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23-416-Nastavba-ZS-Hovorcovicka\2-zadani-podklady\2-2-odeslane\251119-rozpocet-dotazy\"/>
    </mc:Choice>
  </mc:AlternateContent>
  <bookViews>
    <workbookView xWindow="0" yWindow="0" windowWidth="0" windowHeight="0"/>
  </bookViews>
  <sheets>
    <sheet name="Rekapitulace stavby" sheetId="1" r:id="rId1"/>
    <sheet name="SO-01 - Stavební úpravy -..." sheetId="2" r:id="rId2"/>
    <sheet name="SO-01 ZTI - Zdravotechnik..." sheetId="3" r:id="rId3"/>
    <sheet name="SO-01 VZT - Vzduchotechni..." sheetId="4" r:id="rId4"/>
    <sheet name="SO-01 VYT - Vytápění D14d..." sheetId="5" r:id="rId5"/>
    <sheet name="SO-02 - Stavební úpravy -..." sheetId="6" r:id="rId6"/>
    <sheet name="SO-02 ZTI - Zdravotechnik..." sheetId="7" r:id="rId7"/>
    <sheet name="SO-02 VZT - Vzduchotechni..." sheetId="8" r:id="rId8"/>
    <sheet name="SO-02 VYT - Vytápění D14d..." sheetId="9" r:id="rId9"/>
    <sheet name="SO-03 - Mobiliář" sheetId="10" r:id="rId10"/>
    <sheet name="ELINST - Elektroinstalace" sheetId="11" r:id="rId11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'SO-01 - Stavební úpravy -...'!$C$143:$K$781</definedName>
    <definedName name="_xlnm.Print_Area" localSheetId="1">'SO-01 - Stavební úpravy -...'!$C$4:$J$76,'SO-01 - Stavební úpravy -...'!$C$82:$J$125,'SO-01 - Stavební úpravy -...'!$C$131:$J$781</definedName>
    <definedName name="_xlnm.Print_Titles" localSheetId="1">'SO-01 - Stavební úpravy -...'!$143:$143</definedName>
    <definedName name="_xlnm._FilterDatabase" localSheetId="2" hidden="1">'SO-01 ZTI - Zdravotechnik...'!$C$130:$K$203</definedName>
    <definedName name="_xlnm.Print_Area" localSheetId="2">'SO-01 ZTI - Zdravotechnik...'!$C$4:$J$76,'SO-01 ZTI - Zdravotechnik...'!$C$82:$J$110,'SO-01 ZTI - Zdravotechnik...'!$C$116:$J$203</definedName>
    <definedName name="_xlnm.Print_Titles" localSheetId="2">'SO-01 ZTI - Zdravotechnik...'!$130:$130</definedName>
    <definedName name="_xlnm._FilterDatabase" localSheetId="3" hidden="1">'SO-01 VZT - Vzduchotechni...'!$C$131:$K$210</definedName>
    <definedName name="_xlnm.Print_Area" localSheetId="3">'SO-01 VZT - Vzduchotechni...'!$C$4:$J$76,'SO-01 VZT - Vzduchotechni...'!$C$82:$J$111,'SO-01 VZT - Vzduchotechni...'!$C$117:$J$210</definedName>
    <definedName name="_xlnm.Print_Titles" localSheetId="3">'SO-01 VZT - Vzduchotechni...'!$131:$131</definedName>
    <definedName name="_xlnm._FilterDatabase" localSheetId="4" hidden="1">'SO-01 VYT - Vytápění D14d...'!$C$129:$K$167</definedName>
    <definedName name="_xlnm.Print_Area" localSheetId="4">'SO-01 VYT - Vytápění D14d...'!$C$4:$J$76,'SO-01 VYT - Vytápění D14d...'!$C$82:$J$109,'SO-01 VYT - Vytápění D14d...'!$C$115:$J$167</definedName>
    <definedName name="_xlnm.Print_Titles" localSheetId="4">'SO-01 VYT - Vytápění D14d...'!$129:$129</definedName>
    <definedName name="_xlnm._FilterDatabase" localSheetId="5" hidden="1">'SO-02 - Stavební úpravy -...'!$C$143:$K$772</definedName>
    <definedName name="_xlnm.Print_Area" localSheetId="5">'SO-02 - Stavební úpravy -...'!$C$4:$J$76,'SO-02 - Stavební úpravy -...'!$C$82:$J$125,'SO-02 - Stavební úpravy -...'!$C$131:$J$772</definedName>
    <definedName name="_xlnm.Print_Titles" localSheetId="5">'SO-02 - Stavební úpravy -...'!$143:$143</definedName>
    <definedName name="_xlnm._FilterDatabase" localSheetId="6" hidden="1">'SO-02 ZTI - Zdravotechnik...'!$C$130:$K$212</definedName>
    <definedName name="_xlnm.Print_Area" localSheetId="6">'SO-02 ZTI - Zdravotechnik...'!$C$4:$J$76,'SO-02 ZTI - Zdravotechnik...'!$C$82:$J$110,'SO-02 ZTI - Zdravotechnik...'!$C$116:$J$212</definedName>
    <definedName name="_xlnm.Print_Titles" localSheetId="6">'SO-02 ZTI - Zdravotechnik...'!$130:$130</definedName>
    <definedName name="_xlnm._FilterDatabase" localSheetId="7" hidden="1">'SO-02 VZT - Vzduchotechni...'!$C$131:$K$210</definedName>
    <definedName name="_xlnm.Print_Area" localSheetId="7">'SO-02 VZT - Vzduchotechni...'!$C$4:$J$76,'SO-02 VZT - Vzduchotechni...'!$C$82:$J$111,'SO-02 VZT - Vzduchotechni...'!$C$117:$J$210</definedName>
    <definedName name="_xlnm.Print_Titles" localSheetId="7">'SO-02 VZT - Vzduchotechni...'!$131:$131</definedName>
    <definedName name="_xlnm._FilterDatabase" localSheetId="8" hidden="1">'SO-02 VYT - Vytápění D14d...'!$C$129:$K$167</definedName>
    <definedName name="_xlnm.Print_Area" localSheetId="8">'SO-02 VYT - Vytápění D14d...'!$C$4:$J$76,'SO-02 VYT - Vytápění D14d...'!$C$82:$J$109,'SO-02 VYT - Vytápění D14d...'!$C$115:$J$167</definedName>
    <definedName name="_xlnm.Print_Titles" localSheetId="8">'SO-02 VYT - Vytápění D14d...'!$129:$129</definedName>
    <definedName name="_xlnm._FilterDatabase" localSheetId="9" hidden="1">'SO-03 - Mobiliář'!$C$117:$K$132</definedName>
    <definedName name="_xlnm.Print_Area" localSheetId="9">'SO-03 - Mobiliář'!$C$4:$J$76,'SO-03 - Mobiliář'!$C$82:$J$99,'SO-03 - Mobiliář'!$C$105:$J$132</definedName>
    <definedName name="_xlnm.Print_Titles" localSheetId="9">'SO-03 - Mobiliář'!$117:$117</definedName>
    <definedName name="_xlnm._FilterDatabase" localSheetId="10" hidden="1">'ELINST - Elektroinstalace'!$C$126:$K$267</definedName>
    <definedName name="_xlnm.Print_Area" localSheetId="10">'ELINST - Elektroinstalace'!$C$4:$J$76,'ELINST - Elektroinstalace'!$C$82:$J$108,'ELINST - Elektroinstalace'!$C$114:$J$267</definedName>
    <definedName name="_xlnm.Print_Titles" localSheetId="10">'ELINST - Elektroinstalace'!$126:$126</definedName>
  </definedNames>
  <calcPr/>
</workbook>
</file>

<file path=xl/calcChain.xml><?xml version="1.0" encoding="utf-8"?>
<calcChain xmlns="http://schemas.openxmlformats.org/spreadsheetml/2006/main">
  <c i="11" l="1" r="J37"/>
  <c r="J36"/>
  <c i="1" r="AY106"/>
  <c i="11" r="J35"/>
  <c i="1" r="AX106"/>
  <c i="11" r="BI267"/>
  <c r="BH267"/>
  <c r="BG267"/>
  <c r="BF267"/>
  <c r="BK267"/>
  <c r="J267"/>
  <c r="BE267"/>
  <c r="BI266"/>
  <c r="BH266"/>
  <c r="BG266"/>
  <c r="BF266"/>
  <c r="BK266"/>
  <c r="J266"/>
  <c r="BE266"/>
  <c r="BI265"/>
  <c r="BH265"/>
  <c r="BG265"/>
  <c r="BF265"/>
  <c r="BK265"/>
  <c r="J265"/>
  <c r="BE265"/>
  <c r="BI264"/>
  <c r="BH264"/>
  <c r="BG264"/>
  <c r="BF264"/>
  <c r="BK264"/>
  <c r="J264"/>
  <c r="BE264"/>
  <c r="BI263"/>
  <c r="BH263"/>
  <c r="BG263"/>
  <c r="BF263"/>
  <c r="BK263"/>
  <c r="J263"/>
  <c r="BE263"/>
  <c r="BI261"/>
  <c r="BH261"/>
  <c r="BG261"/>
  <c r="BF261"/>
  <c r="T261"/>
  <c r="T260"/>
  <c r="R261"/>
  <c r="R260"/>
  <c r="P261"/>
  <c r="P260"/>
  <c r="BI259"/>
  <c r="BH259"/>
  <c r="BG259"/>
  <c r="BF259"/>
  <c r="T259"/>
  <c r="T258"/>
  <c r="R259"/>
  <c r="R258"/>
  <c r="P259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3"/>
  <c r="F121"/>
  <c r="E119"/>
  <c r="J91"/>
  <c r="F89"/>
  <c r="E87"/>
  <c r="J24"/>
  <c r="E24"/>
  <c r="J92"/>
  <c r="J23"/>
  <c r="J18"/>
  <c r="E18"/>
  <c r="F124"/>
  <c r="J17"/>
  <c r="J15"/>
  <c r="E15"/>
  <c r="F123"/>
  <c r="J14"/>
  <c r="J12"/>
  <c r="J89"/>
  <c r="E7"/>
  <c r="E85"/>
  <c i="10" r="J37"/>
  <c r="J36"/>
  <c i="1" r="AY105"/>
  <c i="10" r="J35"/>
  <c i="1" r="AX105"/>
  <c i="10" r="BI132"/>
  <c r="BH132"/>
  <c r="BG132"/>
  <c r="BF132"/>
  <c r="BK132"/>
  <c r="J132"/>
  <c r="BE132"/>
  <c r="BI131"/>
  <c r="BH131"/>
  <c r="BG131"/>
  <c r="BF131"/>
  <c r="BK131"/>
  <c r="J131"/>
  <c r="BE131"/>
  <c r="BI130"/>
  <c r="BH130"/>
  <c r="BG130"/>
  <c r="BF130"/>
  <c r="BK130"/>
  <c r="J130"/>
  <c r="BE130"/>
  <c r="BI129"/>
  <c r="BH129"/>
  <c r="BG129"/>
  <c r="BF129"/>
  <c r="BK129"/>
  <c r="J129"/>
  <c r="BE129"/>
  <c r="BI128"/>
  <c r="BH128"/>
  <c r="BG128"/>
  <c r="BF128"/>
  <c r="BK128"/>
  <c r="J128"/>
  <c r="BE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J114"/>
  <c r="F112"/>
  <c r="E110"/>
  <c r="J91"/>
  <c r="F89"/>
  <c r="E87"/>
  <c r="J24"/>
  <c r="E24"/>
  <c r="J115"/>
  <c r="J23"/>
  <c r="J18"/>
  <c r="E18"/>
  <c r="F115"/>
  <c r="J17"/>
  <c r="J15"/>
  <c r="E15"/>
  <c r="F91"/>
  <c r="J14"/>
  <c r="J12"/>
  <c r="J89"/>
  <c r="E7"/>
  <c r="E85"/>
  <c i="9" r="J39"/>
  <c r="J38"/>
  <c i="1" r="AY104"/>
  <c i="9" r="J37"/>
  <c i="1" r="AX104"/>
  <c i="9" r="BI167"/>
  <c r="BH167"/>
  <c r="BG167"/>
  <c r="BF167"/>
  <c r="BK167"/>
  <c r="J167"/>
  <c r="BE167"/>
  <c r="BI166"/>
  <c r="BH166"/>
  <c r="BG166"/>
  <c r="BF166"/>
  <c r="BK166"/>
  <c r="J166"/>
  <c r="BE166"/>
  <c r="BI165"/>
  <c r="BH165"/>
  <c r="BG165"/>
  <c r="BF165"/>
  <c r="BK165"/>
  <c r="J165"/>
  <c r="BE165"/>
  <c r="BI164"/>
  <c r="BH164"/>
  <c r="BG164"/>
  <c r="BF164"/>
  <c r="BK164"/>
  <c r="J164"/>
  <c r="BE164"/>
  <c r="BI163"/>
  <c r="BH163"/>
  <c r="BG163"/>
  <c r="BF163"/>
  <c r="BK163"/>
  <c r="J163"/>
  <c r="BE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T134"/>
  <c r="R135"/>
  <c r="R134"/>
  <c r="P135"/>
  <c r="P134"/>
  <c r="BI133"/>
  <c r="BH133"/>
  <c r="BG133"/>
  <c r="BF133"/>
  <c r="T133"/>
  <c r="T132"/>
  <c r="R133"/>
  <c r="R132"/>
  <c r="P133"/>
  <c r="P132"/>
  <c r="F124"/>
  <c r="E122"/>
  <c r="F91"/>
  <c r="E89"/>
  <c r="J26"/>
  <c r="E26"/>
  <c r="J94"/>
  <c r="J25"/>
  <c r="J23"/>
  <c r="E23"/>
  <c r="J126"/>
  <c r="J22"/>
  <c r="J20"/>
  <c r="E20"/>
  <c r="F127"/>
  <c r="J19"/>
  <c r="J17"/>
  <c r="E17"/>
  <c r="F93"/>
  <c r="J16"/>
  <c r="J14"/>
  <c r="J91"/>
  <c r="E7"/>
  <c r="E85"/>
  <c i="8" r="J39"/>
  <c r="J38"/>
  <c i="1" r="AY103"/>
  <c i="8" r="J37"/>
  <c i="1" r="AX103"/>
  <c i="8" r="BI210"/>
  <c r="BH210"/>
  <c r="BG210"/>
  <c r="BF210"/>
  <c r="BK210"/>
  <c r="J210"/>
  <c r="BE210"/>
  <c r="BI209"/>
  <c r="BH209"/>
  <c r="BG209"/>
  <c r="BF209"/>
  <c r="BK209"/>
  <c r="J209"/>
  <c r="BE209"/>
  <c r="BI208"/>
  <c r="BH208"/>
  <c r="BG208"/>
  <c r="BF208"/>
  <c r="BK208"/>
  <c r="J208"/>
  <c r="BE208"/>
  <c r="BI207"/>
  <c r="BH207"/>
  <c r="BG207"/>
  <c r="BF207"/>
  <c r="BK207"/>
  <c r="J207"/>
  <c r="BE207"/>
  <c r="BI206"/>
  <c r="BH206"/>
  <c r="BG206"/>
  <c r="BF206"/>
  <c r="BK206"/>
  <c r="J206"/>
  <c r="BE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F126"/>
  <c r="E124"/>
  <c r="F91"/>
  <c r="E89"/>
  <c r="J26"/>
  <c r="E26"/>
  <c r="J129"/>
  <c r="J25"/>
  <c r="J23"/>
  <c r="E23"/>
  <c r="J93"/>
  <c r="J22"/>
  <c r="J20"/>
  <c r="E20"/>
  <c r="F94"/>
  <c r="J19"/>
  <c r="J17"/>
  <c r="E17"/>
  <c r="F93"/>
  <c r="J16"/>
  <c r="J14"/>
  <c r="J126"/>
  <c r="E7"/>
  <c r="E85"/>
  <c i="7" r="J39"/>
  <c r="J38"/>
  <c i="1" r="AY102"/>
  <c i="7" r="J37"/>
  <c i="1" r="AX102"/>
  <c i="7" r="BI212"/>
  <c r="BH212"/>
  <c r="BG212"/>
  <c r="BF212"/>
  <c r="BK212"/>
  <c r="J212"/>
  <c r="BE212"/>
  <c r="BI211"/>
  <c r="BH211"/>
  <c r="BG211"/>
  <c r="BF211"/>
  <c r="BK211"/>
  <c r="J211"/>
  <c r="BE211"/>
  <c r="BI210"/>
  <c r="BH210"/>
  <c r="BG210"/>
  <c r="BF210"/>
  <c r="BK210"/>
  <c r="J210"/>
  <c r="BE210"/>
  <c r="BI209"/>
  <c r="BH209"/>
  <c r="BG209"/>
  <c r="BF209"/>
  <c r="BK209"/>
  <c r="J209"/>
  <c r="BE209"/>
  <c r="BI208"/>
  <c r="BH208"/>
  <c r="BG208"/>
  <c r="BF208"/>
  <c r="BK208"/>
  <c r="J208"/>
  <c r="BE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F125"/>
  <c r="E123"/>
  <c r="F91"/>
  <c r="E89"/>
  <c r="J26"/>
  <c r="E26"/>
  <c r="J128"/>
  <c r="J25"/>
  <c r="J23"/>
  <c r="E23"/>
  <c r="J127"/>
  <c r="J22"/>
  <c r="J20"/>
  <c r="E20"/>
  <c r="F128"/>
  <c r="J19"/>
  <c r="J17"/>
  <c r="E17"/>
  <c r="F127"/>
  <c r="J16"/>
  <c r="J14"/>
  <c r="J125"/>
  <c r="E7"/>
  <c r="E85"/>
  <c i="6" r="J37"/>
  <c r="J36"/>
  <c i="1" r="AY101"/>
  <c i="6" r="J35"/>
  <c i="1" r="AX101"/>
  <c i="6" r="BI772"/>
  <c r="BH772"/>
  <c r="BG772"/>
  <c r="BF772"/>
  <c r="BK772"/>
  <c r="J772"/>
  <c r="BE772"/>
  <c r="BI771"/>
  <c r="BH771"/>
  <c r="BG771"/>
  <c r="BF771"/>
  <c r="BK771"/>
  <c r="J771"/>
  <c r="BE771"/>
  <c r="BI770"/>
  <c r="BH770"/>
  <c r="BG770"/>
  <c r="BF770"/>
  <c r="BK770"/>
  <c r="J770"/>
  <c r="BE770"/>
  <c r="BI769"/>
  <c r="BH769"/>
  <c r="BG769"/>
  <c r="BF769"/>
  <c r="BK769"/>
  <c r="J769"/>
  <c r="BE769"/>
  <c r="BI768"/>
  <c r="BH768"/>
  <c r="BG768"/>
  <c r="BF768"/>
  <c r="BK768"/>
  <c r="J768"/>
  <c r="BE768"/>
  <c r="BI765"/>
  <c r="BH765"/>
  <c r="BG765"/>
  <c r="BF765"/>
  <c r="T765"/>
  <c r="R765"/>
  <c r="P765"/>
  <c r="BI763"/>
  <c r="BH763"/>
  <c r="BG763"/>
  <c r="BF763"/>
  <c r="T763"/>
  <c r="R763"/>
  <c r="P763"/>
  <c r="BI762"/>
  <c r="BH762"/>
  <c r="BG762"/>
  <c r="BF762"/>
  <c r="T762"/>
  <c r="R762"/>
  <c r="P762"/>
  <c r="BI761"/>
  <c r="BH761"/>
  <c r="BG761"/>
  <c r="BF761"/>
  <c r="T761"/>
  <c r="R761"/>
  <c r="P761"/>
  <c r="BI760"/>
  <c r="BH760"/>
  <c r="BG760"/>
  <c r="BF760"/>
  <c r="T760"/>
  <c r="R760"/>
  <c r="P760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5"/>
  <c r="BH755"/>
  <c r="BG755"/>
  <c r="BF755"/>
  <c r="T755"/>
  <c r="R755"/>
  <c r="P755"/>
  <c r="BI749"/>
  <c r="BH749"/>
  <c r="BG749"/>
  <c r="BF749"/>
  <c r="T749"/>
  <c r="R749"/>
  <c r="P749"/>
  <c r="BI733"/>
  <c r="BH733"/>
  <c r="BG733"/>
  <c r="BF733"/>
  <c r="T733"/>
  <c r="R733"/>
  <c r="P733"/>
  <c r="BI732"/>
  <c r="BH732"/>
  <c r="BG732"/>
  <c r="BF732"/>
  <c r="T732"/>
  <c r="R732"/>
  <c r="P732"/>
  <c r="BI730"/>
  <c r="BH730"/>
  <c r="BG730"/>
  <c r="BF730"/>
  <c r="T730"/>
  <c r="R730"/>
  <c r="P730"/>
  <c r="BI726"/>
  <c r="BH726"/>
  <c r="BG726"/>
  <c r="BF726"/>
  <c r="T726"/>
  <c r="R726"/>
  <c r="P726"/>
  <c r="BI724"/>
  <c r="BH724"/>
  <c r="BG724"/>
  <c r="BF724"/>
  <c r="T724"/>
  <c r="R724"/>
  <c r="P724"/>
  <c r="BI719"/>
  <c r="BH719"/>
  <c r="BG719"/>
  <c r="BF719"/>
  <c r="T719"/>
  <c r="R719"/>
  <c r="P719"/>
  <c r="BI717"/>
  <c r="BH717"/>
  <c r="BG717"/>
  <c r="BF717"/>
  <c r="T717"/>
  <c r="R717"/>
  <c r="P717"/>
  <c r="BI715"/>
  <c r="BH715"/>
  <c r="BG715"/>
  <c r="BF715"/>
  <c r="T715"/>
  <c r="R715"/>
  <c r="P715"/>
  <c r="BI711"/>
  <c r="BH711"/>
  <c r="BG711"/>
  <c r="BF711"/>
  <c r="T711"/>
  <c r="R711"/>
  <c r="P711"/>
  <c r="BI709"/>
  <c r="BH709"/>
  <c r="BG709"/>
  <c r="BF709"/>
  <c r="T709"/>
  <c r="R709"/>
  <c r="P709"/>
  <c r="BI708"/>
  <c r="BH708"/>
  <c r="BG708"/>
  <c r="BF708"/>
  <c r="T708"/>
  <c r="R708"/>
  <c r="P708"/>
  <c r="BI706"/>
  <c r="BH706"/>
  <c r="BG706"/>
  <c r="BF706"/>
  <c r="T706"/>
  <c r="R706"/>
  <c r="P706"/>
  <c r="BI701"/>
  <c r="BH701"/>
  <c r="BG701"/>
  <c r="BF701"/>
  <c r="T701"/>
  <c r="R701"/>
  <c r="P701"/>
  <c r="BI699"/>
  <c r="BH699"/>
  <c r="BG699"/>
  <c r="BF699"/>
  <c r="T699"/>
  <c r="R699"/>
  <c r="P699"/>
  <c r="BI694"/>
  <c r="BH694"/>
  <c r="BG694"/>
  <c r="BF694"/>
  <c r="T694"/>
  <c r="R694"/>
  <c r="P694"/>
  <c r="BI693"/>
  <c r="BH693"/>
  <c r="BG693"/>
  <c r="BF693"/>
  <c r="T693"/>
  <c r="R693"/>
  <c r="P693"/>
  <c r="BI692"/>
  <c r="BH692"/>
  <c r="BG692"/>
  <c r="BF692"/>
  <c r="T692"/>
  <c r="R692"/>
  <c r="P692"/>
  <c r="BI690"/>
  <c r="BH690"/>
  <c r="BG690"/>
  <c r="BF690"/>
  <c r="T690"/>
  <c r="R690"/>
  <c r="P690"/>
  <c r="BI688"/>
  <c r="BH688"/>
  <c r="BG688"/>
  <c r="BF688"/>
  <c r="T688"/>
  <c r="R688"/>
  <c r="P688"/>
  <c r="BI687"/>
  <c r="BH687"/>
  <c r="BG687"/>
  <c r="BF687"/>
  <c r="T687"/>
  <c r="R687"/>
  <c r="P687"/>
  <c r="BI685"/>
  <c r="BH685"/>
  <c r="BG685"/>
  <c r="BF685"/>
  <c r="T685"/>
  <c r="R685"/>
  <c r="P685"/>
  <c r="BI683"/>
  <c r="BH683"/>
  <c r="BG683"/>
  <c r="BF683"/>
  <c r="T683"/>
  <c r="R683"/>
  <c r="P683"/>
  <c r="BI679"/>
  <c r="BH679"/>
  <c r="BG679"/>
  <c r="BF679"/>
  <c r="T679"/>
  <c r="R679"/>
  <c r="P679"/>
  <c r="BI677"/>
  <c r="BH677"/>
  <c r="BG677"/>
  <c r="BF677"/>
  <c r="T677"/>
  <c r="R677"/>
  <c r="P677"/>
  <c r="BI676"/>
  <c r="BH676"/>
  <c r="BG676"/>
  <c r="BF676"/>
  <c r="T676"/>
  <c r="R676"/>
  <c r="P676"/>
  <c r="BI674"/>
  <c r="BH674"/>
  <c r="BG674"/>
  <c r="BF674"/>
  <c r="T674"/>
  <c r="R674"/>
  <c r="P674"/>
  <c r="BI672"/>
  <c r="BH672"/>
  <c r="BG672"/>
  <c r="BF672"/>
  <c r="T672"/>
  <c r="R672"/>
  <c r="P672"/>
  <c r="BI670"/>
  <c r="BH670"/>
  <c r="BG670"/>
  <c r="BF670"/>
  <c r="T670"/>
  <c r="R670"/>
  <c r="P670"/>
  <c r="BI668"/>
  <c r="BH668"/>
  <c r="BG668"/>
  <c r="BF668"/>
  <c r="T668"/>
  <c r="R668"/>
  <c r="P668"/>
  <c r="BI667"/>
  <c r="BH667"/>
  <c r="BG667"/>
  <c r="BF667"/>
  <c r="T667"/>
  <c r="R667"/>
  <c r="P667"/>
  <c r="BI666"/>
  <c r="BH666"/>
  <c r="BG666"/>
  <c r="BF666"/>
  <c r="T666"/>
  <c r="R666"/>
  <c r="P666"/>
  <c r="BI665"/>
  <c r="BH665"/>
  <c r="BG665"/>
  <c r="BF665"/>
  <c r="T665"/>
  <c r="R665"/>
  <c r="P665"/>
  <c r="BI664"/>
  <c r="BH664"/>
  <c r="BG664"/>
  <c r="BF664"/>
  <c r="T664"/>
  <c r="R664"/>
  <c r="P664"/>
  <c r="BI663"/>
  <c r="BH663"/>
  <c r="BG663"/>
  <c r="BF663"/>
  <c r="T663"/>
  <c r="R663"/>
  <c r="P663"/>
  <c r="BI662"/>
  <c r="BH662"/>
  <c r="BG662"/>
  <c r="BF662"/>
  <c r="T662"/>
  <c r="R662"/>
  <c r="P662"/>
  <c r="BI661"/>
  <c r="BH661"/>
  <c r="BG661"/>
  <c r="BF661"/>
  <c r="T661"/>
  <c r="R661"/>
  <c r="P661"/>
  <c r="BI659"/>
  <c r="BH659"/>
  <c r="BG659"/>
  <c r="BF659"/>
  <c r="T659"/>
  <c r="R659"/>
  <c r="P659"/>
  <c r="BI658"/>
  <c r="BH658"/>
  <c r="BG658"/>
  <c r="BF658"/>
  <c r="T658"/>
  <c r="R658"/>
  <c r="P658"/>
  <c r="BI656"/>
  <c r="BH656"/>
  <c r="BG656"/>
  <c r="BF656"/>
  <c r="T656"/>
  <c r="R656"/>
  <c r="P656"/>
  <c r="BI653"/>
  <c r="BH653"/>
  <c r="BG653"/>
  <c r="BF653"/>
  <c r="T653"/>
  <c r="R653"/>
  <c r="P653"/>
  <c r="BI652"/>
  <c r="BH652"/>
  <c r="BG652"/>
  <c r="BF652"/>
  <c r="T652"/>
  <c r="R652"/>
  <c r="P652"/>
  <c r="BI651"/>
  <c r="BH651"/>
  <c r="BG651"/>
  <c r="BF651"/>
  <c r="T651"/>
  <c r="R651"/>
  <c r="P651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9"/>
  <c r="BH639"/>
  <c r="BG639"/>
  <c r="BF639"/>
  <c r="T639"/>
  <c r="R639"/>
  <c r="P639"/>
  <c r="BI634"/>
  <c r="BH634"/>
  <c r="BG634"/>
  <c r="BF634"/>
  <c r="T634"/>
  <c r="R634"/>
  <c r="P634"/>
  <c r="BI630"/>
  <c r="BH630"/>
  <c r="BG630"/>
  <c r="BF630"/>
  <c r="T630"/>
  <c r="R630"/>
  <c r="P630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3"/>
  <c r="BH613"/>
  <c r="BG613"/>
  <c r="BF613"/>
  <c r="T613"/>
  <c r="R613"/>
  <c r="P613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6"/>
  <c r="BH606"/>
  <c r="BG606"/>
  <c r="BF606"/>
  <c r="T606"/>
  <c r="R606"/>
  <c r="P606"/>
  <c r="BI598"/>
  <c r="BH598"/>
  <c r="BG598"/>
  <c r="BF598"/>
  <c r="T598"/>
  <c r="R598"/>
  <c r="P598"/>
  <c r="BI597"/>
  <c r="BH597"/>
  <c r="BG597"/>
  <c r="BF597"/>
  <c r="T597"/>
  <c r="R597"/>
  <c r="P597"/>
  <c r="BI596"/>
  <c r="BH596"/>
  <c r="BG596"/>
  <c r="BF596"/>
  <c r="T596"/>
  <c r="R596"/>
  <c r="P596"/>
  <c r="BI594"/>
  <c r="BH594"/>
  <c r="BG594"/>
  <c r="BF594"/>
  <c r="T594"/>
  <c r="R594"/>
  <c r="P594"/>
  <c r="BI593"/>
  <c r="BH593"/>
  <c r="BG593"/>
  <c r="BF593"/>
  <c r="T593"/>
  <c r="R593"/>
  <c r="P593"/>
  <c r="BI592"/>
  <c r="BH592"/>
  <c r="BG592"/>
  <c r="BF592"/>
  <c r="T592"/>
  <c r="R592"/>
  <c r="P592"/>
  <c r="BI590"/>
  <c r="BH590"/>
  <c r="BG590"/>
  <c r="BF590"/>
  <c r="T590"/>
  <c r="R590"/>
  <c r="P590"/>
  <c r="BI589"/>
  <c r="BH589"/>
  <c r="BG589"/>
  <c r="BF589"/>
  <c r="T589"/>
  <c r="R589"/>
  <c r="P589"/>
  <c r="BI588"/>
  <c r="BH588"/>
  <c r="BG588"/>
  <c r="BF588"/>
  <c r="T588"/>
  <c r="R588"/>
  <c r="P588"/>
  <c r="BI587"/>
  <c r="BH587"/>
  <c r="BG587"/>
  <c r="BF587"/>
  <c r="T587"/>
  <c r="R587"/>
  <c r="P587"/>
  <c r="BI586"/>
  <c r="BH586"/>
  <c r="BG586"/>
  <c r="BF586"/>
  <c r="T586"/>
  <c r="R586"/>
  <c r="P586"/>
  <c r="BI584"/>
  <c r="BH584"/>
  <c r="BG584"/>
  <c r="BF584"/>
  <c r="T584"/>
  <c r="R584"/>
  <c r="P584"/>
  <c r="BI583"/>
  <c r="BH583"/>
  <c r="BG583"/>
  <c r="BF583"/>
  <c r="T583"/>
  <c r="R583"/>
  <c r="P583"/>
  <c r="BI582"/>
  <c r="BH582"/>
  <c r="BG582"/>
  <c r="BF582"/>
  <c r="T582"/>
  <c r="R582"/>
  <c r="P582"/>
  <c r="BI581"/>
  <c r="BH581"/>
  <c r="BG581"/>
  <c r="BF581"/>
  <c r="T581"/>
  <c r="R581"/>
  <c r="P581"/>
  <c r="BI580"/>
  <c r="BH580"/>
  <c r="BG580"/>
  <c r="BF580"/>
  <c r="T580"/>
  <c r="R580"/>
  <c r="P580"/>
  <c r="BI578"/>
  <c r="BH578"/>
  <c r="BG578"/>
  <c r="BF578"/>
  <c r="T578"/>
  <c r="R578"/>
  <c r="P578"/>
  <c r="BI577"/>
  <c r="BH577"/>
  <c r="BG577"/>
  <c r="BF577"/>
  <c r="T577"/>
  <c r="R577"/>
  <c r="P577"/>
  <c r="BI575"/>
  <c r="BH575"/>
  <c r="BG575"/>
  <c r="BF575"/>
  <c r="T575"/>
  <c r="R575"/>
  <c r="P575"/>
  <c r="BI573"/>
  <c r="BH573"/>
  <c r="BG573"/>
  <c r="BF573"/>
  <c r="T573"/>
  <c r="R573"/>
  <c r="P573"/>
  <c r="BI572"/>
  <c r="BH572"/>
  <c r="BG572"/>
  <c r="BF572"/>
  <c r="T572"/>
  <c r="R572"/>
  <c r="P572"/>
  <c r="BI570"/>
  <c r="BH570"/>
  <c r="BG570"/>
  <c r="BF570"/>
  <c r="T570"/>
  <c r="R570"/>
  <c r="P570"/>
  <c r="BI567"/>
  <c r="BH567"/>
  <c r="BG567"/>
  <c r="BF567"/>
  <c r="T567"/>
  <c r="R567"/>
  <c r="P567"/>
  <c r="BI565"/>
  <c r="BH565"/>
  <c r="BG565"/>
  <c r="BF565"/>
  <c r="T565"/>
  <c r="R565"/>
  <c r="P565"/>
  <c r="BI564"/>
  <c r="BH564"/>
  <c r="BG564"/>
  <c r="BF564"/>
  <c r="T564"/>
  <c r="R564"/>
  <c r="P564"/>
  <c r="BI562"/>
  <c r="BH562"/>
  <c r="BG562"/>
  <c r="BF562"/>
  <c r="T562"/>
  <c r="R562"/>
  <c r="P562"/>
  <c r="BI558"/>
  <c r="BH558"/>
  <c r="BG558"/>
  <c r="BF558"/>
  <c r="T558"/>
  <c r="R558"/>
  <c r="P558"/>
  <c r="BI554"/>
  <c r="BH554"/>
  <c r="BG554"/>
  <c r="BF554"/>
  <c r="T554"/>
  <c r="R554"/>
  <c r="P554"/>
  <c r="BI550"/>
  <c r="BH550"/>
  <c r="BG550"/>
  <c r="BF550"/>
  <c r="T550"/>
  <c r="R550"/>
  <c r="P550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40"/>
  <c r="BH540"/>
  <c r="BG540"/>
  <c r="BF540"/>
  <c r="T540"/>
  <c r="R540"/>
  <c r="P540"/>
  <c r="BI539"/>
  <c r="BH539"/>
  <c r="BG539"/>
  <c r="BF539"/>
  <c r="T539"/>
  <c r="R539"/>
  <c r="P539"/>
  <c r="BI535"/>
  <c r="BH535"/>
  <c r="BG535"/>
  <c r="BF535"/>
  <c r="T535"/>
  <c r="R535"/>
  <c r="P535"/>
  <c r="BI530"/>
  <c r="BH530"/>
  <c r="BG530"/>
  <c r="BF530"/>
  <c r="T530"/>
  <c r="R530"/>
  <c r="P530"/>
  <c r="BI526"/>
  <c r="BH526"/>
  <c r="BG526"/>
  <c r="BF526"/>
  <c r="T526"/>
  <c r="R526"/>
  <c r="P526"/>
  <c r="BI524"/>
  <c r="BH524"/>
  <c r="BG524"/>
  <c r="BF524"/>
  <c r="T524"/>
  <c r="R524"/>
  <c r="P524"/>
  <c r="BI523"/>
  <c r="BH523"/>
  <c r="BG523"/>
  <c r="BF523"/>
  <c r="T523"/>
  <c r="R523"/>
  <c r="P523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7"/>
  <c r="BH517"/>
  <c r="BG517"/>
  <c r="BF517"/>
  <c r="T517"/>
  <c r="R517"/>
  <c r="P517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8"/>
  <c r="BH508"/>
  <c r="BG508"/>
  <c r="BF508"/>
  <c r="T508"/>
  <c r="R508"/>
  <c r="P508"/>
  <c r="BI506"/>
  <c r="BH506"/>
  <c r="BG506"/>
  <c r="BF506"/>
  <c r="T506"/>
  <c r="R506"/>
  <c r="P506"/>
  <c r="BI505"/>
  <c r="BH505"/>
  <c r="BG505"/>
  <c r="BF505"/>
  <c r="T505"/>
  <c r="R505"/>
  <c r="P505"/>
  <c r="BI504"/>
  <c r="BH504"/>
  <c r="BG504"/>
  <c r="BF504"/>
  <c r="T504"/>
  <c r="R504"/>
  <c r="P504"/>
  <c r="BI503"/>
  <c r="BH503"/>
  <c r="BG503"/>
  <c r="BF503"/>
  <c r="T503"/>
  <c r="R503"/>
  <c r="P503"/>
  <c r="BI501"/>
  <c r="BH501"/>
  <c r="BG501"/>
  <c r="BF501"/>
  <c r="T501"/>
  <c r="R501"/>
  <c r="P501"/>
  <c r="BI498"/>
  <c r="BH498"/>
  <c r="BG498"/>
  <c r="BF498"/>
  <c r="T498"/>
  <c r="R498"/>
  <c r="P498"/>
  <c r="BI497"/>
  <c r="BH497"/>
  <c r="BG497"/>
  <c r="BF497"/>
  <c r="T497"/>
  <c r="R497"/>
  <c r="P497"/>
  <c r="BI494"/>
  <c r="BH494"/>
  <c r="BG494"/>
  <c r="BF494"/>
  <c r="T494"/>
  <c r="R494"/>
  <c r="P494"/>
  <c r="BI493"/>
  <c r="BH493"/>
  <c r="BG493"/>
  <c r="BF493"/>
  <c r="T493"/>
  <c r="R493"/>
  <c r="P493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80"/>
  <c r="BH480"/>
  <c r="BG480"/>
  <c r="BF480"/>
  <c r="T480"/>
  <c r="R480"/>
  <c r="P480"/>
  <c r="BI478"/>
  <c r="BH478"/>
  <c r="BG478"/>
  <c r="BF478"/>
  <c r="T478"/>
  <c r="R478"/>
  <c r="P478"/>
  <c r="BI476"/>
  <c r="BH476"/>
  <c r="BG476"/>
  <c r="BF476"/>
  <c r="T476"/>
  <c r="R476"/>
  <c r="P476"/>
  <c r="BI475"/>
  <c r="BH475"/>
  <c r="BG475"/>
  <c r="BF475"/>
  <c r="T475"/>
  <c r="R475"/>
  <c r="P475"/>
  <c r="BI473"/>
  <c r="BH473"/>
  <c r="BG473"/>
  <c r="BF473"/>
  <c r="T473"/>
  <c r="R473"/>
  <c r="P473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2"/>
  <c r="BH452"/>
  <c r="BG452"/>
  <c r="BF452"/>
  <c r="T452"/>
  <c r="R452"/>
  <c r="P452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1"/>
  <c r="BH441"/>
  <c r="BG441"/>
  <c r="BF441"/>
  <c r="T441"/>
  <c r="R441"/>
  <c r="P441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6"/>
  <c r="BH426"/>
  <c r="BG426"/>
  <c r="BF426"/>
  <c r="T426"/>
  <c r="R426"/>
  <c r="P426"/>
  <c r="BI425"/>
  <c r="BH425"/>
  <c r="BG425"/>
  <c r="BF425"/>
  <c r="T425"/>
  <c r="R425"/>
  <c r="P425"/>
  <c r="BI421"/>
  <c r="BH421"/>
  <c r="BG421"/>
  <c r="BF421"/>
  <c r="T421"/>
  <c r="R421"/>
  <c r="P421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3"/>
  <c r="BH413"/>
  <c r="BG413"/>
  <c r="BF413"/>
  <c r="T413"/>
  <c r="R413"/>
  <c r="P413"/>
  <c r="BI410"/>
  <c r="BH410"/>
  <c r="BG410"/>
  <c r="BF410"/>
  <c r="T410"/>
  <c r="R410"/>
  <c r="P410"/>
  <c r="BI408"/>
  <c r="BH408"/>
  <c r="BG408"/>
  <c r="BF408"/>
  <c r="T408"/>
  <c r="R408"/>
  <c r="P408"/>
  <c r="BI404"/>
  <c r="BH404"/>
  <c r="BG404"/>
  <c r="BF404"/>
  <c r="T404"/>
  <c r="R404"/>
  <c r="P404"/>
  <c r="BI401"/>
  <c r="BH401"/>
  <c r="BG401"/>
  <c r="BF401"/>
  <c r="T401"/>
  <c r="T400"/>
  <c r="R401"/>
  <c r="R400"/>
  <c r="P401"/>
  <c r="P400"/>
  <c r="BI399"/>
  <c r="BH399"/>
  <c r="BG399"/>
  <c r="BF399"/>
  <c r="T399"/>
  <c r="R399"/>
  <c r="P399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9"/>
  <c r="BH379"/>
  <c r="BG379"/>
  <c r="BF379"/>
  <c r="T379"/>
  <c r="R379"/>
  <c r="P379"/>
  <c r="BI374"/>
  <c r="BH374"/>
  <c r="BG374"/>
  <c r="BF374"/>
  <c r="T374"/>
  <c r="R374"/>
  <c r="P374"/>
  <c r="BI372"/>
  <c r="BH372"/>
  <c r="BG372"/>
  <c r="BF372"/>
  <c r="T372"/>
  <c r="R372"/>
  <c r="P372"/>
  <c r="BI368"/>
  <c r="BH368"/>
  <c r="BG368"/>
  <c r="BF368"/>
  <c r="T368"/>
  <c r="R368"/>
  <c r="P368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0"/>
  <c r="BH360"/>
  <c r="BG360"/>
  <c r="BF360"/>
  <c r="T360"/>
  <c r="R360"/>
  <c r="P360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6"/>
  <c r="BH336"/>
  <c r="BG336"/>
  <c r="BF336"/>
  <c r="T336"/>
  <c r="R336"/>
  <c r="P336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08"/>
  <c r="BH308"/>
  <c r="BG308"/>
  <c r="BF308"/>
  <c r="T308"/>
  <c r="R308"/>
  <c r="P308"/>
  <c r="BI302"/>
  <c r="BH302"/>
  <c r="BG302"/>
  <c r="BF302"/>
  <c r="T302"/>
  <c r="R302"/>
  <c r="P302"/>
  <c r="BI296"/>
  <c r="BH296"/>
  <c r="BG296"/>
  <c r="BF296"/>
  <c r="T296"/>
  <c r="R296"/>
  <c r="P296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197"/>
  <c r="BH197"/>
  <c r="BG197"/>
  <c r="BF197"/>
  <c r="T197"/>
  <c r="R197"/>
  <c r="P197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J140"/>
  <c r="F138"/>
  <c r="E136"/>
  <c r="J91"/>
  <c r="F89"/>
  <c r="E87"/>
  <c r="J24"/>
  <c r="E24"/>
  <c r="J92"/>
  <c r="J23"/>
  <c r="J18"/>
  <c r="E18"/>
  <c r="F92"/>
  <c r="J17"/>
  <c r="J15"/>
  <c r="E15"/>
  <c r="F140"/>
  <c r="J14"/>
  <c r="J12"/>
  <c r="J89"/>
  <c r="E7"/>
  <c r="E85"/>
  <c i="5" r="J39"/>
  <c r="J38"/>
  <c i="1" r="AY99"/>
  <c i="5" r="J37"/>
  <c i="1" r="AX99"/>
  <c i="5" r="BI167"/>
  <c r="BH167"/>
  <c r="BG167"/>
  <c r="BF167"/>
  <c r="BK167"/>
  <c r="J167"/>
  <c r="BE167"/>
  <c r="BI166"/>
  <c r="BH166"/>
  <c r="BG166"/>
  <c r="BF166"/>
  <c r="BK166"/>
  <c r="J166"/>
  <c r="BE166"/>
  <c r="BI165"/>
  <c r="BH165"/>
  <c r="BG165"/>
  <c r="BF165"/>
  <c r="BK165"/>
  <c r="J165"/>
  <c r="BE165"/>
  <c r="BI164"/>
  <c r="BH164"/>
  <c r="BG164"/>
  <c r="BF164"/>
  <c r="BK164"/>
  <c r="J164"/>
  <c r="BE164"/>
  <c r="BI163"/>
  <c r="BH163"/>
  <c r="BG163"/>
  <c r="BF163"/>
  <c r="BK163"/>
  <c r="J163"/>
  <c r="BE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T134"/>
  <c r="R135"/>
  <c r="R134"/>
  <c r="P135"/>
  <c r="P134"/>
  <c r="BI133"/>
  <c r="BH133"/>
  <c r="BG133"/>
  <c r="BF133"/>
  <c r="T133"/>
  <c r="T132"/>
  <c r="R133"/>
  <c r="R132"/>
  <c r="P133"/>
  <c r="P132"/>
  <c r="F124"/>
  <c r="E122"/>
  <c r="F91"/>
  <c r="E89"/>
  <c r="J26"/>
  <c r="E26"/>
  <c r="J127"/>
  <c r="J25"/>
  <c r="J23"/>
  <c r="E23"/>
  <c r="J126"/>
  <c r="J22"/>
  <c r="J20"/>
  <c r="E20"/>
  <c r="F127"/>
  <c r="J19"/>
  <c r="J17"/>
  <c r="E17"/>
  <c r="F126"/>
  <c r="J16"/>
  <c r="J14"/>
  <c r="J91"/>
  <c r="E7"/>
  <c r="E118"/>
  <c i="4" r="J39"/>
  <c r="J38"/>
  <c i="1" r="AY98"/>
  <c i="4" r="J37"/>
  <c i="1" r="AX98"/>
  <c i="4" r="BI210"/>
  <c r="BH210"/>
  <c r="BG210"/>
  <c r="BF210"/>
  <c r="BK210"/>
  <c r="J210"/>
  <c r="BE210"/>
  <c r="BI209"/>
  <c r="BH209"/>
  <c r="BG209"/>
  <c r="BF209"/>
  <c r="BK209"/>
  <c r="J209"/>
  <c r="BE209"/>
  <c r="BI208"/>
  <c r="BH208"/>
  <c r="BG208"/>
  <c r="BF208"/>
  <c r="BK208"/>
  <c r="J208"/>
  <c r="BE208"/>
  <c r="BI207"/>
  <c r="BH207"/>
  <c r="BG207"/>
  <c r="BF207"/>
  <c r="BK207"/>
  <c r="J207"/>
  <c r="BE207"/>
  <c r="BI206"/>
  <c r="BH206"/>
  <c r="BG206"/>
  <c r="BF206"/>
  <c r="BK206"/>
  <c r="J206"/>
  <c r="BE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F126"/>
  <c r="E124"/>
  <c r="F91"/>
  <c r="E89"/>
  <c r="J26"/>
  <c r="E26"/>
  <c r="J129"/>
  <c r="J25"/>
  <c r="J23"/>
  <c r="E23"/>
  <c r="J128"/>
  <c r="J22"/>
  <c r="J20"/>
  <c r="E20"/>
  <c r="F129"/>
  <c r="J19"/>
  <c r="J17"/>
  <c r="E17"/>
  <c r="F128"/>
  <c r="J16"/>
  <c r="J14"/>
  <c r="J126"/>
  <c r="E7"/>
  <c r="E120"/>
  <c i="3" r="J39"/>
  <c r="J38"/>
  <c i="1" r="AY97"/>
  <c i="3" r="J37"/>
  <c i="1" r="AX97"/>
  <c i="3" r="BI203"/>
  <c r="BH203"/>
  <c r="BG203"/>
  <c r="BF203"/>
  <c r="BK203"/>
  <c r="J203"/>
  <c r="BE203"/>
  <c r="BI202"/>
  <c r="BH202"/>
  <c r="BG202"/>
  <c r="BF202"/>
  <c r="BK202"/>
  <c r="J202"/>
  <c r="BE202"/>
  <c r="BI201"/>
  <c r="BH201"/>
  <c r="BG201"/>
  <c r="BF201"/>
  <c r="BK201"/>
  <c r="J201"/>
  <c r="BE201"/>
  <c r="BI200"/>
  <c r="BH200"/>
  <c r="BG200"/>
  <c r="BF200"/>
  <c r="BK200"/>
  <c r="J200"/>
  <c r="BE200"/>
  <c r="BI199"/>
  <c r="BH199"/>
  <c r="BG199"/>
  <c r="BF199"/>
  <c r="BK199"/>
  <c r="J199"/>
  <c r="BE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T133"/>
  <c r="R134"/>
  <c r="R133"/>
  <c r="P134"/>
  <c r="P133"/>
  <c r="F125"/>
  <c r="E123"/>
  <c r="F91"/>
  <c r="E89"/>
  <c r="J26"/>
  <c r="E26"/>
  <c r="J94"/>
  <c r="J25"/>
  <c r="J23"/>
  <c r="E23"/>
  <c r="J127"/>
  <c r="J22"/>
  <c r="J20"/>
  <c r="E20"/>
  <c r="F94"/>
  <c r="J19"/>
  <c r="J17"/>
  <c r="E17"/>
  <c r="F93"/>
  <c r="J16"/>
  <c r="J14"/>
  <c r="J125"/>
  <c r="E7"/>
  <c r="E85"/>
  <c i="2" r="J37"/>
  <c r="J36"/>
  <c i="1" r="AY96"/>
  <c i="2" r="J35"/>
  <c i="1" r="AX96"/>
  <c i="2" r="BI781"/>
  <c r="BH781"/>
  <c r="BG781"/>
  <c r="BF781"/>
  <c r="BK781"/>
  <c r="J781"/>
  <c r="BE781"/>
  <c r="BI780"/>
  <c r="BH780"/>
  <c r="BG780"/>
  <c r="BF780"/>
  <c r="BK780"/>
  <c r="J780"/>
  <c r="BE780"/>
  <c r="BI779"/>
  <c r="BH779"/>
  <c r="BG779"/>
  <c r="BF779"/>
  <c r="BK779"/>
  <c r="J779"/>
  <c r="BE779"/>
  <c r="BI778"/>
  <c r="BH778"/>
  <c r="BG778"/>
  <c r="BF778"/>
  <c r="BK778"/>
  <c r="J778"/>
  <c r="BE778"/>
  <c r="BI777"/>
  <c r="BH777"/>
  <c r="BG777"/>
  <c r="BF777"/>
  <c r="BK777"/>
  <c r="J777"/>
  <c r="BE777"/>
  <c r="BI774"/>
  <c r="BH774"/>
  <c r="BG774"/>
  <c r="BF774"/>
  <c r="T774"/>
  <c r="R774"/>
  <c r="P774"/>
  <c r="BI772"/>
  <c r="BH772"/>
  <c r="BG772"/>
  <c r="BF772"/>
  <c r="T772"/>
  <c r="R772"/>
  <c r="P772"/>
  <c r="BI771"/>
  <c r="BH771"/>
  <c r="BG771"/>
  <c r="BF771"/>
  <c r="T771"/>
  <c r="R771"/>
  <c r="P771"/>
  <c r="BI770"/>
  <c r="BH770"/>
  <c r="BG770"/>
  <c r="BF770"/>
  <c r="T770"/>
  <c r="R770"/>
  <c r="P770"/>
  <c r="BI769"/>
  <c r="BH769"/>
  <c r="BG769"/>
  <c r="BF769"/>
  <c r="T769"/>
  <c r="R769"/>
  <c r="P769"/>
  <c r="BI768"/>
  <c r="BH768"/>
  <c r="BG768"/>
  <c r="BF768"/>
  <c r="T768"/>
  <c r="R768"/>
  <c r="P768"/>
  <c r="BI767"/>
  <c r="BH767"/>
  <c r="BG767"/>
  <c r="BF767"/>
  <c r="T767"/>
  <c r="R767"/>
  <c r="P767"/>
  <c r="BI766"/>
  <c r="BH766"/>
  <c r="BG766"/>
  <c r="BF766"/>
  <c r="T766"/>
  <c r="R766"/>
  <c r="P766"/>
  <c r="BI764"/>
  <c r="BH764"/>
  <c r="BG764"/>
  <c r="BF764"/>
  <c r="T764"/>
  <c r="R764"/>
  <c r="P764"/>
  <c r="BI758"/>
  <c r="BH758"/>
  <c r="BG758"/>
  <c r="BF758"/>
  <c r="T758"/>
  <c r="R758"/>
  <c r="P758"/>
  <c r="BI739"/>
  <c r="BH739"/>
  <c r="BG739"/>
  <c r="BF739"/>
  <c r="T739"/>
  <c r="R739"/>
  <c r="P739"/>
  <c r="BI738"/>
  <c r="BH738"/>
  <c r="BG738"/>
  <c r="BF738"/>
  <c r="T738"/>
  <c r="R738"/>
  <c r="P738"/>
  <c r="BI736"/>
  <c r="BH736"/>
  <c r="BG736"/>
  <c r="BF736"/>
  <c r="T736"/>
  <c r="R736"/>
  <c r="P736"/>
  <c r="BI731"/>
  <c r="BH731"/>
  <c r="BG731"/>
  <c r="BF731"/>
  <c r="T731"/>
  <c r="R731"/>
  <c r="P731"/>
  <c r="BI729"/>
  <c r="BH729"/>
  <c r="BG729"/>
  <c r="BF729"/>
  <c r="T729"/>
  <c r="R729"/>
  <c r="P729"/>
  <c r="BI725"/>
  <c r="BH725"/>
  <c r="BG725"/>
  <c r="BF725"/>
  <c r="T725"/>
  <c r="R725"/>
  <c r="P725"/>
  <c r="BI723"/>
  <c r="BH723"/>
  <c r="BG723"/>
  <c r="BF723"/>
  <c r="T723"/>
  <c r="R723"/>
  <c r="P723"/>
  <c r="BI721"/>
  <c r="BH721"/>
  <c r="BG721"/>
  <c r="BF721"/>
  <c r="T721"/>
  <c r="R721"/>
  <c r="P721"/>
  <c r="BI719"/>
  <c r="BH719"/>
  <c r="BG719"/>
  <c r="BF719"/>
  <c r="T719"/>
  <c r="R719"/>
  <c r="P719"/>
  <c r="BI717"/>
  <c r="BH717"/>
  <c r="BG717"/>
  <c r="BF717"/>
  <c r="T717"/>
  <c r="R717"/>
  <c r="P717"/>
  <c r="BI716"/>
  <c r="BH716"/>
  <c r="BG716"/>
  <c r="BF716"/>
  <c r="T716"/>
  <c r="R716"/>
  <c r="P716"/>
  <c r="BI714"/>
  <c r="BH714"/>
  <c r="BG714"/>
  <c r="BF714"/>
  <c r="T714"/>
  <c r="R714"/>
  <c r="P714"/>
  <c r="BI710"/>
  <c r="BH710"/>
  <c r="BG710"/>
  <c r="BF710"/>
  <c r="T710"/>
  <c r="R710"/>
  <c r="P710"/>
  <c r="BI708"/>
  <c r="BH708"/>
  <c r="BG708"/>
  <c r="BF708"/>
  <c r="T708"/>
  <c r="R708"/>
  <c r="P708"/>
  <c r="BI704"/>
  <c r="BH704"/>
  <c r="BG704"/>
  <c r="BF704"/>
  <c r="T704"/>
  <c r="R704"/>
  <c r="P704"/>
  <c r="BI703"/>
  <c r="BH703"/>
  <c r="BG703"/>
  <c r="BF703"/>
  <c r="T703"/>
  <c r="R703"/>
  <c r="P703"/>
  <c r="BI702"/>
  <c r="BH702"/>
  <c r="BG702"/>
  <c r="BF702"/>
  <c r="T702"/>
  <c r="R702"/>
  <c r="P702"/>
  <c r="BI700"/>
  <c r="BH700"/>
  <c r="BG700"/>
  <c r="BF700"/>
  <c r="T700"/>
  <c r="R700"/>
  <c r="P700"/>
  <c r="BI698"/>
  <c r="BH698"/>
  <c r="BG698"/>
  <c r="BF698"/>
  <c r="T698"/>
  <c r="R698"/>
  <c r="P698"/>
  <c r="BI697"/>
  <c r="BH697"/>
  <c r="BG697"/>
  <c r="BF697"/>
  <c r="T697"/>
  <c r="R697"/>
  <c r="P697"/>
  <c r="BI695"/>
  <c r="BH695"/>
  <c r="BG695"/>
  <c r="BF695"/>
  <c r="T695"/>
  <c r="R695"/>
  <c r="P695"/>
  <c r="BI693"/>
  <c r="BH693"/>
  <c r="BG693"/>
  <c r="BF693"/>
  <c r="T693"/>
  <c r="R693"/>
  <c r="P693"/>
  <c r="BI689"/>
  <c r="BH689"/>
  <c r="BG689"/>
  <c r="BF689"/>
  <c r="T689"/>
  <c r="R689"/>
  <c r="P689"/>
  <c r="BI687"/>
  <c r="BH687"/>
  <c r="BG687"/>
  <c r="BF687"/>
  <c r="T687"/>
  <c r="R687"/>
  <c r="P687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9"/>
  <c r="BH679"/>
  <c r="BG679"/>
  <c r="BF679"/>
  <c r="T679"/>
  <c r="R679"/>
  <c r="P679"/>
  <c r="BI678"/>
  <c r="BH678"/>
  <c r="BG678"/>
  <c r="BF678"/>
  <c r="T678"/>
  <c r="R678"/>
  <c r="P678"/>
  <c r="BI677"/>
  <c r="BH677"/>
  <c r="BG677"/>
  <c r="BF677"/>
  <c r="T677"/>
  <c r="R677"/>
  <c r="P677"/>
  <c r="BI675"/>
  <c r="BH675"/>
  <c r="BG675"/>
  <c r="BF675"/>
  <c r="T675"/>
  <c r="R675"/>
  <c r="P675"/>
  <c r="BI674"/>
  <c r="BH674"/>
  <c r="BG674"/>
  <c r="BF674"/>
  <c r="T674"/>
  <c r="R674"/>
  <c r="P674"/>
  <c r="BI673"/>
  <c r="BH673"/>
  <c r="BG673"/>
  <c r="BF673"/>
  <c r="T673"/>
  <c r="R673"/>
  <c r="P673"/>
  <c r="BI672"/>
  <c r="BH672"/>
  <c r="BG672"/>
  <c r="BF672"/>
  <c r="T672"/>
  <c r="R672"/>
  <c r="P672"/>
  <c r="BI671"/>
  <c r="BH671"/>
  <c r="BG671"/>
  <c r="BF671"/>
  <c r="T671"/>
  <c r="R671"/>
  <c r="P671"/>
  <c r="BI670"/>
  <c r="BH670"/>
  <c r="BG670"/>
  <c r="BF670"/>
  <c r="T670"/>
  <c r="R670"/>
  <c r="P670"/>
  <c r="BI669"/>
  <c r="BH669"/>
  <c r="BG669"/>
  <c r="BF669"/>
  <c r="T669"/>
  <c r="R669"/>
  <c r="P669"/>
  <c r="BI668"/>
  <c r="BH668"/>
  <c r="BG668"/>
  <c r="BF668"/>
  <c r="T668"/>
  <c r="R668"/>
  <c r="P668"/>
  <c r="BI666"/>
  <c r="BH666"/>
  <c r="BG666"/>
  <c r="BF666"/>
  <c r="T666"/>
  <c r="R666"/>
  <c r="P666"/>
  <c r="BI665"/>
  <c r="BH665"/>
  <c r="BG665"/>
  <c r="BF665"/>
  <c r="T665"/>
  <c r="R665"/>
  <c r="P665"/>
  <c r="BI663"/>
  <c r="BH663"/>
  <c r="BG663"/>
  <c r="BF663"/>
  <c r="T663"/>
  <c r="R663"/>
  <c r="P663"/>
  <c r="BI660"/>
  <c r="BH660"/>
  <c r="BG660"/>
  <c r="BF660"/>
  <c r="T660"/>
  <c r="R660"/>
  <c r="P660"/>
  <c r="BI658"/>
  <c r="BH658"/>
  <c r="BG658"/>
  <c r="BF658"/>
  <c r="T658"/>
  <c r="R658"/>
  <c r="P658"/>
  <c r="BI657"/>
  <c r="BH657"/>
  <c r="BG657"/>
  <c r="BF657"/>
  <c r="T657"/>
  <c r="R657"/>
  <c r="P657"/>
  <c r="BI650"/>
  <c r="BH650"/>
  <c r="BG650"/>
  <c r="BF650"/>
  <c r="T650"/>
  <c r="R650"/>
  <c r="P650"/>
  <c r="BI649"/>
  <c r="BH649"/>
  <c r="BG649"/>
  <c r="BF649"/>
  <c r="T649"/>
  <c r="R649"/>
  <c r="P649"/>
  <c r="BI647"/>
  <c r="BH647"/>
  <c r="BG647"/>
  <c r="BF647"/>
  <c r="T647"/>
  <c r="R647"/>
  <c r="P647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6"/>
  <c r="BH636"/>
  <c r="BG636"/>
  <c r="BF636"/>
  <c r="T636"/>
  <c r="R636"/>
  <c r="P636"/>
  <c r="BI632"/>
  <c r="BH632"/>
  <c r="BG632"/>
  <c r="BF632"/>
  <c r="T632"/>
  <c r="R632"/>
  <c r="P632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0"/>
  <c r="BH620"/>
  <c r="BG620"/>
  <c r="BF620"/>
  <c r="T620"/>
  <c r="R620"/>
  <c r="P620"/>
  <c r="BI619"/>
  <c r="BH619"/>
  <c r="BG619"/>
  <c r="BF619"/>
  <c r="T619"/>
  <c r="R619"/>
  <c r="P619"/>
  <c r="BI618"/>
  <c r="BH618"/>
  <c r="BG618"/>
  <c r="BF618"/>
  <c r="T618"/>
  <c r="R618"/>
  <c r="P618"/>
  <c r="BI617"/>
  <c r="BH617"/>
  <c r="BG617"/>
  <c r="BF617"/>
  <c r="T617"/>
  <c r="R617"/>
  <c r="P617"/>
  <c r="BI614"/>
  <c r="BH614"/>
  <c r="BG614"/>
  <c r="BF614"/>
  <c r="T614"/>
  <c r="R614"/>
  <c r="P614"/>
  <c r="BI612"/>
  <c r="BH612"/>
  <c r="BG612"/>
  <c r="BF612"/>
  <c r="T612"/>
  <c r="R612"/>
  <c r="P612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7"/>
  <c r="BH607"/>
  <c r="BG607"/>
  <c r="BF607"/>
  <c r="T607"/>
  <c r="R607"/>
  <c r="P607"/>
  <c r="BI599"/>
  <c r="BH599"/>
  <c r="BG599"/>
  <c r="BF599"/>
  <c r="T599"/>
  <c r="R599"/>
  <c r="P599"/>
  <c r="BI598"/>
  <c r="BH598"/>
  <c r="BG598"/>
  <c r="BF598"/>
  <c r="T598"/>
  <c r="R598"/>
  <c r="P598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92"/>
  <c r="BH592"/>
  <c r="BG592"/>
  <c r="BF592"/>
  <c r="T592"/>
  <c r="R592"/>
  <c r="P592"/>
  <c r="BI591"/>
  <c r="BH591"/>
  <c r="BG591"/>
  <c r="BF591"/>
  <c r="T591"/>
  <c r="R591"/>
  <c r="P591"/>
  <c r="BI590"/>
  <c r="BH590"/>
  <c r="BG590"/>
  <c r="BF590"/>
  <c r="T590"/>
  <c r="R590"/>
  <c r="P590"/>
  <c r="BI588"/>
  <c r="BH588"/>
  <c r="BG588"/>
  <c r="BF588"/>
  <c r="T588"/>
  <c r="R588"/>
  <c r="P588"/>
  <c r="BI587"/>
  <c r="BH587"/>
  <c r="BG587"/>
  <c r="BF587"/>
  <c r="T587"/>
  <c r="R587"/>
  <c r="P587"/>
  <c r="BI586"/>
  <c r="BH586"/>
  <c r="BG586"/>
  <c r="BF586"/>
  <c r="T586"/>
  <c r="R586"/>
  <c r="P586"/>
  <c r="BI585"/>
  <c r="BH585"/>
  <c r="BG585"/>
  <c r="BF585"/>
  <c r="T585"/>
  <c r="R585"/>
  <c r="P585"/>
  <c r="BI584"/>
  <c r="BH584"/>
  <c r="BG584"/>
  <c r="BF584"/>
  <c r="T584"/>
  <c r="R584"/>
  <c r="P584"/>
  <c r="BI582"/>
  <c r="BH582"/>
  <c r="BG582"/>
  <c r="BF582"/>
  <c r="T582"/>
  <c r="R582"/>
  <c r="P582"/>
  <c r="BI580"/>
  <c r="BH580"/>
  <c r="BG580"/>
  <c r="BF580"/>
  <c r="T580"/>
  <c r="R580"/>
  <c r="P580"/>
  <c r="BI579"/>
  <c r="BH579"/>
  <c r="BG579"/>
  <c r="BF579"/>
  <c r="T579"/>
  <c r="R579"/>
  <c r="P579"/>
  <c r="BI577"/>
  <c r="BH577"/>
  <c r="BG577"/>
  <c r="BF577"/>
  <c r="T577"/>
  <c r="R577"/>
  <c r="P577"/>
  <c r="BI574"/>
  <c r="BH574"/>
  <c r="BG574"/>
  <c r="BF574"/>
  <c r="T574"/>
  <c r="R574"/>
  <c r="P574"/>
  <c r="BI572"/>
  <c r="BH572"/>
  <c r="BG572"/>
  <c r="BF572"/>
  <c r="T572"/>
  <c r="R572"/>
  <c r="P572"/>
  <c r="BI571"/>
  <c r="BH571"/>
  <c r="BG571"/>
  <c r="BF571"/>
  <c r="T571"/>
  <c r="R571"/>
  <c r="P571"/>
  <c r="BI569"/>
  <c r="BH569"/>
  <c r="BG569"/>
  <c r="BF569"/>
  <c r="T569"/>
  <c r="R569"/>
  <c r="P569"/>
  <c r="BI565"/>
  <c r="BH565"/>
  <c r="BG565"/>
  <c r="BF565"/>
  <c r="T565"/>
  <c r="R565"/>
  <c r="P565"/>
  <c r="BI560"/>
  <c r="BH560"/>
  <c r="BG560"/>
  <c r="BF560"/>
  <c r="T560"/>
  <c r="R560"/>
  <c r="P560"/>
  <c r="BI555"/>
  <c r="BH555"/>
  <c r="BG555"/>
  <c r="BF555"/>
  <c r="T555"/>
  <c r="R555"/>
  <c r="P555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5"/>
  <c r="BH545"/>
  <c r="BG545"/>
  <c r="BF545"/>
  <c r="T545"/>
  <c r="R545"/>
  <c r="P545"/>
  <c r="BI544"/>
  <c r="BH544"/>
  <c r="BG544"/>
  <c r="BF544"/>
  <c r="T544"/>
  <c r="R544"/>
  <c r="P544"/>
  <c r="BI539"/>
  <c r="BH539"/>
  <c r="BG539"/>
  <c r="BF539"/>
  <c r="T539"/>
  <c r="R539"/>
  <c r="P539"/>
  <c r="BI534"/>
  <c r="BH534"/>
  <c r="BG534"/>
  <c r="BF534"/>
  <c r="T534"/>
  <c r="R534"/>
  <c r="P534"/>
  <c r="BI529"/>
  <c r="BH529"/>
  <c r="BG529"/>
  <c r="BF529"/>
  <c r="T529"/>
  <c r="R529"/>
  <c r="P529"/>
  <c r="BI527"/>
  <c r="BH527"/>
  <c r="BG527"/>
  <c r="BF527"/>
  <c r="T527"/>
  <c r="R527"/>
  <c r="P527"/>
  <c r="BI526"/>
  <c r="BH526"/>
  <c r="BG526"/>
  <c r="BF526"/>
  <c r="T526"/>
  <c r="R526"/>
  <c r="P526"/>
  <c r="BI524"/>
  <c r="BH524"/>
  <c r="BG524"/>
  <c r="BF524"/>
  <c r="T524"/>
  <c r="R524"/>
  <c r="P524"/>
  <c r="BI523"/>
  <c r="BH523"/>
  <c r="BG523"/>
  <c r="BF523"/>
  <c r="T523"/>
  <c r="R523"/>
  <c r="P523"/>
  <c r="BI522"/>
  <c r="BH522"/>
  <c r="BG522"/>
  <c r="BF522"/>
  <c r="T522"/>
  <c r="R522"/>
  <c r="P522"/>
  <c r="BI520"/>
  <c r="BH520"/>
  <c r="BG520"/>
  <c r="BF520"/>
  <c r="T520"/>
  <c r="R520"/>
  <c r="P520"/>
  <c r="BI518"/>
  <c r="BH518"/>
  <c r="BG518"/>
  <c r="BF518"/>
  <c r="T518"/>
  <c r="R518"/>
  <c r="P518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6"/>
  <c r="BH506"/>
  <c r="BG506"/>
  <c r="BF506"/>
  <c r="T506"/>
  <c r="R506"/>
  <c r="P506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499"/>
  <c r="BH499"/>
  <c r="BG499"/>
  <c r="BF499"/>
  <c r="T499"/>
  <c r="R499"/>
  <c r="P499"/>
  <c r="BI498"/>
  <c r="BH498"/>
  <c r="BG498"/>
  <c r="BF498"/>
  <c r="T498"/>
  <c r="R498"/>
  <c r="P498"/>
  <c r="BI495"/>
  <c r="BH495"/>
  <c r="BG495"/>
  <c r="BF495"/>
  <c r="T495"/>
  <c r="R495"/>
  <c r="P495"/>
  <c r="BI494"/>
  <c r="BH494"/>
  <c r="BG494"/>
  <c r="BF494"/>
  <c r="T494"/>
  <c r="R494"/>
  <c r="P494"/>
  <c r="BI491"/>
  <c r="BH491"/>
  <c r="BG491"/>
  <c r="BF491"/>
  <c r="T491"/>
  <c r="R491"/>
  <c r="P491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4"/>
  <c r="BH474"/>
  <c r="BG474"/>
  <c r="BF474"/>
  <c r="T474"/>
  <c r="R474"/>
  <c r="P474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3"/>
  <c r="BH453"/>
  <c r="BG453"/>
  <c r="BF453"/>
  <c r="T453"/>
  <c r="R453"/>
  <c r="P453"/>
  <c r="BI450"/>
  <c r="BH450"/>
  <c r="BG450"/>
  <c r="BF450"/>
  <c r="T450"/>
  <c r="R450"/>
  <c r="P450"/>
  <c r="BI448"/>
  <c r="BH448"/>
  <c r="BG448"/>
  <c r="BF448"/>
  <c r="T448"/>
  <c r="R448"/>
  <c r="P448"/>
  <c r="BI446"/>
  <c r="BH446"/>
  <c r="BG446"/>
  <c r="BF446"/>
  <c r="T446"/>
  <c r="R446"/>
  <c r="P446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6"/>
  <c r="BH426"/>
  <c r="BG426"/>
  <c r="BF426"/>
  <c r="T426"/>
  <c r="R426"/>
  <c r="P426"/>
  <c r="BI422"/>
  <c r="BH422"/>
  <c r="BG422"/>
  <c r="BF422"/>
  <c r="T422"/>
  <c r="R422"/>
  <c r="P422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4"/>
  <c r="BH414"/>
  <c r="BG414"/>
  <c r="BF414"/>
  <c r="T414"/>
  <c r="R414"/>
  <c r="P414"/>
  <c r="BI411"/>
  <c r="BH411"/>
  <c r="BG411"/>
  <c r="BF411"/>
  <c r="T411"/>
  <c r="R411"/>
  <c r="P411"/>
  <c r="BI409"/>
  <c r="BH409"/>
  <c r="BG409"/>
  <c r="BF409"/>
  <c r="T409"/>
  <c r="R409"/>
  <c r="P409"/>
  <c r="BI405"/>
  <c r="BH405"/>
  <c r="BG405"/>
  <c r="BF405"/>
  <c r="T405"/>
  <c r="R405"/>
  <c r="P405"/>
  <c r="BI402"/>
  <c r="BH402"/>
  <c r="BG402"/>
  <c r="BF402"/>
  <c r="T402"/>
  <c r="T401"/>
  <c r="R402"/>
  <c r="R401"/>
  <c r="P402"/>
  <c r="P401"/>
  <c r="BI400"/>
  <c r="BH400"/>
  <c r="BG400"/>
  <c r="BF400"/>
  <c r="T400"/>
  <c r="R400"/>
  <c r="P400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0"/>
  <c r="BH390"/>
  <c r="BG390"/>
  <c r="BF390"/>
  <c r="T390"/>
  <c r="R390"/>
  <c r="P390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68"/>
  <c r="BH368"/>
  <c r="BG368"/>
  <c r="BF368"/>
  <c r="T368"/>
  <c r="R368"/>
  <c r="P368"/>
  <c r="BI366"/>
  <c r="BH366"/>
  <c r="BG366"/>
  <c r="BF366"/>
  <c r="T366"/>
  <c r="R366"/>
  <c r="P366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37"/>
  <c r="BH337"/>
  <c r="BG337"/>
  <c r="BF337"/>
  <c r="T337"/>
  <c r="R337"/>
  <c r="P337"/>
  <c r="BI331"/>
  <c r="BH331"/>
  <c r="BG331"/>
  <c r="BF331"/>
  <c r="T331"/>
  <c r="R331"/>
  <c r="P331"/>
  <c r="BI328"/>
  <c r="BH328"/>
  <c r="BG328"/>
  <c r="BF328"/>
  <c r="T328"/>
  <c r="R328"/>
  <c r="P328"/>
  <c r="BI325"/>
  <c r="BH325"/>
  <c r="BG325"/>
  <c r="BF325"/>
  <c r="T325"/>
  <c r="R325"/>
  <c r="P325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0"/>
  <c r="BH310"/>
  <c r="BG310"/>
  <c r="BF310"/>
  <c r="T310"/>
  <c r="R310"/>
  <c r="P310"/>
  <c r="BI304"/>
  <c r="BH304"/>
  <c r="BG304"/>
  <c r="BF304"/>
  <c r="T304"/>
  <c r="R304"/>
  <c r="P304"/>
  <c r="BI298"/>
  <c r="BH298"/>
  <c r="BG298"/>
  <c r="BF298"/>
  <c r="T298"/>
  <c r="R298"/>
  <c r="P298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199"/>
  <c r="BH199"/>
  <c r="BG199"/>
  <c r="BF199"/>
  <c r="T199"/>
  <c r="R199"/>
  <c r="P199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J140"/>
  <c r="F138"/>
  <c r="E136"/>
  <c r="J91"/>
  <c r="F89"/>
  <c r="E87"/>
  <c r="J24"/>
  <c r="E24"/>
  <c r="J92"/>
  <c r="J23"/>
  <c r="J18"/>
  <c r="E18"/>
  <c r="F141"/>
  <c r="J17"/>
  <c r="J15"/>
  <c r="E15"/>
  <c r="F140"/>
  <c r="J14"/>
  <c r="J12"/>
  <c r="J138"/>
  <c r="E7"/>
  <c r="E134"/>
  <c i="1" r="L90"/>
  <c r="AM90"/>
  <c r="AM89"/>
  <c r="L89"/>
  <c r="AM87"/>
  <c r="L87"/>
  <c r="L85"/>
  <c r="L84"/>
  <c i="2" r="J769"/>
  <c r="BK433"/>
  <c r="J362"/>
  <c r="J258"/>
  <c r="J184"/>
  <c r="J523"/>
  <c r="J509"/>
  <c r="J498"/>
  <c r="BK474"/>
  <c r="J439"/>
  <c r="J397"/>
  <c r="BK368"/>
  <c r="BK325"/>
  <c r="BK278"/>
  <c r="BK236"/>
  <c r="BK214"/>
  <c r="J167"/>
  <c r="J680"/>
  <c r="J670"/>
  <c r="J628"/>
  <c r="J597"/>
  <c r="BK571"/>
  <c r="BK539"/>
  <c r="BK506"/>
  <c r="J479"/>
  <c r="J453"/>
  <c r="J417"/>
  <c r="J357"/>
  <c r="J304"/>
  <c r="BK283"/>
  <c r="BK191"/>
  <c r="BK169"/>
  <c r="J767"/>
  <c r="BK758"/>
  <c r="BK736"/>
  <c r="J717"/>
  <c r="BK704"/>
  <c r="BK698"/>
  <c r="J679"/>
  <c r="BK665"/>
  <c r="J643"/>
  <c r="BK618"/>
  <c r="BK598"/>
  <c r="J560"/>
  <c r="J512"/>
  <c r="BK495"/>
  <c r="J483"/>
  <c r="BK454"/>
  <c r="BK421"/>
  <c r="J364"/>
  <c r="J337"/>
  <c r="J283"/>
  <c r="BK258"/>
  <c r="BK220"/>
  <c r="BK184"/>
  <c r="F37"/>
  <c i="5" r="J155"/>
  <c r="BK153"/>
  <c r="BK150"/>
  <c r="BK161"/>
  <c i="6" r="J760"/>
  <c r="BK666"/>
  <c r="BK515"/>
  <c r="J482"/>
  <c r="BK397"/>
  <c r="BK357"/>
  <c r="BK687"/>
  <c r="BK564"/>
  <c r="BK457"/>
  <c r="J364"/>
  <c r="J257"/>
  <c r="J683"/>
  <c r="J584"/>
  <c r="J542"/>
  <c r="J418"/>
  <c r="J225"/>
  <c r="BK205"/>
  <c r="BK677"/>
  <c r="J581"/>
  <c r="J486"/>
  <c r="BK395"/>
  <c r="BK336"/>
  <c r="BK596"/>
  <c r="BK519"/>
  <c r="BK421"/>
  <c r="J324"/>
  <c r="BK210"/>
  <c r="BK730"/>
  <c r="J597"/>
  <c r="BK482"/>
  <c r="J692"/>
  <c r="BK676"/>
  <c r="BK667"/>
  <c r="BK664"/>
  <c r="BK641"/>
  <c r="J624"/>
  <c r="J611"/>
  <c r="BK590"/>
  <c r="BK539"/>
  <c r="J513"/>
  <c r="BK508"/>
  <c r="BK453"/>
  <c r="BK438"/>
  <c r="J274"/>
  <c r="BK215"/>
  <c r="J609"/>
  <c r="J520"/>
  <c r="J493"/>
  <c r="BK404"/>
  <c r="J197"/>
  <c r="BK733"/>
  <c r="J661"/>
  <c r="BK540"/>
  <c r="BK455"/>
  <c r="J291"/>
  <c r="J229"/>
  <c r="J189"/>
  <c r="J157"/>
  <c r="BK732"/>
  <c r="BK699"/>
  <c r="BK586"/>
  <c r="BK324"/>
  <c r="BK230"/>
  <c r="BK759"/>
  <c r="J663"/>
  <c r="J582"/>
  <c r="J519"/>
  <c r="BK463"/>
  <c r="BK381"/>
  <c r="BK287"/>
  <c r="BK219"/>
  <c r="J150"/>
  <c i="7" r="J197"/>
  <c r="J141"/>
  <c r="BK200"/>
  <c r="J179"/>
  <c r="BK160"/>
  <c r="BK150"/>
  <c i="8" r="J201"/>
  <c r="J175"/>
  <c r="J164"/>
  <c r="BK169"/>
  <c r="J194"/>
  <c r="J182"/>
  <c r="J186"/>
  <c r="BK136"/>
  <c r="J187"/>
  <c r="BK188"/>
  <c r="J135"/>
  <c i="9" r="BK156"/>
  <c r="J154"/>
  <c r="BK144"/>
  <c r="BK153"/>
  <c r="J157"/>
  <c r="BK148"/>
  <c i="10" r="BK126"/>
  <c r="BK123"/>
  <c i="11" r="BK199"/>
  <c r="BK185"/>
  <c r="J133"/>
  <c r="BK219"/>
  <c r="BK160"/>
  <c r="J248"/>
  <c r="BK132"/>
  <c r="J226"/>
  <c r="BK244"/>
  <c r="J191"/>
  <c r="J147"/>
  <c r="BK228"/>
  <c r="BK186"/>
  <c r="J225"/>
  <c r="J234"/>
  <c r="J179"/>
  <c r="J158"/>
  <c i="2" r="J462"/>
  <c r="BK400"/>
  <c r="J328"/>
  <c r="BK228"/>
  <c r="BK161"/>
  <c r="J772"/>
  <c r="J729"/>
  <c r="BK716"/>
  <c r="BK695"/>
  <c r="BK671"/>
  <c r="J649"/>
  <c r="J624"/>
  <c r="J611"/>
  <c r="BK588"/>
  <c r="BK569"/>
  <c r="BK544"/>
  <c r="BK516"/>
  <c r="BK507"/>
  <c r="BK475"/>
  <c r="J454"/>
  <c r="BK435"/>
  <c r="BK376"/>
  <c r="BK363"/>
  <c r="BK331"/>
  <c r="J441"/>
  <c r="J402"/>
  <c r="BK328"/>
  <c r="BK276"/>
  <c r="BK193"/>
  <c r="BK180"/>
  <c r="J149"/>
  <c r="BK764"/>
  <c r="BK738"/>
  <c r="BK725"/>
  <c r="J716"/>
  <c r="J702"/>
  <c r="J693"/>
  <c r="BK677"/>
  <c r="J660"/>
  <c r="J641"/>
  <c r="J607"/>
  <c r="J592"/>
  <c r="J588"/>
  <c r="BK582"/>
  <c r="BK572"/>
  <c r="BK549"/>
  <c r="BK526"/>
  <c r="BK498"/>
  <c r="BK464"/>
  <c r="J429"/>
  <c r="BK398"/>
  <c r="BK343"/>
  <c r="BK199"/>
  <c r="BK171"/>
  <c r="BK152"/>
  <c i="3" r="J196"/>
  <c r="BK185"/>
  <c r="BK173"/>
  <c r="BK144"/>
  <c r="BK180"/>
  <c r="J157"/>
  <c r="BK190"/>
  <c i="4" r="BK168"/>
  <c r="BK170"/>
  <c r="BK148"/>
  <c i="5" r="BK141"/>
  <c r="J154"/>
  <c r="J142"/>
  <c r="J160"/>
  <c i="6" r="J757"/>
  <c r="BK694"/>
  <c r="J641"/>
  <c r="BK513"/>
  <c r="J374"/>
  <c r="BK253"/>
  <c r="J701"/>
  <c r="J526"/>
  <c r="J432"/>
  <c r="J260"/>
  <c r="J758"/>
  <c r="BK615"/>
  <c r="J570"/>
  <c r="BK465"/>
  <c r="J381"/>
  <c r="J245"/>
  <c r="J213"/>
  <c r="BK711"/>
  <c r="J610"/>
  <c r="J587"/>
  <c r="BK497"/>
  <c r="J396"/>
  <c r="J149"/>
  <c r="J674"/>
  <c r="J656"/>
  <c r="BK639"/>
  <c r="J617"/>
  <c r="BK609"/>
  <c r="BK168"/>
  <c r="J719"/>
  <c r="BK573"/>
  <c r="BK475"/>
  <c r="J761"/>
  <c r="BK517"/>
  <c r="BK418"/>
  <c r="J239"/>
  <c r="J618"/>
  <c r="BK572"/>
  <c r="BK505"/>
  <c r="J488"/>
  <c r="BK396"/>
  <c r="BK276"/>
  <c r="BK160"/>
  <c r="BK656"/>
  <c r="BK523"/>
  <c r="BK461"/>
  <c r="BK413"/>
  <c r="J249"/>
  <c r="BK213"/>
  <c r="BK162"/>
  <c r="J755"/>
  <c r="J708"/>
  <c r="J652"/>
  <c r="J440"/>
  <c r="J350"/>
  <c r="J235"/>
  <c r="BK157"/>
  <c r="J667"/>
  <c i="7" r="J190"/>
  <c r="J193"/>
  <c r="J170"/>
  <c r="BK134"/>
  <c r="BK191"/>
  <c r="J152"/>
  <c r="J176"/>
  <c r="J192"/>
  <c i="8" r="BK165"/>
  <c i="9" r="J137"/>
  <c r="BK133"/>
  <c r="BK157"/>
  <c i="10" r="J126"/>
  <c r="BK120"/>
  <c i="11" r="BK198"/>
  <c r="BK188"/>
  <c r="BK150"/>
  <c r="J255"/>
  <c r="J169"/>
  <c r="BK257"/>
  <c r="BK236"/>
  <c r="J130"/>
  <c r="BK235"/>
  <c r="BK163"/>
  <c r="J210"/>
  <c r="BK171"/>
  <c r="BK130"/>
  <c r="J224"/>
  <c r="BK176"/>
  <c r="J212"/>
  <c r="BK192"/>
  <c r="J166"/>
  <c i="2" r="J770"/>
  <c r="BK386"/>
  <c r="BK293"/>
  <c r="BK225"/>
  <c r="J171"/>
  <c r="J768"/>
  <c r="J721"/>
  <c r="J708"/>
  <c r="BK673"/>
  <c r="BK657"/>
  <c r="BK636"/>
  <c r="BK614"/>
  <c r="BK595"/>
  <c r="J584"/>
  <c r="BK547"/>
  <c r="J527"/>
  <c r="J502"/>
  <c r="J489"/>
  <c r="BK466"/>
  <c r="BK446"/>
  <c r="J405"/>
  <c r="J372"/>
  <c r="J347"/>
  <c r="J310"/>
  <c r="BK248"/>
  <c r="BK240"/>
  <c r="J212"/>
  <c r="BK150"/>
  <c r="J687"/>
  <c r="BK675"/>
  <c r="J668"/>
  <c r="J598"/>
  <c r="J580"/>
  <c r="J544"/>
  <c r="BK518"/>
  <c r="BK494"/>
  <c r="J475"/>
  <c r="J427"/>
  <c r="BK397"/>
  <c r="BK669"/>
  <c r="J636"/>
  <c r="BK617"/>
  <c r="BK597"/>
  <c r="J551"/>
  <c r="J518"/>
  <c r="J506"/>
  <c r="J487"/>
  <c r="J472"/>
  <c r="J433"/>
  <c r="BK405"/>
  <c r="BK361"/>
  <c r="BK304"/>
  <c r="J272"/>
  <c r="J224"/>
  <c r="BK185"/>
  <c r="BK460"/>
  <c r="J448"/>
  <c r="BK396"/>
  <c r="J361"/>
  <c r="BK310"/>
  <c r="J248"/>
  <c r="BK222"/>
  <c r="BK188"/>
  <c r="J158"/>
  <c i="3" r="J176"/>
  <c r="BK162"/>
  <c r="BK197"/>
  <c r="J168"/>
  <c r="J197"/>
  <c r="J165"/>
  <c r="BK184"/>
  <c r="BK158"/>
  <c r="J144"/>
  <c r="BK187"/>
  <c r="BK193"/>
  <c r="J166"/>
  <c r="BK164"/>
  <c r="J142"/>
  <c r="J138"/>
  <c i="4" r="BK187"/>
  <c r="BK195"/>
  <c r="J166"/>
  <c r="BK135"/>
  <c r="BK175"/>
  <c r="J141"/>
  <c r="J195"/>
  <c r="J204"/>
  <c r="BK174"/>
  <c r="BK162"/>
  <c r="J162"/>
  <c r="BK184"/>
  <c r="BK178"/>
  <c r="BK157"/>
  <c i="5" r="J159"/>
  <c r="BK139"/>
  <c r="BK155"/>
  <c r="J151"/>
  <c r="J139"/>
  <c r="BK137"/>
  <c i="6" r="J699"/>
  <c r="BK634"/>
  <c r="BK501"/>
  <c r="J457"/>
  <c r="J359"/>
  <c r="BK252"/>
  <c r="J670"/>
  <c r="BK583"/>
  <c r="J467"/>
  <c r="J425"/>
  <c r="J283"/>
  <c r="BK762"/>
  <c r="J593"/>
  <c r="J546"/>
  <c r="BK449"/>
  <c r="BK327"/>
  <c r="J215"/>
  <c r="BK150"/>
  <c r="BK661"/>
  <c r="J590"/>
  <c r="J498"/>
  <c r="BK425"/>
  <c r="BK368"/>
  <c r="BK319"/>
  <c r="J615"/>
  <c r="J583"/>
  <c r="J524"/>
  <c r="J426"/>
  <c r="J355"/>
  <c r="BK281"/>
  <c r="J148"/>
  <c r="J662"/>
  <c r="J540"/>
  <c r="J762"/>
  <c r="J730"/>
  <c r="BK493"/>
  <c r="J272"/>
  <c r="J626"/>
  <c r="J521"/>
  <c r="BK490"/>
  <c r="BK385"/>
  <c r="BK181"/>
  <c r="BK755"/>
  <c r="BK575"/>
  <c r="J478"/>
  <c r="J416"/>
  <c r="J252"/>
  <c r="BK185"/>
  <c r="J765"/>
  <c r="J711"/>
  <c r="J434"/>
  <c r="BK274"/>
  <c r="J190"/>
  <c r="J668"/>
  <c r="BK617"/>
  <c r="BK530"/>
  <c r="J484"/>
  <c r="BK410"/>
  <c r="BK372"/>
  <c r="J244"/>
  <c r="J223"/>
  <c i="7" r="BK182"/>
  <c r="BK155"/>
  <c r="J137"/>
  <c r="BK144"/>
  <c r="BK183"/>
  <c r="BK151"/>
  <c r="J169"/>
  <c r="BK137"/>
  <c r="BK158"/>
  <c r="J147"/>
  <c i="8" r="BK204"/>
  <c r="J184"/>
  <c r="BK203"/>
  <c r="J183"/>
  <c r="BK190"/>
  <c r="BK148"/>
  <c r="BK172"/>
  <c r="BK183"/>
  <c r="J202"/>
  <c r="BK168"/>
  <c r="J141"/>
  <c r="BK144"/>
  <c i="9" r="J150"/>
  <c r="BK160"/>
  <c r="J151"/>
  <c r="J149"/>
  <c i="10" r="J121"/>
  <c r="J122"/>
  <c i="11" r="BK187"/>
  <c r="BK142"/>
  <c r="J214"/>
  <c r="BK156"/>
  <c r="BK251"/>
  <c r="BK227"/>
  <c r="BK243"/>
  <c r="J192"/>
  <c r="BK152"/>
  <c r="J205"/>
  <c r="BK148"/>
  <c r="BK211"/>
  <c r="J243"/>
  <c r="BK181"/>
  <c r="BK241"/>
  <c r="BK204"/>
  <c r="J172"/>
  <c r="BK144"/>
  <c r="J228"/>
  <c r="J189"/>
  <c r="J141"/>
  <c r="BK226"/>
  <c r="J183"/>
  <c i="2" r="J771"/>
  <c r="BK422"/>
  <c r="J368"/>
  <c r="BK270"/>
  <c r="BK211"/>
  <c r="F34"/>
  <c r="J595"/>
  <c r="J586"/>
  <c r="BK579"/>
  <c r="J555"/>
  <c r="J522"/>
  <c r="BK450"/>
  <c r="J415"/>
  <c r="J376"/>
  <c r="J349"/>
  <c r="BK291"/>
  <c r="J240"/>
  <c r="J206"/>
  <c r="J169"/>
  <c r="J150"/>
  <c i="3" r="J186"/>
  <c r="BK163"/>
  <c r="BK137"/>
  <c r="J172"/>
  <c r="J179"/>
  <c r="J153"/>
  <c r="BK155"/>
  <c r="J134"/>
  <c r="BK170"/>
  <c r="BK191"/>
  <c r="J175"/>
  <c r="BK179"/>
  <c r="BK157"/>
  <c r="BK156"/>
  <c i="4" r="BK197"/>
  <c r="J182"/>
  <c r="J200"/>
  <c r="BK136"/>
  <c r="BK204"/>
  <c r="J180"/>
  <c r="J157"/>
  <c r="J174"/>
  <c r="J185"/>
  <c r="BK141"/>
  <c r="J159"/>
  <c r="J171"/>
  <c r="BK183"/>
  <c r="BK142"/>
  <c i="6" r="J205"/>
  <c r="BK589"/>
  <c r="BK554"/>
  <c r="BK452"/>
  <c r="J413"/>
  <c r="J312"/>
  <c r="BK244"/>
  <c r="J677"/>
  <c r="J589"/>
  <c r="BK558"/>
  <c r="J455"/>
  <c r="J319"/>
  <c r="BK237"/>
  <c r="BK153"/>
  <c r="BK597"/>
  <c r="J558"/>
  <c r="J438"/>
  <c r="BK389"/>
  <c r="BK342"/>
  <c r="BK283"/>
  <c r="J241"/>
  <c r="BK270"/>
  <c r="J187"/>
  <c r="BK749"/>
  <c r="BK608"/>
  <c r="J535"/>
  <c r="J733"/>
  <c r="BK688"/>
  <c r="J666"/>
  <c r="BK652"/>
  <c r="J634"/>
  <c r="J616"/>
  <c r="BK592"/>
  <c r="J575"/>
  <c r="BK521"/>
  <c r="J506"/>
  <c r="BK459"/>
  <c r="BK436"/>
  <c r="J372"/>
  <c r="BK245"/>
  <c r="J594"/>
  <c r="BK506"/>
  <c r="J397"/>
  <c r="J206"/>
  <c r="BK148"/>
  <c r="BK693"/>
  <c r="J530"/>
  <c r="J465"/>
  <c r="BK414"/>
  <c r="BK248"/>
  <c r="BK211"/>
  <c r="J172"/>
  <c r="BK719"/>
  <c r="J659"/>
  <c r="BK420"/>
  <c r="J344"/>
  <c r="J203"/>
  <c r="BK726"/>
  <c r="J639"/>
  <c r="J550"/>
  <c r="J515"/>
  <c r="J461"/>
  <c r="BK365"/>
  <c r="BK235"/>
  <c r="BK175"/>
  <c i="7" r="J200"/>
  <c r="BK145"/>
  <c r="J198"/>
  <c r="J168"/>
  <c r="J140"/>
  <c r="BK138"/>
  <c i="8" r="J166"/>
  <c r="BK141"/>
  <c r="BK191"/>
  <c r="BK146"/>
  <c r="BK145"/>
  <c r="J180"/>
  <c r="J193"/>
  <c r="J151"/>
  <c r="J191"/>
  <c r="BK195"/>
  <c i="11" r="BK154"/>
  <c r="J211"/>
  <c r="J207"/>
  <c r="J181"/>
  <c r="J156"/>
  <c r="J143"/>
  <c r="J239"/>
  <c r="J195"/>
  <c r="BK224"/>
  <c r="J197"/>
  <c r="J241"/>
  <c r="J221"/>
  <c r="BK255"/>
  <c r="BK213"/>
  <c r="BK200"/>
  <c r="J187"/>
  <c r="J151"/>
  <c r="BK240"/>
  <c r="BK183"/>
  <c r="BK145"/>
  <c r="BK208"/>
  <c r="BK234"/>
  <c r="J168"/>
  <c r="J186"/>
  <c r="BK147"/>
  <c i="2" r="BK442"/>
  <c r="BK390"/>
  <c r="BK352"/>
  <c r="J244"/>
  <c r="BK207"/>
  <c r="J148"/>
  <c r="BK770"/>
  <c r="BK723"/>
  <c r="BK714"/>
  <c r="J698"/>
  <c r="J665"/>
  <c r="J647"/>
  <c r="BK620"/>
  <c r="J599"/>
  <c r="BK587"/>
  <c r="BK560"/>
  <c r="BK529"/>
  <c r="J511"/>
  <c r="J499"/>
  <c r="BK456"/>
  <c r="J431"/>
  <c r="J390"/>
  <c r="J356"/>
  <c r="BK319"/>
  <c r="BK252"/>
  <c r="J238"/>
  <c r="J213"/>
  <c i="1" r="AS95"/>
  <c i="2" r="J672"/>
  <c r="J657"/>
  <c r="J614"/>
  <c r="BK591"/>
  <c r="J569"/>
  <c r="J526"/>
  <c r="BK487"/>
  <c r="BK462"/>
  <c r="BK415"/>
  <c r="J363"/>
  <c r="J315"/>
  <c r="J289"/>
  <c r="J214"/>
  <c r="J182"/>
  <c r="J163"/>
  <c r="F35"/>
  <c i="3" r="BK141"/>
  <c r="BK178"/>
  <c r="J193"/>
  <c r="BK176"/>
  <c r="J145"/>
  <c r="BK181"/>
  <c r="J158"/>
  <c r="BK186"/>
  <c r="BK151"/>
  <c r="J161"/>
  <c r="J151"/>
  <c r="BK140"/>
  <c i="4" r="J196"/>
  <c r="J149"/>
  <c r="J140"/>
  <c r="J151"/>
  <c r="BK191"/>
  <c r="J155"/>
  <c r="J201"/>
  <c r="BK186"/>
  <c r="J187"/>
  <c r="J142"/>
  <c r="BK164"/>
  <c r="BK138"/>
  <c r="BK198"/>
  <c r="BK165"/>
  <c i="5" r="BK156"/>
  <c r="J147"/>
  <c r="J137"/>
  <c r="BK142"/>
  <c r="BK154"/>
  <c r="J156"/>
  <c i="6" r="BK708"/>
  <c r="BK645"/>
  <c r="BK570"/>
  <c r="BK476"/>
  <c r="J414"/>
  <c r="BK302"/>
  <c r="J164"/>
  <c r="BK643"/>
  <c r="J539"/>
  <c r="J463"/>
  <c r="BK426"/>
  <c r="J296"/>
  <c r="BK190"/>
  <c r="J676"/>
  <c r="BK567"/>
  <c r="BK471"/>
  <c r="J365"/>
  <c r="J281"/>
  <c r="J167"/>
  <c r="J687"/>
  <c r="BK593"/>
  <c r="BK504"/>
  <c r="BK651"/>
  <c r="BK622"/>
  <c r="BK611"/>
  <c r="J562"/>
  <c r="J645"/>
  <c r="BK577"/>
  <c r="J511"/>
  <c r="J494"/>
  <c r="BK445"/>
  <c r="J421"/>
  <c r="J277"/>
  <c r="BK179"/>
  <c r="BK524"/>
  <c r="BK494"/>
  <c r="J395"/>
  <c r="BK189"/>
  <c r="J724"/>
  <c r="J630"/>
  <c r="BK486"/>
  <c r="J453"/>
  <c r="J342"/>
  <c r="J219"/>
  <c r="BK167"/>
  <c r="J759"/>
  <c r="J248"/>
  <c i="7" r="BK194"/>
  <c r="BK136"/>
  <c r="BK189"/>
  <c r="J161"/>
  <c r="J154"/>
  <c r="BK186"/>
  <c r="J172"/>
  <c r="J189"/>
  <c r="BK176"/>
  <c r="J138"/>
  <c r="J167"/>
  <c r="J142"/>
  <c i="8" r="BK202"/>
  <c r="BK140"/>
  <c r="J185"/>
  <c r="BK160"/>
  <c r="J178"/>
  <c r="BK186"/>
  <c r="J197"/>
  <c r="J142"/>
  <c r="J144"/>
  <c r="J145"/>
  <c r="BK142"/>
  <c i="11" r="J163"/>
  <c r="BK256"/>
  <c r="J217"/>
  <c r="J227"/>
  <c r="BK178"/>
  <c r="J222"/>
  <c r="BK190"/>
  <c r="J236"/>
  <c r="BK153"/>
  <c r="BK239"/>
  <c r="J199"/>
  <c r="BK135"/>
  <c i="2" r="BK772"/>
  <c r="BK441"/>
  <c r="J374"/>
  <c r="J313"/>
  <c r="J251"/>
  <c r="J220"/>
  <c r="BK176"/>
  <c r="BK155"/>
  <c r="BK771"/>
  <c r="J731"/>
  <c r="BK717"/>
  <c r="J704"/>
  <c r="BK693"/>
  <c r="BK679"/>
  <c r="BK666"/>
  <c r="J658"/>
  <c r="BK643"/>
  <c r="J619"/>
  <c r="J259"/>
  <c r="BK246"/>
  <c r="J222"/>
  <c r="J168"/>
  <c r="BK148"/>
  <c r="J697"/>
  <c r="BK684"/>
  <c r="J674"/>
  <c r="J671"/>
  <c r="BK658"/>
  <c r="BK619"/>
  <c r="BK611"/>
  <c r="BK592"/>
  <c r="J579"/>
  <c r="BK555"/>
  <c r="J524"/>
  <c r="J504"/>
  <c r="J481"/>
  <c r="BK458"/>
  <c r="J435"/>
  <c r="BK414"/>
  <c r="BK349"/>
  <c r="J298"/>
  <c r="J279"/>
  <c r="BK206"/>
  <c r="J186"/>
  <c r="J147"/>
  <c r="J766"/>
  <c r="BK739"/>
  <c r="BK729"/>
  <c r="J719"/>
  <c r="BK708"/>
  <c r="BK703"/>
  <c r="J695"/>
  <c r="J684"/>
  <c r="BK674"/>
  <c r="BK663"/>
  <c r="J645"/>
  <c r="J626"/>
  <c r="BK610"/>
  <c r="BK577"/>
  <c r="J565"/>
  <c r="J529"/>
  <c r="J516"/>
  <c r="J507"/>
  <c r="BK489"/>
  <c r="BK481"/>
  <c r="BK468"/>
  <c r="BK448"/>
  <c r="BK426"/>
  <c r="J396"/>
  <c r="BK354"/>
  <c r="J325"/>
  <c r="J278"/>
  <c r="J246"/>
  <c r="J228"/>
  <c r="BK212"/>
  <c r="BK190"/>
  <c r="BK167"/>
  <c r="J774"/>
  <c r="BK453"/>
  <c r="J421"/>
  <c r="BK409"/>
  <c r="BK372"/>
  <c r="BK347"/>
  <c r="BK279"/>
  <c r="J252"/>
  <c r="BK234"/>
  <c r="J191"/>
  <c r="BK173"/>
  <c r="BK165"/>
  <c r="F36"/>
  <c i="6" r="J212"/>
  <c r="BK668"/>
  <c r="BK565"/>
  <c r="J476"/>
  <c r="BK440"/>
  <c r="J366"/>
  <c r="J308"/>
  <c r="J447"/>
  <c r="J408"/>
  <c r="BK379"/>
  <c r="J352"/>
  <c r="J302"/>
  <c r="BK249"/>
  <c r="BK616"/>
  <c r="J598"/>
  <c r="J564"/>
  <c r="J473"/>
  <c r="BK374"/>
  <c r="BK206"/>
  <c r="J162"/>
  <c r="J717"/>
  <c r="BK598"/>
  <c r="BK542"/>
  <c r="J480"/>
  <c r="BK717"/>
  <c r="J497"/>
  <c r="BK289"/>
  <c r="BK170"/>
  <c r="BK511"/>
  <c r="BK447"/>
  <c r="BK366"/>
  <c r="BK187"/>
  <c r="J732"/>
  <c r="J544"/>
  <c r="J420"/>
  <c r="J287"/>
  <c r="J208"/>
  <c r="J166"/>
  <c r="BK760"/>
  <c r="J709"/>
  <c r="J651"/>
  <c r="BK316"/>
  <c r="BK166"/>
  <c r="BK706"/>
  <c r="BK624"/>
  <c r="J554"/>
  <c r="J469"/>
  <c r="BK408"/>
  <c r="BK360"/>
  <c r="BK225"/>
  <c r="J181"/>
  <c i="7" r="J205"/>
  <c r="BK184"/>
  <c r="J201"/>
  <c r="BK173"/>
  <c r="BK165"/>
  <c r="J158"/>
  <c r="BK142"/>
  <c r="BK156"/>
  <c r="J177"/>
  <c r="BK141"/>
  <c r="J164"/>
  <c r="J204"/>
  <c r="J160"/>
  <c r="BK162"/>
  <c i="8" r="BK187"/>
  <c r="J204"/>
  <c r="J172"/>
  <c r="J198"/>
  <c r="BK197"/>
  <c r="BK135"/>
  <c r="BK171"/>
  <c r="J190"/>
  <c r="BK185"/>
  <c r="BK180"/>
  <c i="9" r="BK135"/>
  <c r="BK150"/>
  <c r="J138"/>
  <c r="BK147"/>
  <c i="10" r="BK122"/>
  <c r="BK121"/>
  <c i="11" r="J196"/>
  <c r="J170"/>
  <c r="J139"/>
  <c r="J188"/>
  <c r="BK157"/>
  <c r="BK252"/>
  <c r="J229"/>
  <c r="BK138"/>
  <c r="J244"/>
  <c r="J159"/>
  <c r="J136"/>
  <c r="J200"/>
  <c r="J250"/>
  <c r="BK155"/>
  <c r="J261"/>
  <c r="J219"/>
  <c r="BK203"/>
  <c r="J178"/>
  <c r="J155"/>
  <c r="J256"/>
  <c r="BK206"/>
  <c r="J182"/>
  <c r="J140"/>
  <c r="BK222"/>
  <c r="J184"/>
  <c r="BK195"/>
  <c r="BK129"/>
  <c r="J174"/>
  <c r="BK133"/>
  <c i="6" r="J596"/>
  <c r="BK401"/>
  <c r="BK203"/>
  <c r="BK149"/>
  <c r="J715"/>
  <c r="BK658"/>
  <c i="7" r="BK172"/>
  <c r="J184"/>
  <c r="J196"/>
  <c r="J173"/>
  <c r="J206"/>
  <c r="BK159"/>
  <c r="J194"/>
  <c r="J180"/>
  <c i="8" r="J149"/>
  <c r="BK155"/>
  <c r="BK151"/>
  <c r="J159"/>
  <c r="J155"/>
  <c r="BK175"/>
  <c r="BK182"/>
  <c r="J199"/>
  <c r="BK199"/>
  <c r="J136"/>
  <c i="9" r="J148"/>
  <c r="BK138"/>
  <c r="J153"/>
  <c r="J159"/>
  <c i="10" r="J120"/>
  <c r="BK125"/>
  <c i="11" r="J252"/>
  <c r="BK193"/>
  <c r="J152"/>
  <c r="J259"/>
  <c r="BK191"/>
  <c r="BK253"/>
  <c r="BK218"/>
  <c r="BK246"/>
  <c r="BK221"/>
  <c r="BK137"/>
  <c r="J131"/>
  <c r="J209"/>
  <c r="J233"/>
  <c r="BK180"/>
  <c r="BK216"/>
  <c r="BK202"/>
  <c r="J171"/>
  <c r="J145"/>
  <c r="J242"/>
  <c r="J149"/>
  <c i="6" r="J573"/>
  <c r="J441"/>
  <c r="BK296"/>
  <c r="BK610"/>
  <c r="BK355"/>
  <c r="BK257"/>
  <c i="7" r="BK157"/>
  <c r="J175"/>
  <c r="J159"/>
  <c r="BK185"/>
  <c r="BK154"/>
  <c r="J163"/>
  <c r="J185"/>
  <c r="J145"/>
  <c i="8" r="J192"/>
  <c r="J157"/>
  <c i="9" r="J141"/>
  <c r="J144"/>
  <c r="BK159"/>
  <c r="J160"/>
  <c r="BK141"/>
  <c i="10" r="J124"/>
  <c i="11" r="J215"/>
  <c r="J204"/>
  <c r="BK161"/>
  <c r="BK217"/>
  <c r="BK173"/>
  <c r="BK166"/>
  <c r="J135"/>
  <c r="J167"/>
  <c r="J129"/>
  <c i="2" r="J703"/>
  <c r="BK680"/>
  <c r="BK668"/>
  <c r="BK628"/>
  <c r="BK612"/>
  <c r="BK590"/>
  <c r="J582"/>
  <c r="J545"/>
  <c r="BK524"/>
  <c r="BK512"/>
  <c r="BK504"/>
  <c r="J494"/>
  <c r="J464"/>
  <c r="J450"/>
  <c r="J426"/>
  <c r="J386"/>
  <c r="J366"/>
  <c r="J352"/>
  <c r="BK317"/>
  <c r="BK272"/>
  <c r="BK244"/>
  <c r="BK229"/>
  <c r="BK186"/>
  <c r="J156"/>
  <c r="J689"/>
  <c r="BK682"/>
  <c r="J673"/>
  <c r="BK626"/>
  <c r="J612"/>
  <c r="BK585"/>
  <c r="J577"/>
  <c r="J549"/>
  <c r="BK534"/>
  <c r="BK523"/>
  <c r="BK499"/>
  <c r="BK477"/>
  <c r="J446"/>
  <c r="J422"/>
  <c r="J409"/>
  <c r="J354"/>
  <c r="BK313"/>
  <c r="J291"/>
  <c r="BK274"/>
  <c r="J209"/>
  <c r="J188"/>
  <c r="J152"/>
  <c r="J534"/>
  <c r="BK509"/>
  <c r="J491"/>
  <c r="J466"/>
  <c r="J437"/>
  <c r="BK411"/>
  <c r="BK384"/>
  <c r="BK362"/>
  <c r="J331"/>
  <c r="BK285"/>
  <c r="BK259"/>
  <c r="BK243"/>
  <c r="J204"/>
  <c r="J176"/>
  <c r="BK153"/>
  <c r="J458"/>
  <c r="BK439"/>
  <c r="J414"/>
  <c r="J384"/>
  <c r="BK356"/>
  <c r="J317"/>
  <c r="J276"/>
  <c r="BK251"/>
  <c r="BK224"/>
  <c r="J207"/>
  <c r="J185"/>
  <c r="BK168"/>
  <c r="BK149"/>
  <c i="3" r="J190"/>
  <c r="J181"/>
  <c r="J169"/>
  <c r="BK159"/>
  <c r="BK142"/>
  <c r="J178"/>
  <c r="J167"/>
  <c r="BK195"/>
  <c r="J162"/>
  <c r="BK196"/>
  <c r="BK189"/>
  <c r="BK152"/>
  <c r="J136"/>
  <c r="BK175"/>
  <c r="BK160"/>
  <c r="J189"/>
  <c r="BK153"/>
  <c r="BK167"/>
  <c r="J156"/>
  <c r="J154"/>
  <c r="J141"/>
  <c i="4" r="BK192"/>
  <c r="BK171"/>
  <c r="J192"/>
  <c r="J160"/>
  <c r="BK145"/>
  <c r="J186"/>
  <c r="J168"/>
  <c r="J198"/>
  <c r="J191"/>
  <c r="BK202"/>
  <c r="BK182"/>
  <c r="BK144"/>
  <c r="J165"/>
  <c r="BK155"/>
  <c r="J175"/>
  <c r="BK188"/>
  <c r="J164"/>
  <c r="J146"/>
  <c i="5" r="J157"/>
  <c r="BK159"/>
  <c r="J135"/>
  <c r="J150"/>
  <c r="J148"/>
  <c r="BK135"/>
  <c r="J149"/>
  <c i="6" r="BK761"/>
  <c r="J693"/>
  <c r="BK662"/>
  <c r="BK584"/>
  <c r="BK509"/>
  <c r="BK480"/>
  <c r="J430"/>
  <c r="J368"/>
  <c r="BK291"/>
  <c r="BK155"/>
  <c r="J253"/>
  <c r="BK208"/>
  <c r="BK709"/>
  <c r="BK683"/>
  <c r="J577"/>
  <c r="BK503"/>
  <c r="BK434"/>
  <c r="BK399"/>
  <c r="J360"/>
  <c r="J327"/>
  <c r="BK441"/>
  <c r="J379"/>
  <c r="J346"/>
  <c r="J316"/>
  <c r="J226"/>
  <c r="J179"/>
  <c r="J567"/>
  <c r="BK526"/>
  <c r="BK473"/>
  <c r="BK758"/>
  <c r="BK701"/>
  <c r="J505"/>
  <c r="BK428"/>
  <c r="BK346"/>
  <c r="BK231"/>
  <c r="BK239"/>
  <c r="J210"/>
  <c r="BK763"/>
  <c r="J726"/>
  <c r="BK685"/>
  <c r="J357"/>
  <c r="J270"/>
  <c r="BK226"/>
  <c r="J147"/>
  <c r="BK626"/>
  <c r="BK581"/>
  <c r="J509"/>
  <c r="J404"/>
  <c r="BK350"/>
  <c r="BK241"/>
  <c r="BK184"/>
  <c i="7" r="BK193"/>
  <c r="J202"/>
  <c r="BK190"/>
  <c r="BK195"/>
  <c r="BK204"/>
  <c r="J151"/>
  <c r="BK179"/>
  <c r="BK181"/>
  <c r="J155"/>
  <c r="J181"/>
  <c r="J187"/>
  <c r="J153"/>
  <c r="BK168"/>
  <c r="BK180"/>
  <c i="8" r="BK193"/>
  <c r="J154"/>
  <c r="BK149"/>
  <c r="BK164"/>
  <c r="J188"/>
  <c r="BK166"/>
  <c r="BK192"/>
  <c r="J168"/>
  <c r="BK198"/>
  <c r="BK170"/>
  <c r="BK177"/>
  <c r="J169"/>
  <c i="9" r="BK155"/>
  <c r="BK161"/>
  <c i="11" r="BK231"/>
  <c r="BK136"/>
  <c r="BK229"/>
  <c r="J153"/>
  <c r="J202"/>
  <c r="BK149"/>
  <c r="BK182"/>
  <c r="J235"/>
  <c r="BK167"/>
  <c r="J240"/>
  <c r="J208"/>
  <c r="J198"/>
  <c r="BK170"/>
  <c r="J150"/>
  <c r="J231"/>
  <c r="BK179"/>
  <c r="J245"/>
  <c r="J206"/>
  <c r="J177"/>
  <c r="BK177"/>
  <c r="BK196"/>
  <c r="BK168"/>
  <c i="2" r="J34"/>
  <c r="BK204"/>
  <c r="J155"/>
  <c r="BK766"/>
  <c r="J758"/>
  <c r="J738"/>
  <c r="BK721"/>
  <c r="J714"/>
  <c r="BK697"/>
  <c r="J682"/>
  <c r="BK670"/>
  <c r="J650"/>
  <c r="J632"/>
  <c r="J609"/>
  <c r="BK593"/>
  <c r="J590"/>
  <c r="J585"/>
  <c r="BK580"/>
  <c r="J547"/>
  <c r="BK527"/>
  <c r="BK511"/>
  <c r="BK505"/>
  <c r="BK479"/>
  <c r="BK427"/>
  <c r="BK374"/>
  <c r="J293"/>
  <c r="BK247"/>
  <c r="J225"/>
  <c r="J161"/>
  <c r="J470"/>
  <c r="BK431"/>
  <c r="J411"/>
  <c r="BK337"/>
  <c r="J270"/>
  <c r="J243"/>
  <c r="J216"/>
  <c r="J190"/>
  <c r="BK163"/>
  <c i="3" r="J191"/>
  <c r="J184"/>
  <c r="BK165"/>
  <c r="BK154"/>
  <c r="J182"/>
  <c r="J150"/>
  <c r="J185"/>
  <c r="J140"/>
  <c r="J177"/>
  <c r="BK136"/>
  <c r="J180"/>
  <c r="BK138"/>
  <c r="J155"/>
  <c r="J163"/>
  <c r="BK161"/>
  <c i="4" r="J203"/>
  <c r="J178"/>
  <c r="BK194"/>
  <c r="BK140"/>
  <c r="J183"/>
  <c r="J145"/>
  <c r="J188"/>
  <c r="BK193"/>
  <c r="J169"/>
  <c r="BK160"/>
  <c r="J172"/>
  <c r="BK185"/>
  <c r="J135"/>
  <c i="5" r="BK149"/>
  <c r="BK147"/>
  <c r="J144"/>
  <c r="BK157"/>
  <c r="J138"/>
  <c i="6" r="J237"/>
  <c r="BK544"/>
  <c r="BK416"/>
  <c r="BK318"/>
  <c r="J185"/>
  <c r="BK172"/>
  <c r="J690"/>
  <c r="BK672"/>
  <c r="BK653"/>
  <c r="BK630"/>
  <c r="BK613"/>
  <c r="BK277"/>
  <c r="BK202"/>
  <c r="J155"/>
  <c r="J184"/>
  <c r="J471"/>
  <c r="J318"/>
  <c r="J183"/>
  <c r="J749"/>
  <c r="BK580"/>
  <c r="J475"/>
  <c r="J449"/>
  <c r="J336"/>
  <c r="J192"/>
  <c r="BK147"/>
  <c r="BK272"/>
  <c r="J221"/>
  <c i="7" r="BK206"/>
  <c r="BK147"/>
  <c r="J191"/>
  <c r="BK166"/>
  <c r="BK205"/>
  <c r="J186"/>
  <c r="BK187"/>
  <c r="BK202"/>
  <c r="BK163"/>
  <c r="J182"/>
  <c r="BK170"/>
  <c r="J195"/>
  <c r="J165"/>
  <c r="J134"/>
  <c i="8" r="BK200"/>
  <c r="J170"/>
  <c r="BK162"/>
  <c r="BK154"/>
  <c r="J174"/>
  <c r="BK194"/>
  <c r="J171"/>
  <c r="BK184"/>
  <c r="J146"/>
  <c r="BK196"/>
  <c r="J196"/>
  <c r="J140"/>
  <c i="9" r="BK149"/>
  <c r="J139"/>
  <c r="BK151"/>
  <c r="J155"/>
  <c r="J142"/>
  <c i="10" r="BK124"/>
  <c i="11" r="J253"/>
  <c r="J194"/>
  <c r="BK165"/>
  <c r="BK131"/>
  <c r="J213"/>
  <c r="BK210"/>
  <c r="BK194"/>
  <c r="BK158"/>
  <c r="J142"/>
  <c r="BK249"/>
  <c r="BK209"/>
  <c r="J138"/>
  <c r="J201"/>
  <c r="BK151"/>
  <c r="BK214"/>
  <c r="BK172"/>
  <c r="BK223"/>
  <c r="BK259"/>
  <c r="J218"/>
  <c r="BK201"/>
  <c r="J160"/>
  <c r="J257"/>
  <c r="BK225"/>
  <c r="J148"/>
  <c r="J246"/>
  <c r="BK189"/>
  <c r="J144"/>
  <c r="BK139"/>
  <c r="J180"/>
  <c r="J162"/>
  <c i="2" r="BK769"/>
  <c r="BK402"/>
  <c r="J319"/>
  <c r="J229"/>
  <c r="BK147"/>
  <c r="J736"/>
  <c r="J725"/>
  <c r="BK702"/>
  <c r="BK689"/>
  <c r="BK672"/>
  <c r="BK660"/>
  <c r="BK645"/>
  <c r="J618"/>
  <c r="BK607"/>
  <c r="BK586"/>
  <c r="BK565"/>
  <c r="BK522"/>
  <c r="J505"/>
  <c r="BK491"/>
  <c r="J460"/>
  <c r="BK429"/>
  <c r="BK382"/>
  <c r="BK364"/>
  <c r="J343"/>
  <c r="BK289"/>
  <c r="J234"/>
  <c r="J199"/>
  <c r="J165"/>
  <c r="BK686"/>
  <c r="J677"/>
  <c r="J669"/>
  <c r="BK632"/>
  <c r="BK609"/>
  <c r="BK584"/>
  <c r="BK551"/>
  <c r="J514"/>
  <c r="BK483"/>
  <c r="BK472"/>
  <c r="BK687"/>
  <c r="J675"/>
  <c r="BK649"/>
  <c r="BK238"/>
  <c r="J193"/>
  <c r="BK158"/>
  <c r="J456"/>
  <c r="BK417"/>
  <c i="3" r="J192"/>
  <c r="J170"/>
  <c r="J195"/>
  <c r="BK172"/>
  <c r="BK147"/>
  <c r="BK188"/>
  <c r="BK168"/>
  <c r="BK182"/>
  <c r="J173"/>
  <c r="J147"/>
  <c i="4" r="BK200"/>
  <c r="J177"/>
  <c r="J190"/>
  <c r="BK146"/>
  <c r="BK199"/>
  <c r="J154"/>
  <c r="BK196"/>
  <c r="BK180"/>
  <c r="J194"/>
  <c r="BK166"/>
  <c r="J199"/>
  <c r="BK190"/>
  <c r="J170"/>
  <c r="J136"/>
  <c i="5" r="BK151"/>
  <c r="J133"/>
  <c r="J161"/>
  <c r="BK133"/>
  <c r="J141"/>
  <c i="6" r="J706"/>
  <c r="BK665"/>
  <c r="J572"/>
  <c r="BK469"/>
  <c r="BK352"/>
  <c r="J211"/>
  <c r="BK663"/>
  <c r="J517"/>
  <c r="J445"/>
  <c r="J314"/>
  <c r="BK229"/>
  <c r="J643"/>
  <c r="J578"/>
  <c r="BK498"/>
  <c r="J401"/>
  <c r="J289"/>
  <c r="J202"/>
  <c r="BK690"/>
  <c r="J606"/>
  <c r="BK430"/>
  <c r="BK364"/>
  <c r="BK312"/>
  <c r="J247"/>
  <c r="BK582"/>
  <c r="BK478"/>
  <c r="J385"/>
  <c r="BK344"/>
  <c r="BK247"/>
  <c r="J679"/>
  <c r="BK594"/>
  <c r="BK488"/>
  <c r="J763"/>
  <c r="BK724"/>
  <c r="BK606"/>
  <c r="BK314"/>
  <c r="BK164"/>
  <c r="BK659"/>
  <c r="J170"/>
  <c r="J694"/>
  <c r="J586"/>
  <c r="BK546"/>
  <c r="J508"/>
  <c r="J389"/>
  <c r="J259"/>
  <c r="J231"/>
  <c r="BK152"/>
  <c i="7" r="BK201"/>
  <c r="BK140"/>
  <c r="BK196"/>
  <c r="BK169"/>
  <c r="J178"/>
  <c r="BK197"/>
  <c r="J136"/>
  <c r="BK199"/>
  <c r="J157"/>
  <c r="J150"/>
  <c r="BK178"/>
  <c r="BK152"/>
  <c r="J166"/>
  <c r="J144"/>
  <c r="BK164"/>
  <c i="8" r="J203"/>
  <c r="BK178"/>
  <c r="J195"/>
  <c r="BK174"/>
  <c r="J138"/>
  <c r="J165"/>
  <c r="BK138"/>
  <c r="J160"/>
  <c r="J177"/>
  <c r="BK201"/>
  <c r="J162"/>
  <c r="BK159"/>
  <c i="9" r="J147"/>
  <c r="J133"/>
  <c r="J156"/>
  <c r="J161"/>
  <c r="BK139"/>
  <c i="10" r="J123"/>
  <c i="11" r="J254"/>
  <c r="BK174"/>
  <c r="BK141"/>
  <c r="J176"/>
  <c r="J154"/>
  <c r="BK250"/>
  <c r="J223"/>
  <c r="BK248"/>
  <c r="BK215"/>
  <c r="BK140"/>
  <c r="J203"/>
  <c r="BK134"/>
  <c r="BK212"/>
  <c r="BK169"/>
  <c r="BK184"/>
  <c r="J249"/>
  <c r="BK207"/>
  <c r="BK197"/>
  <c r="BK162"/>
  <c r="BK245"/>
  <c r="BK205"/>
  <c r="BK159"/>
  <c r="BK237"/>
  <c r="J185"/>
  <c r="BK143"/>
  <c r="J137"/>
  <c r="J193"/>
  <c r="J157"/>
  <c i="2" r="BK768"/>
  <c r="J419"/>
  <c r="J345"/>
  <c r="J256"/>
  <c r="BK209"/>
  <c r="BK156"/>
  <c r="BK731"/>
  <c r="BK719"/>
  <c r="BK710"/>
  <c r="BK700"/>
  <c r="J678"/>
  <c r="BK650"/>
  <c r="BK641"/>
  <c r="J617"/>
  <c r="J593"/>
  <c r="BK574"/>
  <c r="J539"/>
  <c r="BK514"/>
  <c r="J495"/>
  <c r="BK470"/>
  <c r="BK437"/>
  <c r="J398"/>
  <c r="BK357"/>
  <c r="BK320"/>
  <c r="J247"/>
  <c r="BK230"/>
  <c r="BK182"/>
  <c r="BK767"/>
  <c r="BK678"/>
  <c r="J663"/>
  <c r="J620"/>
  <c r="J610"/>
  <c r="J572"/>
  <c r="BK545"/>
  <c r="BK520"/>
  <c r="J485"/>
  <c r="J474"/>
  <c r="BK419"/>
  <c r="J382"/>
  <c r="J320"/>
  <c r="J285"/>
  <c r="BK213"/>
  <c r="J173"/>
  <c r="BK774"/>
  <c r="J764"/>
  <c r="J739"/>
  <c r="J723"/>
  <c r="J710"/>
  <c r="J700"/>
  <c r="J686"/>
  <c r="J666"/>
  <c r="BK647"/>
  <c r="BK624"/>
  <c r="BK599"/>
  <c r="J591"/>
  <c r="J587"/>
  <c r="J574"/>
  <c r="J571"/>
  <c r="J520"/>
  <c r="BK502"/>
  <c r="BK485"/>
  <c r="J477"/>
  <c r="J442"/>
  <c r="J400"/>
  <c r="BK345"/>
  <c r="BK298"/>
  <c r="J274"/>
  <c r="J230"/>
  <c r="BK216"/>
  <c r="J468"/>
  <c r="BK366"/>
  <c r="BK315"/>
  <c r="BK256"/>
  <c r="J236"/>
  <c r="J211"/>
  <c r="J180"/>
  <c r="J153"/>
  <c i="1" r="AS100"/>
  <c i="3" r="J188"/>
  <c r="J152"/>
  <c r="J187"/>
  <c r="J160"/>
  <c r="BK192"/>
  <c r="J164"/>
  <c r="BK134"/>
  <c r="BK177"/>
  <c r="BK166"/>
  <c r="BK169"/>
  <c r="BK145"/>
  <c r="J159"/>
  <c r="BK150"/>
  <c r="J137"/>
  <c i="4" r="J193"/>
  <c r="BK154"/>
  <c r="J148"/>
  <c r="BK159"/>
  <c r="BK203"/>
  <c r="BK169"/>
  <c r="J202"/>
  <c r="J184"/>
  <c r="BK201"/>
  <c r="BK172"/>
  <c r="J138"/>
  <c r="J144"/>
  <c r="J197"/>
  <c r="BK149"/>
  <c r="BK177"/>
  <c r="BK151"/>
  <c i="5" r="BK160"/>
  <c r="J153"/>
  <c r="BK148"/>
  <c r="BK138"/>
  <c r="BK144"/>
  <c i="6" r="BK715"/>
  <c r="BK692"/>
  <c r="BK587"/>
  <c r="J504"/>
  <c r="J436"/>
  <c r="BK330"/>
  <c r="J688"/>
  <c r="BK588"/>
  <c r="BK520"/>
  <c r="J428"/>
  <c r="BK359"/>
  <c r="BK259"/>
  <c r="BK674"/>
  <c r="J580"/>
  <c r="J490"/>
  <c r="J399"/>
  <c r="BK308"/>
  <c r="BK221"/>
  <c r="J152"/>
  <c r="J613"/>
  <c r="J592"/>
  <c r="BK550"/>
  <c r="J230"/>
  <c r="BK212"/>
  <c r="BK192"/>
  <c r="BK183"/>
  <c r="J168"/>
  <c r="BK679"/>
  <c r="J658"/>
  <c r="J330"/>
  <c r="BK223"/>
  <c r="BK197"/>
  <c r="J153"/>
  <c r="J664"/>
  <c r="BK562"/>
  <c r="BK765"/>
  <c r="BK757"/>
  <c r="J685"/>
  <c r="BK670"/>
  <c r="J665"/>
  <c r="J653"/>
  <c r="BK618"/>
  <c r="J608"/>
  <c r="J588"/>
  <c r="BK535"/>
  <c r="J501"/>
  <c r="J452"/>
  <c r="BK432"/>
  <c r="J410"/>
  <c r="J276"/>
  <c r="J175"/>
  <c r="BK578"/>
  <c r="J503"/>
  <c r="BK484"/>
  <c r="BK467"/>
  <c r="BK260"/>
  <c r="J160"/>
  <c r="J672"/>
  <c r="J622"/>
  <c r="J565"/>
  <c r="J523"/>
  <c r="J459"/>
  <c i="7" r="BK198"/>
  <c r="BK175"/>
  <c r="BK153"/>
  <c r="J183"/>
  <c r="J156"/>
  <c r="BK192"/>
  <c r="BK161"/>
  <c r="J199"/>
  <c r="J162"/>
  <c r="BK167"/>
  <c r="BK177"/>
  <c i="8" r="J200"/>
  <c r="BK157"/>
  <c r="J148"/>
  <c i="9" r="BK137"/>
  <c r="BK142"/>
  <c r="J135"/>
  <c r="BK154"/>
  <c i="10" r="J125"/>
  <c i="11" r="J251"/>
  <c r="J161"/>
  <c r="BK254"/>
  <c r="BK242"/>
  <c r="BK233"/>
  <c r="J134"/>
  <c r="J165"/>
  <c r="BK261"/>
  <c r="J216"/>
  <c r="J237"/>
  <c r="J190"/>
  <c r="J173"/>
  <c r="J132"/>
  <c i="2" l="1" r="BK175"/>
  <c r="J175"/>
  <c r="J100"/>
  <c r="R250"/>
  <c r="R395"/>
  <c r="P461"/>
  <c r="T503"/>
  <c r="R513"/>
  <c r="BK548"/>
  <c r="J548"/>
  <c r="J116"/>
  <c r="R576"/>
  <c r="R681"/>
  <c r="P718"/>
  <c r="BK765"/>
  <c r="J765"/>
  <c r="J123"/>
  <c i="3" r="BK135"/>
  <c r="T139"/>
  <c r="BK171"/>
  <c r="J171"/>
  <c r="J106"/>
  <c r="BK194"/>
  <c r="J194"/>
  <c r="J108"/>
  <c i="4" r="BK143"/>
  <c r="J143"/>
  <c r="J103"/>
  <c r="BK181"/>
  <c r="J181"/>
  <c r="J109"/>
  <c i="5" r="BK152"/>
  <c r="J152"/>
  <c r="J106"/>
  <c r="BK162"/>
  <c r="J162"/>
  <c r="J108"/>
  <c i="6" r="R251"/>
  <c r="P394"/>
  <c r="P487"/>
  <c r="T502"/>
  <c r="R510"/>
  <c r="R543"/>
  <c r="BK671"/>
  <c r="J671"/>
  <c r="J119"/>
  <c r="T691"/>
  <c r="T756"/>
  <c i="7" r="T149"/>
  <c r="BK188"/>
  <c r="J188"/>
  <c r="J107"/>
  <c r="P203"/>
  <c i="8" r="P143"/>
  <c r="BK181"/>
  <c r="J181"/>
  <c r="J109"/>
  <c i="9" r="R136"/>
  <c r="R131"/>
  <c r="T152"/>
  <c i="10" r="BK127"/>
  <c r="J127"/>
  <c r="J98"/>
  <c i="2" r="P160"/>
  <c r="R175"/>
  <c r="T227"/>
  <c r="BK351"/>
  <c r="J351"/>
  <c r="J105"/>
  <c r="P395"/>
  <c r="R461"/>
  <c r="P594"/>
  <c r="T701"/>
  <c r="R765"/>
  <c i="3" r="T135"/>
  <c r="T132"/>
  <c r="T171"/>
  <c r="R194"/>
  <c i="4" r="BK134"/>
  <c r="J134"/>
  <c r="J100"/>
  <c r="P153"/>
  <c r="P181"/>
  <c i="5" r="T136"/>
  <c r="T131"/>
  <c r="P152"/>
  <c i="6" r="BK146"/>
  <c r="J146"/>
  <c r="J98"/>
  <c r="BK174"/>
  <c r="J174"/>
  <c r="J100"/>
  <c r="R174"/>
  <c r="P228"/>
  <c r="P354"/>
  <c r="R460"/>
  <c r="P502"/>
  <c r="R507"/>
  <c r="P522"/>
  <c r="BK569"/>
  <c r="J569"/>
  <c r="J117"/>
  <c i="7" r="BK139"/>
  <c r="J139"/>
  <c r="J102"/>
  <c i="8" r="P139"/>
  <c r="R153"/>
  <c r="P173"/>
  <c i="9" r="R146"/>
  <c r="BK162"/>
  <c r="J162"/>
  <c r="J108"/>
  <c i="2" r="R160"/>
  <c r="T175"/>
  <c r="R227"/>
  <c r="T351"/>
  <c r="R488"/>
  <c r="BK594"/>
  <c r="J594"/>
  <c r="J118"/>
  <c r="BK701"/>
  <c r="J701"/>
  <c r="J120"/>
  <c r="R718"/>
  <c r="T765"/>
  <c i="3" r="T149"/>
  <c r="BK198"/>
  <c r="J198"/>
  <c r="J109"/>
  <c i="6" r="P251"/>
  <c r="BK394"/>
  <c r="J394"/>
  <c r="J106"/>
  <c r="R487"/>
  <c r="P507"/>
  <c r="BK522"/>
  <c r="J522"/>
  <c r="J115"/>
  <c r="T543"/>
  <c r="R671"/>
  <c r="T716"/>
  <c i="7" r="R149"/>
  <c i="9" r="P152"/>
  <c i="2" r="R146"/>
  <c r="BK192"/>
  <c r="J192"/>
  <c r="J101"/>
  <c r="BK227"/>
  <c r="J227"/>
  <c r="J102"/>
  <c r="P242"/>
  <c r="P351"/>
  <c r="T395"/>
  <c r="BK461"/>
  <c r="J461"/>
  <c r="J110"/>
  <c r="R503"/>
  <c r="R594"/>
  <c r="P701"/>
  <c r="BK718"/>
  <c r="J718"/>
  <c r="J121"/>
  <c r="P765"/>
  <c i="3" r="BK139"/>
  <c r="J139"/>
  <c r="J102"/>
  <c r="R183"/>
  <c i="4" r="P134"/>
  <c r="R139"/>
  <c r="R153"/>
  <c r="P173"/>
  <c i="5" r="BK136"/>
  <c r="J136"/>
  <c r="J102"/>
  <c r="BK146"/>
  <c r="J146"/>
  <c r="J105"/>
  <c r="BK158"/>
  <c r="J158"/>
  <c r="J107"/>
  <c i="6" r="P146"/>
  <c r="P191"/>
  <c r="BK243"/>
  <c r="J243"/>
  <c r="J103"/>
  <c r="P403"/>
  <c r="BK502"/>
  <c r="J502"/>
  <c r="J112"/>
  <c r="T510"/>
  <c r="T522"/>
  <c r="R569"/>
  <c r="T671"/>
  <c r="BK710"/>
  <c r="J710"/>
  <c r="J121"/>
  <c r="R756"/>
  <c i="7" r="R135"/>
  <c r="R132"/>
  <c i="8" r="BK139"/>
  <c r="J139"/>
  <c r="J102"/>
  <c r="T153"/>
  <c r="T173"/>
  <c r="BK153"/>
  <c r="R167"/>
  <c i="11" r="P128"/>
  <c r="BK164"/>
  <c r="J164"/>
  <c r="J99"/>
  <c i="6" r="T146"/>
  <c r="R191"/>
  <c r="R243"/>
  <c r="R403"/>
  <c r="R591"/>
  <c r="BK716"/>
  <c r="J716"/>
  <c r="J122"/>
  <c i="7" r="BK135"/>
  <c r="J135"/>
  <c r="J101"/>
  <c i="11" r="BK175"/>
  <c r="J175"/>
  <c r="J100"/>
  <c i="2" r="P146"/>
  <c r="P175"/>
  <c r="P250"/>
  <c r="BK404"/>
  <c r="J404"/>
  <c r="J109"/>
  <c r="P488"/>
  <c r="BK508"/>
  <c r="J508"/>
  <c r="J113"/>
  <c r="T594"/>
  <c r="R722"/>
  <c i="3" r="BK149"/>
  <c r="J149"/>
  <c r="J105"/>
  <c r="BK183"/>
  <c r="J183"/>
  <c r="J107"/>
  <c r="T194"/>
  <c i="4" r="R134"/>
  <c r="T143"/>
  <c r="P167"/>
  <c i="5" r="T146"/>
  <c r="T152"/>
  <c i="6" r="BK159"/>
  <c r="J159"/>
  <c r="J99"/>
  <c r="BK251"/>
  <c r="J251"/>
  <c r="J104"/>
  <c r="BK354"/>
  <c r="J354"/>
  <c r="J105"/>
  <c r="R394"/>
  <c r="T460"/>
  <c r="BK591"/>
  <c r="J591"/>
  <c r="J118"/>
  <c r="P691"/>
  <c r="R710"/>
  <c r="P756"/>
  <c i="7" r="P139"/>
  <c i="8" r="T134"/>
  <c r="R143"/>
  <c r="P181"/>
  <c i="9" r="T136"/>
  <c r="T131"/>
  <c r="T146"/>
  <c r="P158"/>
  <c i="10" r="R119"/>
  <c r="R118"/>
  <c i="11" r="R146"/>
  <c i="2" r="T146"/>
  <c r="R192"/>
  <c r="BK242"/>
  <c r="J242"/>
  <c r="J103"/>
  <c r="R351"/>
  <c r="BK488"/>
  <c r="J488"/>
  <c r="J111"/>
  <c r="BK513"/>
  <c r="J513"/>
  <c r="J114"/>
  <c r="P525"/>
  <c r="R548"/>
  <c r="BK681"/>
  <c r="J681"/>
  <c r="J119"/>
  <c r="T722"/>
  <c i="3" r="P149"/>
  <c r="P171"/>
  <c r="P194"/>
  <c i="4" r="T134"/>
  <c r="P139"/>
  <c r="BK153"/>
  <c r="J153"/>
  <c r="J106"/>
  <c r="R167"/>
  <c r="R173"/>
  <c r="BK205"/>
  <c r="J205"/>
  <c r="J110"/>
  <c i="5" r="R146"/>
  <c r="R158"/>
  <c i="6" r="P159"/>
  <c r="T191"/>
  <c r="T243"/>
  <c r="T403"/>
  <c r="P591"/>
  <c r="P716"/>
  <c i="7" r="P149"/>
  <c r="T171"/>
  <c r="R203"/>
  <c i="8" r="P134"/>
  <c r="P133"/>
  <c r="BK143"/>
  <c r="J143"/>
  <c r="J103"/>
  <c r="R181"/>
  <c i="9" r="BK136"/>
  <c r="J136"/>
  <c r="J102"/>
  <c r="BK152"/>
  <c r="J152"/>
  <c r="J106"/>
  <c r="R158"/>
  <c i="10" r="P119"/>
  <c r="P118"/>
  <c i="1" r="AU105"/>
  <c i="2" r="T160"/>
  <c r="T250"/>
  <c r="BK395"/>
  <c r="J395"/>
  <c r="J106"/>
  <c r="T461"/>
  <c r="P508"/>
  <c r="T513"/>
  <c r="P548"/>
  <c r="P576"/>
  <c r="P681"/>
  <c r="P722"/>
  <c i="3" r="P139"/>
  <c r="R171"/>
  <c i="4" r="T139"/>
  <c r="BK167"/>
  <c r="J167"/>
  <c r="J107"/>
  <c r="R181"/>
  <c i="5" r="R136"/>
  <c r="R131"/>
  <c r="P146"/>
  <c r="P145"/>
  <c r="P158"/>
  <c i="6" r="R159"/>
  <c r="P174"/>
  <c r="BK228"/>
  <c r="J228"/>
  <c r="J102"/>
  <c r="P243"/>
  <c r="BK403"/>
  <c r="J403"/>
  <c r="J109"/>
  <c r="T487"/>
  <c r="P510"/>
  <c r="P543"/>
  <c r="P671"/>
  <c r="R716"/>
  <c i="7" r="R139"/>
  <c i="8" r="R134"/>
  <c r="T139"/>
  <c r="BK167"/>
  <c r="J167"/>
  <c r="J107"/>
  <c r="R173"/>
  <c i="11" r="P175"/>
  <c i="2" r="BK250"/>
  <c r="J250"/>
  <c r="J104"/>
  <c r="R404"/>
  <c r="R403"/>
  <c r="BK503"/>
  <c r="J503"/>
  <c r="J112"/>
  <c r="R508"/>
  <c r="R525"/>
  <c r="BK576"/>
  <c r="J576"/>
  <c r="J117"/>
  <c r="R701"/>
  <c i="3" r="R149"/>
  <c r="R148"/>
  <c i="4" r="R143"/>
  <c r="T167"/>
  <c r="T173"/>
  <c i="6" r="T159"/>
  <c r="T174"/>
  <c r="T228"/>
  <c r="R354"/>
  <c r="BK460"/>
  <c r="J460"/>
  <c r="J110"/>
  <c r="T591"/>
  <c r="R691"/>
  <c r="T710"/>
  <c r="BK767"/>
  <c r="J767"/>
  <c r="J124"/>
  <c i="7" r="BK149"/>
  <c i="8" r="BK134"/>
  <c r="J134"/>
  <c r="J100"/>
  <c r="T143"/>
  <c r="P167"/>
  <c r="T167"/>
  <c r="BK205"/>
  <c r="J205"/>
  <c r="J110"/>
  <c i="9" r="BK146"/>
  <c r="J146"/>
  <c r="J105"/>
  <c r="R152"/>
  <c r="T158"/>
  <c i="10" r="T119"/>
  <c r="T118"/>
  <c i="11" r="R128"/>
  <c r="P164"/>
  <c i="2" r="BK160"/>
  <c r="J160"/>
  <c r="J99"/>
  <c r="T192"/>
  <c r="R242"/>
  <c r="T404"/>
  <c r="P503"/>
  <c r="T508"/>
  <c r="T525"/>
  <c r="T576"/>
  <c r="T681"/>
  <c r="T718"/>
  <c r="BK776"/>
  <c r="J776"/>
  <c r="J124"/>
  <c i="3" r="P135"/>
  <c r="P132"/>
  <c r="R139"/>
  <c r="P183"/>
  <c i="4" r="P143"/>
  <c r="BK173"/>
  <c r="J173"/>
  <c r="J108"/>
  <c i="5" r="P136"/>
  <c r="P131"/>
  <c r="P130"/>
  <c i="1" r="AU99"/>
  <c i="5" r="R152"/>
  <c i="6" r="R146"/>
  <c r="R145"/>
  <c r="BK191"/>
  <c r="J191"/>
  <c r="J101"/>
  <c r="R228"/>
  <c r="T354"/>
  <c r="P460"/>
  <c r="R502"/>
  <c r="BK510"/>
  <c r="J510"/>
  <c r="J114"/>
  <c r="BK543"/>
  <c r="J543"/>
  <c r="J116"/>
  <c r="T569"/>
  <c r="BK691"/>
  <c r="J691"/>
  <c r="J120"/>
  <c r="P710"/>
  <c r="BK756"/>
  <c r="J756"/>
  <c r="J123"/>
  <c i="7" r="P135"/>
  <c r="P132"/>
  <c r="T139"/>
  <c r="P171"/>
  <c r="P188"/>
  <c r="T188"/>
  <c r="T203"/>
  <c i="8" r="T181"/>
  <c i="10" r="BK119"/>
  <c r="J119"/>
  <c r="J97"/>
  <c i="11" r="BK128"/>
  <c r="J128"/>
  <c r="J97"/>
  <c r="BK146"/>
  <c r="J146"/>
  <c r="J98"/>
  <c r="T146"/>
  <c r="T164"/>
  <c r="R175"/>
  <c r="BK220"/>
  <c r="J220"/>
  <c r="J101"/>
  <c r="R220"/>
  <c r="BK232"/>
  <c r="J232"/>
  <c r="J102"/>
  <c r="R232"/>
  <c r="BK238"/>
  <c r="J238"/>
  <c r="J103"/>
  <c r="R238"/>
  <c r="BK247"/>
  <c r="J247"/>
  <c r="J104"/>
  <c r="T247"/>
  <c i="2" r="BK146"/>
  <c r="P192"/>
  <c r="P227"/>
  <c r="T242"/>
  <c r="P404"/>
  <c r="P403"/>
  <c r="T488"/>
  <c r="P513"/>
  <c r="BK525"/>
  <c r="J525"/>
  <c r="J115"/>
  <c r="T548"/>
  <c r="BK722"/>
  <c r="J722"/>
  <c r="J122"/>
  <c i="3" r="R135"/>
  <c r="R132"/>
  <c r="R131"/>
  <c r="T183"/>
  <c i="4" r="BK139"/>
  <c r="J139"/>
  <c r="J102"/>
  <c r="T153"/>
  <c r="T181"/>
  <c i="5" r="T158"/>
  <c i="6" r="T251"/>
  <c r="T394"/>
  <c r="BK487"/>
  <c r="J487"/>
  <c r="J111"/>
  <c r="BK507"/>
  <c r="J507"/>
  <c r="J113"/>
  <c r="T507"/>
  <c r="R522"/>
  <c r="P569"/>
  <c i="7" r="T135"/>
  <c r="T132"/>
  <c r="BK171"/>
  <c r="J171"/>
  <c r="J106"/>
  <c r="R171"/>
  <c r="R188"/>
  <c r="BK203"/>
  <c r="J203"/>
  <c r="J108"/>
  <c r="BK207"/>
  <c r="J207"/>
  <c r="J109"/>
  <c i="8" r="R139"/>
  <c r="P153"/>
  <c r="P152"/>
  <c r="BK173"/>
  <c r="J173"/>
  <c r="J108"/>
  <c i="9" r="P136"/>
  <c r="P131"/>
  <c r="P130"/>
  <c i="1" r="AU104"/>
  <c i="9" r="P146"/>
  <c r="P145"/>
  <c r="BK158"/>
  <c r="J158"/>
  <c r="J107"/>
  <c i="11" r="T128"/>
  <c r="P146"/>
  <c r="R164"/>
  <c r="T175"/>
  <c r="P220"/>
  <c r="T220"/>
  <c r="P232"/>
  <c r="T232"/>
  <c r="P238"/>
  <c r="T238"/>
  <c r="P247"/>
  <c r="R247"/>
  <c r="BK262"/>
  <c r="J262"/>
  <c r="J107"/>
  <c i="4" r="BK137"/>
  <c r="J137"/>
  <c r="J101"/>
  <c r="BK150"/>
  <c r="J150"/>
  <c r="J104"/>
  <c i="8" r="BK150"/>
  <c r="J150"/>
  <c r="J104"/>
  <c i="2" r="BK401"/>
  <c r="J401"/>
  <c r="J107"/>
  <c i="6" r="BK400"/>
  <c r="J400"/>
  <c r="J107"/>
  <c i="9" r="BK132"/>
  <c r="J132"/>
  <c r="J100"/>
  <c i="3" r="BK133"/>
  <c r="J133"/>
  <c r="J100"/>
  <c i="9" r="BK134"/>
  <c r="J134"/>
  <c r="J101"/>
  <c i="7" r="BK146"/>
  <c r="J146"/>
  <c r="J103"/>
  <c i="5" r="BK132"/>
  <c r="J132"/>
  <c r="J100"/>
  <c r="BK134"/>
  <c r="J134"/>
  <c r="J101"/>
  <c i="7" r="BK133"/>
  <c r="J133"/>
  <c r="J100"/>
  <c i="9" r="BK143"/>
  <c r="J143"/>
  <c r="J103"/>
  <c i="8" r="BK137"/>
  <c r="J137"/>
  <c r="J101"/>
  <c i="11" r="BK258"/>
  <c r="J258"/>
  <c r="J105"/>
  <c r="BK260"/>
  <c r="J260"/>
  <c r="J106"/>
  <c i="3" r="BK146"/>
  <c r="J146"/>
  <c r="J103"/>
  <c i="5" r="BK143"/>
  <c r="J143"/>
  <c r="J103"/>
  <c i="10" r="F92"/>
  <c i="11" r="E117"/>
  <c r="BE177"/>
  <c r="BE222"/>
  <c r="BE225"/>
  <c r="BE237"/>
  <c r="F91"/>
  <c r="BE130"/>
  <c r="BE131"/>
  <c r="BE170"/>
  <c r="BE171"/>
  <c r="BE176"/>
  <c r="BE178"/>
  <c r="BE181"/>
  <c r="BE193"/>
  <c r="BE229"/>
  <c r="BE233"/>
  <c r="BE239"/>
  <c r="BE150"/>
  <c r="BE168"/>
  <c r="BE179"/>
  <c r="BE180"/>
  <c r="BE190"/>
  <c r="BE195"/>
  <c r="BE235"/>
  <c r="BE236"/>
  <c r="BE241"/>
  <c r="BE243"/>
  <c r="BE248"/>
  <c r="BE253"/>
  <c i="10" r="BK118"/>
  <c r="J118"/>
  <c r="J96"/>
  <c i="11" r="J124"/>
  <c r="BE136"/>
  <c r="BE138"/>
  <c r="BE139"/>
  <c r="BE144"/>
  <c r="BE155"/>
  <c r="BE157"/>
  <c r="BE184"/>
  <c r="BE185"/>
  <c r="BE197"/>
  <c r="BE209"/>
  <c r="BE226"/>
  <c r="BE249"/>
  <c r="BE250"/>
  <c r="BE261"/>
  <c r="BE147"/>
  <c r="BE148"/>
  <c r="BE153"/>
  <c r="BE163"/>
  <c r="BE165"/>
  <c r="BE173"/>
  <c r="BE188"/>
  <c r="BE189"/>
  <c r="BE191"/>
  <c r="BE194"/>
  <c r="BE198"/>
  <c r="BE199"/>
  <c r="BE202"/>
  <c r="BE204"/>
  <c r="BE214"/>
  <c r="J121"/>
  <c r="BE141"/>
  <c r="BE142"/>
  <c r="BE143"/>
  <c r="BE145"/>
  <c r="BE149"/>
  <c r="BE152"/>
  <c r="BE154"/>
  <c r="BE218"/>
  <c r="BE228"/>
  <c r="BE240"/>
  <c r="BE192"/>
  <c r="BE205"/>
  <c r="BE223"/>
  <c r="BE227"/>
  <c r="BE244"/>
  <c r="BE245"/>
  <c r="BE158"/>
  <c r="BE159"/>
  <c r="BE160"/>
  <c r="BE166"/>
  <c r="BE169"/>
  <c r="BE174"/>
  <c r="BE187"/>
  <c r="BE200"/>
  <c r="BE201"/>
  <c r="BE203"/>
  <c r="BE206"/>
  <c r="BE207"/>
  <c r="BE212"/>
  <c r="BE129"/>
  <c r="BE132"/>
  <c r="BE133"/>
  <c r="BE162"/>
  <c r="BE182"/>
  <c r="BE213"/>
  <c r="BE216"/>
  <c r="BE217"/>
  <c r="BE224"/>
  <c r="BE251"/>
  <c r="F92"/>
  <c r="BE208"/>
  <c r="BE219"/>
  <c r="BE221"/>
  <c r="BE246"/>
  <c r="BE255"/>
  <c r="BE167"/>
  <c r="BE172"/>
  <c r="BE196"/>
  <c r="BE215"/>
  <c r="BE252"/>
  <c r="BE254"/>
  <c r="BE134"/>
  <c r="BE135"/>
  <c r="BE137"/>
  <c r="BE140"/>
  <c r="BE151"/>
  <c r="BE156"/>
  <c r="BE161"/>
  <c r="BE183"/>
  <c r="BE186"/>
  <c r="BE210"/>
  <c r="BE211"/>
  <c r="BE231"/>
  <c r="BE234"/>
  <c r="BE242"/>
  <c r="BE256"/>
  <c r="BE257"/>
  <c r="BE259"/>
  <c i="9" r="BK145"/>
  <c i="10" r="E108"/>
  <c r="BE120"/>
  <c r="BE122"/>
  <c r="BE124"/>
  <c r="J92"/>
  <c r="F114"/>
  <c r="BE121"/>
  <c r="BE126"/>
  <c r="J112"/>
  <c r="BE125"/>
  <c r="BE123"/>
  <c i="9" r="F126"/>
  <c r="J93"/>
  <c i="8" r="J153"/>
  <c r="J106"/>
  <c i="9" r="E118"/>
  <c r="J127"/>
  <c r="BE133"/>
  <c r="BE144"/>
  <c r="BE147"/>
  <c r="BE148"/>
  <c r="BE149"/>
  <c r="BE150"/>
  <c r="BE154"/>
  <c r="BE161"/>
  <c r="J124"/>
  <c r="F94"/>
  <c r="BE157"/>
  <c r="BE135"/>
  <c r="BE160"/>
  <c r="BE137"/>
  <c r="BE141"/>
  <c r="BE142"/>
  <c r="BE155"/>
  <c r="BE156"/>
  <c r="BE159"/>
  <c r="BE138"/>
  <c r="BE139"/>
  <c r="BE151"/>
  <c r="BE153"/>
  <c i="8" r="BE138"/>
  <c r="BE149"/>
  <c r="BE170"/>
  <c r="BE171"/>
  <c i="7" r="BK132"/>
  <c r="J132"/>
  <c r="J99"/>
  <c i="8" r="J91"/>
  <c r="F128"/>
  <c r="BE141"/>
  <c r="BE144"/>
  <c r="BE162"/>
  <c r="E120"/>
  <c r="F129"/>
  <c r="BE155"/>
  <c r="BE182"/>
  <c r="BE174"/>
  <c r="BE175"/>
  <c r="BE178"/>
  <c r="BE180"/>
  <c r="BE186"/>
  <c r="BE187"/>
  <c r="BE196"/>
  <c r="BE197"/>
  <c r="BE201"/>
  <c r="BE140"/>
  <c r="BE142"/>
  <c r="BE165"/>
  <c r="BE192"/>
  <c r="BE200"/>
  <c r="BE145"/>
  <c r="BE154"/>
  <c r="BE160"/>
  <c r="BE164"/>
  <c r="BE184"/>
  <c r="BE188"/>
  <c r="BE194"/>
  <c r="J94"/>
  <c r="J128"/>
  <c r="BE185"/>
  <c r="BE135"/>
  <c r="BE136"/>
  <c r="BE151"/>
  <c r="BE172"/>
  <c r="BE191"/>
  <c r="BE195"/>
  <c r="BE204"/>
  <c i="7" r="J149"/>
  <c r="J105"/>
  <c i="8" r="BE166"/>
  <c r="BE168"/>
  <c r="BE203"/>
  <c r="BE146"/>
  <c r="BE199"/>
  <c r="BE157"/>
  <c r="BE159"/>
  <c r="BE177"/>
  <c r="BE183"/>
  <c r="BE190"/>
  <c r="BE202"/>
  <c r="BE148"/>
  <c r="BE169"/>
  <c r="BE193"/>
  <c r="BE198"/>
  <c i="7" r="BE162"/>
  <c r="BE173"/>
  <c r="BE175"/>
  <c r="BE181"/>
  <c i="6" r="BK145"/>
  <c r="J145"/>
  <c r="J97"/>
  <c i="7" r="E119"/>
  <c r="BE141"/>
  <c r="BE163"/>
  <c r="J93"/>
  <c r="BE137"/>
  <c r="BE155"/>
  <c r="BE156"/>
  <c r="BE186"/>
  <c r="BE189"/>
  <c r="BE190"/>
  <c r="BE198"/>
  <c r="BE201"/>
  <c i="6" r="BK402"/>
  <c r="J402"/>
  <c r="J108"/>
  <c i="7" r="J94"/>
  <c r="BE134"/>
  <c r="BE150"/>
  <c r="BE153"/>
  <c r="BE166"/>
  <c r="BE179"/>
  <c r="BE184"/>
  <c r="BE191"/>
  <c r="J91"/>
  <c r="BE136"/>
  <c r="BE142"/>
  <c r="BE154"/>
  <c r="BE161"/>
  <c r="BE164"/>
  <c r="BE165"/>
  <c r="BE178"/>
  <c r="BE195"/>
  <c r="BE197"/>
  <c r="F94"/>
  <c r="BE140"/>
  <c r="BE185"/>
  <c r="F93"/>
  <c r="BE138"/>
  <c r="BE144"/>
  <c r="BE158"/>
  <c r="BE160"/>
  <c r="BE152"/>
  <c r="BE182"/>
  <c r="BE192"/>
  <c r="BE193"/>
  <c r="BE194"/>
  <c r="BE145"/>
  <c r="BE151"/>
  <c r="BE159"/>
  <c r="BE168"/>
  <c r="BE169"/>
  <c r="BE170"/>
  <c r="BE180"/>
  <c r="BE183"/>
  <c r="BE206"/>
  <c r="BE147"/>
  <c r="BE157"/>
  <c r="BE167"/>
  <c r="BE200"/>
  <c r="BE205"/>
  <c r="BE172"/>
  <c r="BE176"/>
  <c r="BE177"/>
  <c r="BE199"/>
  <c r="BE204"/>
  <c r="BE187"/>
  <c r="BE196"/>
  <c r="BE202"/>
  <c i="6" r="BE148"/>
  <c r="BE157"/>
  <c r="BE190"/>
  <c r="BE229"/>
  <c r="BE249"/>
  <c r="BE260"/>
  <c r="BE283"/>
  <c r="BE291"/>
  <c r="BE296"/>
  <c r="BE357"/>
  <c r="BE478"/>
  <c r="BE480"/>
  <c r="BE504"/>
  <c r="BE505"/>
  <c r="BE513"/>
  <c r="BE521"/>
  <c r="BE526"/>
  <c r="BE544"/>
  <c r="BE583"/>
  <c r="BE588"/>
  <c r="BE615"/>
  <c r="BE634"/>
  <c r="BE645"/>
  <c r="BE652"/>
  <c r="BE665"/>
  <c r="BE666"/>
  <c r="BE732"/>
  <c r="BE761"/>
  <c r="BE762"/>
  <c i="5" r="BK131"/>
  <c r="J131"/>
  <c r="J99"/>
  <c i="6" r="E134"/>
  <c r="J138"/>
  <c r="BE149"/>
  <c r="BE162"/>
  <c r="BE164"/>
  <c r="BE167"/>
  <c r="BE168"/>
  <c r="BE179"/>
  <c r="BE181"/>
  <c r="BE185"/>
  <c r="BE187"/>
  <c r="BE192"/>
  <c r="BE245"/>
  <c r="BE336"/>
  <c r="BE342"/>
  <c r="BE352"/>
  <c r="BE359"/>
  <c r="BE413"/>
  <c r="BE425"/>
  <c r="BE426"/>
  <c r="BE432"/>
  <c r="BE445"/>
  <c r="BE447"/>
  <c r="BE461"/>
  <c r="BE498"/>
  <c r="BE501"/>
  <c r="BE539"/>
  <c r="BE617"/>
  <c r="BE690"/>
  <c r="BE717"/>
  <c r="BE765"/>
  <c i="5" r="BK145"/>
  <c r="J145"/>
  <c r="J104"/>
  <c i="6" r="F91"/>
  <c r="F141"/>
  <c r="BE160"/>
  <c r="BE175"/>
  <c r="BE184"/>
  <c r="BE202"/>
  <c r="BE241"/>
  <c r="BE244"/>
  <c r="BE253"/>
  <c r="BE327"/>
  <c r="BE524"/>
  <c r="BE535"/>
  <c r="BE558"/>
  <c r="BE562"/>
  <c r="BE608"/>
  <c r="BE611"/>
  <c r="BE613"/>
  <c r="BE616"/>
  <c r="BE622"/>
  <c r="BE641"/>
  <c r="BE643"/>
  <c r="BE683"/>
  <c r="BE763"/>
  <c r="BE719"/>
  <c r="J141"/>
  <c r="BE155"/>
  <c r="BE166"/>
  <c r="BE211"/>
  <c r="BE215"/>
  <c r="BE239"/>
  <c r="BE270"/>
  <c r="BE281"/>
  <c r="BE308"/>
  <c r="BE360"/>
  <c r="BE379"/>
  <c r="BE401"/>
  <c r="BE476"/>
  <c r="BE515"/>
  <c r="BE519"/>
  <c r="BE147"/>
  <c r="BE203"/>
  <c r="BE205"/>
  <c r="BE206"/>
  <c r="BE210"/>
  <c r="BE219"/>
  <c r="BE248"/>
  <c r="BE365"/>
  <c r="BE366"/>
  <c r="BE396"/>
  <c r="BE440"/>
  <c r="BE441"/>
  <c r="BE520"/>
  <c r="BE523"/>
  <c r="BE530"/>
  <c r="BE581"/>
  <c r="BE586"/>
  <c r="BE587"/>
  <c r="BE598"/>
  <c r="BE639"/>
  <c r="BE663"/>
  <c r="BE672"/>
  <c r="BE674"/>
  <c r="BE687"/>
  <c r="BE715"/>
  <c r="BE749"/>
  <c r="BE484"/>
  <c r="BE564"/>
  <c r="BE606"/>
  <c r="BE610"/>
  <c r="BE688"/>
  <c r="BE694"/>
  <c r="BE711"/>
  <c r="BE724"/>
  <c r="BE726"/>
  <c r="BE733"/>
  <c r="BE755"/>
  <c r="BE757"/>
  <c r="BE760"/>
  <c r="BE150"/>
  <c r="BE152"/>
  <c r="BE172"/>
  <c r="BE208"/>
  <c r="BE212"/>
  <c r="BE213"/>
  <c r="BE221"/>
  <c r="BE252"/>
  <c r="BE259"/>
  <c r="BE272"/>
  <c r="BE274"/>
  <c r="BE276"/>
  <c r="BE287"/>
  <c r="BE289"/>
  <c r="BE302"/>
  <c r="BE312"/>
  <c r="BE397"/>
  <c r="BE399"/>
  <c r="BE404"/>
  <c r="BE410"/>
  <c r="BE418"/>
  <c r="BE430"/>
  <c r="BE455"/>
  <c r="BE457"/>
  <c r="BE459"/>
  <c r="BE467"/>
  <c r="BE471"/>
  <c r="BE490"/>
  <c r="BE508"/>
  <c r="BE517"/>
  <c r="BE554"/>
  <c r="BE580"/>
  <c r="BE593"/>
  <c r="BE597"/>
  <c r="BE659"/>
  <c r="BE662"/>
  <c r="BE668"/>
  <c r="BE670"/>
  <c r="BE708"/>
  <c r="BE153"/>
  <c r="BE170"/>
  <c r="BE189"/>
  <c r="BE237"/>
  <c r="BE277"/>
  <c r="BE374"/>
  <c r="BE414"/>
  <c r="BE416"/>
  <c r="BE436"/>
  <c r="BE493"/>
  <c r="BE494"/>
  <c r="BE506"/>
  <c r="BE540"/>
  <c r="BE546"/>
  <c r="BE565"/>
  <c r="BE567"/>
  <c r="BE570"/>
  <c r="BE572"/>
  <c r="BE575"/>
  <c r="BE584"/>
  <c r="BE589"/>
  <c r="BE594"/>
  <c r="BE596"/>
  <c r="BE609"/>
  <c r="BE679"/>
  <c r="BE693"/>
  <c r="BE699"/>
  <c r="BE197"/>
  <c r="BE230"/>
  <c r="BE235"/>
  <c r="BE257"/>
  <c r="BE355"/>
  <c r="BE368"/>
  <c r="BE389"/>
  <c r="BE475"/>
  <c r="BE503"/>
  <c r="BE550"/>
  <c r="BE573"/>
  <c r="BE577"/>
  <c r="BE590"/>
  <c r="BE592"/>
  <c r="BE618"/>
  <c r="BE626"/>
  <c r="BE651"/>
  <c r="BE653"/>
  <c r="BE656"/>
  <c r="BE692"/>
  <c r="BE701"/>
  <c r="BE225"/>
  <c r="BE226"/>
  <c r="BE231"/>
  <c r="BE316"/>
  <c r="BE318"/>
  <c r="BE319"/>
  <c r="BE324"/>
  <c r="BE330"/>
  <c r="BE350"/>
  <c r="BE372"/>
  <c r="BE381"/>
  <c r="BE408"/>
  <c r="BE434"/>
  <c r="BE449"/>
  <c r="BE469"/>
  <c r="BE473"/>
  <c r="BE482"/>
  <c r="BE486"/>
  <c r="BE509"/>
  <c r="BE511"/>
  <c r="BE542"/>
  <c r="BE578"/>
  <c r="BE658"/>
  <c r="BE661"/>
  <c r="BE664"/>
  <c r="BE667"/>
  <c r="BE676"/>
  <c r="BE677"/>
  <c r="BE685"/>
  <c r="BE706"/>
  <c r="BE183"/>
  <c r="BE223"/>
  <c r="BE247"/>
  <c r="BE314"/>
  <c r="BE344"/>
  <c r="BE346"/>
  <c r="BE364"/>
  <c r="BE385"/>
  <c r="BE395"/>
  <c r="BE420"/>
  <c r="BE421"/>
  <c r="BE428"/>
  <c r="BE438"/>
  <c r="BE452"/>
  <c r="BE453"/>
  <c r="BE463"/>
  <c r="BE465"/>
  <c r="BE488"/>
  <c r="BE497"/>
  <c r="BE582"/>
  <c r="BE624"/>
  <c r="BE630"/>
  <c r="BE709"/>
  <c r="BE730"/>
  <c r="BE758"/>
  <c r="BE759"/>
  <c i="5" r="BE150"/>
  <c i="4" r="BK152"/>
  <c r="J152"/>
  <c r="J105"/>
  <c i="5" r="BE155"/>
  <c r="BE157"/>
  <c r="BE154"/>
  <c r="BE156"/>
  <c r="BE138"/>
  <c r="BE151"/>
  <c r="BE153"/>
  <c r="E85"/>
  <c r="F93"/>
  <c r="J93"/>
  <c r="J94"/>
  <c r="J124"/>
  <c r="BE133"/>
  <c r="BE135"/>
  <c r="BE137"/>
  <c r="BE149"/>
  <c r="BE141"/>
  <c r="BE144"/>
  <c r="BE147"/>
  <c r="BE159"/>
  <c r="F94"/>
  <c r="BE161"/>
  <c r="BE139"/>
  <c r="BE142"/>
  <c r="BE148"/>
  <c r="BE160"/>
  <c i="4" r="J94"/>
  <c r="BE148"/>
  <c r="BE171"/>
  <c r="BE172"/>
  <c r="BE186"/>
  <c r="BE196"/>
  <c r="BE199"/>
  <c r="F93"/>
  <c r="BE155"/>
  <c r="BE180"/>
  <c i="3" r="BK148"/>
  <c r="J148"/>
  <c r="J104"/>
  <c i="4" r="J93"/>
  <c r="BE188"/>
  <c r="BE198"/>
  <c r="J91"/>
  <c r="BE135"/>
  <c r="BE140"/>
  <c r="BE145"/>
  <c r="BE154"/>
  <c r="BE166"/>
  <c r="BE169"/>
  <c r="BE175"/>
  <c r="BE178"/>
  <c r="BE183"/>
  <c r="BE192"/>
  <c r="BE197"/>
  <c r="BE200"/>
  <c r="BE204"/>
  <c i="3" r="J135"/>
  <c r="J101"/>
  <c i="4" r="BE159"/>
  <c r="BE160"/>
  <c r="BE168"/>
  <c r="BE170"/>
  <c r="BE182"/>
  <c r="BE187"/>
  <c r="BE193"/>
  <c r="BE203"/>
  <c r="F94"/>
  <c r="BE146"/>
  <c r="BE149"/>
  <c r="BE151"/>
  <c r="BE157"/>
  <c r="BE165"/>
  <c r="BE174"/>
  <c r="BE184"/>
  <c r="BE194"/>
  <c r="E85"/>
  <c r="BE136"/>
  <c r="BE141"/>
  <c r="BE142"/>
  <c r="BE144"/>
  <c r="BE138"/>
  <c r="BE177"/>
  <c r="BE201"/>
  <c r="BE202"/>
  <c r="BE162"/>
  <c r="BE164"/>
  <c r="BE185"/>
  <c r="BE190"/>
  <c r="BE191"/>
  <c r="BE195"/>
  <c i="3" r="J91"/>
  <c i="2" r="J146"/>
  <c r="J98"/>
  <c i="3" r="F128"/>
  <c r="BE136"/>
  <c r="J128"/>
  <c r="BE144"/>
  <c r="BE145"/>
  <c r="F127"/>
  <c r="BE134"/>
  <c r="BE137"/>
  <c r="BE152"/>
  <c r="BE168"/>
  <c r="BE169"/>
  <c r="BE147"/>
  <c r="BE162"/>
  <c r="BE170"/>
  <c r="BE187"/>
  <c r="BE190"/>
  <c r="BE140"/>
  <c r="BE142"/>
  <c r="BE167"/>
  <c r="BE172"/>
  <c r="BE173"/>
  <c r="BE184"/>
  <c r="BE185"/>
  <c r="E119"/>
  <c i="2" r="BK403"/>
  <c r="J403"/>
  <c r="J108"/>
  <c i="3" r="J93"/>
  <c r="BE161"/>
  <c r="BE165"/>
  <c r="BE175"/>
  <c r="BE188"/>
  <c r="BE150"/>
  <c r="BE151"/>
  <c r="BE154"/>
  <c r="BE156"/>
  <c r="BE157"/>
  <c r="BE181"/>
  <c r="BE182"/>
  <c r="BE186"/>
  <c r="BE189"/>
  <c r="BE193"/>
  <c r="BE159"/>
  <c r="BE160"/>
  <c r="BE163"/>
  <c r="BE166"/>
  <c r="BE176"/>
  <c r="BE178"/>
  <c r="BE179"/>
  <c r="BE191"/>
  <c r="BE196"/>
  <c r="BE138"/>
  <c r="BE141"/>
  <c r="BE153"/>
  <c r="BE155"/>
  <c r="BE158"/>
  <c r="BE164"/>
  <c r="BE177"/>
  <c r="BE180"/>
  <c r="BE192"/>
  <c r="BE195"/>
  <c r="BE197"/>
  <c i="2" r="F91"/>
  <c r="F92"/>
  <c r="BE147"/>
  <c r="BE150"/>
  <c r="BE158"/>
  <c r="BE176"/>
  <c r="BE182"/>
  <c r="BE193"/>
  <c r="BE204"/>
  <c r="BE212"/>
  <c r="BE213"/>
  <c r="BE229"/>
  <c r="BE243"/>
  <c r="BE244"/>
  <c r="BE256"/>
  <c r="BE258"/>
  <c r="BE270"/>
  <c r="BE272"/>
  <c r="BE274"/>
  <c r="BE285"/>
  <c r="BE289"/>
  <c r="BE313"/>
  <c r="BE343"/>
  <c r="BE357"/>
  <c r="BE364"/>
  <c r="BE374"/>
  <c r="BE398"/>
  <c r="BE402"/>
  <c r="BE419"/>
  <c r="BE422"/>
  <c r="BE429"/>
  <c r="BE454"/>
  <c r="BE770"/>
  <c r="E85"/>
  <c r="BE148"/>
  <c r="BE152"/>
  <c r="BE155"/>
  <c r="BE173"/>
  <c r="BE186"/>
  <c r="BE199"/>
  <c r="BE209"/>
  <c r="BE222"/>
  <c r="BE228"/>
  <c r="BE230"/>
  <c r="BE234"/>
  <c r="BE238"/>
  <c r="BE240"/>
  <c r="BE248"/>
  <c r="BE259"/>
  <c r="BE276"/>
  <c r="BE279"/>
  <c r="BE315"/>
  <c r="BE320"/>
  <c r="BE328"/>
  <c r="BE347"/>
  <c r="BE352"/>
  <c r="BE382"/>
  <c r="BE397"/>
  <c r="BE414"/>
  <c r="BE417"/>
  <c r="BE435"/>
  <c r="BE441"/>
  <c r="BE460"/>
  <c r="BE464"/>
  <c r="BE477"/>
  <c r="BE479"/>
  <c r="BE481"/>
  <c r="BE483"/>
  <c r="BE485"/>
  <c r="BE494"/>
  <c r="BE495"/>
  <c r="BE499"/>
  <c r="BE502"/>
  <c r="BE504"/>
  <c r="BE506"/>
  <c r="BE518"/>
  <c r="BE524"/>
  <c r="BE526"/>
  <c r="BE527"/>
  <c r="BE529"/>
  <c r="BE547"/>
  <c r="BE551"/>
  <c r="BE565"/>
  <c r="BE571"/>
  <c r="BE577"/>
  <c r="BE579"/>
  <c r="BE585"/>
  <c r="BE587"/>
  <c r="BE590"/>
  <c r="BE591"/>
  <c r="BE592"/>
  <c r="BE595"/>
  <c r="BE597"/>
  <c r="BE609"/>
  <c r="BE610"/>
  <c r="BE612"/>
  <c r="BE617"/>
  <c r="BE619"/>
  <c r="BE620"/>
  <c r="BE645"/>
  <c r="BE650"/>
  <c r="BE660"/>
  <c r="BE663"/>
  <c r="BE668"/>
  <c r="BE669"/>
  <c r="BE671"/>
  <c r="BE673"/>
  <c r="BE674"/>
  <c r="BE675"/>
  <c r="BE680"/>
  <c r="BE682"/>
  <c r="BE684"/>
  <c r="BE697"/>
  <c r="BE700"/>
  <c r="BE704"/>
  <c r="BE710"/>
  <c r="BE717"/>
  <c r="BE721"/>
  <c r="BE723"/>
  <c r="BE725"/>
  <c r="BE729"/>
  <c r="BE739"/>
  <c r="BE758"/>
  <c r="BE764"/>
  <c r="BE766"/>
  <c r="BE774"/>
  <c i="1" r="BC96"/>
  <c i="2" r="BE156"/>
  <c r="BE161"/>
  <c r="BE165"/>
  <c r="BE167"/>
  <c r="BE168"/>
  <c r="BE171"/>
  <c r="BE184"/>
  <c r="BE188"/>
  <c r="BE190"/>
  <c r="BE207"/>
  <c r="BE224"/>
  <c r="BE225"/>
  <c r="BE278"/>
  <c r="BE293"/>
  <c r="BE298"/>
  <c r="BE317"/>
  <c r="BE319"/>
  <c r="BE331"/>
  <c r="BE354"/>
  <c r="BE356"/>
  <c r="BE361"/>
  <c r="BE362"/>
  <c r="BE363"/>
  <c r="BE368"/>
  <c r="BE372"/>
  <c r="BE376"/>
  <c r="BE386"/>
  <c r="BE390"/>
  <c r="BE411"/>
  <c r="BE421"/>
  <c r="BE426"/>
  <c r="BE437"/>
  <c r="BE439"/>
  <c r="BE442"/>
  <c r="BE450"/>
  <c r="BE456"/>
  <c r="BE466"/>
  <c r="BE475"/>
  <c r="BE487"/>
  <c r="BE491"/>
  <c r="BE498"/>
  <c r="BE505"/>
  <c r="BE516"/>
  <c r="BE534"/>
  <c r="BE545"/>
  <c r="BE569"/>
  <c r="BE582"/>
  <c r="BE588"/>
  <c r="BE593"/>
  <c r="BE598"/>
  <c r="BE607"/>
  <c r="BE614"/>
  <c r="BE624"/>
  <c r="BE628"/>
  <c r="BE632"/>
  <c r="BE643"/>
  <c r="BE649"/>
  <c r="BE678"/>
  <c r="BE689"/>
  <c r="BE693"/>
  <c r="BE695"/>
  <c r="BE767"/>
  <c i="1" r="AW96"/>
  <c i="2" r="J141"/>
  <c r="BE149"/>
  <c r="BE163"/>
  <c r="BE180"/>
  <c r="BE185"/>
  <c r="BE191"/>
  <c r="BE206"/>
  <c r="BE211"/>
  <c r="BE220"/>
  <c r="BE304"/>
  <c r="BE337"/>
  <c r="BE384"/>
  <c r="BE400"/>
  <c r="BE427"/>
  <c r="BE433"/>
  <c r="BE448"/>
  <c r="BE453"/>
  <c r="BE462"/>
  <c r="BE468"/>
  <c r="BE470"/>
  <c r="BE472"/>
  <c r="BE474"/>
  <c r="BE489"/>
  <c r="BE507"/>
  <c r="BE509"/>
  <c r="BE511"/>
  <c r="BE512"/>
  <c r="BE514"/>
  <c r="BE520"/>
  <c r="BE522"/>
  <c r="BE523"/>
  <c r="BE539"/>
  <c r="BE544"/>
  <c r="BE549"/>
  <c r="BE555"/>
  <c r="BE560"/>
  <c r="BE572"/>
  <c r="BE574"/>
  <c r="BE580"/>
  <c r="BE584"/>
  <c r="BE586"/>
  <c r="BE599"/>
  <c r="BE611"/>
  <c r="BE618"/>
  <c r="BE626"/>
  <c r="BE636"/>
  <c r="BE641"/>
  <c r="BE647"/>
  <c r="BE657"/>
  <c r="BE658"/>
  <c r="BE665"/>
  <c r="BE666"/>
  <c r="BE670"/>
  <c r="BE672"/>
  <c r="BE677"/>
  <c r="BE679"/>
  <c r="BE686"/>
  <c r="BE687"/>
  <c r="BE698"/>
  <c r="BE702"/>
  <c r="BE703"/>
  <c r="BE708"/>
  <c r="BE714"/>
  <c r="BE716"/>
  <c r="BE719"/>
  <c r="BE731"/>
  <c r="BE736"/>
  <c r="BE738"/>
  <c r="BE769"/>
  <c r="BE772"/>
  <c i="1" r="BA96"/>
  <c i="2" r="J89"/>
  <c r="BE153"/>
  <c r="BE169"/>
  <c r="BE214"/>
  <c r="BE216"/>
  <c r="BE236"/>
  <c r="BE246"/>
  <c r="BE247"/>
  <c r="BE251"/>
  <c r="BE252"/>
  <c r="BE283"/>
  <c r="BE291"/>
  <c r="BE310"/>
  <c r="BE325"/>
  <c r="BE345"/>
  <c r="BE349"/>
  <c r="BE366"/>
  <c r="BE396"/>
  <c r="BE405"/>
  <c r="BE409"/>
  <c r="BE415"/>
  <c r="BE431"/>
  <c r="BE446"/>
  <c r="BE458"/>
  <c r="BE768"/>
  <c r="BE771"/>
  <c i="1" r="BB96"/>
  <c r="BD96"/>
  <c i="5" r="F36"/>
  <c i="1" r="BA99"/>
  <c i="5" r="F37"/>
  <c i="1" r="BB99"/>
  <c i="7" r="F39"/>
  <c i="1" r="BD102"/>
  <c i="9" r="J36"/>
  <c i="1" r="AW104"/>
  <c i="10" r="F36"/>
  <c i="1" r="BC105"/>
  <c i="11" r="F34"/>
  <c i="1" r="BA106"/>
  <c i="3" r="J36"/>
  <c i="1" r="AW97"/>
  <c i="6" r="F35"/>
  <c i="1" r="BB101"/>
  <c i="4" r="F37"/>
  <c i="1" r="BB98"/>
  <c i="6" r="F36"/>
  <c i="1" r="BC101"/>
  <c i="3" r="F36"/>
  <c i="1" r="BA97"/>
  <c i="5" r="F38"/>
  <c i="1" r="BC99"/>
  <c i="7" r="F38"/>
  <c i="1" r="BC102"/>
  <c i="9" r="F37"/>
  <c i="1" r="BB104"/>
  <c i="10" r="F34"/>
  <c i="1" r="BA105"/>
  <c i="3" r="F39"/>
  <c i="1" r="BD97"/>
  <c i="5" r="J36"/>
  <c i="1" r="AW99"/>
  <c i="7" r="F36"/>
  <c i="1" r="BA102"/>
  <c i="8" r="F36"/>
  <c i="1" r="BA103"/>
  <c i="9" r="F39"/>
  <c i="1" r="BD104"/>
  <c i="10" r="J34"/>
  <c i="1" r="AW105"/>
  <c i="11" r="F37"/>
  <c i="1" r="BD106"/>
  <c i="3" r="F37"/>
  <c i="1" r="BB97"/>
  <c i="6" r="J34"/>
  <c i="1" r="AW101"/>
  <c r="AS94"/>
  <c i="4" r="F39"/>
  <c i="1" r="BD98"/>
  <c i="6" r="F34"/>
  <c i="1" r="BA101"/>
  <c i="4" r="J36"/>
  <c i="1" r="AW98"/>
  <c i="7" r="J36"/>
  <c i="1" r="AW102"/>
  <c i="8" r="F38"/>
  <c i="1" r="BC103"/>
  <c i="8" r="F37"/>
  <c i="1" r="BB103"/>
  <c i="9" r="F36"/>
  <c i="1" r="BA104"/>
  <c i="10" r="F35"/>
  <c i="1" r="BB105"/>
  <c i="11" r="F36"/>
  <c i="1" r="BC106"/>
  <c i="4" r="F36"/>
  <c i="1" r="BA98"/>
  <c i="6" r="F37"/>
  <c i="1" r="BD101"/>
  <c i="3" r="F38"/>
  <c i="1" r="BC97"/>
  <c i="5" r="F39"/>
  <c i="1" r="BD99"/>
  <c i="8" r="J36"/>
  <c i="1" r="AW103"/>
  <c i="9" r="F38"/>
  <c i="1" r="BC104"/>
  <c i="10" r="F37"/>
  <c i="1" r="BD105"/>
  <c i="11" r="F35"/>
  <c i="1" r="BB106"/>
  <c i="4" r="F38"/>
  <c i="1" r="BC98"/>
  <c i="7" r="F37"/>
  <c i="1" r="BB102"/>
  <c i="8" r="F39"/>
  <c i="1" r="BD103"/>
  <c i="11" r="J34"/>
  <c i="1" r="AW106"/>
  <c i="3" l="1" r="P148"/>
  <c r="P131"/>
  <c i="1" r="AU97"/>
  <c i="4" r="P133"/>
  <c i="11" r="T127"/>
  <c i="4" r="T152"/>
  <c i="8" r="T152"/>
  <c i="7" r="R148"/>
  <c r="R131"/>
  <c r="T148"/>
  <c r="T131"/>
  <c i="5" r="R145"/>
  <c r="R130"/>
  <c i="8" r="P132"/>
  <c i="1" r="AU103"/>
  <c i="4" r="R152"/>
  <c i="8" r="R152"/>
  <c i="7" r="BK148"/>
  <c r="J148"/>
  <c r="J104"/>
  <c i="9" r="R145"/>
  <c r="R130"/>
  <c i="2" r="BK145"/>
  <c r="J145"/>
  <c r="J97"/>
  <c i="11" r="R127"/>
  <c r="P127"/>
  <c i="1" r="AU106"/>
  <c i="4" r="T133"/>
  <c r="T132"/>
  <c i="2" r="T145"/>
  <c i="8" r="BK152"/>
  <c i="3" r="T148"/>
  <c r="T131"/>
  <c i="8" r="R133"/>
  <c r="R132"/>
  <c i="7" r="P148"/>
  <c r="P131"/>
  <c i="1" r="AU102"/>
  <c i="9" r="T145"/>
  <c r="T130"/>
  <c i="3" r="BK132"/>
  <c r="J132"/>
  <c r="J99"/>
  <c i="8" r="T133"/>
  <c r="T132"/>
  <c i="5" r="T145"/>
  <c r="T130"/>
  <c i="4" r="R133"/>
  <c r="R132"/>
  <c i="6" r="R402"/>
  <c r="R144"/>
  <c r="P145"/>
  <c r="T402"/>
  <c i="2" r="P145"/>
  <c r="P144"/>
  <c i="1" r="AU96"/>
  <c i="6" r="T145"/>
  <c r="T144"/>
  <c i="2" r="T403"/>
  <c i="6" r="P402"/>
  <c i="2" r="R145"/>
  <c r="R144"/>
  <c i="4" r="P152"/>
  <c i="8" r="BK133"/>
  <c r="J133"/>
  <c r="J99"/>
  <c i="9" r="BK131"/>
  <c r="J131"/>
  <c r="J99"/>
  <c i="11" r="BK127"/>
  <c r="J127"/>
  <c r="J96"/>
  <c i="4" r="BK133"/>
  <c r="J133"/>
  <c r="J99"/>
  <c i="9" r="J145"/>
  <c r="J104"/>
  <c i="7" r="BK131"/>
  <c r="J131"/>
  <c i="6" r="BK144"/>
  <c r="J144"/>
  <c i="5" r="BK130"/>
  <c r="J130"/>
  <c r="J98"/>
  <c i="3" r="BK131"/>
  <c r="J131"/>
  <c r="J98"/>
  <c i="2" r="BK144"/>
  <c r="J144"/>
  <c r="J96"/>
  <c r="J33"/>
  <c i="1" r="AV96"/>
  <c r="AT96"/>
  <c r="BA95"/>
  <c r="AW95"/>
  <c r="BB95"/>
  <c r="AX95"/>
  <c i="6" r="F33"/>
  <c i="1" r="AZ101"/>
  <c i="3" r="F35"/>
  <c i="1" r="AZ97"/>
  <c i="7" r="J32"/>
  <c i="1" r="AG102"/>
  <c i="8" r="J35"/>
  <c i="1" r="AV103"/>
  <c r="AT103"/>
  <c i="4" r="J35"/>
  <c i="1" r="AV98"/>
  <c r="AT98"/>
  <c i="8" r="F35"/>
  <c i="1" r="AZ103"/>
  <c i="11" r="F33"/>
  <c i="1" r="AZ106"/>
  <c i="2" r="F33"/>
  <c i="1" r="AZ96"/>
  <c i="3" r="J35"/>
  <c i="1" r="AV97"/>
  <c r="AT97"/>
  <c i="9" r="F35"/>
  <c i="1" r="AZ104"/>
  <c r="BB100"/>
  <c r="AX100"/>
  <c i="10" r="F33"/>
  <c i="1" r="AZ105"/>
  <c r="BD95"/>
  <c r="BC95"/>
  <c r="AY95"/>
  <c i="6" r="J33"/>
  <c i="1" r="AV101"/>
  <c r="AT101"/>
  <c i="4" r="F35"/>
  <c i="1" r="AZ98"/>
  <c r="BD100"/>
  <c r="BA100"/>
  <c r="AW100"/>
  <c i="9" r="J35"/>
  <c i="1" r="AV104"/>
  <c r="AT104"/>
  <c r="BC100"/>
  <c r="AY100"/>
  <c i="10" r="J33"/>
  <c i="1" r="AV105"/>
  <c r="AT105"/>
  <c i="5" r="J35"/>
  <c i="1" r="AV99"/>
  <c r="AT99"/>
  <c i="6" r="J30"/>
  <c i="1" r="AG101"/>
  <c i="7" r="F35"/>
  <c i="1" r="AZ102"/>
  <c i="10" r="J30"/>
  <c i="1" r="AG105"/>
  <c i="5" r="F35"/>
  <c i="1" r="AZ99"/>
  <c i="7" r="J35"/>
  <c i="1" r="AV102"/>
  <c r="AT102"/>
  <c i="11" r="J33"/>
  <c i="1" r="AV106"/>
  <c r="AT106"/>
  <c i="2" l="1" r="T144"/>
  <c i="4" r="P132"/>
  <c i="1" r="AU98"/>
  <c i="6" r="P144"/>
  <c i="1" r="AU101"/>
  <c i="8" r="BK132"/>
  <c r="J132"/>
  <c r="J98"/>
  <c r="J152"/>
  <c r="J105"/>
  <c i="4" r="BK132"/>
  <c r="J132"/>
  <c r="J98"/>
  <c i="9" r="BK130"/>
  <c r="J130"/>
  <c r="J98"/>
  <c i="1" r="AN105"/>
  <c i="10" r="J39"/>
  <c i="1" r="AN102"/>
  <c i="7" r="J98"/>
  <c i="1" r="AN101"/>
  <c i="6" r="J96"/>
  <c i="7" r="J41"/>
  <c i="6" r="J39"/>
  <c i="1" r="AU95"/>
  <c i="5" r="J32"/>
  <c i="1" r="AG99"/>
  <c r="AN99"/>
  <c r="BB94"/>
  <c r="W31"/>
  <c r="AU100"/>
  <c r="AZ95"/>
  <c r="BD94"/>
  <c r="W33"/>
  <c r="BC94"/>
  <c r="W32"/>
  <c r="AZ100"/>
  <c r="AV100"/>
  <c r="AT100"/>
  <c i="3" r="J32"/>
  <c i="1" r="AG97"/>
  <c r="AN97"/>
  <c r="BA94"/>
  <c r="W30"/>
  <c i="11" r="J30"/>
  <c i="1" r="AG106"/>
  <c i="2" r="J30"/>
  <c i="1" r="AG96"/>
  <c i="11" l="1" r="J39"/>
  <c i="5" r="J41"/>
  <c i="3" r="J41"/>
  <c i="2" r="J39"/>
  <c i="1" r="AN96"/>
  <c r="AN106"/>
  <c r="AU94"/>
  <c i="8" r="J32"/>
  <c i="1" r="AG103"/>
  <c r="AW94"/>
  <c r="AK30"/>
  <c r="AY94"/>
  <c r="AX94"/>
  <c i="4" r="J32"/>
  <c i="1" r="AG98"/>
  <c r="AN98"/>
  <c i="9" r="J32"/>
  <c i="1" r="AG104"/>
  <c r="AN104"/>
  <c r="AV95"/>
  <c r="AT95"/>
  <c r="AZ94"/>
  <c r="W29"/>
  <c i="9" l="1" r="J41"/>
  <c i="4" r="J41"/>
  <c i="8" r="J41"/>
  <c i="1" r="AN103"/>
  <c r="AG95"/>
  <c r="AG100"/>
  <c r="AN100"/>
  <c r="AV94"/>
  <c r="AK29"/>
  <c l="1" r="AN95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<sst xmlns="http://schemas.openxmlformats.org/spreadsheetml/2006/main">
  <si>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</si>
  <si>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</si>
  <si>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</si>
  <si>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</si>
  <si>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{72abdabc-32d0-421d-ab25-9917b45e957f}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</si>
  <si>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</si>
  <si>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</si>
  <si>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</si>
  <si>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</si>
  <si>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</si>
  <si>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</si>
  <si>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</si>
  <si>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</si>
  <si>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</si>
  <si>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23-416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</si>
  <si>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</si>
  <si>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</si>
  <si>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Dostavba budovy - zkapacitnění - ZŠ Hovorčovická, Praha 8</t>
  </si>
  <si>
    <t>KSO:</t>
  </si>
  <si>
    <t>CC-CZ:</t>
  </si>
  <si>
    <t>Místo:</t>
  </si>
  <si>
    <t xml:space="preserve"> </t>
  </si>
  <si>
    <t>Datum:</t>
  </si>
  <si>
    <t>19. 11. 2025</t>
  </si>
  <si>
    <t>Zadavatel:</t>
  </si>
  <si>
    <t>IČ:</t>
  </si>
  <si>
    <t>DIČ:</t>
  </si>
  <si>
    <t>Uchazeč:</t>
  </si>
  <si>
    <t>Vyplň údaj</t>
  </si>
  <si>
    <t>Projektant:</t>
  </si>
  <si>
    <t>28203097</t>
  </si>
  <si>
    <t>RHM a.s.</t>
  </si>
  <si>
    <t>CZ28203097</t>
  </si>
  <si>
    <t>True</t>
  </si>
  <si>
    <t>Zpracovatel:</t>
  </si>
  <si>
    <t>Poznámka:</t>
  </si>
  <si>
    <t>1) Součástí předkládaného výkazu výměr je kompletní projektová dokumentace stavby, která podrobně definuje jednotlivé dodávky a služby. Položky ve výkazu výměr jsou souhrnným a zjednodušeným popisem dodávek a služeb uvedených v projektové dokumentaci._x000d_
_x000d_
2) Zhotovitel je před podáním své nabídky povinen se seznámit s kompletní projektovou dokumentací, stavem stavby, jejího okolí a podmínek realizace a do ceny jednotlivých dodávek a služeb započíst veškeré materiály a práce nezbytné k dokonalému a kompletnímu provedení stavby.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</si>
  <si>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</si>
  <si>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</si>
  <si>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</si>
  <si>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</si>
  <si>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</si>
  <si>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</si>
  <si>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</si>
  <si>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</si>
  <si>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</si>
  <si>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</si>
  <si>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</si>
  <si>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</si>
  <si>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</si>
  <si>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</si>
  <si>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</si>
  <si>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</si>
  <si>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</si>
  <si>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</si>
  <si>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</si>
  <si>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</si>
  <si>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</si>
  <si>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</si>
  <si>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</si>
  <si>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</si>
  <si>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</si>
  <si>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</si>
  <si>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</si>
  <si>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</si>
  <si>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</si>
  <si>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</si>
  <si>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</si>
  <si>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</si>
  <si>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</si>
  <si>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</si>
  <si>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</si>
  <si>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</si>
  <si>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</si>
  <si>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</si>
  <si>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</si>
  <si>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</si>
  <si>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</si>
  <si>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</si>
  <si>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</si>
  <si>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</si>
  <si>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SO-01</t>
  </si>
  <si>
    <t>Stavební úpravy - pavilon A1</t>
  </si>
  <si>
    <t>STA</t>
  </si>
  <si>
    <t>1</t>
  </si>
  <si>
    <t>{0bb9fdbf-2169-45ec-9a9d-7811dd61ada7}</t>
  </si>
  <si>
    <t>2</t>
  </si>
  <si>
    <t>/</t>
  </si>
  <si>
    <t>Soupis</t>
  </si>
  <si>
    <t>###NOINSERT###</t>
  </si>
  <si>
    <t>SO-01 ZTI</t>
  </si>
  <si>
    <t>Zdravotechnika D14a - Pavilon A1</t>
  </si>
  <si>
    <t>{2a374255-4339-4276-beb6-60b0cecafa30}</t>
  </si>
  <si>
    <t>SO-01 VZT</t>
  </si>
  <si>
    <t>Vzduchotechnika D14c - Pavilon A1</t>
  </si>
  <si>
    <t>{3609f71e-c38c-4da9-84cb-f50cbd6d11be}</t>
  </si>
  <si>
    <t>SO-01 VYT</t>
  </si>
  <si>
    <t>Vytápění D14d - Pavilon A1</t>
  </si>
  <si>
    <t>{38ab656d-1a89-4646-ab66-ab0f0e76c891}</t>
  </si>
  <si>
    <t>SO-02</t>
  </si>
  <si>
    <t>Stavební úpravy - pavilon A2</t>
  </si>
  <si>
    <t>{34e1e55f-a6fd-457b-9880-a2f47fe5737b}</t>
  </si>
  <si>
    <t>SO-02 ZTI</t>
  </si>
  <si>
    <t>Zdravotechnika D14a - Pavilon A2</t>
  </si>
  <si>
    <t>{cd94b312-cfa5-4c89-9c66-3e497b4f9052}</t>
  </si>
  <si>
    <t>SO-02 VZT</t>
  </si>
  <si>
    <t>Vzduchotechnika D14c - Pavilon A2</t>
  </si>
  <si>
    <t>{2fc1f9d4-ad97-47c1-991e-134e55427b1a}</t>
  </si>
  <si>
    <t>SO-02 VYT</t>
  </si>
  <si>
    <t>Vytápění D14d - Pavilon A2</t>
  </si>
  <si>
    <t>{b1ca25e4-2b0c-4f51-8cca-03c2cb2a3774}</t>
  </si>
  <si>
    <t>SO-03</t>
  </si>
  <si>
    <t>Mobiliář</t>
  </si>
  <si>
    <t>{719c79c5-03fe-45f6-9639-1e02b167fccf}</t>
  </si>
  <si>
    <t>ELINST</t>
  </si>
  <si>
    <t>Elektroinstalace</t>
  </si>
  <si>
    <t>{d23e9224-3a7b-4c93-9a42-2cf23f0e9b84}</t>
  </si>
  <si>
    <t>KRYCÍ LIST SOUPISU PRACÍ</t>
  </si>
  <si>
    <t>Objekt:</t>
  </si>
  <si>
    <t>SO-01 - Stavební úpravy - pavilon A1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</si>
  <si>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</si>
  <si>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</si>
  <si>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</si>
  <si>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</si>
  <si>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</si>
  <si>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</si>
  <si>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11 - Přípravné a přidružené práce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</si>
  <si>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</si>
  <si>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</si>
  <si>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</si>
  <si>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</si>
  <si>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</si>
  <si>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</si>
  <si>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</si>
  <si>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</si>
  <si>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</si>
  <si>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</si>
  <si>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</si>
  <si>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</si>
  <si>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</si>
  <si>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741 - Elektroinstalace - silnoproud</t>
  </si>
  <si>
    <t xml:space="preserve">    742 - Elektroinstalace - slaboproud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</si>
  <si>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</si>
  <si>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</si>
  <si>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</si>
  <si>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</si>
  <si>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</si>
  <si>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</si>
  <si>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</si>
  <si>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</si>
  <si>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</si>
  <si>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</si>
  <si>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</si>
  <si>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</si>
  <si>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</si>
  <si>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</si>
  <si>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</si>
  <si>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</si>
  <si>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</si>
  <si>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</si>
  <si>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</si>
  <si>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</si>
  <si>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</si>
  <si>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</si>
  <si>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</si>
  <si>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</si>
  <si>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</si>
  <si>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</si>
  <si>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</si>
  <si>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11</t>
  </si>
  <si>
    <t>Přípravné a přidružené práce</t>
  </si>
  <si>
    <t>K</t>
  </si>
  <si>
    <t>01001R01</t>
  </si>
  <si>
    <t>Vyklizení a vyčištění prostoru</t>
  </si>
  <si>
    <t>hod</t>
  </si>
  <si>
    <t>4</t>
  </si>
  <si>
    <t>2090734126</t>
  </si>
  <si>
    <t>01001R02</t>
  </si>
  <si>
    <t>Vypískání inženýrských sítí, jejich vytyčení, ochrana, příp. odpojení</t>
  </si>
  <si>
    <t>soubor</t>
  </si>
  <si>
    <t>1989191988</t>
  </si>
  <si>
    <t>3</t>
  </si>
  <si>
    <t>01001R03</t>
  </si>
  <si>
    <t>Provedení ochranných opatření, ochrana zabudovaných konstrukcí, dopravních tras</t>
  </si>
  <si>
    <t>794461963</t>
  </si>
  <si>
    <t>01001R04</t>
  </si>
  <si>
    <t>Předložení požadovaných vzorků materiálů a katalogových listů ostatních dodávaných prvků</t>
  </si>
  <si>
    <t>-921180059</t>
  </si>
  <si>
    <t>P</t>
  </si>
  <si>
    <t xml:space="preserve">Poznámka k položce:_x000d_
Předpokládá se vzorkování  v tomto rozsahu:_x000d_
_x000d_
Fyzické vzorky:_x000d_
- povrchová úprava fasády exteriéru_x000d_
- vnitřní obklady a nášlapné vrstvy podlah_x000d_
- dveřní kování_x000d_
- vodovodní baterie_x000d_
- zásuvky a vypínače elektro_x000d_
- barevné vzorníky žaluzií_x000d_
_x000d_
Ostatní dodávané prvky budou vzorkovány formou katalogových nebo technických listů - předpokládaný rozsah cca 100 vzorků._x000d_
_x000d_
_x000d_
_x000d_
</t>
  </si>
  <si>
    <t>5</t>
  </si>
  <si>
    <t>01001R05</t>
  </si>
  <si>
    <t>Stavební přípomoce profesí TZB - drážkování, rýhování, průrazy, zednické začištění, opravy podlah atd.</t>
  </si>
  <si>
    <t>-2121866144</t>
  </si>
  <si>
    <t>6</t>
  </si>
  <si>
    <t>01001R06</t>
  </si>
  <si>
    <t>Dodávka a montáž požárních ucpávek a tesnění - kabelové prostupy skrz požárně dělící konstrukce</t>
  </si>
  <si>
    <t>975443581</t>
  </si>
  <si>
    <t>Poznámka k položce:_x000d_
Předpokládaný rozsah:_x000d_
_x000d_
- prostup kabelového svazku požárně dělící zděnou stěnou nebo ŽB stropem: 8 ks_x000d_
- prostup kabelového svazku střešní konstrukcí s požárním utěsněním: 5 ks_x000d_
- prostup kabelu požárně dělícím SDK podhledem (svítidla přisazená k podhledu): 40 ks</t>
  </si>
  <si>
    <t>7</t>
  </si>
  <si>
    <t>01001R07</t>
  </si>
  <si>
    <t>Přeložky vedení SLP na střeše objektu včetně pomocného materiálu a ochrany vedení v průběhu stavby</t>
  </si>
  <si>
    <t>898503587</t>
  </si>
  <si>
    <t>8</t>
  </si>
  <si>
    <t>01001R08</t>
  </si>
  <si>
    <t>Dodatečné kotvení stávajících atikových konstrukcí bez spojovacího materiálu</t>
  </si>
  <si>
    <t>1642045979</t>
  </si>
  <si>
    <t>Poznámka k položce:_x000d_
Jedná se o odhad, který bude upřesněn na základě statického posouzení po odkrytí konstrukcí a návrhu technologického postupu.</t>
  </si>
  <si>
    <t>279</t>
  </si>
  <si>
    <t>M</t>
  </si>
  <si>
    <t>01001R081</t>
  </si>
  <si>
    <t>kotevní a pomocný materiál pro dodatečné kotvení atikových panelů po odkrytí konstrukce - ocel, povrchová úprava žárový zinek</t>
  </si>
  <si>
    <t>kg</t>
  </si>
  <si>
    <t>-100815121</t>
  </si>
  <si>
    <t>Zemní práce</t>
  </si>
  <si>
    <t>9</t>
  </si>
  <si>
    <t>113106123</t>
  </si>
  <si>
    <t>Rozebrání dlažeb ze zámkových dlaždic komunikací pro pěší ručně</t>
  </si>
  <si>
    <t>m2</t>
  </si>
  <si>
    <t>-230413153</t>
  </si>
  <si>
    <t>VV</t>
  </si>
  <si>
    <t>3,5*11,5</t>
  </si>
  <si>
    <t>10</t>
  </si>
  <si>
    <t>131213702</t>
  </si>
  <si>
    <t>Hloubení nezapažených jam v nesoudržných horninách třídy těžitelnosti I skupiny 3 ručně</t>
  </si>
  <si>
    <t>m3</t>
  </si>
  <si>
    <t>424573804</t>
  </si>
  <si>
    <t>8,1*3,6*1,08</t>
  </si>
  <si>
    <t>132212132</t>
  </si>
  <si>
    <t>Hloubení nezapažených rýh šířky do 800 mm v nesoudržných horninách třídy těžitelnosti I skupiny 3 ručně</t>
  </si>
  <si>
    <t>1783017666</t>
  </si>
  <si>
    <t>0,6*1,8*0,6</t>
  </si>
  <si>
    <t>162751117</t>
  </si>
  <si>
    <t>Vodorovné přemístění přes 9 000 do 10000 m výkopku/sypaniny z horniny třídy těžitelnosti I skupiny 1 až 3</t>
  </si>
  <si>
    <t>-1984705691</t>
  </si>
  <si>
    <t>13</t>
  </si>
  <si>
    <t>167111101</t>
  </si>
  <si>
    <t>Nakládání výkopku z hornin třídy těžitelnosti I skupiny 1 až 3 ručně</t>
  </si>
  <si>
    <t>1496670575</t>
  </si>
  <si>
    <t>14</t>
  </si>
  <si>
    <t>171201231</t>
  </si>
  <si>
    <t>Poplatek za uložení zeminy a kamení na recyklační skládce (skládkovné) kód odpadu 17 05 04</t>
  </si>
  <si>
    <t>t</t>
  </si>
  <si>
    <t>1552032195</t>
  </si>
  <si>
    <t>32,141*1,8 'Přepočtené koeficientem množství</t>
  </si>
  <si>
    <t>15</t>
  </si>
  <si>
    <t>171251201</t>
  </si>
  <si>
    <t>Uložení sypaniny na skládky nebo meziskládky</t>
  </si>
  <si>
    <t>326991243</t>
  </si>
  <si>
    <t>31,493+0,648</t>
  </si>
  <si>
    <t>16</t>
  </si>
  <si>
    <t>181912112</t>
  </si>
  <si>
    <t>Úprava pláně v hornině třídy těžitelnosti I skupiny 3 se zhutněním ručně</t>
  </si>
  <si>
    <t>1540956388</t>
  </si>
  <si>
    <t>Zakládání</t>
  </si>
  <si>
    <t>17</t>
  </si>
  <si>
    <t>213311151</t>
  </si>
  <si>
    <t>Polštáře zhutněné pod základy ze štěrkodrti netříděné</t>
  </si>
  <si>
    <t>434935874</t>
  </si>
  <si>
    <t>8,1*3,6*0,15</t>
  </si>
  <si>
    <t>0,6*1,8*0,15</t>
  </si>
  <si>
    <t>Součet</t>
  </si>
  <si>
    <t>18</t>
  </si>
  <si>
    <t>273321511</t>
  </si>
  <si>
    <t>Základové desky ze ŽB bez zvýšených nároků na prostředí tř. C 25/30</t>
  </si>
  <si>
    <t>-787904473</t>
  </si>
  <si>
    <t>8,1*3,6*0,4</t>
  </si>
  <si>
    <t>19</t>
  </si>
  <si>
    <t>273351121</t>
  </si>
  <si>
    <t>Zřízení bednění základových desek</t>
  </si>
  <si>
    <t>1100372812</t>
  </si>
  <si>
    <t>(8,1+3,6)*2*0,4</t>
  </si>
  <si>
    <t>20</t>
  </si>
  <si>
    <t>273351122</t>
  </si>
  <si>
    <t>Odstranění bednění základových desek</t>
  </si>
  <si>
    <t>-224536148</t>
  </si>
  <si>
    <t>273361821</t>
  </si>
  <si>
    <t>Výztuž základových desek betonářskou ocelí 10 505 (R)</t>
  </si>
  <si>
    <t>-1480020761</t>
  </si>
  <si>
    <t>22</t>
  </si>
  <si>
    <t>274321511</t>
  </si>
  <si>
    <t>Základové pasy ze ŽB bez zvýšených nároků na prostředí tř. C 25/30</t>
  </si>
  <si>
    <t>1417893259</t>
  </si>
  <si>
    <t>0,6*0,4*1,8</t>
  </si>
  <si>
    <t>23</t>
  </si>
  <si>
    <t>274351121</t>
  </si>
  <si>
    <t>Zřízení bednění základových pasů rovného</t>
  </si>
  <si>
    <t>251548955</t>
  </si>
  <si>
    <t>(0,6+1,8)*2*0,4</t>
  </si>
  <si>
    <t>24</t>
  </si>
  <si>
    <t>274351122</t>
  </si>
  <si>
    <t>Odstranění bednění základových pasů rovného</t>
  </si>
  <si>
    <t>379091736</t>
  </si>
  <si>
    <t>25</t>
  </si>
  <si>
    <t>274361821</t>
  </si>
  <si>
    <t>Výztuž základových pasů betonářskou ocelí 10 505 (R)</t>
  </si>
  <si>
    <t>-23386261</t>
  </si>
  <si>
    <t>Svislé a kompletní konstrukce</t>
  </si>
  <si>
    <t>26</t>
  </si>
  <si>
    <t>311235131</t>
  </si>
  <si>
    <t>Zdivo jednovrstvé z cihel broušených do P10 na tenkovrstvou maltu tl 240 mm</t>
  </si>
  <si>
    <t>544315630</t>
  </si>
  <si>
    <t>5,6*2,6*4+6,5*3*2+3,2*3 "vyzdění pod průvlaky</t>
  </si>
  <si>
    <t>-(2,4*2,03*8+2,68*2,45) "odpočet okna dveře</t>
  </si>
  <si>
    <t>3,185*3-2,65*2,5 "přepažení chodby</t>
  </si>
  <si>
    <t>2,87*2,97 "zazdívka pav. E</t>
  </si>
  <si>
    <t>27</t>
  </si>
  <si>
    <t>311236301</t>
  </si>
  <si>
    <t>Zdivo jednovrstvé zvukově izolační na tenkovrstvou maltu z cihel děrovaných broušených do P15 tl 190 mm</t>
  </si>
  <si>
    <t>-336369886</t>
  </si>
  <si>
    <t>5,6*3*4+0,39*3*4</t>
  </si>
  <si>
    <t>(0,5+1,615)*3,5</t>
  </si>
  <si>
    <t>-0,8*1,97*2</t>
  </si>
  <si>
    <t>28</t>
  </si>
  <si>
    <t>317168052</t>
  </si>
  <si>
    <t>Překlad keramický vysoký v 238 mm dl 1250 mm</t>
  </si>
  <si>
    <t>kus</t>
  </si>
  <si>
    <t>-126323240</t>
  </si>
  <si>
    <t>2*2</t>
  </si>
  <si>
    <t>29</t>
  </si>
  <si>
    <t>317168060</t>
  </si>
  <si>
    <t>Překlad keramický vysoký v 238 mm dl 3250 mm</t>
  </si>
  <si>
    <t>-2036834597</t>
  </si>
  <si>
    <t>30</t>
  </si>
  <si>
    <t>317941121</t>
  </si>
  <si>
    <t>Osazování ocelových válcovaných nosníků na zdivu I, IE, U, UE nebo L do č. 12 nebo výšky do 120 mm</t>
  </si>
  <si>
    <t>-39162060</t>
  </si>
  <si>
    <t>18*(9,32/1000)</t>
  </si>
  <si>
    <t>31</t>
  </si>
  <si>
    <t>13332003</t>
  </si>
  <si>
    <t>úhelník ocelový nerovnostranný jakost S235JR (11 375) 100x75x7mm</t>
  </si>
  <si>
    <t>261225833</t>
  </si>
  <si>
    <t>Poznámka k položce:_x000d_
Hmotnost: 9,32 kg/m</t>
  </si>
  <si>
    <t>32</t>
  </si>
  <si>
    <t>337173111</t>
  </si>
  <si>
    <t>Montáž ocelových kcí skeletů 3 až 4 podlažních budov</t>
  </si>
  <si>
    <t>-1068615683</t>
  </si>
  <si>
    <t>33</t>
  </si>
  <si>
    <t>RMAT0009</t>
  </si>
  <si>
    <t>ocelová nosná konstrukce únikového schodiště z válcovaných profilů, včetně kotevních a spojovacích prvků, bez zábradlí a podlah, povrchová úprava žárový zinek</t>
  </si>
  <si>
    <t>911477465</t>
  </si>
  <si>
    <t>34</t>
  </si>
  <si>
    <t>RMAT0010</t>
  </si>
  <si>
    <t>ocelová nosná konstrukce zastřešení požární lávky, rozměr 9217x1790 mm, výška 2750 mm. Konstrukce z ocelových válcovaných profilů, včetně kotevních a spojovacích prvků</t>
  </si>
  <si>
    <t>-1048006501</t>
  </si>
  <si>
    <t>35</t>
  </si>
  <si>
    <t>340237212</t>
  </si>
  <si>
    <t>Zazdívka otvorů v příčkách nebo stěnách pl přes 0,09 do 0,25 m2 cihlami plnými tl přes 100 mm</t>
  </si>
  <si>
    <t>-1413981721</t>
  </si>
  <si>
    <t>2,000 "oprava odbourání šachet, stoupaček ve 2. NP pro napojení ZTI</t>
  </si>
  <si>
    <t>36</t>
  </si>
  <si>
    <t>342244201</t>
  </si>
  <si>
    <t>Příčka z cihel broušených na tenkovrstvou maltu tloušťky 80 mm</t>
  </si>
  <si>
    <t>-322315833</t>
  </si>
  <si>
    <t>(0,26+0,69)*3,5*2 "obezdění šachet 3NP</t>
  </si>
  <si>
    <t>(0,5+1+0,5)*3,2 "vyzdívka šachty 2NP</t>
  </si>
  <si>
    <t>37</t>
  </si>
  <si>
    <t>345321515</t>
  </si>
  <si>
    <t>Zídky atikové, parapetní, schodišťové a zábradelní ze ŽB tř. C 25/30</t>
  </si>
  <si>
    <t>-1917334251</t>
  </si>
  <si>
    <t>0,2*0,61*(12,1*2+17,5) "atika nové střechy</t>
  </si>
  <si>
    <t>38</t>
  </si>
  <si>
    <t>345351005</t>
  </si>
  <si>
    <t>Zřízení bednění plnostěnných zídek atikových, parapetních, zábradelních</t>
  </si>
  <si>
    <t>-1743762119</t>
  </si>
  <si>
    <t>(17,9+12,1*2)*0,8+(17,5+11,9*2)*0,7</t>
  </si>
  <si>
    <t>39</t>
  </si>
  <si>
    <t>345351006</t>
  </si>
  <si>
    <t>Odstranění bednění plnostěnných zídek atikových, parapetních, zábradelních</t>
  </si>
  <si>
    <t>-1912978436</t>
  </si>
  <si>
    <t>40</t>
  </si>
  <si>
    <t>345361821</t>
  </si>
  <si>
    <t>Výztuž zídek atikových, parapetních, schodišťových a zábradelních betonářskou ocelí 10 505</t>
  </si>
  <si>
    <t>1029224851</t>
  </si>
  <si>
    <t>(17,4+12,1*2)*0,012</t>
  </si>
  <si>
    <t>Vodorovné konstrukce</t>
  </si>
  <si>
    <t>41</t>
  </si>
  <si>
    <t>411171131</t>
  </si>
  <si>
    <t>Montáž ocelových kcí podlah a plošin hmotnosti do 30 kg/m2 pokrytých rošty</t>
  </si>
  <si>
    <t>-875589826</t>
  </si>
  <si>
    <t>42</t>
  </si>
  <si>
    <t>RMAT0004</t>
  </si>
  <si>
    <t>ocelová konstrukce požární lávky Z/06, rozměr 9217x1790 mm - nosná konstrukce z profilů IPE120, včetně kotevních a spojovacích prvků, rámů pro uložení pororoštů. Povrchová úprava žárový zinek.</t>
  </si>
  <si>
    <t>-1130009470</t>
  </si>
  <si>
    <t>43</t>
  </si>
  <si>
    <t>411322525</t>
  </si>
  <si>
    <t>Stropy trámové nebo kazetové ze ŽB tř. C 20/25</t>
  </si>
  <si>
    <t>1352895710</t>
  </si>
  <si>
    <t>12,1*17,5*0,065 "nad vlnou</t>
  </si>
  <si>
    <t>12,1*17,5*0,035/2 "vlny</t>
  </si>
  <si>
    <t>44</t>
  </si>
  <si>
    <t>411354233</t>
  </si>
  <si>
    <t>Bednění stropů ztracené z hraněných trapézových vln v 40 mm plech pozinkovaný tl 0,75 mm</t>
  </si>
  <si>
    <t>1628173993</t>
  </si>
  <si>
    <t>12,1*17,5</t>
  </si>
  <si>
    <t>45</t>
  </si>
  <si>
    <t>411354271</t>
  </si>
  <si>
    <t>Příplatek k ztracenému bednění stropů za lože z MC</t>
  </si>
  <si>
    <t>2036832375</t>
  </si>
  <si>
    <t>0,5*12,1*4+0,2*(6,5*2+3,2)*10 "vyrovnání horní hrany trámů</t>
  </si>
  <si>
    <t>46</t>
  </si>
  <si>
    <t>411361821</t>
  </si>
  <si>
    <t>Výztuž stropů betonářskou ocelí 10 505</t>
  </si>
  <si>
    <t>104738478</t>
  </si>
  <si>
    <t>12,1*(17,5/0,2)*(0,4/1000)*1,2</t>
  </si>
  <si>
    <t>47</t>
  </si>
  <si>
    <t>411362021</t>
  </si>
  <si>
    <t>Výztuž stropů svařovanými sítěmi Kari</t>
  </si>
  <si>
    <t>-1006274078</t>
  </si>
  <si>
    <t>211,75*(3,08/1000)*1,2</t>
  </si>
  <si>
    <t>Komunikace pozemní</t>
  </si>
  <si>
    <t>48</t>
  </si>
  <si>
    <t>564251011</t>
  </si>
  <si>
    <t>Podklad nebo podsyp ze štěrkopísku ŠP plochy do 100 m2 tl 150 mm</t>
  </si>
  <si>
    <t>862745046</t>
  </si>
  <si>
    <t>49</t>
  </si>
  <si>
    <t>564841012</t>
  </si>
  <si>
    <t>Podklad ze štěrkodrtě ŠD plochy do 100 m2 tl 130 mm</t>
  </si>
  <si>
    <t>628617350</t>
  </si>
  <si>
    <t xml:space="preserve">8,1*3,6 "nad základem, celkem 330 mm </t>
  </si>
  <si>
    <t>50</t>
  </si>
  <si>
    <t>564861011</t>
  </si>
  <si>
    <t>Podklad ze štěrkodrtě ŠD plochy do 100 m2 tl 200 mm</t>
  </si>
  <si>
    <t>-2076473726</t>
  </si>
  <si>
    <t>51</t>
  </si>
  <si>
    <t>596211110</t>
  </si>
  <si>
    <t>Kladení zámkové dlažby komunikací pro pěší ručně tl 60 mm skupiny A pl do 50 m2</t>
  </si>
  <si>
    <t>1347339497</t>
  </si>
  <si>
    <t>52</t>
  </si>
  <si>
    <t>59245018</t>
  </si>
  <si>
    <t>dlažba skladebná betonová 200x100mm tl 60mm přírodní</t>
  </si>
  <si>
    <t>-1738646015</t>
  </si>
  <si>
    <t>40,25*1,03 'Přepočtené koeficientem množství</t>
  </si>
  <si>
    <t>Úpravy povrchů, podlahy a osazování výplní</t>
  </si>
  <si>
    <t>53</t>
  </si>
  <si>
    <t>611131121</t>
  </si>
  <si>
    <t>Penetrační disperzní nátěr vnitřních stropů nanášený ručně</t>
  </si>
  <si>
    <t>-840079600</t>
  </si>
  <si>
    <t>54</t>
  </si>
  <si>
    <t>611321142</t>
  </si>
  <si>
    <t>Vápenocementová omítka štuková dvouvrstvá vnitřních stropů žebrových nanášená ručně</t>
  </si>
  <si>
    <t>-932178944</t>
  </si>
  <si>
    <t>(0,2+0,5*2)*(6,5+3,2+6,5)*10 "trámy</t>
  </si>
  <si>
    <t>(0,475+0,5*2)*12*4 "průvlaky</t>
  </si>
  <si>
    <t>55</t>
  </si>
  <si>
    <t>611325222</t>
  </si>
  <si>
    <t>Vápenocementová štuková omítka malých ploch přes 0,09 do 0,25 m2 na stropech</t>
  </si>
  <si>
    <t>-2041677737</t>
  </si>
  <si>
    <t>1 "oprava po prostupu 1PP</t>
  </si>
  <si>
    <t>56</t>
  </si>
  <si>
    <t>612131102</t>
  </si>
  <si>
    <t>Cementový postřik vnitřních stěn nanášený síťovitě ručně</t>
  </si>
  <si>
    <t>-1435826983</t>
  </si>
  <si>
    <t>57</t>
  </si>
  <si>
    <t>612321141</t>
  </si>
  <si>
    <t>Vápenocementová omítka štuková dvouvrstvá vnitřních stěn nanášená ručně</t>
  </si>
  <si>
    <t>1242956208</t>
  </si>
  <si>
    <t>(39,3+32,1-2,7+39,3)*3,35 "plocha stěn nástavba</t>
  </si>
  <si>
    <t>-(2,4*2,03*8+2,68*2,45+0,9*1,97*4) "odpočet otvory</t>
  </si>
  <si>
    <t>(2,4+2,03)*2*0,16*8+(2,68+2,45)*2*0,12 "ostění a nadpraží</t>
  </si>
  <si>
    <t>2,93*2+(2,5*2+2,65)*0,25 "příčka v chodbě</t>
  </si>
  <si>
    <t>Mezisoučet nástavba</t>
  </si>
  <si>
    <t>(0,95*2,03+1,38*0,1) "zazdívka pavilon A</t>
  </si>
  <si>
    <t>(0,5+1+0,5)*3 "dozdívka umyvadla 2NP A</t>
  </si>
  <si>
    <t>2,97*2,87 "zazdívka pavilon E</t>
  </si>
  <si>
    <t>Mezisoučet vyzdívky</t>
  </si>
  <si>
    <t>58</t>
  </si>
  <si>
    <t>612325222</t>
  </si>
  <si>
    <t>Vápenocementová štuková omítka malých ploch přes 0,09 do 0,25 m2 na stěnách</t>
  </si>
  <si>
    <t>991337885</t>
  </si>
  <si>
    <t>2+2 "opravy po prostupu 1PP, 2NP</t>
  </si>
  <si>
    <t>59</t>
  </si>
  <si>
    <t>612325223</t>
  </si>
  <si>
    <t>Vápenocementová štuková omítka malých ploch přes 0,25 do 1 m2 na stěnách</t>
  </si>
  <si>
    <t>167953036</t>
  </si>
  <si>
    <t>2 "opravy dozdívek ZTI 3NP</t>
  </si>
  <si>
    <t>60</t>
  </si>
  <si>
    <t>612325225</t>
  </si>
  <si>
    <t>Vápenocementová štuková omítka malých ploch přes 1 do 4 m2 na stěnách</t>
  </si>
  <si>
    <t>-1303987562</t>
  </si>
  <si>
    <t>18 "opravy okolo oken a zazdívek, pav. A, B</t>
  </si>
  <si>
    <t>61</t>
  </si>
  <si>
    <t>612325302</t>
  </si>
  <si>
    <t>Vápenocementová štuková omítka ostění nebo nadpraží</t>
  </si>
  <si>
    <t>-13915485</t>
  </si>
  <si>
    <t>(0,88+1,5*2)*3*0,25 "výměna oken pav. E</t>
  </si>
  <si>
    <t>62</t>
  </si>
  <si>
    <t>622151031</t>
  </si>
  <si>
    <t>Penetrační silikonový nátěr vnějších pastovitých tenkovrstvých omítek stěn</t>
  </si>
  <si>
    <t>1356021964</t>
  </si>
  <si>
    <t>63</t>
  </si>
  <si>
    <t>622221021</t>
  </si>
  <si>
    <t>Montáž kontaktního zateplení vnějších stěn lepením a mechanickým kotvením TI z minerální vlny s podélnou orientací do zdiva a betonu tl přes 80 do 120 mm</t>
  </si>
  <si>
    <t>-1022457520</t>
  </si>
  <si>
    <t>14,67*8,125+4,35*4,5 "fasáda B, E</t>
  </si>
  <si>
    <t>-(2,4*2,03*10) "odpočet okna</t>
  </si>
  <si>
    <t>64</t>
  </si>
  <si>
    <t>63142026</t>
  </si>
  <si>
    <t>deska tepelně izolační minerální kontaktních fasád podélné vlákno λ=0,035-0,036 tl 120mm</t>
  </si>
  <si>
    <t>826499388</t>
  </si>
  <si>
    <t>90,049*1,05 'Přepočtené koeficientem množství</t>
  </si>
  <si>
    <t>65</t>
  </si>
  <si>
    <t>622221041</t>
  </si>
  <si>
    <t>Montáž kontaktního zateplení vnějších stěn lepením a mechanickým kotvením desek z minerální vlny s podélnou orientací do zdiva a betonu tl přes 160 do 200 mm</t>
  </si>
  <si>
    <t>-205131481</t>
  </si>
  <si>
    <t>12*4,15*2-2,4*2,03*8 "průčelí</t>
  </si>
  <si>
    <t>17,82*3,8-2,68*2,45 "štít</t>
  </si>
  <si>
    <t>66</t>
  </si>
  <si>
    <t>63142030</t>
  </si>
  <si>
    <t>deska tepelně izolační minerální kontaktních fasád podélné vlákno λ=0,035-0,036 tl 180mm</t>
  </si>
  <si>
    <t>-1882630628</t>
  </si>
  <si>
    <t>60,624*1,05 'Přepočtené koeficientem množství</t>
  </si>
  <si>
    <t>67</t>
  </si>
  <si>
    <t>63142031</t>
  </si>
  <si>
    <t>deska tepelně izolační minerální kontaktních fasád podélné vlákno λ=0,035-0,036 tl 200mm</t>
  </si>
  <si>
    <t>1261741231</t>
  </si>
  <si>
    <t>60,15*1,05 'Přepočtené koeficientem množství</t>
  </si>
  <si>
    <t>68</t>
  </si>
  <si>
    <t>622222001</t>
  </si>
  <si>
    <t>Montáž kontaktního zateplení vnějšího ostění, nadpraží nebo parapetu hl. špalety do 200 mm lepením desek z minerální vlny tl do 40 mm</t>
  </si>
  <si>
    <t>m</t>
  </si>
  <si>
    <t>204688884</t>
  </si>
  <si>
    <t>(2,4+2,03)*2*8 "okna nástavba</t>
  </si>
  <si>
    <t>(2,68+2,45)*2 "dveře nástavba</t>
  </si>
  <si>
    <t>(2,4+2,03)*2*11 "okna B</t>
  </si>
  <si>
    <t>69</t>
  </si>
  <si>
    <t>63142020</t>
  </si>
  <si>
    <t>deska tepelně izolační minerální kontaktních fasád podélné vlákno λ=0,035-0,036 tl 40mm</t>
  </si>
  <si>
    <t>424081725</t>
  </si>
  <si>
    <t>(2,4+2,03*2)*8*0,08 "okna nástavba</t>
  </si>
  <si>
    <t>(2,68+2,45*2)*0,08 "dveře nástavba</t>
  </si>
  <si>
    <t>(2,4+2,03*2)*11*0,08 "okna B</t>
  </si>
  <si>
    <t>Součet ostění a nadpraží</t>
  </si>
  <si>
    <t>10,425*1,05 'Přepočtené koeficientem množství</t>
  </si>
  <si>
    <t>70</t>
  </si>
  <si>
    <t>28376416</t>
  </si>
  <si>
    <t>deska XPS hrana polodrážková a hladký povrch 300kPA λ=0,035 tl 40mm</t>
  </si>
  <si>
    <t>1716303132</t>
  </si>
  <si>
    <t>(2,4)*8*0,08 "okna nástavba</t>
  </si>
  <si>
    <t>(2,68)*0,08 "dveře nástavba</t>
  </si>
  <si>
    <t>(2,4)*11*0,08 "okna B</t>
  </si>
  <si>
    <t>Součet parapety</t>
  </si>
  <si>
    <t>3,862*1,05 'Přepočtené koeficientem množství</t>
  </si>
  <si>
    <t>71</t>
  </si>
  <si>
    <t>622225124</t>
  </si>
  <si>
    <t>Oprava kontaktního zateplení stěn z desek z minerální vlny tl přes 80 do 120 mm pl přes 0,5 do 1,0 m2</t>
  </si>
  <si>
    <t>61416492</t>
  </si>
  <si>
    <t>2 "navázání nástavby</t>
  </si>
  <si>
    <t>72</t>
  </si>
  <si>
    <t>622241141</t>
  </si>
  <si>
    <t>Montáž kontaktního zateplení vnějších stěn lepením a mechanickým kotvením desek kalcium-silikátových tl přes 160 do 200 mm</t>
  </si>
  <si>
    <t>-1305471982</t>
  </si>
  <si>
    <t>2 "pěnové sklo v místě kotev do fasády</t>
  </si>
  <si>
    <t>73</t>
  </si>
  <si>
    <t>63482243</t>
  </si>
  <si>
    <t>deska tepelně izolační z pěnového skla pevnost v tlaku 600kPa λ= 0,040-0,042 tl 180mm</t>
  </si>
  <si>
    <t>-55771690</t>
  </si>
  <si>
    <t>2*1,05 'Přepočtené koeficientem množství</t>
  </si>
  <si>
    <t>74</t>
  </si>
  <si>
    <t>622251105</t>
  </si>
  <si>
    <t>Příplatek k cenám kontaktního zateplení vnějších stěn za zápustnou montáž a použití tepelněizolačních zátek z minerální vlny</t>
  </si>
  <si>
    <t>160821108</t>
  </si>
  <si>
    <t>121,774+2,067</t>
  </si>
  <si>
    <t>75</t>
  </si>
  <si>
    <t>622252002</t>
  </si>
  <si>
    <t>Montáž profilů kontaktního zateplení lepených</t>
  </si>
  <si>
    <t>1430184240</t>
  </si>
  <si>
    <t>76</t>
  </si>
  <si>
    <t>63127464</t>
  </si>
  <si>
    <t>profil rohový Al s výztužnou tkaninou š 100/100mm</t>
  </si>
  <si>
    <t>-1148805163</t>
  </si>
  <si>
    <t>2,03*2*8+2,45*2+2,03*2*11 "ostění</t>
  </si>
  <si>
    <t>4,2*2 "rohy fasády</t>
  </si>
  <si>
    <t>90,44*1,05 'Přepočtené koeficientem množství</t>
  </si>
  <si>
    <t>77</t>
  </si>
  <si>
    <t>59051510</t>
  </si>
  <si>
    <t>profil napojovací nadokenní PVC s okapnicí s výztužnou tkaninou</t>
  </si>
  <si>
    <t>1533103608</t>
  </si>
  <si>
    <t>2,4*8+2,65+2,4*11</t>
  </si>
  <si>
    <t>48,25*1,05 'Přepočtené koeficientem množství</t>
  </si>
  <si>
    <t>78</t>
  </si>
  <si>
    <t>59051512</t>
  </si>
  <si>
    <t>profil napojovací parapetní PVC s okapnicí a výztužnou tkaninou</t>
  </si>
  <si>
    <t>496403444</t>
  </si>
  <si>
    <t>79</t>
  </si>
  <si>
    <t>28342205</t>
  </si>
  <si>
    <t>profil napojovací okenní PVC s výztužnou tkaninou 6mm</t>
  </si>
  <si>
    <t>1737497345</t>
  </si>
  <si>
    <t>(2,4+2,03*2)*8</t>
  </si>
  <si>
    <t>(2,68+2,45*2)</t>
  </si>
  <si>
    <t>(2,4+2,03*2)*11</t>
  </si>
  <si>
    <t>130,32*1,05 'Přepočtené koeficientem množství</t>
  </si>
  <si>
    <t>80</t>
  </si>
  <si>
    <t>622531012</t>
  </si>
  <si>
    <t>Tenkovrstvá silikonová zatíraná omítka zrnitost 1,5 mm vnějších stěn</t>
  </si>
  <si>
    <t>374916211</t>
  </si>
  <si>
    <t>90,049+121,774 "stěny</t>
  </si>
  <si>
    <t>(2,4+2,03*2)*8*0,28 "okna nástavba</t>
  </si>
  <si>
    <t>(2,68+2,45*2)*0,28 "dveře nástavba</t>
  </si>
  <si>
    <t>(2,4+2,03*2)*10*0,28 "dveře únikové</t>
  </si>
  <si>
    <t>81</t>
  </si>
  <si>
    <t>629991012</t>
  </si>
  <si>
    <t>Zakrytí výplní otvorů fólií přilepenou na začišťovací lišty</t>
  </si>
  <si>
    <t>-1668859669</t>
  </si>
  <si>
    <t>2,4*2,03*8+2,68*2,45+2,4*2,03*11</t>
  </si>
  <si>
    <t>82</t>
  </si>
  <si>
    <t>632450131</t>
  </si>
  <si>
    <t>Vyrovnávací cementový potěr tl přes 10 do 20 mm ze suchých směsí provedený v ploše</t>
  </si>
  <si>
    <t>1940557187</t>
  </si>
  <si>
    <t>17,4*11,76</t>
  </si>
  <si>
    <t>83</t>
  </si>
  <si>
    <t>642942111</t>
  </si>
  <si>
    <t>Osazování zárubní nebo rámů dveřních kovových do 2,5 m2 na MC</t>
  </si>
  <si>
    <t>-591192580</t>
  </si>
  <si>
    <t>2 "D/01</t>
  </si>
  <si>
    <t>84</t>
  </si>
  <si>
    <t>55331488</t>
  </si>
  <si>
    <t>zárubeň jednokřídlá ocelová pro zdění tl stěny 110-150mm rozměru 900/1970, 2100mm</t>
  </si>
  <si>
    <t>1898622698</t>
  </si>
  <si>
    <t>Poznámka k položce:_x000d_
YH, YH s drážkou, YZP</t>
  </si>
  <si>
    <t>Ostatní konstrukce a práce, bourání</t>
  </si>
  <si>
    <t>85</t>
  </si>
  <si>
    <t>941311112</t>
  </si>
  <si>
    <t>Montáž lešení řadového modulového lehkého zatížení do 200 kg/m2 š od 0,6 do 0,9 m v přes 10 do 25 m</t>
  </si>
  <si>
    <t>2139531731</t>
  </si>
  <si>
    <t>(13+7,5+13+2)*12+10*4</t>
  </si>
  <si>
    <t>86</t>
  </si>
  <si>
    <t>941311212</t>
  </si>
  <si>
    <t>Příplatek k lešení řadovému modulovému lehkému do 200 kg/m2 š od 0,6 do 0,9 m v přes 10 do 25 m za každý den použití</t>
  </si>
  <si>
    <t>-2098280699</t>
  </si>
  <si>
    <t>466*90 'Přepočtené koeficientem množství</t>
  </si>
  <si>
    <t>87</t>
  </si>
  <si>
    <t>941311812</t>
  </si>
  <si>
    <t>Demontáž lešení řadového modulového lehkého zatížení do 200 kg/m2 š od 0,6 do 0,9 m v přes 10 do 25 m</t>
  </si>
  <si>
    <t>576310654</t>
  </si>
  <si>
    <t>88</t>
  </si>
  <si>
    <t>949101111</t>
  </si>
  <si>
    <t>Lešení pomocné pro objekty pozemních staveb s lešeňovou podlahou v do 1,9 m zatížení do 150 kg/m2</t>
  </si>
  <si>
    <t>-1112438150</t>
  </si>
  <si>
    <t>80,4+32,2+81,4+3,2</t>
  </si>
  <si>
    <t>18*2+3+2+3,5+3,5+3,5</t>
  </si>
  <si>
    <t>89</t>
  </si>
  <si>
    <t>953841122</t>
  </si>
  <si>
    <t>Nástavec na komínový průduch nerezový v do 1,2 m D přes 160 do 200 mm</t>
  </si>
  <si>
    <t>-490683588</t>
  </si>
  <si>
    <t>90</t>
  </si>
  <si>
    <t>953943211</t>
  </si>
  <si>
    <t>Osazování hasicího přístroje</t>
  </si>
  <si>
    <t>607112198</t>
  </si>
  <si>
    <t>91</t>
  </si>
  <si>
    <t>44932114</t>
  </si>
  <si>
    <t>přístroj hasicí ruční práškový PG 6 LE</t>
  </si>
  <si>
    <t>-784779553</t>
  </si>
  <si>
    <t>92</t>
  </si>
  <si>
    <t>963053937</t>
  </si>
  <si>
    <t>Bourání ŽB schodišťových ramen monolitických na schodnicích</t>
  </si>
  <si>
    <t>-1404645745</t>
  </si>
  <si>
    <t>2,76*0,75</t>
  </si>
  <si>
    <t>93</t>
  </si>
  <si>
    <t>965045113</t>
  </si>
  <si>
    <t>Bourání potěrů cementových nebo pískocementových tl do 50 mm pl přes 4 m2</t>
  </si>
  <si>
    <t>-938200162</t>
  </si>
  <si>
    <t>217,175 "potěr střechy</t>
  </si>
  <si>
    <t>94</t>
  </si>
  <si>
    <t>966080105</t>
  </si>
  <si>
    <t>Bourání kontaktního zateplení z polystyrenových desek tl přes 120 do 180 mm</t>
  </si>
  <si>
    <t>-970331079</t>
  </si>
  <si>
    <t>-(2,4*2,03*10+2,97*2,87) "odpočet okna</t>
  </si>
  <si>
    <t>95</t>
  </si>
  <si>
    <t>966080107</t>
  </si>
  <si>
    <t>Bourání kontaktního zateplení z polystyrenových desek tl přes 180 mm</t>
  </si>
  <si>
    <t>-1853049224</t>
  </si>
  <si>
    <t>(0,54+7,78)*2*4,14+2,7*1,25</t>
  </si>
  <si>
    <t>96</t>
  </si>
  <si>
    <t>968082016</t>
  </si>
  <si>
    <t>Vybourání plastových rámů oken včetně křídel plochy přes 1 do 2 m2</t>
  </si>
  <si>
    <t>1458284736</t>
  </si>
  <si>
    <t>0,88*1,5*3 "okna pavilon E</t>
  </si>
  <si>
    <t>97</t>
  </si>
  <si>
    <t>968082018</t>
  </si>
  <si>
    <t>Vybourání plastových rámů oken včetně křídel plochy přes 4 m2</t>
  </si>
  <si>
    <t>1347771050</t>
  </si>
  <si>
    <t>2,77*2,5 "pavilon A okno na střechu</t>
  </si>
  <si>
    <t>2,4*2,03*5*2 "okna pavilon B</t>
  </si>
  <si>
    <t>2,4*2,03 "okno pav. A</t>
  </si>
  <si>
    <t>2,97*2,87 "prosklená stěna E</t>
  </si>
  <si>
    <t>98</t>
  </si>
  <si>
    <t>971033431</t>
  </si>
  <si>
    <t>Vybourání otvorů ve zdivu cihelném pl do 0,25 m2 na MVC nebo MV tl do 150 mm</t>
  </si>
  <si>
    <t>1855796275</t>
  </si>
  <si>
    <t>2,000 "odbourání šachet, stoupaček ve 2. NP pro napojení ZTI</t>
  </si>
  <si>
    <t>99</t>
  </si>
  <si>
    <t>971038591</t>
  </si>
  <si>
    <t>Vybourání otvorů ve zdivu z dutých tvárnic nebo příčkovek pl do 1 m2 tl přes 150 mm</t>
  </si>
  <si>
    <t>-1210963180</t>
  </si>
  <si>
    <t>1,45*0,45*0,3 "odbourání parapetu pav. A</t>
  </si>
  <si>
    <t>100</t>
  </si>
  <si>
    <t>977151113</t>
  </si>
  <si>
    <t>Jádrové vrty diamantovými korunkami do stavebních materiálů D přes 40 do 50 mm</t>
  </si>
  <si>
    <t>-76905204</t>
  </si>
  <si>
    <t>0,3*2 "prostupy elektro stropy</t>
  </si>
  <si>
    <t>0,2 "prostup elektro 1PP</t>
  </si>
  <si>
    <t>101</t>
  </si>
  <si>
    <t>978036191</t>
  </si>
  <si>
    <t>Otlučení (osekání) cementových omítek vnějších ploch v rozsahu přes 80 do 100 %</t>
  </si>
  <si>
    <t>19548127</t>
  </si>
  <si>
    <t>0,4*4*3*8 "sloupy</t>
  </si>
  <si>
    <t>(0,2+0,5)*2*(6,5+3,2+6,5)*10 "trámy</t>
  </si>
  <si>
    <t>(0,475+0,5)*2*12*4 "průvlaky</t>
  </si>
  <si>
    <t>997</t>
  </si>
  <si>
    <t>Přesun sutě</t>
  </si>
  <si>
    <t>102</t>
  </si>
  <si>
    <t>997013212</t>
  </si>
  <si>
    <t>Vnitrostaveništní doprava suti a vybouraných hmot pro budovy v přes 6 do 9 m ručně</t>
  </si>
  <si>
    <t>1395516614</t>
  </si>
  <si>
    <t>103</t>
  </si>
  <si>
    <t>997013501</t>
  </si>
  <si>
    <t>Odvoz suti a vybouraných hmot na skládku nebo meziskládku do 1 km se složením</t>
  </si>
  <si>
    <t>-320084416</t>
  </si>
  <si>
    <t>104</t>
  </si>
  <si>
    <t>997013509</t>
  </si>
  <si>
    <t>Příplatek k odvozu suti a vybouraných hmot na skládku ZKD 1 km přes 1 km</t>
  </si>
  <si>
    <t>1950007828</t>
  </si>
  <si>
    <t>62,121*14 'Přepočtené koeficientem množství</t>
  </si>
  <si>
    <t>105</t>
  </si>
  <si>
    <t>997013871</t>
  </si>
  <si>
    <t>Poplatek za uložení stavebního odpadu na recyklační skládce (skládkovné) směsného stavebního a demoličního kód odpadu 17 09 04</t>
  </si>
  <si>
    <t>-1089475104</t>
  </si>
  <si>
    <t>998</t>
  </si>
  <si>
    <t>Přesun hmot</t>
  </si>
  <si>
    <t>106</t>
  </si>
  <si>
    <t>998018002</t>
  </si>
  <si>
    <t>Přesun hmot pro budovy ruční pro budovy v přes 6 do 12 m</t>
  </si>
  <si>
    <t>329391590</t>
  </si>
  <si>
    <t>PSV</t>
  </si>
  <si>
    <t>Práce a dodávky PSV</t>
  </si>
  <si>
    <t>712</t>
  </si>
  <si>
    <t>Povlakové krytiny</t>
  </si>
  <si>
    <t>107</t>
  </si>
  <si>
    <t>712300931</t>
  </si>
  <si>
    <t>Příplatek k opravě povlakové krytiny do 10° za správkový kus fóliemi</t>
  </si>
  <si>
    <t>1211104394</t>
  </si>
  <si>
    <t xml:space="preserve">1 "napojení v místě dveří </t>
  </si>
  <si>
    <t>12 "prostupy kotev</t>
  </si>
  <si>
    <t>108</t>
  </si>
  <si>
    <t>712311101</t>
  </si>
  <si>
    <t>Provedení povlakové krytiny střech do 10° za studena lakem penetračním nebo asfaltovým</t>
  </si>
  <si>
    <t>-1717792444</t>
  </si>
  <si>
    <t>17,5*11,9</t>
  </si>
  <si>
    <t>109</t>
  </si>
  <si>
    <t>11163150</t>
  </si>
  <si>
    <t>lak penetrační asfaltový</t>
  </si>
  <si>
    <t>687455005</t>
  </si>
  <si>
    <t>Poznámka k položce:_x000d_
Spotřeba 0,3-0,4kg/m2</t>
  </si>
  <si>
    <t>208,25*0,00032 'Přepočtené koeficientem množství</t>
  </si>
  <si>
    <t>110</t>
  </si>
  <si>
    <t>712331111</t>
  </si>
  <si>
    <t>Provedení povlakové krytiny střech do 10° podkladní vrstvy pásy na sucho samolepící</t>
  </si>
  <si>
    <t>466165268</t>
  </si>
  <si>
    <t>111</t>
  </si>
  <si>
    <t>62856002</t>
  </si>
  <si>
    <t>pás asfaltový samolepicí modifikovaný SBS s vložkou z hliníkové fólie s textilií se spalitelnou fólií nebo jemnozrnným minerálním posypem nebo textilií na horním povrchu tl 3,0mm</t>
  </si>
  <si>
    <t>-2048837453</t>
  </si>
  <si>
    <t>208,25*1,1655 'Přepočtené koeficientem množství</t>
  </si>
  <si>
    <t>112</t>
  </si>
  <si>
    <t>712340833</t>
  </si>
  <si>
    <t>Odstranění povlakové krytiny střech do 10° z pásů NAIP přitavených v plné ploše třívrstvé</t>
  </si>
  <si>
    <t>-1886922177</t>
  </si>
  <si>
    <t>11,9*18,25+(11,9+18,25)*2*0,2+0,4*4*0,2*8</t>
  </si>
  <si>
    <t>113</t>
  </si>
  <si>
    <t>712363115</t>
  </si>
  <si>
    <t>Provedení povlakové krytiny střech do 10° zaizolování prostupů kruhového průřezu D do 300 mm</t>
  </si>
  <si>
    <t>-766622958</t>
  </si>
  <si>
    <t>12 "kotevní prvky do střech</t>
  </si>
  <si>
    <t>114</t>
  </si>
  <si>
    <t>28342023</t>
  </si>
  <si>
    <t>manžeta těsnící pro prostupy hydroizolací z PVC otevřená kruhová vnitřní průměr 15-35</t>
  </si>
  <si>
    <t>750448576</t>
  </si>
  <si>
    <t>115</t>
  </si>
  <si>
    <t>712363352</t>
  </si>
  <si>
    <t>Povlakové krytiny střech do 10° z tvarovaných poplastovaných lišt délky 2 m koutová lišta vnitřní rš 100 mm</t>
  </si>
  <si>
    <t>835572999</t>
  </si>
  <si>
    <t>11,6*2+17,2*2</t>
  </si>
  <si>
    <t>0,4*4</t>
  </si>
  <si>
    <t>116</t>
  </si>
  <si>
    <t>712363353</t>
  </si>
  <si>
    <t>Povlakové krytiny střech do 10° z tvarovaných poplastovaných lišt délky 2 m koutová lišta vnější rš 100 mm</t>
  </si>
  <si>
    <t>888989462</t>
  </si>
  <si>
    <t>117</t>
  </si>
  <si>
    <t>712363358</t>
  </si>
  <si>
    <t>Povlakové krytiny střech do 10° z tvarovaných poplastovaných lišt délky 2 m závětrná lišta rš 250 mm</t>
  </si>
  <si>
    <t>-432825000</t>
  </si>
  <si>
    <t>60,9 "K/2.1</t>
  </si>
  <si>
    <t>118</t>
  </si>
  <si>
    <t>712363611</t>
  </si>
  <si>
    <t>Provedení povlak krytiny mechanicky kotvenou do trapézu TI tl přes 240 mm vnitřní pole, budova v do 18 m</t>
  </si>
  <si>
    <t>557763808</t>
  </si>
  <si>
    <t>(12,7-1,8)*(18,2-2,3*2)</t>
  </si>
  <si>
    <t>119</t>
  </si>
  <si>
    <t>28322065</t>
  </si>
  <si>
    <t>fólie hydroizolační střešní mPVC mechanicky kotvená se zvýšenou požární odolností tl 1,8mm</t>
  </si>
  <si>
    <t>-1730187286</t>
  </si>
  <si>
    <t>148,24*1,1655 'Přepočtené koeficientem množství</t>
  </si>
  <si>
    <t>120</t>
  </si>
  <si>
    <t>712363612</t>
  </si>
  <si>
    <t>Provedení povlak krytiny mechanicky kotvenou do trapézu TI tl přes 240 mm krajní pole, budova v do 18 m</t>
  </si>
  <si>
    <t>553040968</t>
  </si>
  <si>
    <t>9*1,8+7*2,3*2</t>
  </si>
  <si>
    <t>121</t>
  </si>
  <si>
    <t>-603100248</t>
  </si>
  <si>
    <t>48,4*1,1655 'Přepočtené koeficientem množství</t>
  </si>
  <si>
    <t>122</t>
  </si>
  <si>
    <t>712363613</t>
  </si>
  <si>
    <t>Provedení povlak krytiny mechanicky kotvenou do trapézu TI tl přes 240 mm rohové pole, budova v do 18 m</t>
  </si>
  <si>
    <t>1052527014</t>
  </si>
  <si>
    <t>(5,7*2,3+1,8*2,3)*2</t>
  </si>
  <si>
    <t>123</t>
  </si>
  <si>
    <t>-1504760112</t>
  </si>
  <si>
    <t>34,5*1,1655 'Přepočtené koeficientem množství</t>
  </si>
  <si>
    <t>124</t>
  </si>
  <si>
    <t>712363803</t>
  </si>
  <si>
    <t>Odstranění povlakové krytiny mechanicky kotvené do betonu, budova v do 18 m</t>
  </si>
  <si>
    <t>362158260</t>
  </si>
  <si>
    <t>125</t>
  </si>
  <si>
    <t>712391171</t>
  </si>
  <si>
    <t>Provedení povlakové krytiny střech do 10° podkladní textilní vrstvy</t>
  </si>
  <si>
    <t>101935347</t>
  </si>
  <si>
    <t>12,7*18,2 "vodorovně</t>
  </si>
  <si>
    <t>20,16 "svisle</t>
  </si>
  <si>
    <t>126</t>
  </si>
  <si>
    <t>RMAT0003</t>
  </si>
  <si>
    <t>geotextilie skleněná (vlies) 120 g/m2</t>
  </si>
  <si>
    <t>-1013365033</t>
  </si>
  <si>
    <t>251,3*1,155 'Přepočtené koeficientem množství</t>
  </si>
  <si>
    <t>127</t>
  </si>
  <si>
    <t>712811101</t>
  </si>
  <si>
    <t>Provedení povlakové krytiny vytažením na konstrukce za studena nátěrem penetračním</t>
  </si>
  <si>
    <t>-2097932128</t>
  </si>
  <si>
    <t>(11,6*2+17,2*2)*0,6</t>
  </si>
  <si>
    <t>128</t>
  </si>
  <si>
    <t>-1667790520</t>
  </si>
  <si>
    <t>34,56*0,00035 'Přepočtené koeficientem množství</t>
  </si>
  <si>
    <t>129</t>
  </si>
  <si>
    <t>712831101</t>
  </si>
  <si>
    <t>Provedení povlakové krytiny vytažením na konstrukce pásy na sucho AIP, NAIP nebo tkaninou</t>
  </si>
  <si>
    <t>1567314593</t>
  </si>
  <si>
    <t>130</t>
  </si>
  <si>
    <t>-836471189</t>
  </si>
  <si>
    <t>34,56*1,2 'Přepočtené koeficientem množství</t>
  </si>
  <si>
    <t>131</t>
  </si>
  <si>
    <t>712862701</t>
  </si>
  <si>
    <t>Provedení povlakové krytiny vytažením na konstrukce zesílením spojů páskem fólie</t>
  </si>
  <si>
    <t>169091236</t>
  </si>
  <si>
    <t>(11,6*2+17,2*2)*0,35</t>
  </si>
  <si>
    <t>132</t>
  </si>
  <si>
    <t>1469108162</t>
  </si>
  <si>
    <t>20,16*0,18 'Přepočtené koeficientem množství</t>
  </si>
  <si>
    <t>133</t>
  </si>
  <si>
    <t>998712122</t>
  </si>
  <si>
    <t>Přesun hmot tonážní pro krytiny povlakové ruční v objektech v přes 6 do 12 m</t>
  </si>
  <si>
    <t>-1412136841</t>
  </si>
  <si>
    <t>713</t>
  </si>
  <si>
    <t>Izolace tepelné</t>
  </si>
  <si>
    <t>134</t>
  </si>
  <si>
    <t>713121111</t>
  </si>
  <si>
    <t>Montáž izolace tepelné podlah volně kladenými rohožemi, pásy, dílci, deskami 1 vrstva</t>
  </si>
  <si>
    <t>-1326929336</t>
  </si>
  <si>
    <t>80,53+39,21+81,33</t>
  </si>
  <si>
    <t>135</t>
  </si>
  <si>
    <t>63141432</t>
  </si>
  <si>
    <t>deska tepelně izolační minerální plovoucích podlah λ=0,033-0,035 tl 30mm</t>
  </si>
  <si>
    <t>-430686382</t>
  </si>
  <si>
    <t>201,07*1,05 'Přepočtené koeficientem množství</t>
  </si>
  <si>
    <t>136</t>
  </si>
  <si>
    <t>713121211</t>
  </si>
  <si>
    <t>Montáž izolace tepelné podlah volně kladenými okrajovými pásky</t>
  </si>
  <si>
    <t>564981672</t>
  </si>
  <si>
    <t>39,3+32,1+39,3</t>
  </si>
  <si>
    <t>137</t>
  </si>
  <si>
    <t>63140274</t>
  </si>
  <si>
    <t>pásek okrajový izolační minerální plovoucích podlah š 120mm tl 12mm</t>
  </si>
  <si>
    <t>-697283194</t>
  </si>
  <si>
    <t>110,7*1,05 'Přepočtené koeficientem množství</t>
  </si>
  <si>
    <t>138</t>
  </si>
  <si>
    <t>713141152</t>
  </si>
  <si>
    <t>Montáž izolace tepelné střech plochých kladené volně 2 vrstvy rohoží, pásů, dílců, desek</t>
  </si>
  <si>
    <t>1826692091</t>
  </si>
  <si>
    <t>11,7*17,3</t>
  </si>
  <si>
    <t>139</t>
  </si>
  <si>
    <t>28372312</t>
  </si>
  <si>
    <t>deska EPS 100 pro konstrukce s běžným zatížením λ=0,037 tl 120mm</t>
  </si>
  <si>
    <t>-228581492</t>
  </si>
  <si>
    <t>202,41*2,1 'Přepočtené koeficientem množství</t>
  </si>
  <si>
    <t>140</t>
  </si>
  <si>
    <t>713141311</t>
  </si>
  <si>
    <t>Montáž izolace tepelné střech plochých kladené volně, spádová vrstva</t>
  </si>
  <si>
    <t>-13521789</t>
  </si>
  <si>
    <t>141</t>
  </si>
  <si>
    <t>28376141</t>
  </si>
  <si>
    <t>klín izolační spád do 5% EPS 100</t>
  </si>
  <si>
    <t>888710102</t>
  </si>
  <si>
    <t>202,41*0,126 'Přepočtené koeficientem množství</t>
  </si>
  <si>
    <t>142</t>
  </si>
  <si>
    <t>713141376</t>
  </si>
  <si>
    <t>Montáž spádové izolace na zhlaví atiky š přes 500 do 1000 mm lepené za studena nízkoexpanzní (PUR) pěnou</t>
  </si>
  <si>
    <t>-1035148226</t>
  </si>
  <si>
    <t>12,7*2+17,2*2</t>
  </si>
  <si>
    <t>143</t>
  </si>
  <si>
    <t>2080929850</t>
  </si>
  <si>
    <t>59,8*0,0437 'Přepočtené koeficientem množství</t>
  </si>
  <si>
    <t>144</t>
  </si>
  <si>
    <t>713141396</t>
  </si>
  <si>
    <t>Montáž izolace tepelné stěn v do 1000 mm na atiky a prostupy střechou lepené nízkoexpanzní (PUR) pěnou</t>
  </si>
  <si>
    <t>1403427762</t>
  </si>
  <si>
    <t>(17,2+11,6)*2*0,6 "vnitřní plocha atik</t>
  </si>
  <si>
    <t>145</t>
  </si>
  <si>
    <t>28372309</t>
  </si>
  <si>
    <t>deska EPS 100 pro konstrukce s běžným zatížením λ=0,037 tl 100mm</t>
  </si>
  <si>
    <t>84528940</t>
  </si>
  <si>
    <t>34,56*1,05 'Přepočtené koeficientem množství</t>
  </si>
  <si>
    <t>146</t>
  </si>
  <si>
    <t>713140843</t>
  </si>
  <si>
    <t>Odstranění tepelné izolace střech nadstřešní připevněné z polystyrenu suchého tl přes 100 do 200 mm</t>
  </si>
  <si>
    <t>615613</t>
  </si>
  <si>
    <t>11,9*18,25</t>
  </si>
  <si>
    <t>147</t>
  </si>
  <si>
    <t>998713122</t>
  </si>
  <si>
    <t>Přesun hmot tonážní pro izolace tepelné ruční v objektech v přes 6 do 12 m</t>
  </si>
  <si>
    <t>-1901623001</t>
  </si>
  <si>
    <t>714</t>
  </si>
  <si>
    <t>Akustická a protiotřesová opatření</t>
  </si>
  <si>
    <t>148</t>
  </si>
  <si>
    <t>714113103</t>
  </si>
  <si>
    <t>Montáž akustických obkladů stěn z dřevěných lamelových panelů navrtaných do nosného roštu z latí</t>
  </si>
  <si>
    <t>-2007264400</t>
  </si>
  <si>
    <t>(5*2)*2</t>
  </si>
  <si>
    <t>149</t>
  </si>
  <si>
    <t>RMAT0011</t>
  </si>
  <si>
    <t>drážkovaný akustický obklad na bázi dřeva tl. 18 mm, s absorpční vložkou tl. 40 mm</t>
  </si>
  <si>
    <t>1086133811</t>
  </si>
  <si>
    <t xml:space="preserve">Poznámka k položce:_x000d_
jedná se o širokopásmově absorpční akustický obklad s maximem činitele zvukové pohltivosti na středních kmitočtech;_x000d_
prvek je z lícové strany tvořen deskovým materiálem na bázi dřeva o tl. cca 18 mm;_x000d_
deska je kotvena k vyrovnávacímu nosnému  rastru; deska je z rubové strany navrtána kruhovými otvory o průměru 8 mm do hloubky 14 mm s roztečí otvorů 16 mm;_x000d_
z lícové strany je deska prořezána lineárními drážkami šířky 3 mm, hloubky 6 mm a osové vzdálenosti 16 mm;_x000d_
rubová strana čelní desky je celoplošně čalouněna průzvučnou textilií černé barvy;_x000d_
dále je na rubovou stranu desek přisazena absorpční vložka o tl. 40 mm a objemové hmotnosti 20-30 kg/m3 balená v polyethylenové folii s retardanty hoření o tloušťce ≤ 20 µm; třída reakce na oheň absorpční vložky vč. folie je A2-s1,d0;_x000d_
_x000d_
požadovaný činitel zvukové pohltivosti prvku o skladebné tl. 100 mm v oktávových pásmech je: 125 Hz – α ÷ 0,40; 250 Hz - α ÷ 0,75; 500 Hz - α ÷ 0,85; 1 kHz - α ÷ 0,70; 2 kHz - α ÷ 0,55; 4 kHz - α ÷ 0,45;_x000d_
celková skladebná tloušťka obkladu je cca 100 mm;_x000d_
součástí položky jsou rovněž ukončovací a napojovací prvky, obložky a sokly;</t>
  </si>
  <si>
    <t>20*1,08 'Přepočtené koeficientem množství</t>
  </si>
  <si>
    <t>150</t>
  </si>
  <si>
    <t>714113113</t>
  </si>
  <si>
    <t>Montáž akustických obkladů stropů z dřevěných lamelových panelů navrtaných do nosného roštu z latí</t>
  </si>
  <si>
    <t>1818784733</t>
  </si>
  <si>
    <t>151</t>
  </si>
  <si>
    <t>RMAT0012</t>
  </si>
  <si>
    <t>tvárnicový rezonátor tl. 18 mm, s absorpční vložkou tl. 80 mm</t>
  </si>
  <si>
    <t>-441162590</t>
  </si>
  <si>
    <t>Poznámka k položce:_x000d_
jedná se o nízkofrekvenční absorpční akustický prvek s maximem činitele zvukové pohltivosti na nízkých kmitočtech;_x000d_
prvek bude vyroben z materiálu na bázi dřeva o tl. 18 mm o objemové hmotnosti min. 700 kg/m3;_x000d_
rozměry rezonátoru jsou cca 1075x460x200 mm, upraveno na základě prostoru mezi ŽB žebrováním;_x000d_
návrhová rezonanční frekvence je frez = 115-125 Hz;_x000d_
rezonanční štěrbina o šířce 80 mm bude na rubové straně přečalouněna akustickou textilií černé barvy;_x000d_
vnitřní objem nízkofrekvenčního rezonátoru bude zatlumený absorpční vložkou; absorpční vložka bude o tl. 80 mm a objemové hmotnosti 20-25 kg/m3 balená v akustické polyethylenové folii s retardanty hoření o tloušťce ≤ 20 µm;_x000d_
třída reakce na oheň absorpční vložky vč. folie je A2-s1,d0;_x000d_
_x000d_
požadovaný činitel zvukové pohltivosti rezonátoru v oktávových pásmech je: 125 Hz – α ÷ 0,60; 250 Hz - α ÷ 0,45; 500 Hz - α ÷ 0,30; 1 kHz - α ÷ 0,25; 2 kHz - α ÷ 0,20; 4 kHz - α ÷ 0,20;_x000d_
kotvení do stropní konstrukce uvažováno pomocí úhelníků;_x000d_
plošná hmotnost je cca 40-45 kg/m2;_x000d_
povrchová úprava: HPL dle výběru investora</t>
  </si>
  <si>
    <t>48,1*1,08 'Přepočtené koeficientem množství</t>
  </si>
  <si>
    <t>152</t>
  </si>
  <si>
    <t>714121011</t>
  </si>
  <si>
    <t>Montáž podstropních panelů s rozšířenou zvukovou pohltivostí zavěšených na viditelný rošt</t>
  </si>
  <si>
    <t>377707720</t>
  </si>
  <si>
    <t>153</t>
  </si>
  <si>
    <t>RMAT0013</t>
  </si>
  <si>
    <t>akustický podhled kazetový rastr s viditelným roštem, kazeta hygienický povrch 1200x600 mm tl. 15 mm, s absorbční vložkou tl. 80 mm, reakce na oheň A2-s1,d0</t>
  </si>
  <si>
    <t>1123145239</t>
  </si>
  <si>
    <t xml:space="preserve">Poznámka k položce:_x000d_
jedná se o širokopásmově pohltivý rastrový podhled s kazetami s jádrem ze skelné vlny o základním formátu 1200x600 mm;_x000d_
přesný rozměr kazety je nutno upravit dle rozteče stávajícího ŽB žebrování;_x000d_
tloušťka podhledové kazety je 15 mm;_x000d_
lícový povrch kazet je tvořen unikátní vrstvou s možností údržby formou denního stírání prachu/vysávání a týdenního čištění za mokra; rubová strana kazet je pokryta skelnou tkaninou; hrany kazet jsou natřeny;_x000d_
jedná se o podhledový systém s viditelným nosným roštem; kazety jsou plně demontovatelné;_x000d_
svěšení akustického podhledu od nosného stropu 200 mm;_x000d_
_x000d_
nad podhledové kazety je dále umístěna přídavná absorpční vložka tloušťky 80 mm formátu 1200×600 mm zabalená v  v akustické polyethylenové folii s retardanty hoření o tloušťce ≤ 20 µm;_x000d_
třída reakce na oheň absorpční vložky vč. folie je A2-s1,d0;_x000d_
_x000d_
požadovaný činitel zvukové pohltivosti podhledu při skladebné tloušťce 200 mm v oktávových pásmech je: 125 Hz – α ÷ 0,55; 250 Hz - α ÷ 0,85; 500 Hz - α ÷ 0,90; 1 kHz - α ÷ 0,85; 2 kHz - α ÷ 0,9; 4 kHz - α ÷ 0,9;_x000d_
povrchová úprava kazet v bílé barvě;_x000d_
třída reakce na oheň: A2-s1, d0</t>
  </si>
  <si>
    <t>79,36*1,05 'Přepočtené koeficientem množství</t>
  </si>
  <si>
    <t>154</t>
  </si>
  <si>
    <t>998714312</t>
  </si>
  <si>
    <t>Přesun hmot procentní pro akustická a protiotřesová opatření ruční v objektech v do 12 m</t>
  </si>
  <si>
    <t>%</t>
  </si>
  <si>
    <t>-2022236385</t>
  </si>
  <si>
    <t>741</t>
  </si>
  <si>
    <t>Elektroinstalace - silnoproud</t>
  </si>
  <si>
    <t>155</t>
  </si>
  <si>
    <t>741421811</t>
  </si>
  <si>
    <t>Demontáž drátu nebo lana svodového vedení D do 8 mm kolmý svod</t>
  </si>
  <si>
    <t>-1298676688</t>
  </si>
  <si>
    <t>156</t>
  </si>
  <si>
    <t>741421821</t>
  </si>
  <si>
    <t>Demontáž drátu nebo lana svodového vedení D do 8 mm rovná střecha</t>
  </si>
  <si>
    <t>824481871</t>
  </si>
  <si>
    <t>157</t>
  </si>
  <si>
    <t>741421861</t>
  </si>
  <si>
    <t>Demontáž vedení hromosvodné-podpěra svislého vedení šroubovaného</t>
  </si>
  <si>
    <t>900946970</t>
  </si>
  <si>
    <t>158</t>
  </si>
  <si>
    <t>998741312</t>
  </si>
  <si>
    <t>Přesun hmot procentní pro silnoproud ruční v objektech v přes 6 do 12 m</t>
  </si>
  <si>
    <t>1259730290</t>
  </si>
  <si>
    <t>742</t>
  </si>
  <si>
    <t>Elektroinstalace - slaboproud</t>
  </si>
  <si>
    <t>159</t>
  </si>
  <si>
    <t>742420021</t>
  </si>
  <si>
    <t>Montáž anténního stožáru včetně upevňovacího materiálu</t>
  </si>
  <si>
    <t>1745872771</t>
  </si>
  <si>
    <t>2 "zpětná montáž stávajících</t>
  </si>
  <si>
    <t>160</t>
  </si>
  <si>
    <t>742420821</t>
  </si>
  <si>
    <t>Demontáž anténního stožáru</t>
  </si>
  <si>
    <t>83370215</t>
  </si>
  <si>
    <t>161</t>
  </si>
  <si>
    <t>998742312</t>
  </si>
  <si>
    <t>Přesun hmot procentní pro slaboproud ruční v objektech v do 12 m</t>
  </si>
  <si>
    <t>-846905323</t>
  </si>
  <si>
    <t>762</t>
  </si>
  <si>
    <t>Konstrukce tesařské</t>
  </si>
  <si>
    <t>162</t>
  </si>
  <si>
    <t>762361312</t>
  </si>
  <si>
    <t>Konstrukční a vyrovnávací vrstva pod klempířské prvky (atiky) z desek dřevoštěpkových tl 22 mm</t>
  </si>
  <si>
    <t>-1904960730</t>
  </si>
  <si>
    <t>12,7*0,53*2+17,2*0,53*2</t>
  </si>
  <si>
    <t>163</t>
  </si>
  <si>
    <t>762431230</t>
  </si>
  <si>
    <t>Montáž obložení stěn deskami cementotřískovými na sraz</t>
  </si>
  <si>
    <t>1512188437</t>
  </si>
  <si>
    <t>1,9*3,9*2+3,1*3,9*2 "obklad E2.2, dvě vrstvy</t>
  </si>
  <si>
    <t>164</t>
  </si>
  <si>
    <t>59590767</t>
  </si>
  <si>
    <t>deska cementotřísková fasádní hladká finální vrstva lazura tl 12mm</t>
  </si>
  <si>
    <t>477567973</t>
  </si>
  <si>
    <t>39*1,1 'Přepočtené koeficientem množství</t>
  </si>
  <si>
    <t>165</t>
  </si>
  <si>
    <t>762511296</t>
  </si>
  <si>
    <t>Podlahové kce podkladové dvouvrstvé z desek OSB tl 2x18 mm broušených na pero a drážku šroubovaných</t>
  </si>
  <si>
    <t>-182633844</t>
  </si>
  <si>
    <t>166</t>
  </si>
  <si>
    <t>632481213</t>
  </si>
  <si>
    <t>Separační vrstva z PE fólie</t>
  </si>
  <si>
    <t>1844283562</t>
  </si>
  <si>
    <t>167</t>
  </si>
  <si>
    <t>762595001</t>
  </si>
  <si>
    <t>Spojovací prostředky pro položení dřevěných podlah a zakrytí kanálů</t>
  </si>
  <si>
    <t>-598466724</t>
  </si>
  <si>
    <t>168</t>
  </si>
  <si>
    <t>998762122</t>
  </si>
  <si>
    <t>Přesun hmot tonážní pro kce tesařské ruční v objektech v přes 6 do 12 m</t>
  </si>
  <si>
    <t>-1573802363</t>
  </si>
  <si>
    <t>763</t>
  </si>
  <si>
    <t>Konstrukce suché výstavby</t>
  </si>
  <si>
    <t>169</t>
  </si>
  <si>
    <t>763111742</t>
  </si>
  <si>
    <t>Montáž jedné vrstvy tepelné izolace do SDK příčky</t>
  </si>
  <si>
    <t>751139096</t>
  </si>
  <si>
    <t>170</t>
  </si>
  <si>
    <t>63150962</t>
  </si>
  <si>
    <t>role akustická a tepelně izolační ze skelných vláken tl 40mm</t>
  </si>
  <si>
    <t>-1573420981</t>
  </si>
  <si>
    <t>8,256*1,02 'Přepočtené koeficientem množství</t>
  </si>
  <si>
    <t>171</t>
  </si>
  <si>
    <t>763122401</t>
  </si>
  <si>
    <t>SDK stěna šachtová tl 62,5 mm profil CW+UW 50 desky 1xDF 12,5 bez izolace EI 15</t>
  </si>
  <si>
    <t>-2030077101</t>
  </si>
  <si>
    <t>(0,27+0,21)*3,2 "1NP</t>
  </si>
  <si>
    <t>(0,4+0,2)*3,2 "2NP</t>
  </si>
  <si>
    <t>(1,3+0,2)*3,2 "3NP</t>
  </si>
  <si>
    <t>172</t>
  </si>
  <si>
    <t>763131531</t>
  </si>
  <si>
    <t>SDK podhled deska 1xDF 12,5 bez izolace jednovrstvá spodní kce profil CD+UD EI 15</t>
  </si>
  <si>
    <t>-1245827429</t>
  </si>
  <si>
    <t>10*(6,5+6,5) "podhledy 3NP třídy</t>
  </si>
  <si>
    <t>39,05 "podhled chodba 3NP</t>
  </si>
  <si>
    <t>0,5*3,05 "kastlík 1NP</t>
  </si>
  <si>
    <t>173</t>
  </si>
  <si>
    <t>763131722</t>
  </si>
  <si>
    <t>SDK podhled skoková změna v přes 0,5 m</t>
  </si>
  <si>
    <t>-451791028</t>
  </si>
  <si>
    <t>3,05+0,5 "kastlík 2NP</t>
  </si>
  <si>
    <t>3,2 "chodba</t>
  </si>
  <si>
    <t>6,68*2 "třídy</t>
  </si>
  <si>
    <t>174</t>
  </si>
  <si>
    <t>763131752</t>
  </si>
  <si>
    <t>Montáž jedné vrstvy tepelné izolace do SDK podhledu</t>
  </si>
  <si>
    <t>-628076296</t>
  </si>
  <si>
    <t>175</t>
  </si>
  <si>
    <t>63152097</t>
  </si>
  <si>
    <t>pás tepelně izolační univerzální λ=0,032-0,033 tl 60mm</t>
  </si>
  <si>
    <t>-1689991814</t>
  </si>
  <si>
    <t>170,575*1,02 'Přepočtené koeficientem množství</t>
  </si>
  <si>
    <t>176</t>
  </si>
  <si>
    <t>998763332</t>
  </si>
  <si>
    <t>Přesun hmot tonážní pro konstrukce montované z desek ruční v objektech v přes 6 do 12 m</t>
  </si>
  <si>
    <t>-2090977552</t>
  </si>
  <si>
    <t>764</t>
  </si>
  <si>
    <t>Konstrukce klempířské</t>
  </si>
  <si>
    <t>177</t>
  </si>
  <si>
    <t>764002801</t>
  </si>
  <si>
    <t>Demontáž závětrné lišty do suti</t>
  </si>
  <si>
    <t>-1467507306</t>
  </si>
  <si>
    <t>11,9*2+18,25*2</t>
  </si>
  <si>
    <t>178</t>
  </si>
  <si>
    <t>764002841</t>
  </si>
  <si>
    <t>Demontáž oplechování horních ploch zdí a nadezdívek do suti</t>
  </si>
  <si>
    <t>-715163348</t>
  </si>
  <si>
    <t>(6,5+3,15+6,5)*10+12*4 "oplechování trámů</t>
  </si>
  <si>
    <t xml:space="preserve">18,25+0,3*2 "atika </t>
  </si>
  <si>
    <t>179</t>
  </si>
  <si>
    <t>764002851</t>
  </si>
  <si>
    <t>Demontáž oplechování parapetů do suti</t>
  </si>
  <si>
    <t>1602803512</t>
  </si>
  <si>
    <t>0,88*3 "pav.E</t>
  </si>
  <si>
    <t>2,4*5*2 "pav. B</t>
  </si>
  <si>
    <t>2,4 "pav. A</t>
  </si>
  <si>
    <t>180</t>
  </si>
  <si>
    <t>764226445</t>
  </si>
  <si>
    <t>Oplechování parapetů rovných celoplošně lepené z Al plechu rš 400 mm</t>
  </si>
  <si>
    <t>142801413</t>
  </si>
  <si>
    <t>2,32*8 "K/1.1</t>
  </si>
  <si>
    <t>2,36*11 "K/1.2</t>
  </si>
  <si>
    <t>0,88*3 "K/1.4</t>
  </si>
  <si>
    <t>181</t>
  </si>
  <si>
    <t>764311613R1</t>
  </si>
  <si>
    <t>Napojovací lišta zastřešení schodiště z Pz s povrchovou úpravou rš 190 mm</t>
  </si>
  <si>
    <t>-1920793730</t>
  </si>
  <si>
    <t>2,99 "K/2.4</t>
  </si>
  <si>
    <t>9,265 "K/2.5</t>
  </si>
  <si>
    <t>182</t>
  </si>
  <si>
    <t>764511612</t>
  </si>
  <si>
    <t>Žlab podokapní hranatý z Pz s povrchovou úpravou rš 330 mm</t>
  </si>
  <si>
    <t>191433711</t>
  </si>
  <si>
    <t>7,39+2,61+9,25 "K/2.2</t>
  </si>
  <si>
    <t>183</t>
  </si>
  <si>
    <t>764511661</t>
  </si>
  <si>
    <t>Kotlík hranatý pro podokapní žlaby z Pz s povrchovou úpravou 330/87 mm</t>
  </si>
  <si>
    <t>1102719458</t>
  </si>
  <si>
    <t>184</t>
  </si>
  <si>
    <t>7645186R01</t>
  </si>
  <si>
    <t>Hranatý svod včetně objímek, kolen, odskoků z Pz s povrchovou úpravou o straně 80 mm</t>
  </si>
  <si>
    <t>1821819230</t>
  </si>
  <si>
    <t>10,5+3,1+2,35</t>
  </si>
  <si>
    <t>185</t>
  </si>
  <si>
    <t>998764122</t>
  </si>
  <si>
    <t>Přesun hmot tonážní pro konstrukce klempířské ruční v objektech v přes 6 do 12 m</t>
  </si>
  <si>
    <t>-711609150</t>
  </si>
  <si>
    <t>11+3,8 "K/2.3</t>
  </si>
  <si>
    <t>766</t>
  </si>
  <si>
    <t>Konstrukce truhlářské</t>
  </si>
  <si>
    <t>186</t>
  </si>
  <si>
    <t>766622132</t>
  </si>
  <si>
    <t>Montáž plastových oken plochy přes 1 m2 otevíravých v do 2,5 m s rámem do zdiva</t>
  </si>
  <si>
    <t>942771297</t>
  </si>
  <si>
    <t>2,4*2,03*5 "O/01</t>
  </si>
  <si>
    <t>187</t>
  </si>
  <si>
    <t>61140054</t>
  </si>
  <si>
    <t>okno plastové otevíravé/sklopné trojsklo přes plochu 1m2 v 1,5-2,5m</t>
  </si>
  <si>
    <t>1605624485</t>
  </si>
  <si>
    <t>188</t>
  </si>
  <si>
    <t>766629214</t>
  </si>
  <si>
    <t>Příplatek k montáži oken za izolaci pro rovné ostění připojovací spára do 15 mm - páska</t>
  </si>
  <si>
    <t>-642496960</t>
  </si>
  <si>
    <t>(2,4*2,03)*2*5</t>
  </si>
  <si>
    <t>189</t>
  </si>
  <si>
    <t>766660002</t>
  </si>
  <si>
    <t>Montáž dveřních křídel otvíravých jednokřídlových š přes 0,8 m do ocelové zárubně</t>
  </si>
  <si>
    <t>-1047900101</t>
  </si>
  <si>
    <t>190</t>
  </si>
  <si>
    <t>61162087</t>
  </si>
  <si>
    <t>dveře jednokřídlé dřevotřískové povrch laminátový plné 900x1970-2100mm</t>
  </si>
  <si>
    <t>-479575542</t>
  </si>
  <si>
    <t>191</t>
  </si>
  <si>
    <t>766660729</t>
  </si>
  <si>
    <t>Montáž dveřního interiérového kování - štítku s klikou</t>
  </si>
  <si>
    <t>-720721002</t>
  </si>
  <si>
    <t>192</t>
  </si>
  <si>
    <t>54914129</t>
  </si>
  <si>
    <t>dveřní kování bezpečnostní RC2 klika/klika lakovaný nerez</t>
  </si>
  <si>
    <t>1367477323</t>
  </si>
  <si>
    <t>193</t>
  </si>
  <si>
    <t>7666607R01</t>
  </si>
  <si>
    <t>Dodávka a montáž dveřní zarážky pevné</t>
  </si>
  <si>
    <t>2141216243</t>
  </si>
  <si>
    <t>194</t>
  </si>
  <si>
    <t>766694116</t>
  </si>
  <si>
    <t>Montáž parapetních desek dřevěných nebo plastových š do 30 cm</t>
  </si>
  <si>
    <t>-2025462056</t>
  </si>
  <si>
    <t>2,4*8 "T/01</t>
  </si>
  <si>
    <t>195</t>
  </si>
  <si>
    <t>60794101</t>
  </si>
  <si>
    <t>parapet dřevotřískový vnitřní povrch laminátový š 200mm</t>
  </si>
  <si>
    <t>51008956</t>
  </si>
  <si>
    <t>196</t>
  </si>
  <si>
    <t>766695212</t>
  </si>
  <si>
    <t>Montáž truhlářských prahů dveří jednokřídlových š do 10 cm</t>
  </si>
  <si>
    <t>-1193533555</t>
  </si>
  <si>
    <t>197</t>
  </si>
  <si>
    <t>61187176</t>
  </si>
  <si>
    <t>práh dveřní dřevěný dubový tl 20mm dl 920mm š 100mm</t>
  </si>
  <si>
    <t>-1014191337</t>
  </si>
  <si>
    <t>198</t>
  </si>
  <si>
    <t>998766122</t>
  </si>
  <si>
    <t>Přesun hmot tonážní pro kce truhlářské ruční v objektech v přes 6 do 12 m</t>
  </si>
  <si>
    <t>1809969060</t>
  </si>
  <si>
    <t>767</t>
  </si>
  <si>
    <t>Konstrukce zámečnické</t>
  </si>
  <si>
    <t>199</t>
  </si>
  <si>
    <t>767114143</t>
  </si>
  <si>
    <t>Montáž stěn a příček rámových zasklených do zdiva s požární odolností plochy přes 9 do 12 m2</t>
  </si>
  <si>
    <t>-1111401601</t>
  </si>
  <si>
    <t>3,185*2,93 "D/04</t>
  </si>
  <si>
    <t>200</t>
  </si>
  <si>
    <t>RMAT0001</t>
  </si>
  <si>
    <t>Al prosklená stěna 3185x2930 mm s požární odolností min. EW15DP3 s výplní z bezpečnostního skla, včetně dveří 900x2100 mm</t>
  </si>
  <si>
    <t>-37681510</t>
  </si>
  <si>
    <t>201</t>
  </si>
  <si>
    <t>RMAT0002</t>
  </si>
  <si>
    <t>panikové kování pro Al dveře</t>
  </si>
  <si>
    <t>-1541461464</t>
  </si>
  <si>
    <t>202</t>
  </si>
  <si>
    <t>767131111</t>
  </si>
  <si>
    <t>Montáž stěn a příček plechových šroubovaných</t>
  </si>
  <si>
    <t>-1853932341</t>
  </si>
  <si>
    <t>7,4*11,15+3*3,9</t>
  </si>
  <si>
    <t>3,1*3,4</t>
  </si>
  <si>
    <t>7,4*3,4-1,8*2,4</t>
  </si>
  <si>
    <t>3,1*11,15-(1,4*2,2)*2</t>
  </si>
  <si>
    <t>Mezisoučet únikové schodiště</t>
  </si>
  <si>
    <t>17,4*1,1 "zábradlí lávka</t>
  </si>
  <si>
    <t>203</t>
  </si>
  <si>
    <t>159452R01</t>
  </si>
  <si>
    <t>plech děrovaný tahokov oko 62,5x25x3x3 mm žárově zinkovaný</t>
  </si>
  <si>
    <t>238825250</t>
  </si>
  <si>
    <t>173,135*1,05 'Přepočtené koeficientem množství</t>
  </si>
  <si>
    <t>204</t>
  </si>
  <si>
    <t>767163112</t>
  </si>
  <si>
    <t>Montáž přímého kovového zábradlí z do ocelové konstrukce v rovině v exteriéru</t>
  </si>
  <si>
    <t>-475535316</t>
  </si>
  <si>
    <t>205</t>
  </si>
  <si>
    <t>RMAT0005</t>
  </si>
  <si>
    <t>zábradlí Z/01 z ocelových profilů, příprava pro výplň z tahokovu, výška 1,100 m, pú. pozink + nástřik RAL, včetně kotevního a spojovacího materiálu</t>
  </si>
  <si>
    <t>-705656906</t>
  </si>
  <si>
    <t>206</t>
  </si>
  <si>
    <t>RMAT0006</t>
  </si>
  <si>
    <t>příplatek za provedení branky s visacím zámkem do zábradlí</t>
  </si>
  <si>
    <t>1212916144</t>
  </si>
  <si>
    <t>207</t>
  </si>
  <si>
    <t>767161813</t>
  </si>
  <si>
    <t>Demontáž zábradlí rovného nerozebíratelného hmotnosti 1 m zábradlí do 20 kg do suti</t>
  </si>
  <si>
    <t>-44405612</t>
  </si>
  <si>
    <t>5,4+5,6+6,5+3,2+6,5+5,6+5,4</t>
  </si>
  <si>
    <t>208</t>
  </si>
  <si>
    <t>767210113</t>
  </si>
  <si>
    <t>Montáž schodnic ocelových rovných na ocelovou konstrukci šroubováním</t>
  </si>
  <si>
    <t>-1896011528</t>
  </si>
  <si>
    <t>54 "únikové schodiště</t>
  </si>
  <si>
    <t>209</t>
  </si>
  <si>
    <t>55347096</t>
  </si>
  <si>
    <t>stupeň schodišťový lisovaný žárově zinkovaný velikost 40/3mm 1200x270mm</t>
  </si>
  <si>
    <t>1982616870</t>
  </si>
  <si>
    <t>210</t>
  </si>
  <si>
    <t>767223212</t>
  </si>
  <si>
    <t>Montáž přímého kovového zábradlí do ocelové konstrukce na schodišti v exteriéru</t>
  </si>
  <si>
    <t>-62885728</t>
  </si>
  <si>
    <t>211</t>
  </si>
  <si>
    <t>RMAT0007</t>
  </si>
  <si>
    <t>zábradlí Z/05 z ocelových profilů s výplní z ocelové kulatiny, výška 1,100 m, pú. pozink + nástřik RAL, včetně kotevního a spojovacího materiálu</t>
  </si>
  <si>
    <t>-866667259</t>
  </si>
  <si>
    <t>212</t>
  </si>
  <si>
    <t>767391207</t>
  </si>
  <si>
    <t>Montáž krytiny z tvarovaných plechů šroubováním přes kaloty</t>
  </si>
  <si>
    <t>-2124382533</t>
  </si>
  <si>
    <t>3,15*7,4+1,91*2,65 "střecha schodiště</t>
  </si>
  <si>
    <t>1,8*9,25 "střecha lávky</t>
  </si>
  <si>
    <t>213</t>
  </si>
  <si>
    <t>15484340</t>
  </si>
  <si>
    <t>plech trapézový 55/235 PES 25µm tl 0,75mm</t>
  </si>
  <si>
    <t>-1605128239</t>
  </si>
  <si>
    <t>45,022*1,133 'Přepočtené koeficientem množství</t>
  </si>
  <si>
    <t>214</t>
  </si>
  <si>
    <t>767590124</t>
  </si>
  <si>
    <t>Montáž podlahového roštu šroubovaného</t>
  </si>
  <si>
    <t>31911752</t>
  </si>
  <si>
    <t>1,2*1*37+0,5*1*19</t>
  </si>
  <si>
    <t>215</t>
  </si>
  <si>
    <t>55347038</t>
  </si>
  <si>
    <t>rošt podlahový lisovaný žárově zinkovaný velikost 40/3mm 1200x1000mm</t>
  </si>
  <si>
    <t>1210531288</t>
  </si>
  <si>
    <t>10 "podlaha Z/06</t>
  </si>
  <si>
    <t>27 "únikové schodiště</t>
  </si>
  <si>
    <t>216</t>
  </si>
  <si>
    <t>55347031</t>
  </si>
  <si>
    <t>rošt podlahový lisovaný žárově zinkovaný velikost 40/3mm 500x1000mm</t>
  </si>
  <si>
    <t>155921513</t>
  </si>
  <si>
    <t>9 "únikové schodiště</t>
  </si>
  <si>
    <t>217</t>
  </si>
  <si>
    <t>767620324</t>
  </si>
  <si>
    <t>Montáž oken kovových s izolačními trojskly pevných do zdiva plochy přes 2,5 do 6 m2</t>
  </si>
  <si>
    <t>-1455386724</t>
  </si>
  <si>
    <t>2,4*2,03*3 "O/02</t>
  </si>
  <si>
    <t>2,4*2,03*7 "O/03</t>
  </si>
  <si>
    <t>2,4*2,03*4 "O/04</t>
  </si>
  <si>
    <t>218</t>
  </si>
  <si>
    <t>55341005R01</t>
  </si>
  <si>
    <t>okno protipožární EW15DP1 Al s fixním zasklením trojsklo přes plochu 1m2 v 1,5-2,5m</t>
  </si>
  <si>
    <t>303762692</t>
  </si>
  <si>
    <t>219</t>
  </si>
  <si>
    <t>55341005R02</t>
  </si>
  <si>
    <t>okno protipožární EI30DP1 Al s fixním zasklením trojsklo přes plochu 1m2 v 1,5-2,5m</t>
  </si>
  <si>
    <t>746068969</t>
  </si>
  <si>
    <t>220</t>
  </si>
  <si>
    <t>55341005R03</t>
  </si>
  <si>
    <t>okno protipožární EW30DP1 Al s fixním zasklením trojsklo přes plochu 1m2 v 1,5-2,5m</t>
  </si>
  <si>
    <t>179010556</t>
  </si>
  <si>
    <t>221</t>
  </si>
  <si>
    <t>767620352</t>
  </si>
  <si>
    <t>Montáž oken kovových s izolačními trojskly otevíravých do zdiva plochy přes 0,6 do 1,5 m2</t>
  </si>
  <si>
    <t>7972596</t>
  </si>
  <si>
    <t>0,88*1,5*3 "O/05</t>
  </si>
  <si>
    <t>222</t>
  </si>
  <si>
    <t>55341011R01</t>
  </si>
  <si>
    <t>okno protipožární EW15DP1 Al otevíravé/sklopné trojsklo přes plochu 1m2 do v 1,5m</t>
  </si>
  <si>
    <t>722165341</t>
  </si>
  <si>
    <t>223</t>
  </si>
  <si>
    <t>767627306</t>
  </si>
  <si>
    <t>Připojovací spára oken a stěn parotěsnou páskou interiérovou</t>
  </si>
  <si>
    <t>120611182</t>
  </si>
  <si>
    <t>(2,4+2,03)*2*(3+7+4)</t>
  </si>
  <si>
    <t>(0,88+1,5)*2*3</t>
  </si>
  <si>
    <t>Mezisoučet okna</t>
  </si>
  <si>
    <t>(2,68+2,45)*2*1</t>
  </si>
  <si>
    <t>Mezisoučet dveře</t>
  </si>
  <si>
    <t>224</t>
  </si>
  <si>
    <t>767627307</t>
  </si>
  <si>
    <t>Připojovací spára oken a stěn paropropustnou páskou exteriérovou</t>
  </si>
  <si>
    <t>1586545046</t>
  </si>
  <si>
    <t>225</t>
  </si>
  <si>
    <t>767640114</t>
  </si>
  <si>
    <t>Montáž dveří ocelových nebo hliníkových vchodových jednokřídlových s pevným bočním dílem a nadsvětlíkem</t>
  </si>
  <si>
    <t>254467434</t>
  </si>
  <si>
    <t xml:space="preserve">1 "D/02 </t>
  </si>
  <si>
    <t>226</t>
  </si>
  <si>
    <t>55341345R2</t>
  </si>
  <si>
    <t>dveře jednokřídlé s nadsvětlíkem a bočnicemi Al prosklené, celkový rozměr 2680x2450 mm, dveře 900x2100 mm, protipožární EW15 C DP1</t>
  </si>
  <si>
    <t>-1362960682</t>
  </si>
  <si>
    <t>Poznámka k položce:_x000d_
rám/zárubeň, kování a zámek v ceně</t>
  </si>
  <si>
    <t>1*6,566 'Přepočtené koeficientem množství</t>
  </si>
  <si>
    <t>227</t>
  </si>
  <si>
    <t>767649191</t>
  </si>
  <si>
    <t>Montáž dveřního hydraulického samozavírače</t>
  </si>
  <si>
    <t>424184672</t>
  </si>
  <si>
    <t>228</t>
  </si>
  <si>
    <t>54917250</t>
  </si>
  <si>
    <t>samozavírač dveří hydraulický</t>
  </si>
  <si>
    <t>899157328</t>
  </si>
  <si>
    <t>229</t>
  </si>
  <si>
    <t>767649197</t>
  </si>
  <si>
    <t>Montáž panikového kování dveří jednokřídlých</t>
  </si>
  <si>
    <t>2123598852</t>
  </si>
  <si>
    <t>230</t>
  </si>
  <si>
    <t>54914136</t>
  </si>
  <si>
    <t>kování panikové madlo/klika</t>
  </si>
  <si>
    <t>1970913556</t>
  </si>
  <si>
    <t>231</t>
  </si>
  <si>
    <t>767832102</t>
  </si>
  <si>
    <t>Montáž venkovních požárních žebříků do zdiva bez suchovodu</t>
  </si>
  <si>
    <t>-831030025</t>
  </si>
  <si>
    <t>232</t>
  </si>
  <si>
    <t>44983046</t>
  </si>
  <si>
    <t>žebřík venkovní s přímým výstupem a ochranným košem bez suchovodu z pozinkované oceli celkem do dl 6m</t>
  </si>
  <si>
    <t>1645023204</t>
  </si>
  <si>
    <t>233</t>
  </si>
  <si>
    <t>449830R01</t>
  </si>
  <si>
    <t>výstupní podesta délky 700 mm žebříku z pororoštu</t>
  </si>
  <si>
    <t>ks</t>
  </si>
  <si>
    <t>-260941962</t>
  </si>
  <si>
    <t>234</t>
  </si>
  <si>
    <t>767834111</t>
  </si>
  <si>
    <t>Příplatek k ceně za montáž ochranného koše připevněného šroubováním</t>
  </si>
  <si>
    <t>-1202309838</t>
  </si>
  <si>
    <t>235</t>
  </si>
  <si>
    <t>767832802</t>
  </si>
  <si>
    <t>Demontáž venkovních požárních žebříků bez ochranného koše</t>
  </si>
  <si>
    <t>1179908149</t>
  </si>
  <si>
    <t>236</t>
  </si>
  <si>
    <t>767881118</t>
  </si>
  <si>
    <t>Montáž bodů záchytného systému do trapézového plechu samořeznými vruty, příchytkami</t>
  </si>
  <si>
    <t>1672534836</t>
  </si>
  <si>
    <t>237</t>
  </si>
  <si>
    <t>70921303</t>
  </si>
  <si>
    <t>kotvicí bod pro trapézové a sendvičových konstrukce dl 500mm</t>
  </si>
  <si>
    <t>-1531695963</t>
  </si>
  <si>
    <t>Poznámka k položce:_x000d_
kotvení pomocí sklopných kotev do plechu min tl 0,63mm roznášecí deska 200x290mm</t>
  </si>
  <si>
    <t>238</t>
  </si>
  <si>
    <t>76799R01</t>
  </si>
  <si>
    <t>Doplnění kotvení stávajícího komínu do nové fasády</t>
  </si>
  <si>
    <t>-351762228</t>
  </si>
  <si>
    <t>239</t>
  </si>
  <si>
    <t>76695R01</t>
  </si>
  <si>
    <t>Dodávka a montáž podpůrné konstrukce pro rekuperační jednotku - ocelová nosná konstrukce nosnost do 500 kg s aretací nohou a roznášecími podložkami pro uložení na plochou střechu, včetně podkladních rohoží</t>
  </si>
  <si>
    <t>-1002181092</t>
  </si>
  <si>
    <t>240</t>
  </si>
  <si>
    <t>76695R02</t>
  </si>
  <si>
    <t>Dodávka a montáž podpůrné konstrukce pro chladící jednotky - ocelová nosná konstrukce nosnost do 150 kg s aretací nohou a roznášecími podložkami pro uložení na plochou střechu, včetně podkladních rohoží</t>
  </si>
  <si>
    <t>-1787669834</t>
  </si>
  <si>
    <t>241</t>
  </si>
  <si>
    <t>998767122</t>
  </si>
  <si>
    <t>Přesun hmot tonážní pro zámečnické konstrukce ruční v objektech v přes 6 do 12 m</t>
  </si>
  <si>
    <t>-1938115121</t>
  </si>
  <si>
    <t>776</t>
  </si>
  <si>
    <t>Podlahy povlakové</t>
  </si>
  <si>
    <t>242</t>
  </si>
  <si>
    <t>776121112</t>
  </si>
  <si>
    <t>Vodou ředitelná penetrace savého podkladu povlakových podlah</t>
  </si>
  <si>
    <t>522169117</t>
  </si>
  <si>
    <t>110,700 "penetrace na ŽB panely</t>
  </si>
  <si>
    <t>243</t>
  </si>
  <si>
    <t>776121321</t>
  </si>
  <si>
    <t>Neředěná penetrace savého podkladu povlakových podlah</t>
  </si>
  <si>
    <t>86272888</t>
  </si>
  <si>
    <t>244</t>
  </si>
  <si>
    <t>776221111</t>
  </si>
  <si>
    <t>Lepení pásů z PVC standardním lepidlem</t>
  </si>
  <si>
    <t>55194409</t>
  </si>
  <si>
    <t>245</t>
  </si>
  <si>
    <t>28411104</t>
  </si>
  <si>
    <t>podlahovina vinylová heterogenní zátěžová třída zátěže 34/42, hořlavost Bfl-s1, nášlapná vrstva &gt;1mm tl 3mm</t>
  </si>
  <si>
    <t>-357349325</t>
  </si>
  <si>
    <t>110,7*1,1 'Přepočtené koeficientem množství</t>
  </si>
  <si>
    <t>246</t>
  </si>
  <si>
    <t>776223111</t>
  </si>
  <si>
    <t>Spoj povlakových podlahovin z PVC svařováním za tepla</t>
  </si>
  <si>
    <t>1678296256</t>
  </si>
  <si>
    <t>39,3+32,1+39,3 "okolo stěn</t>
  </si>
  <si>
    <t>12,2*9</t>
  </si>
  <si>
    <t>247</t>
  </si>
  <si>
    <t>776411211</t>
  </si>
  <si>
    <t>Montáž tahaných obvodových soklíků z PVC výšky do 80 mm</t>
  </si>
  <si>
    <t>-1037745955</t>
  </si>
  <si>
    <t>248</t>
  </si>
  <si>
    <t>1990828864</t>
  </si>
  <si>
    <t>110,7*0,092 'Přepočtené koeficientem množství</t>
  </si>
  <si>
    <t>249</t>
  </si>
  <si>
    <t>776421111</t>
  </si>
  <si>
    <t>Montáž obvodových lišt lepením</t>
  </si>
  <si>
    <t>2023259573</t>
  </si>
  <si>
    <t>250</t>
  </si>
  <si>
    <t>28342166</t>
  </si>
  <si>
    <t>lišta podlahová PVC zakončovací</t>
  </si>
  <si>
    <t>-1197866504</t>
  </si>
  <si>
    <t>110,7*1,02 'Přepočtené koeficientem množství</t>
  </si>
  <si>
    <t>251</t>
  </si>
  <si>
    <t>998776122</t>
  </si>
  <si>
    <t>Přesun hmot tonážní pro podlahy povlakové ruční v objektech v přes 6 do 12 m</t>
  </si>
  <si>
    <t>-277626008</t>
  </si>
  <si>
    <t>781</t>
  </si>
  <si>
    <t>Dokončovací práce - obklady</t>
  </si>
  <si>
    <t>252</t>
  </si>
  <si>
    <t>781121011</t>
  </si>
  <si>
    <t>Nátěr penetrační na stěnu</t>
  </si>
  <si>
    <t>-2074512704</t>
  </si>
  <si>
    <t>253</t>
  </si>
  <si>
    <t>781131112</t>
  </si>
  <si>
    <t>Izolace pod obklad nátěrem nebo stěrkou ve dvou vrstvách</t>
  </si>
  <si>
    <t>-339286534</t>
  </si>
  <si>
    <t>254</t>
  </si>
  <si>
    <t>781492251</t>
  </si>
  <si>
    <t>Montáž profilů ukončovacích lepených flexibilním cementovým lepidlem</t>
  </si>
  <si>
    <t>-1187763983</t>
  </si>
  <si>
    <t>1,8*3+1,615+1,2 "3NP</t>
  </si>
  <si>
    <t>(0,5+1+0,5+1,8*2) "2NP</t>
  </si>
  <si>
    <t>255</t>
  </si>
  <si>
    <t>59054122</t>
  </si>
  <si>
    <t>profil ukončovací pro vnější hrany obkladů hliník matně eloxovaný 8x2500mm</t>
  </si>
  <si>
    <t>887107120</t>
  </si>
  <si>
    <t>13,815*1,1 'Přepočtené koeficientem množství</t>
  </si>
  <si>
    <t>256</t>
  </si>
  <si>
    <t>781472219</t>
  </si>
  <si>
    <t>Montáž obkladů keramických hladkých lepených cementovým flexibilním lepidlem přes 22 do 25 ks/m2</t>
  </si>
  <si>
    <t>718695023</t>
  </si>
  <si>
    <t>1,2*1,8+1,615*1,8 "obklady nástavba</t>
  </si>
  <si>
    <t>(0,5+1+0,5)*1,8 "obklad 2.06</t>
  </si>
  <si>
    <t>257</t>
  </si>
  <si>
    <t>59761714</t>
  </si>
  <si>
    <t>obklad keramický nemrazuvzdorný povrch hladký/matný tl do 10mm přes 22 do 25ks/m2</t>
  </si>
  <si>
    <t>1719536603</t>
  </si>
  <si>
    <t>8,667*1,1 'Přepočtené koeficientem množství</t>
  </si>
  <si>
    <t>258</t>
  </si>
  <si>
    <t>781472291</t>
  </si>
  <si>
    <t>Příplatek k montáži obkladů keramických lepených cementovým flexibilním lepidlem za plochu do 10 m2</t>
  </si>
  <si>
    <t>640177218</t>
  </si>
  <si>
    <t>259</t>
  </si>
  <si>
    <t>998781122</t>
  </si>
  <si>
    <t>Přesun hmot tonážní pro obklady keramické ruční v objektech v přes 6 do 12 m</t>
  </si>
  <si>
    <t>-2131641376</t>
  </si>
  <si>
    <t>783</t>
  </si>
  <si>
    <t>Dokončovací práce - nátěry</t>
  </si>
  <si>
    <t>260</t>
  </si>
  <si>
    <t>783163101</t>
  </si>
  <si>
    <t>Jednonásobný napouštěcí olejový nátěr truhlářských konstrukcí</t>
  </si>
  <si>
    <t>-341025095</t>
  </si>
  <si>
    <t>(0,02+0,1+0,02)*0,9*2 "prahy D/01</t>
  </si>
  <si>
    <t>261</t>
  </si>
  <si>
    <t>783168211</t>
  </si>
  <si>
    <t>Lakovací dvojnásobný olejový nátěr truhlářských konstrukcí s mezibroušením</t>
  </si>
  <si>
    <t>-1668524168</t>
  </si>
  <si>
    <t>784</t>
  </si>
  <si>
    <t>Dokončovací práce - malby a tapety</t>
  </si>
  <si>
    <t>262</t>
  </si>
  <si>
    <t>784121001</t>
  </si>
  <si>
    <t>Oškrabání malby v místnostech v do 3,80 m</t>
  </si>
  <si>
    <t>-1292216499</t>
  </si>
  <si>
    <t>69,319 "opravy, dozdívky atd</t>
  </si>
  <si>
    <t>263</t>
  </si>
  <si>
    <t>784171101</t>
  </si>
  <si>
    <t>Zakrytí vnitřních podlah včetně pozdějšího odkrytí</t>
  </si>
  <si>
    <t>76916651</t>
  </si>
  <si>
    <t>264</t>
  </si>
  <si>
    <t>58124844</t>
  </si>
  <si>
    <t>fólie pro malířské potřeby zakrývací tl 25µ 4x5m</t>
  </si>
  <si>
    <t>-387131860</t>
  </si>
  <si>
    <t>248,7*1,05 'Přepočtené koeficientem množství</t>
  </si>
  <si>
    <t>265</t>
  </si>
  <si>
    <t>784171111</t>
  </si>
  <si>
    <t>Zakrytí vnitřních ploch stěn v místnostech v do 3,80 m</t>
  </si>
  <si>
    <t>-1745947784</t>
  </si>
  <si>
    <t>2,4*2,03*(5+5+3+8)</t>
  </si>
  <si>
    <t>0,88*1,5*3</t>
  </si>
  <si>
    <t>2,65*2,45+2,7*2,1*2+0,9*1,97*4</t>
  </si>
  <si>
    <t>266</t>
  </si>
  <si>
    <t>58124842</t>
  </si>
  <si>
    <t>fólie pro malířské potřeby zakrývací tl 7µ 4x5m</t>
  </si>
  <si>
    <t>1339998114</t>
  </si>
  <si>
    <t>131,197*1,05 'Přepočtené koeficientem množství</t>
  </si>
  <si>
    <t>267</t>
  </si>
  <si>
    <t>784181101</t>
  </si>
  <si>
    <t>Základní akrylátová jednonásobná bezbarvá penetrace podkladu v místnostech v do 3,80 m</t>
  </si>
  <si>
    <t>1380403754</t>
  </si>
  <si>
    <t>268</t>
  </si>
  <si>
    <t>784211111</t>
  </si>
  <si>
    <t>Dvojnásobné bílé malby ze směsí za mokra velmi dobře oděruvzdorných v místnostech v do 3,80 m</t>
  </si>
  <si>
    <t>-808498268</t>
  </si>
  <si>
    <t>(0,2+0,5*2)*(6,5+6,5)*10 "trámy</t>
  </si>
  <si>
    <t>(0,475+0,5*2)*12*2 "průvlaky</t>
  </si>
  <si>
    <t>170,575+3,2*0,5 "strop podhledy</t>
  </si>
  <si>
    <t>Mezisoučet strop 3NP</t>
  </si>
  <si>
    <t>329,511 "stěny nástavba</t>
  </si>
  <si>
    <t>Mezisoučet stěny 3NP</t>
  </si>
  <si>
    <t>5 "opravy 1PP</t>
  </si>
  <si>
    <t>(0,9+0,3)*3,15+(0,5+0,15)*3,1 "kastlíky 1NP A</t>
  </si>
  <si>
    <t>((17,6+0,34*6)*3-(2,4*2,03*5))*2 "stěna u oken 1. a 2. NP pav. B</t>
  </si>
  <si>
    <t>2,91"ostění pav. E</t>
  </si>
  <si>
    <t>2,75*3-2,4*2,03 "stěna u dveří 2NP A</t>
  </si>
  <si>
    <t>10 "opravy prostupů 2NP A</t>
  </si>
  <si>
    <t>(0,4+0,2)*3,2 "kastlík 2NP A</t>
  </si>
  <si>
    <t>(1,3+0,2)*3 "kastlík 3NP A</t>
  </si>
  <si>
    <t>(0,5+1+0,5)*1,2 "dozdívka 2.06</t>
  </si>
  <si>
    <t>3*3,26 "zazdívka pav, E</t>
  </si>
  <si>
    <t>Mezisoučet opravy a dozdívky</t>
  </si>
  <si>
    <t>269</t>
  </si>
  <si>
    <t>784660111</t>
  </si>
  <si>
    <t>Linkrustace s vrchním nátěrem syntetickým v místnosti v do 3,80 m</t>
  </si>
  <si>
    <t>-1300978815</t>
  </si>
  <si>
    <t>(32,2-0,9*2-2,65*2)*1,4 "chodba 3NP</t>
  </si>
  <si>
    <t>(2,4*0,9*5+(0,34*4+0,6*4+1,65)*1,4)*2 "chodby 1, 2 NP B</t>
  </si>
  <si>
    <t>1,2*1,4 "chodba 2NP A</t>
  </si>
  <si>
    <t>3*1,4 "zazdívka E</t>
  </si>
  <si>
    <t>270</t>
  </si>
  <si>
    <t>784660125</t>
  </si>
  <si>
    <t>Příplatek k cenám linkrustace za provedení malé pl v rozsahu jednotlivě přes 0,5 do 1,0 m2</t>
  </si>
  <si>
    <t>-381835719</t>
  </si>
  <si>
    <t>VRN</t>
  </si>
  <si>
    <t>Vedlejší rozpočtové náklady</t>
  </si>
  <si>
    <t>271</t>
  </si>
  <si>
    <t>013254000</t>
  </si>
  <si>
    <t>Dokumentace skutečného provedení stavby</t>
  </si>
  <si>
    <t>1024</t>
  </si>
  <si>
    <t>-363846595</t>
  </si>
  <si>
    <t>272</t>
  </si>
  <si>
    <t>030001000</t>
  </si>
  <si>
    <t>Zařízení staveniště</t>
  </si>
  <si>
    <t>1618884382</t>
  </si>
  <si>
    <t>273</t>
  </si>
  <si>
    <t>044002000</t>
  </si>
  <si>
    <t>Revize, zkoušky a ostatní úkony potřebné pro kolaudaci</t>
  </si>
  <si>
    <t>1914652648</t>
  </si>
  <si>
    <t>274</t>
  </si>
  <si>
    <t>045002000</t>
  </si>
  <si>
    <t>Kompletační a koordinační činnost</t>
  </si>
  <si>
    <t>13389721</t>
  </si>
  <si>
    <t>275</t>
  </si>
  <si>
    <t>065002000</t>
  </si>
  <si>
    <t>Mimostaveništní doprava materiálů</t>
  </si>
  <si>
    <t>-273648106</t>
  </si>
  <si>
    <t>276</t>
  </si>
  <si>
    <t>013294001</t>
  </si>
  <si>
    <t>Dílenská dokumentace opatření prostorové akustiky</t>
  </si>
  <si>
    <t>1152961966</t>
  </si>
  <si>
    <t>277</t>
  </si>
  <si>
    <t>04320300</t>
  </si>
  <si>
    <t>Měření doby dozvuku - etapové</t>
  </si>
  <si>
    <t>-380059899</t>
  </si>
  <si>
    <t>Poznámka k položce:_x000d_
jedná se o etapové měření doby dozvuku dle normy ČSN EN ISO 3382-1 akusticky náročných prostorů učeben;_x000d_
součástí měření je také vyhodnocení a protokolární zpracování výsledků s příslušnými závěry v komplexní vazbě na akustiku prostorů jako celku</t>
  </si>
  <si>
    <t>278</t>
  </si>
  <si>
    <t>043203002</t>
  </si>
  <si>
    <t>Měření doby dozvuku - závěrečné</t>
  </si>
  <si>
    <t>2120407143</t>
  </si>
  <si>
    <t xml:space="preserve">Poznámka k položce:_x000d_
jedná se o závěrečné měření doby dozvuku dle normy ČSN EN ISO 3382-1 akusticky náročných prostorů učeben;_x000d_
součástí měření je také vyhodnocení a protokolární zpracování výsledků </t>
  </si>
  <si>
    <t>VP</t>
  </si>
  <si>
    <t xml:space="preserve">  Vícepráce</t>
  </si>
  <si>
    <t>PN</t>
  </si>
  <si>
    <t>Soupis:</t>
  </si>
  <si>
    <t>SO-01 ZTI - Zdravotechnika D14a - Pavilon A1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</si>
  <si>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</si>
  <si>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</si>
  <si>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</si>
  <si>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požární ochrana</t>
  </si>
  <si>
    <t>310236241</t>
  </si>
  <si>
    <t>Zazdívka otvorů pl přes 0,0225 do 0,09 m2 ve zdivu nadzákladovém cihlami pálenými tl do 300 mm</t>
  </si>
  <si>
    <t>2119450440</t>
  </si>
  <si>
    <t>977151111</t>
  </si>
  <si>
    <t>Jádrové vrty diamantovými korunkami do stavebních materiálů D do 35 mm</t>
  </si>
  <si>
    <t>-654360682</t>
  </si>
  <si>
    <t>977151116</t>
  </si>
  <si>
    <t>Jádrové vrty diamantovými korunkami do stavebních materiálů D přes 70 do 80 mm</t>
  </si>
  <si>
    <t>-1214296485</t>
  </si>
  <si>
    <t>977151121</t>
  </si>
  <si>
    <t>Jádrové vrty diamantovými korunkami do stavebních materiálů D přes 110 do 120 mm</t>
  </si>
  <si>
    <t>-1846090126</t>
  </si>
  <si>
    <t>997013213</t>
  </si>
  <si>
    <t>Vnitrostaveništní doprava suti a vybouraných hmot pro budovy v přes 9 do 12 m ručně</t>
  </si>
  <si>
    <t>96207236</t>
  </si>
  <si>
    <t>240151257</t>
  </si>
  <si>
    <t>1306477982</t>
  </si>
  <si>
    <t>0,069*20 'Přepočtené koeficientem množství</t>
  </si>
  <si>
    <t>997013645</t>
  </si>
  <si>
    <t>Poplatek za uložení na skládce (skládkovné) odpadu asfaltového bez dehtu kód odpadu 17 03 02</t>
  </si>
  <si>
    <t>-933127396</t>
  </si>
  <si>
    <t>997221611</t>
  </si>
  <si>
    <t>Nakládání suti na dopravní prostředky pro vodorovnou dopravu</t>
  </si>
  <si>
    <t>1772068413</t>
  </si>
  <si>
    <t>998011009</t>
  </si>
  <si>
    <t>Přesun hmot pro budovy zděné s omezením mechanizace pro budovy v přes 6 do 12 m</t>
  </si>
  <si>
    <t>-1188527322</t>
  </si>
  <si>
    <t>721</t>
  </si>
  <si>
    <t>Zdravotechnika - vnitřní kanalizace</t>
  </si>
  <si>
    <t>721171903</t>
  </si>
  <si>
    <t>Potrubí z PP vsazení odbočky do hrdla DN 50</t>
  </si>
  <si>
    <t>-1049425091</t>
  </si>
  <si>
    <t>721171914</t>
  </si>
  <si>
    <t>Potrubí z PP propojení potrubí DN 75</t>
  </si>
  <si>
    <t>404413021</t>
  </si>
  <si>
    <t>721171915</t>
  </si>
  <si>
    <t>Potrubí z PP propojení potrubí DN 110</t>
  </si>
  <si>
    <t>1002127615</t>
  </si>
  <si>
    <t>721174024</t>
  </si>
  <si>
    <t>Potrubí kanalizační z PP odpadní DN 75</t>
  </si>
  <si>
    <t>-1797199156</t>
  </si>
  <si>
    <t>28615658</t>
  </si>
  <si>
    <t>objímka instalační pevná dvoušroubová HTPO DN 75</t>
  </si>
  <si>
    <t>734963617</t>
  </si>
  <si>
    <t>721174025</t>
  </si>
  <si>
    <t>Potrubí kanalizační z PP odpadní DN 110</t>
  </si>
  <si>
    <t>1904157115</t>
  </si>
  <si>
    <t>28615659</t>
  </si>
  <si>
    <t>objímka instalační pevná dvoušroubová HTPO DN 110</t>
  </si>
  <si>
    <t>1676227465</t>
  </si>
  <si>
    <t>721174041</t>
  </si>
  <si>
    <t>Potrubí kanalizační z PP připojovací DN 32</t>
  </si>
  <si>
    <t>-1409972549</t>
  </si>
  <si>
    <t>28615655</t>
  </si>
  <si>
    <t>objímka instalační pevná dvoušroubová HTPO DN 32</t>
  </si>
  <si>
    <t>-1683360240</t>
  </si>
  <si>
    <t>721174043</t>
  </si>
  <si>
    <t>Potrubí kanalizační z PP připojovací DN 50</t>
  </si>
  <si>
    <t>-1895991029</t>
  </si>
  <si>
    <t>28615657</t>
  </si>
  <si>
    <t>objímka instalační pevná dvoušroubová HTPO DN 50</t>
  </si>
  <si>
    <t>59882027</t>
  </si>
  <si>
    <t>721194103</t>
  </si>
  <si>
    <t>Vyvedení a upevnění odpadních výpustek DN 32</t>
  </si>
  <si>
    <t>972588541</t>
  </si>
  <si>
    <t>721194105</t>
  </si>
  <si>
    <t>Vyvedení a upevnění odpadních výpustek DN 50</t>
  </si>
  <si>
    <t>-2132887841</t>
  </si>
  <si>
    <t>721210822</t>
  </si>
  <si>
    <t>Demontáž vpustí střešních DN 100</t>
  </si>
  <si>
    <t>-374806890</t>
  </si>
  <si>
    <t>721229111</t>
  </si>
  <si>
    <t>Montáž zápachové uzávěrky pro pračku a myčku do DN 50 ostatní typ</t>
  </si>
  <si>
    <t>-497472053</t>
  </si>
  <si>
    <t>28654742</t>
  </si>
  <si>
    <t>sifon pro odvod kondenzátu, zpětná klapka s koulí, DN 40</t>
  </si>
  <si>
    <t>-599350706</t>
  </si>
  <si>
    <t>721233221</t>
  </si>
  <si>
    <t>Střešní vtok polypropylen PP se svěrnou přírubou pro pochůzné střechy vodorovný odtok DN 75/110</t>
  </si>
  <si>
    <t>1724936824</t>
  </si>
  <si>
    <t>721273153</t>
  </si>
  <si>
    <t>Hlavice ventilační polypropylen PP DN 110</t>
  </si>
  <si>
    <t>1135193884</t>
  </si>
  <si>
    <t>722181255</t>
  </si>
  <si>
    <t>Ochrana vodovodního potrubí přilepenými termoizolačními trubicemi z PE tl přes 20 do 25 mm DN přes 89 do 110 mm</t>
  </si>
  <si>
    <t>-1340502573</t>
  </si>
  <si>
    <t>721290111</t>
  </si>
  <si>
    <t>Zkouška těsnosti potrubí kanalizace vodou DN do 125</t>
  </si>
  <si>
    <t>-587681638</t>
  </si>
  <si>
    <t>998721112</t>
  </si>
  <si>
    <t>Přesun hmot tonážní pro vnitřní kanalizaci s omezením mechanizace v objektech v přes 6 do 12 m</t>
  </si>
  <si>
    <t>-100880602</t>
  </si>
  <si>
    <t>722</t>
  </si>
  <si>
    <t>Zdravotechnika - vnitřní vodovod</t>
  </si>
  <si>
    <t>722171932</t>
  </si>
  <si>
    <t>Potrubí plastové výměna trub nebo tvarovek D přes 16 do 20 mm</t>
  </si>
  <si>
    <t>1034568167</t>
  </si>
  <si>
    <t>28615133</t>
  </si>
  <si>
    <t>trubka vodovodní tlaková PPR řada PN 16 D 20mm</t>
  </si>
  <si>
    <t>79248340</t>
  </si>
  <si>
    <t>2*1,03 'Přepočtené koeficientem množství</t>
  </si>
  <si>
    <t>722174022</t>
  </si>
  <si>
    <t>Potrubí vodovodní plastové PPR svar polyfúze PN 20 D 20x3,4 mm</t>
  </si>
  <si>
    <t>1699527831</t>
  </si>
  <si>
    <t>42390136</t>
  </si>
  <si>
    <t>objímka potrubí jednošroubová M8 40-46 5/4"</t>
  </si>
  <si>
    <t>255130637</t>
  </si>
  <si>
    <t>722181231</t>
  </si>
  <si>
    <t>Ochrana vodovodního potrubí přilepenými termoizolačními trubicemi z PE tl přes 9 do 13 mm DN do 22 mm</t>
  </si>
  <si>
    <t>-1521215084</t>
  </si>
  <si>
    <t>722190401</t>
  </si>
  <si>
    <t>Vyvedení a upevnění výpustku DN do 25</t>
  </si>
  <si>
    <t>-639029619</t>
  </si>
  <si>
    <t>722220111</t>
  </si>
  <si>
    <t>Nástěnka pro výtokový ventil G 1/2" s jedním závitem</t>
  </si>
  <si>
    <t>1038468372</t>
  </si>
  <si>
    <t>722290234</t>
  </si>
  <si>
    <t>Proplach a dezinfekce vodovodního potrubí DN do 80</t>
  </si>
  <si>
    <t>1694807327</t>
  </si>
  <si>
    <t>722290246</t>
  </si>
  <si>
    <t>Zkouška těsnosti vodovodního potrubí plastového DN do 40</t>
  </si>
  <si>
    <t>374743761</t>
  </si>
  <si>
    <t>998722112</t>
  </si>
  <si>
    <t>Přesun hmot tonážní pro vnitřní vodovod s omezením mechanizace v objektech v přes 6 do 12 m</t>
  </si>
  <si>
    <t>-577726181</t>
  </si>
  <si>
    <t>725</t>
  </si>
  <si>
    <t>Zdravotechnika - zařizovací předměty</t>
  </si>
  <si>
    <t>725210914</t>
  </si>
  <si>
    <t>Opravy umyvadel zpětná montáž umyvadel bez výtokových armatur</t>
  </si>
  <si>
    <t>-1458894274</t>
  </si>
  <si>
    <t>725211601</t>
  </si>
  <si>
    <t>Umyvadlo keramické bílé šířky 500 mm bez krytu na sifon připevněné na stěnu šrouby</t>
  </si>
  <si>
    <t>-2082747999</t>
  </si>
  <si>
    <t>725800924</t>
  </si>
  <si>
    <t>Zpětná montáž baterie nástěnné</t>
  </si>
  <si>
    <t>2009454726</t>
  </si>
  <si>
    <t>725819401</t>
  </si>
  <si>
    <t>Montáž ventilů rohových G 1/2" s připojovací trubičkou</t>
  </si>
  <si>
    <t>329077905</t>
  </si>
  <si>
    <t>55141001</t>
  </si>
  <si>
    <t>kohout kulový rohový mosazný R 1/2"x3/8"</t>
  </si>
  <si>
    <t>1906254838</t>
  </si>
  <si>
    <t>725820801</t>
  </si>
  <si>
    <t>Demontáž baterie nástěnné do G 3 / 4</t>
  </si>
  <si>
    <t>-109702026</t>
  </si>
  <si>
    <t>725829121</t>
  </si>
  <si>
    <t>Montáž baterie umyvadlové nástěnné pákové a klasické ostatní typ</t>
  </si>
  <si>
    <t>186895253</t>
  </si>
  <si>
    <t>55145615</t>
  </si>
  <si>
    <t>baterie umyvadlová nástěnná páková 150mm chrom</t>
  </si>
  <si>
    <t>-1474389736</t>
  </si>
  <si>
    <t>725861102</t>
  </si>
  <si>
    <t>Zápachová uzávěrka pro umyvadla DN 40</t>
  </si>
  <si>
    <t>1689489863</t>
  </si>
  <si>
    <t>998725112</t>
  </si>
  <si>
    <t>Přesun hmot tonážní pro zařizovací předměty s omezením mechanizace v objektech v přes 6 do 12 m</t>
  </si>
  <si>
    <t>659293963</t>
  </si>
  <si>
    <t>727</t>
  </si>
  <si>
    <t>Zdravotechnika - požární ochrana</t>
  </si>
  <si>
    <t>727213225</t>
  </si>
  <si>
    <t>Trubní ucpávka plastového potrubí bez izolace D 75 mm stropem tl 150 mm požární odolnost EI 120</t>
  </si>
  <si>
    <t>-908890096</t>
  </si>
  <si>
    <t>727213227</t>
  </si>
  <si>
    <t>Trubní ucpávka plastového potrubí bez izolace D 110 mm stropem tl 150 mm požární odolnost EI 120</t>
  </si>
  <si>
    <t>-1010845256</t>
  </si>
  <si>
    <t>998727112</t>
  </si>
  <si>
    <t>Přesun hmot tonážní pro protipožární ochranu s omezením mechanizace v objektech v přes 6 do 12 m</t>
  </si>
  <si>
    <t>-1689480378</t>
  </si>
  <si>
    <t>SO-01 VZT - Vzduchotechnika D14c - Pavilon A1</t>
  </si>
  <si>
    <t xml:space="preserve">    733 - Ústřední vytápění - rozvodné potrubí</t>
  </si>
  <si>
    <t xml:space="preserve">    751 - Vzduchotechnika</t>
  </si>
  <si>
    <t>310235241</t>
  </si>
  <si>
    <t>Zazdívka otvorů pl do 0,0225 m2 ve zdivu nadzákladovém cihlami pálenými tl do 300 mm</t>
  </si>
  <si>
    <t>-1866901510</t>
  </si>
  <si>
    <t>-557633733</t>
  </si>
  <si>
    <t>411386611</t>
  </si>
  <si>
    <t>Zabetonování prostupů v instalačních šachtách ze suchých směsí pl do 0,09 m2 ve stropech</t>
  </si>
  <si>
    <t>-199723165</t>
  </si>
  <si>
    <t>971033341</t>
  </si>
  <si>
    <t>Vybourání otvorů ve zdivu cihelném pl do 0,09 m2 na MVC nebo MV tl do 300 mm</t>
  </si>
  <si>
    <t>1826814228</t>
  </si>
  <si>
    <t>972054241</t>
  </si>
  <si>
    <t>Vybourání otvorů v ŽB stropech nebo klenbách pl do 0,09 m2 tl do 150 mm</t>
  </si>
  <si>
    <t>-571868318</t>
  </si>
  <si>
    <t>-238636179</t>
  </si>
  <si>
    <t>-769318286</t>
  </si>
  <si>
    <t>-214440786</t>
  </si>
  <si>
    <t>925863775</t>
  </si>
  <si>
    <t>0,314*20 'Přepočtené koeficientem množství</t>
  </si>
  <si>
    <t>-639613205</t>
  </si>
  <si>
    <t>-1867908708</t>
  </si>
  <si>
    <t>-982729597</t>
  </si>
  <si>
    <t>713411141</t>
  </si>
  <si>
    <t>Montáž izolace tepelné potrubí pásy nebo rohožemi s Al fólií staženými Al páskou 1x</t>
  </si>
  <si>
    <t>1043546545</t>
  </si>
  <si>
    <t>63141799</t>
  </si>
  <si>
    <t>rohož izolační z minerální vlny lamelová s Al fólií 65kg/m3 tl 100mm</t>
  </si>
  <si>
    <t>1759934651</t>
  </si>
  <si>
    <t>26,952380952381*1,05 'Přepočtené koeficientem množství</t>
  </si>
  <si>
    <t>63150980</t>
  </si>
  <si>
    <t>rohož izolační z minerální vlny lamelová s Al fólií 25-40kg/m3 tl 20mm</t>
  </si>
  <si>
    <t>-1951466005</t>
  </si>
  <si>
    <t>11,6190476190476*1,05 'Přepočtené koeficientem množství</t>
  </si>
  <si>
    <t>713411145</t>
  </si>
  <si>
    <t>Montáž izolace tepelné ohybů pásy nebo rohožemi s Al fólií staženými Al páskou 1x</t>
  </si>
  <si>
    <t>1653329257</t>
  </si>
  <si>
    <t>63141781</t>
  </si>
  <si>
    <t>rohož izolační z minerální vlny lamelová s Al fólií 50-60kg/m3 tl 20mm</t>
  </si>
  <si>
    <t>1932202054</t>
  </si>
  <si>
    <t>9,33333333333333*1,05 'Přepočtené koeficientem množství</t>
  </si>
  <si>
    <t>63151674</t>
  </si>
  <si>
    <t>rohož izolační z minerální vlny lamelová s Al fólií 50-60kg/m3 tl 100mm</t>
  </si>
  <si>
    <t>-1069790881</t>
  </si>
  <si>
    <t>4,66666666666667*1,05 'Přepočtené koeficientem množství</t>
  </si>
  <si>
    <t>713491211</t>
  </si>
  <si>
    <t>Montáž tepelné izolace oplechování pevné potrubí vnějšího obvodu přes 500 mm</t>
  </si>
  <si>
    <t>833290473</t>
  </si>
  <si>
    <t>13814223</t>
  </si>
  <si>
    <t>plech hladký Pz jakost 10 143 a 10 327 tl 3mm</t>
  </si>
  <si>
    <t>-1497638526</t>
  </si>
  <si>
    <t>998713112</t>
  </si>
  <si>
    <t>Přesun hmot tonážní pro izolace tepelné s omezením mechanizace v objektech v přes 6 do 12 m</t>
  </si>
  <si>
    <t>-555210247</t>
  </si>
  <si>
    <t>733</t>
  </si>
  <si>
    <t>Ústřední vytápění - rozvodné potrubí</t>
  </si>
  <si>
    <t>733221101</t>
  </si>
  <si>
    <t>Potrubí měděné měkké spojované měkkým pájením D 12x1 mm</t>
  </si>
  <si>
    <t>-308249219</t>
  </si>
  <si>
    <t>42390130</t>
  </si>
  <si>
    <t>objímka potrubí jednošroubová M8 10-12 1/8"</t>
  </si>
  <si>
    <t>878752031</t>
  </si>
  <si>
    <t>733291101</t>
  </si>
  <si>
    <t>Zkouška těsnosti potrubí měděné D do 35x1,5</t>
  </si>
  <si>
    <t>-1588086455</t>
  </si>
  <si>
    <t>733390104</t>
  </si>
  <si>
    <t>Ochrana potrubí primárních okruhů tepelně izolačními trubicemi z kaučuku tl 13 mm D do 38 mm</t>
  </si>
  <si>
    <t>-1136740027</t>
  </si>
  <si>
    <t>998733112</t>
  </si>
  <si>
    <t>Přesun hmot tonážní pro rozvody potrubí s omezením mechanizace v objektech v přes 6 do 12 m</t>
  </si>
  <si>
    <t>-1677468801</t>
  </si>
  <si>
    <t>741122016</t>
  </si>
  <si>
    <t>Montáž kabel Cu bez ukončení uložený pod omítku plný kulatý 3x2,5 až 6 mm2 (např. CYKY)</t>
  </si>
  <si>
    <t>-54746681</t>
  </si>
  <si>
    <t>34111036</t>
  </si>
  <si>
    <t>kabel instalační jádro Cu plné izolace PVC plášť PVC 450/750V (CYKY) 3x2,5mm2</t>
  </si>
  <si>
    <t>281031983</t>
  </si>
  <si>
    <t>40*1,15 'Přepočtené koeficientem množství</t>
  </si>
  <si>
    <t>741122021</t>
  </si>
  <si>
    <t>Montáž kabel Cu bez ukončení uložený pod omítku plný kulatý 4x1,5 mm2 (např. CYKY)</t>
  </si>
  <si>
    <t>346357957</t>
  </si>
  <si>
    <t>34111060</t>
  </si>
  <si>
    <t>kabel instalační jádro Cu plné izolace PVC plášť PVC 450/750V (CYKY) 4x1,5mm2</t>
  </si>
  <si>
    <t>-269097451</t>
  </si>
  <si>
    <t>998741112</t>
  </si>
  <si>
    <t>Přesun hmot tonážní pro silnoproud s omezením mechanizace v objektech v přes 6 do 12 m</t>
  </si>
  <si>
    <t>404056471</t>
  </si>
  <si>
    <t>751</t>
  </si>
  <si>
    <t>Vzduchotechnika</t>
  </si>
  <si>
    <t>751311093</t>
  </si>
  <si>
    <t>Montáž vyústi čtyřhranné do čtyřhranného potrubí přes 0,080 do 0,150 m2</t>
  </si>
  <si>
    <t>1194553490</t>
  </si>
  <si>
    <t>429726811</t>
  </si>
  <si>
    <t>výustka komfortní jednořadá Al 625x200mm</t>
  </si>
  <si>
    <t>-986280890</t>
  </si>
  <si>
    <t>42972707</t>
  </si>
  <si>
    <t>výústka komfortní dvouřadá Al 300x200mm</t>
  </si>
  <si>
    <t>1454594487</t>
  </si>
  <si>
    <t>751344121</t>
  </si>
  <si>
    <t>Montáž tlumiče hluku pro čtyřhranné potrubí do 0,150 m2</t>
  </si>
  <si>
    <t>1506893884</t>
  </si>
  <si>
    <t>429760291</t>
  </si>
  <si>
    <t>tlumič hluku čtyřhranný Pz 300x300x1000mm</t>
  </si>
  <si>
    <t>-2048372451</t>
  </si>
  <si>
    <t>751511021</t>
  </si>
  <si>
    <t>Montáž potrubí plechového skupiny I čtyřhranného s přírubou tloušťky plechu 0,8 mm do 0,13 m2</t>
  </si>
  <si>
    <t>1634431356</t>
  </si>
  <si>
    <t>42982106</t>
  </si>
  <si>
    <t>trouba čtyřhranná Pz průřez do 0,13m2</t>
  </si>
  <si>
    <t>1228095850</t>
  </si>
  <si>
    <t>60*1,2 'Přepočtené koeficientem množství</t>
  </si>
  <si>
    <t>751611116</t>
  </si>
  <si>
    <t>Montáž centrální vzduchotechnické jednotky s rekuperací tepla stojaté s výměnou vzduchu přes 1000 do 5000 m3/h</t>
  </si>
  <si>
    <t>-302519593</t>
  </si>
  <si>
    <t>429440231</t>
  </si>
  <si>
    <t>venkovní jednotka VZT stojatá s rekuperací tepla s dohřevem a ovládací jednotkou do 1500m3/hod, dohřev 0,9kW</t>
  </si>
  <si>
    <t>-1829408182</t>
  </si>
  <si>
    <t>751691111</t>
  </si>
  <si>
    <t>Zaregulování systému vzduchotechnického zařízení - 1 koncový (distribuční) prvek</t>
  </si>
  <si>
    <t>1709816838</t>
  </si>
  <si>
    <t>751711111</t>
  </si>
  <si>
    <t>Montáž klimatizační jednotky vnitřní nástěnné o výkonu do 3,5 kW</t>
  </si>
  <si>
    <t>624767944</t>
  </si>
  <si>
    <t>42952001</t>
  </si>
  <si>
    <t>jednotka klimatizační nástěnná (vnitřní a venkovní) o výkonu do 3,5kW</t>
  </si>
  <si>
    <t>1437005874</t>
  </si>
  <si>
    <t>751711112</t>
  </si>
  <si>
    <t>Montáž klimatizační jednotky vnitřní nástěnné o výkonu přes 3,5 do 5 kW</t>
  </si>
  <si>
    <t>-1105811414</t>
  </si>
  <si>
    <t>42952002</t>
  </si>
  <si>
    <t>jednotka klimatizační nástěnná (vnitřní a venkovní) o výkonu do 5,0kW</t>
  </si>
  <si>
    <t>-1237183958</t>
  </si>
  <si>
    <t>751721111</t>
  </si>
  <si>
    <t>Montáž klimatizační jednotky venkovní s jednofázovým napájením do 2 vnitřních jednotek</t>
  </si>
  <si>
    <t>1549491073</t>
  </si>
  <si>
    <t>42952015</t>
  </si>
  <si>
    <t>jednotka klimatizační venkovní jednofázové napájení do 2 vnitřních jednotek o výkonu do 5,5kW</t>
  </si>
  <si>
    <t>-1053136129</t>
  </si>
  <si>
    <t>42952017</t>
  </si>
  <si>
    <t>jednotka klimatizační venkovní jednofázové napájení do 4 vnitřních jednotek o výkonu do 8,0kW</t>
  </si>
  <si>
    <t>-1522681036</t>
  </si>
  <si>
    <t>751792006</t>
  </si>
  <si>
    <t>Montáž čerpadla pro odvod kondenzátu klimatizace</t>
  </si>
  <si>
    <t>1997537883</t>
  </si>
  <si>
    <t>42612000</t>
  </si>
  <si>
    <t>čerpadlo kondenzátu 15l/min plovákový spínač IPX7 230V pro hadičku 6mm</t>
  </si>
  <si>
    <t>114274632</t>
  </si>
  <si>
    <t>751793001</t>
  </si>
  <si>
    <t>Doplnění chladiva do systému</t>
  </si>
  <si>
    <t>490227446</t>
  </si>
  <si>
    <t>10892004</t>
  </si>
  <si>
    <t>chladivo R32 9kg</t>
  </si>
  <si>
    <t>-299195824</t>
  </si>
  <si>
    <t>998751111</t>
  </si>
  <si>
    <t>Přesun hmot tonážní pro vzduchotechniku s omezením mechanizace v objektech v do 12 m</t>
  </si>
  <si>
    <t>-329319949</t>
  </si>
  <si>
    <t>SO-01 VYT - Vytápění D14d - Pavilon A1</t>
  </si>
  <si>
    <t xml:space="preserve">    734 - Ústřední vytápění - armatury</t>
  </si>
  <si>
    <t xml:space="preserve">    735 - Ústřední vytápění - otopná tělesa</t>
  </si>
  <si>
    <t>-1458463213</t>
  </si>
  <si>
    <t>343653882</t>
  </si>
  <si>
    <t>1010515403</t>
  </si>
  <si>
    <t>-1071465016</t>
  </si>
  <si>
    <t>-15730873</t>
  </si>
  <si>
    <t>0,004*20 'Přepočtené koeficientem množství</t>
  </si>
  <si>
    <t>1452139984</t>
  </si>
  <si>
    <t>65535358</t>
  </si>
  <si>
    <t>-865555894</t>
  </si>
  <si>
    <t>733111103</t>
  </si>
  <si>
    <t>Potrubí ocelové závitové černé bezešvé běžné nízkotlaké DN 15</t>
  </si>
  <si>
    <t>-411056516</t>
  </si>
  <si>
    <t>42390147</t>
  </si>
  <si>
    <t>objímka potrubí dvoušroubová M8/M10 54-59</t>
  </si>
  <si>
    <t>1783829855</t>
  </si>
  <si>
    <t>733190107</t>
  </si>
  <si>
    <t>Zkouška těsnosti potrubí ocelové závitové DN do 40</t>
  </si>
  <si>
    <t>1167587989</t>
  </si>
  <si>
    <t>733811241</t>
  </si>
  <si>
    <t>Ochrana potrubí ústředního vytápění termoizolačními trubicemi z PE tl přes 13 do 20 mm DN do 22 mm</t>
  </si>
  <si>
    <t>1155722736</t>
  </si>
  <si>
    <t>-1012448990</t>
  </si>
  <si>
    <t>734</t>
  </si>
  <si>
    <t>Ústřední vytápění - armatury</t>
  </si>
  <si>
    <t>734211113</t>
  </si>
  <si>
    <t>Ventil závitový odvzdušňovací G 3/8 PN 10 do 120°C otopných těles</t>
  </si>
  <si>
    <t>-44936108</t>
  </si>
  <si>
    <t>7342215321</t>
  </si>
  <si>
    <t>Termostatický ventil G 1/2 PN 10 do 120°C bez hlavice</t>
  </si>
  <si>
    <t>205453182</t>
  </si>
  <si>
    <t>7342216801</t>
  </si>
  <si>
    <t xml:space="preserve">Termostatická hlavice 6-28°C  s přípojným šroubením M30 × 1,5</t>
  </si>
  <si>
    <t>1403260032</t>
  </si>
  <si>
    <t>734261402</t>
  </si>
  <si>
    <t>Armatura připojovací rohová G 1/2x18 PN 10 do 110°C radiátorů typu VK</t>
  </si>
  <si>
    <t>-2069640617</t>
  </si>
  <si>
    <t>998734112</t>
  </si>
  <si>
    <t>Přesun hmot tonážní pro armatury s omezením mechanizace v objektech v přes 6 do 12 m</t>
  </si>
  <si>
    <t>2073796392</t>
  </si>
  <si>
    <t>735</t>
  </si>
  <si>
    <t>Ústřední vytápění - otopná tělesa</t>
  </si>
  <si>
    <t>735152482</t>
  </si>
  <si>
    <t>Otopné těleso panelové VK dvoudeskové 1 přídavná přestupní plocha výška/délka 600/1800 mm výkon 2318 W</t>
  </si>
  <si>
    <t>-1855925307</t>
  </si>
  <si>
    <t>735152495</t>
  </si>
  <si>
    <t>Otopné těleso panelové VK dvoudeskové 1 přídavná přestupní plocha výška/délka 900/800 mm výkon 1403 W</t>
  </si>
  <si>
    <t>-187696231</t>
  </si>
  <si>
    <t>998735112</t>
  </si>
  <si>
    <t>Přesun hmot tonážní pro otopná tělesa s omezením mechanizace v objektech v přes 6 do 12 m</t>
  </si>
  <si>
    <t>186045550</t>
  </si>
  <si>
    <t>SO-02 - Stavební úpravy - pavilon A2</t>
  </si>
  <si>
    <t>592932506</t>
  </si>
  <si>
    <t>-1910383815</t>
  </si>
  <si>
    <t>1145195784</t>
  </si>
  <si>
    <t>-1227202405</t>
  </si>
  <si>
    <t xml:space="preserve">Poznámka k položce:_x000d_
Předpokládá se vzorkování  v tomto rozsahu:_x000d_
_x000d_
Fyzické vzorky:_x000d_
- povrchová úprava fasády exteriéru_x000d_
- vnitřní obklady a nášlapné vrstvy podlah_x000d_
- dveřní kování_x000d_
- vodovodní baterie_x000d_
- zásuvky a vypínače elektro_x000d_
- barevné vzorníky žaluzií_x000d_
_x000d_
Ostatní dodávané prvky budou vzorkovány formou katalogových nebo technických listů - předpokládaný rozsah cca 100 vzorků._x000d_
</t>
  </si>
  <si>
    <t>80470315</t>
  </si>
  <si>
    <t>-171787402</t>
  </si>
  <si>
    <t>701970672</t>
  </si>
  <si>
    <t>-839152721</t>
  </si>
  <si>
    <t>1822304684</t>
  </si>
  <si>
    <t>-1718533206</t>
  </si>
  <si>
    <t>-1542192647</t>
  </si>
  <si>
    <t>1175610818</t>
  </si>
  <si>
    <t>-1656954433</t>
  </si>
  <si>
    <t>322174955</t>
  </si>
  <si>
    <t>-1191427039</t>
  </si>
  <si>
    <t>1579662880</t>
  </si>
  <si>
    <t>-1070173662</t>
  </si>
  <si>
    <t>2033455778</t>
  </si>
  <si>
    <t>1157042457</t>
  </si>
  <si>
    <t>680260441</t>
  </si>
  <si>
    <t>252753820</t>
  </si>
  <si>
    <t>-1029118398</t>
  </si>
  <si>
    <t>-861681549</t>
  </si>
  <si>
    <t>2040247300</t>
  </si>
  <si>
    <t>-1465036971</t>
  </si>
  <si>
    <t>1497204845</t>
  </si>
  <si>
    <t>-1690191384</t>
  </si>
  <si>
    <t>317168012</t>
  </si>
  <si>
    <t>Překlad keramický plochý š 115 mm dl 1250 mm</t>
  </si>
  <si>
    <t>2090852548</t>
  </si>
  <si>
    <t>-1467798685</t>
  </si>
  <si>
    <t>1088139768</t>
  </si>
  <si>
    <t>1787022692</t>
  </si>
  <si>
    <t>-1897140436</t>
  </si>
  <si>
    <t>1844827867</t>
  </si>
  <si>
    <t>455901923</t>
  </si>
  <si>
    <t>1750692331</t>
  </si>
  <si>
    <t>-1271133670</t>
  </si>
  <si>
    <t>-907993402</t>
  </si>
  <si>
    <t>342244211</t>
  </si>
  <si>
    <t>Příčka z cihel broušených na tenkovrstvou maltu tloušťky 115 mm</t>
  </si>
  <si>
    <t>1749384849</t>
  </si>
  <si>
    <t>(1,81*2+1,57)*3,2-0,7*1,97 "místnost 3.15</t>
  </si>
  <si>
    <t>342240234</t>
  </si>
  <si>
    <t>731992482</t>
  </si>
  <si>
    <t>-106799611</t>
  </si>
  <si>
    <t>-1028580429</t>
  </si>
  <si>
    <t>-493676175</t>
  </si>
  <si>
    <t>890621884</t>
  </si>
  <si>
    <t>-1959040431</t>
  </si>
  <si>
    <t>1743919922</t>
  </si>
  <si>
    <t>1092856749</t>
  </si>
  <si>
    <t>-633274319</t>
  </si>
  <si>
    <t>988697716</t>
  </si>
  <si>
    <t>-1416162266</t>
  </si>
  <si>
    <t>-685765866</t>
  </si>
  <si>
    <t>1331880910</t>
  </si>
  <si>
    <t>1633618348</t>
  </si>
  <si>
    <t>-960786568</t>
  </si>
  <si>
    <t>1207444496</t>
  </si>
  <si>
    <t>648784005</t>
  </si>
  <si>
    <t>1624062664</t>
  </si>
  <si>
    <t>1 "oprava po prostupu 1NP</t>
  </si>
  <si>
    <t>282891933</t>
  </si>
  <si>
    <t>-1126371222</t>
  </si>
  <si>
    <t>((1,81*2+1,57)*3,2-0,7*1,97)*2 "místnost 3.15</t>
  </si>
  <si>
    <t>1582149510</t>
  </si>
  <si>
    <t>2+2 "opravy po prostupu 1NP, 2NP</t>
  </si>
  <si>
    <t>1473275377</t>
  </si>
  <si>
    <t>-1134178680</t>
  </si>
  <si>
    <t xml:space="preserve">12 "opravy okolo oken  pav. A, B</t>
  </si>
  <si>
    <t>1103733171</t>
  </si>
  <si>
    <t>851782819</t>
  </si>
  <si>
    <t>14,67*8,3 "fasáda B</t>
  </si>
  <si>
    <t>1346524386</t>
  </si>
  <si>
    <t>73,041*1,05 'Přepočtené koeficientem množství</t>
  </si>
  <si>
    <t>622221042</t>
  </si>
  <si>
    <t>Montáž kontaktního zateplení vnějších stěn lepením a mechanickým kotvením desek z minerální vlny s podélnou orientací do pórobetonu tl přes 160 do 200 mm</t>
  </si>
  <si>
    <t>-1597451149</t>
  </si>
  <si>
    <t>1474608416</t>
  </si>
  <si>
    <t>862349249</t>
  </si>
  <si>
    <t>61,15*1,05 'Přepočtené koeficientem množství</t>
  </si>
  <si>
    <t>487775719</t>
  </si>
  <si>
    <t>(2,4+2,03)*2*12 "okna požární</t>
  </si>
  <si>
    <t>-1009461749</t>
  </si>
  <si>
    <t>(2,4+2,03*2)*12*0,08 "okna požární</t>
  </si>
  <si>
    <t>10,942*1,05 'Přepočtené koeficientem množství</t>
  </si>
  <si>
    <t>-1204876799</t>
  </si>
  <si>
    <t>(2,4)*12*0,08 "okna požární</t>
  </si>
  <si>
    <t>4,054*1,05 'Přepočtené koeficientem množství</t>
  </si>
  <si>
    <t>-861287645</t>
  </si>
  <si>
    <t>3*4 "navázání v místě únikových dveří</t>
  </si>
  <si>
    <t>-1401402287</t>
  </si>
  <si>
    <t>1114120475</t>
  </si>
  <si>
    <t>-1444733849</t>
  </si>
  <si>
    <t>121,774+73,041</t>
  </si>
  <si>
    <t>-1247685484</t>
  </si>
  <si>
    <t>116597067</t>
  </si>
  <si>
    <t>2,03*2*8+2,45*2+2,03*2*12 "ostění</t>
  </si>
  <si>
    <t>94,5*1,05 'Přepočtené koeficientem množství</t>
  </si>
  <si>
    <t>-1297084489</t>
  </si>
  <si>
    <t>2,4*8+2,65+2,4*12</t>
  </si>
  <si>
    <t>50,65*1,05 'Přepočtené koeficientem množství</t>
  </si>
  <si>
    <t>1327951783</t>
  </si>
  <si>
    <t>161800106</t>
  </si>
  <si>
    <t>(2,4+2,03*2)*12</t>
  </si>
  <si>
    <t>136,78*1,05 'Přepočtené koeficientem množství</t>
  </si>
  <si>
    <t>-156346333</t>
  </si>
  <si>
    <t>73,041+121,774 "stěny</t>
  </si>
  <si>
    <t>(2,4+2,03*2)*12*0,28 "okna požární</t>
  </si>
  <si>
    <t>-1401012540</t>
  </si>
  <si>
    <t>2,4*2,03*8+2,68*2,45+2,4*2,03*12</t>
  </si>
  <si>
    <t>-1087133960</t>
  </si>
  <si>
    <t>-1215635499</t>
  </si>
  <si>
    <t>1 "D/05</t>
  </si>
  <si>
    <t>-793475404</t>
  </si>
  <si>
    <t>55331486</t>
  </si>
  <si>
    <t>zárubeň jednokřídlá ocelová pro zdění tl stěny 110-150mm rozměru 700/1970, 2100mm</t>
  </si>
  <si>
    <t>1169203376</t>
  </si>
  <si>
    <t>1205319477</t>
  </si>
  <si>
    <t>(13+7,5+7+3,5)*12+(9,5+10)*4</t>
  </si>
  <si>
    <t>264715997</t>
  </si>
  <si>
    <t>450*90 'Přepočtené koeficientem množství</t>
  </si>
  <si>
    <t>1359909135</t>
  </si>
  <si>
    <t>-625982904</t>
  </si>
  <si>
    <t>-1744681316</t>
  </si>
  <si>
    <t>-340880405</t>
  </si>
  <si>
    <t>325639670</t>
  </si>
  <si>
    <t>529278248</t>
  </si>
  <si>
    <t>-94235420</t>
  </si>
  <si>
    <t>1487089896</t>
  </si>
  <si>
    <t>2,4*2,03*2 "okno pav. A</t>
  </si>
  <si>
    <t>1631153123</t>
  </si>
  <si>
    <t>971038691</t>
  </si>
  <si>
    <t>Vybourání otvorů ve zdivu z dutých tvárnic nebo příčkovek pl do 4 m2 tl přes 150 mm</t>
  </si>
  <si>
    <t>-749754497</t>
  </si>
  <si>
    <t>3,2*0,35*0,3 "odbourání parapetu franc. dveří na střechu</t>
  </si>
  <si>
    <t>0,2*0,2*3,2*2 "ostění franc. dveří</t>
  </si>
  <si>
    <t>2018246340</t>
  </si>
  <si>
    <t>0,3 "prostupy elektro strop</t>
  </si>
  <si>
    <t>0,2 "prostup elektro 1NP</t>
  </si>
  <si>
    <t>495579343</t>
  </si>
  <si>
    <t>-654544648</t>
  </si>
  <si>
    <t>-1668968377</t>
  </si>
  <si>
    <t>1087649883</t>
  </si>
  <si>
    <t>61,384*14 'Přepočtené koeficientem množství</t>
  </si>
  <si>
    <t>-1421907090</t>
  </si>
  <si>
    <t>1541380783</t>
  </si>
  <si>
    <t>1217198036</t>
  </si>
  <si>
    <t>12" prostupy kotev</t>
  </si>
  <si>
    <t>-1313307730</t>
  </si>
  <si>
    <t>-1579821834</t>
  </si>
  <si>
    <t>-765164156</t>
  </si>
  <si>
    <t>-351378992</t>
  </si>
  <si>
    <t>-898038696</t>
  </si>
  <si>
    <t>-548891280</t>
  </si>
  <si>
    <t>-1040561366</t>
  </si>
  <si>
    <t>2040910836</t>
  </si>
  <si>
    <t>382352601</t>
  </si>
  <si>
    <t>620428185</t>
  </si>
  <si>
    <t>-688857783</t>
  </si>
  <si>
    <t>-1377539827</t>
  </si>
  <si>
    <t>868978598</t>
  </si>
  <si>
    <t>-996587505</t>
  </si>
  <si>
    <t>80482690</t>
  </si>
  <si>
    <t>-1654232304</t>
  </si>
  <si>
    <t>-721204951</t>
  </si>
  <si>
    <t>1768034082</t>
  </si>
  <si>
    <t>-605573058</t>
  </si>
  <si>
    <t>-55664190</t>
  </si>
  <si>
    <t>-691030241</t>
  </si>
  <si>
    <t>1975206476</t>
  </si>
  <si>
    <t>417175664</t>
  </si>
  <si>
    <t>1633238506</t>
  </si>
  <si>
    <t>-343591492</t>
  </si>
  <si>
    <t>-1533767925</t>
  </si>
  <si>
    <t>-1625974668</t>
  </si>
  <si>
    <t>-1688590470</t>
  </si>
  <si>
    <t>-644525077</t>
  </si>
  <si>
    <t>-112399980</t>
  </si>
  <si>
    <t>1427938823</t>
  </si>
  <si>
    <t>1576921860</t>
  </si>
  <si>
    <t>783270099</t>
  </si>
  <si>
    <t>1903503176</t>
  </si>
  <si>
    <t>-34607457</t>
  </si>
  <si>
    <t>-1828158056</t>
  </si>
  <si>
    <t>1365188871</t>
  </si>
  <si>
    <t>2102191834</t>
  </si>
  <si>
    <t>-16414936</t>
  </si>
  <si>
    <t>-696722892</t>
  </si>
  <si>
    <t>277394966</t>
  </si>
  <si>
    <t>-314818105</t>
  </si>
  <si>
    <t>-1358917225</t>
  </si>
  <si>
    <t>217388874</t>
  </si>
  <si>
    <t>-478573186</t>
  </si>
  <si>
    <t>1199564325</t>
  </si>
  <si>
    <t>-77649867</t>
  </si>
  <si>
    <t>437937048</t>
  </si>
  <si>
    <t>186684120</t>
  </si>
  <si>
    <t>-335224334</t>
  </si>
  <si>
    <t>816148319</t>
  </si>
  <si>
    <t>731869975</t>
  </si>
  <si>
    <t>-1147563024</t>
  </si>
  <si>
    <t>918397733</t>
  </si>
  <si>
    <t>150595852</t>
  </si>
  <si>
    <t>1,9*7,9*2 "obklad E2.2, dvě vrstvy</t>
  </si>
  <si>
    <t>63132346</t>
  </si>
  <si>
    <t>30,02*1,1 'Přepočtené koeficientem množství</t>
  </si>
  <si>
    <t>981905137</t>
  </si>
  <si>
    <t>-354780911</t>
  </si>
  <si>
    <t>-1640260567</t>
  </si>
  <si>
    <t>1733391521</t>
  </si>
  <si>
    <t>-281907749</t>
  </si>
  <si>
    <t>-540037168</t>
  </si>
  <si>
    <t>6,016*1,02 'Přepočtené koeficientem množství</t>
  </si>
  <si>
    <t>2039042560</t>
  </si>
  <si>
    <t>(0,4+0,25)*3,2 "2NP</t>
  </si>
  <si>
    <t>(0,86+0,37)*3,2 "3NP</t>
  </si>
  <si>
    <t>1725827115</t>
  </si>
  <si>
    <t>2,41 "3.15</t>
  </si>
  <si>
    <t>763131721</t>
  </si>
  <si>
    <t>SDK podhled skoková změna v do 0,5 m</t>
  </si>
  <si>
    <t>2086433279</t>
  </si>
  <si>
    <t>6,68*2 "třída</t>
  </si>
  <si>
    <t>-1376438421</t>
  </si>
  <si>
    <t>-1678542405</t>
  </si>
  <si>
    <t>171,46*1,02 'Přepočtené koeficientem množství</t>
  </si>
  <si>
    <t>130372031</t>
  </si>
  <si>
    <t>391370341</t>
  </si>
  <si>
    <t>-2038621935</t>
  </si>
  <si>
    <t>-1750845997</t>
  </si>
  <si>
    <t>2,4*2 "pav. A</t>
  </si>
  <si>
    <t>-2003312369</t>
  </si>
  <si>
    <t>2,36*12 "K/1.2</t>
  </si>
  <si>
    <t>931261789</t>
  </si>
  <si>
    <t>2,6 "K/2.4</t>
  </si>
  <si>
    <t>9,21 "K.2/5</t>
  </si>
  <si>
    <t>1143899304</t>
  </si>
  <si>
    <t>6,78+2,64+9,2 "K/2.2</t>
  </si>
  <si>
    <t>1885140755</t>
  </si>
  <si>
    <t>1004994773</t>
  </si>
  <si>
    <t>10,85+7,91+2,34</t>
  </si>
  <si>
    <t>1222200897</t>
  </si>
  <si>
    <t>-1362488560</t>
  </si>
  <si>
    <t>-883788708</t>
  </si>
  <si>
    <t>-1468254568</t>
  </si>
  <si>
    <t>766660001</t>
  </si>
  <si>
    <t>Montáž dveřních křídel otvíravých jednokřídlových š do 0,8 m do ocelové zárubně</t>
  </si>
  <si>
    <t>862712847</t>
  </si>
  <si>
    <t>61162085</t>
  </si>
  <si>
    <t>dveře jednokřídlé dřevotřískové povrch laminátový plné 700x1970-2100mm</t>
  </si>
  <si>
    <t>882999582</t>
  </si>
  <si>
    <t>1208869640</t>
  </si>
  <si>
    <t>179183502</t>
  </si>
  <si>
    <t>1817247543</t>
  </si>
  <si>
    <t>-1995239114</t>
  </si>
  <si>
    <t>229715787</t>
  </si>
  <si>
    <t>1995524089</t>
  </si>
  <si>
    <t>11787037</t>
  </si>
  <si>
    <t>-853114811</t>
  </si>
  <si>
    <t>958801866</t>
  </si>
  <si>
    <t>61187136</t>
  </si>
  <si>
    <t>práh dveřní dřevěný dubový tl 20mm dl 720mm š 100mm</t>
  </si>
  <si>
    <t>-790101252</t>
  </si>
  <si>
    <t>1299065213</t>
  </si>
  <si>
    <t>1506249547</t>
  </si>
  <si>
    <t>1692956693</t>
  </si>
  <si>
    <t>-2090223618</t>
  </si>
  <si>
    <t>552454481</t>
  </si>
  <si>
    <t>987067411</t>
  </si>
  <si>
    <t>-224091582</t>
  </si>
  <si>
    <t>6,8*11,4+2,6*8</t>
  </si>
  <si>
    <t>6,8*3,4-1,8*2,4</t>
  </si>
  <si>
    <t>3,1*11,4-(1,4*2,2)*2</t>
  </si>
  <si>
    <t>17,4*1,1</t>
  </si>
  <si>
    <t>-1091826207</t>
  </si>
  <si>
    <t>175,98*1,05 'Přepočtené koeficientem množství</t>
  </si>
  <si>
    <t>1754230093</t>
  </si>
  <si>
    <t>-275477529</t>
  </si>
  <si>
    <t>1115281336</t>
  </si>
  <si>
    <t>-247990740</t>
  </si>
  <si>
    <t>577918499</t>
  </si>
  <si>
    <t>52 "únikové schodiště</t>
  </si>
  <si>
    <t>1055861148</t>
  </si>
  <si>
    <t>1930452016</t>
  </si>
  <si>
    <t>1789645541</t>
  </si>
  <si>
    <t>1198885655</t>
  </si>
  <si>
    <t>3,15*6,8+1,92*2,65 "střecha schodiště</t>
  </si>
  <si>
    <t>801674670</t>
  </si>
  <si>
    <t>43,158*1,133 'Přepočtené koeficientem množství</t>
  </si>
  <si>
    <t>-1381909484</t>
  </si>
  <si>
    <t>1,2*1*34+0,5*1*26</t>
  </si>
  <si>
    <t>1505058368</t>
  </si>
  <si>
    <t>24 "únikové schodiště</t>
  </si>
  <si>
    <t>1119244829</t>
  </si>
  <si>
    <t>16 "únikové schodiště</t>
  </si>
  <si>
    <t>-1814651696</t>
  </si>
  <si>
    <t>2,4*2,03*8 "O/03</t>
  </si>
  <si>
    <t>okno protipožární EI15DP1 Al s fixním zasklením trojsklo přes plochu 1m2 v 1,5-2,5m</t>
  </si>
  <si>
    <t>1294539609</t>
  </si>
  <si>
    <t>-483885187</t>
  </si>
  <si>
    <t>-766638755</t>
  </si>
  <si>
    <t>95184531</t>
  </si>
  <si>
    <t>(2,4+2,03)*2*(3+8+4)</t>
  </si>
  <si>
    <t>-146155719</t>
  </si>
  <si>
    <t>-721615212</t>
  </si>
  <si>
    <t>-915614069</t>
  </si>
  <si>
    <t>-443963184</t>
  </si>
  <si>
    <t>2021202080</t>
  </si>
  <si>
    <t>-1933695314</t>
  </si>
  <si>
    <t>337168364</t>
  </si>
  <si>
    <t>-505051183</t>
  </si>
  <si>
    <t>1638782606</t>
  </si>
  <si>
    <t>1360848106</t>
  </si>
  <si>
    <t>-1897841110</t>
  </si>
  <si>
    <t>1798415419</t>
  </si>
  <si>
    <t>-681553334</t>
  </si>
  <si>
    <t>38021431</t>
  </si>
  <si>
    <t>-1438098688</t>
  </si>
  <si>
    <t>-1092352834</t>
  </si>
  <si>
    <t>-1609651796</t>
  </si>
  <si>
    <t>-1286971187</t>
  </si>
  <si>
    <t>-656195227</t>
  </si>
  <si>
    <t>679693618</t>
  </si>
  <si>
    <t>-1764799740</t>
  </si>
  <si>
    <t>-726354131</t>
  </si>
  <si>
    <t>-703851592</t>
  </si>
  <si>
    <t>1789268375</t>
  </si>
  <si>
    <t>500878736</t>
  </si>
  <si>
    <t>-2138966106</t>
  </si>
  <si>
    <t>-1659763992</t>
  </si>
  <si>
    <t>704497496</t>
  </si>
  <si>
    <t>1,8*2+(1,81+1,34)*2-0,7 "3.15</t>
  </si>
  <si>
    <t>-1712383143</t>
  </si>
  <si>
    <t>23,015*1,1 'Přepočtené koeficientem množství</t>
  </si>
  <si>
    <t>96253238</t>
  </si>
  <si>
    <t>(1,81*2+1,34*2-0,7)*1,8 "obklad 3.15</t>
  </si>
  <si>
    <t>-539403361</t>
  </si>
  <si>
    <t>18,747*1,1 'Přepočtené koeficientem množství</t>
  </si>
  <si>
    <t>-1073194062</t>
  </si>
  <si>
    <t>-1502658698</t>
  </si>
  <si>
    <t>1798920946</t>
  </si>
  <si>
    <t>(0,02+0,1+0,02)*0,7" práh D/05</t>
  </si>
  <si>
    <t>-1558754523</t>
  </si>
  <si>
    <t>353616658</t>
  </si>
  <si>
    <t>60,205 "opravy, dozdívky atd</t>
  </si>
  <si>
    <t>-1716742779</t>
  </si>
  <si>
    <t>2,41+5</t>
  </si>
  <si>
    <t>-805814786</t>
  </si>
  <si>
    <t>256,11*1,05 'Přepočtené koeficientem množství</t>
  </si>
  <si>
    <t>1278167584</t>
  </si>
  <si>
    <t>2,4*2,03*(5+5+12)</t>
  </si>
  <si>
    <t>2,65*2,45+2,7*2,5*2+0,9*1,97*4+0,7*1,97*2</t>
  </si>
  <si>
    <t>277611042</t>
  </si>
  <si>
    <t>137,027*1,05 'Přepočtené koeficientem množství</t>
  </si>
  <si>
    <t>1922153077</t>
  </si>
  <si>
    <t>598586638</t>
  </si>
  <si>
    <t>(2,75*3-2,4*0,3)*2 "stěna u dveří 1, 2NP A</t>
  </si>
  <si>
    <t>10 "opravy prostupů</t>
  </si>
  <si>
    <t>(0,4+0,25)*3,2 "kastlík 2NP A</t>
  </si>
  <si>
    <t>(0,86+0,37)*3 "kastlík 3NP A</t>
  </si>
  <si>
    <t>(1,95*2+1,57)*3,2-0,7*1,97+(1,81+1,35)*2*(2,8-1,8)+2,41 "3.15</t>
  </si>
  <si>
    <t>1413511188</t>
  </si>
  <si>
    <t>1,2*1,4*2 "chodba 1,2NP A</t>
  </si>
  <si>
    <t>(1,95+1,67-0,7)*1,4 "3.15</t>
  </si>
  <si>
    <t>-620003978</t>
  </si>
  <si>
    <t>-1168589085</t>
  </si>
  <si>
    <t>-220342347</t>
  </si>
  <si>
    <t>950157397</t>
  </si>
  <si>
    <t>-1830813436</t>
  </si>
  <si>
    <t>-1327427649</t>
  </si>
  <si>
    <t>-1964854783</t>
  </si>
  <si>
    <t>-313128707</t>
  </si>
  <si>
    <t>-281421310</t>
  </si>
  <si>
    <t>SO-02 ZTI - Zdravotechnika D14a - Pavilon A2</t>
  </si>
  <si>
    <t>-286626332</t>
  </si>
  <si>
    <t>-178202844</t>
  </si>
  <si>
    <t>-818416318</t>
  </si>
  <si>
    <t>-187525546</t>
  </si>
  <si>
    <t>1547268316</t>
  </si>
  <si>
    <t>-584758501</t>
  </si>
  <si>
    <t>583138113</t>
  </si>
  <si>
    <t>0,07*20 'Přepočtené koeficientem množství</t>
  </si>
  <si>
    <t>614298562</t>
  </si>
  <si>
    <t>1314992167</t>
  </si>
  <si>
    <t>-1354467092</t>
  </si>
  <si>
    <t>-822814194</t>
  </si>
  <si>
    <t>1136396891</t>
  </si>
  <si>
    <t>-305713129</t>
  </si>
  <si>
    <t>-43840895</t>
  </si>
  <si>
    <t>-1365263037</t>
  </si>
  <si>
    <t>-437013537</t>
  </si>
  <si>
    <t>-801675333</t>
  </si>
  <si>
    <t>-832718224</t>
  </si>
  <si>
    <t>1385988937</t>
  </si>
  <si>
    <t>-436792915</t>
  </si>
  <si>
    <t>1812997538</t>
  </si>
  <si>
    <t>1595509672</t>
  </si>
  <si>
    <t>-1887620040</t>
  </si>
  <si>
    <t>2108292000</t>
  </si>
  <si>
    <t>-917278584</t>
  </si>
  <si>
    <t>-1826901963</t>
  </si>
  <si>
    <t>1488534238</t>
  </si>
  <si>
    <t>1744861119</t>
  </si>
  <si>
    <t>-320865428</t>
  </si>
  <si>
    <t>873085651</t>
  </si>
  <si>
    <t>-834840014</t>
  </si>
  <si>
    <t>1989673788</t>
  </si>
  <si>
    <t>2115299403</t>
  </si>
  <si>
    <t>3*1,03 'Přepočtené koeficientem množství</t>
  </si>
  <si>
    <t>789078616</t>
  </si>
  <si>
    <t>1658000331</t>
  </si>
  <si>
    <t>1330454251</t>
  </si>
  <si>
    <t>-936333532</t>
  </si>
  <si>
    <t>-2066249591</t>
  </si>
  <si>
    <t>722220121</t>
  </si>
  <si>
    <t>Nástěnka pro baterii G 1/2" s jedním závitem</t>
  </si>
  <si>
    <t>pár</t>
  </si>
  <si>
    <t>1997871202</t>
  </si>
  <si>
    <t>722230102</t>
  </si>
  <si>
    <t>Ventil přímý G 3/4" se dvěma závity</t>
  </si>
  <si>
    <t>1841143949</t>
  </si>
  <si>
    <t>722231072</t>
  </si>
  <si>
    <t>Ventil zpětný mosazný G 1/2" PN 10 do 110°C se dvěma závity</t>
  </si>
  <si>
    <t>1309897290</t>
  </si>
  <si>
    <t>722231211</t>
  </si>
  <si>
    <t>Ventil redukční mosazný G 1/2" PN 10 do 100°C k bojleru s 2x vnitřním závitem</t>
  </si>
  <si>
    <t>-1498528540</t>
  </si>
  <si>
    <t>724231127</t>
  </si>
  <si>
    <t>Příslušenství domovních vodáren měřící manometr s membránou</t>
  </si>
  <si>
    <t>439476278</t>
  </si>
  <si>
    <t>-461599525</t>
  </si>
  <si>
    <t>902887294</t>
  </si>
  <si>
    <t>-2079603326</t>
  </si>
  <si>
    <t>395763566</t>
  </si>
  <si>
    <t>115657612</t>
  </si>
  <si>
    <t>725339111</t>
  </si>
  <si>
    <t>Montáž výlevky</t>
  </si>
  <si>
    <t>1675813817</t>
  </si>
  <si>
    <t>55231307</t>
  </si>
  <si>
    <t>výlevka nerezová nástěnná s přepadem</t>
  </si>
  <si>
    <t>870981065</t>
  </si>
  <si>
    <t>725532112</t>
  </si>
  <si>
    <t>Elektrický ohřívač zásobníkový akumulační závěsný svislý 50 l / 2 kW</t>
  </si>
  <si>
    <t>-1761937102</t>
  </si>
  <si>
    <t>1278432742</t>
  </si>
  <si>
    <t>1833106369</t>
  </si>
  <si>
    <t>-629688181</t>
  </si>
  <si>
    <t>1809260522</t>
  </si>
  <si>
    <t>725821312</t>
  </si>
  <si>
    <t>Baterie dřezová nástěnná páková s otáčivým kulatým ústím a délkou ramínka 300 mm</t>
  </si>
  <si>
    <t>1260566396</t>
  </si>
  <si>
    <t>-1881071142</t>
  </si>
  <si>
    <t>-730524131</t>
  </si>
  <si>
    <t>1295533</t>
  </si>
  <si>
    <t>-1379811294</t>
  </si>
  <si>
    <t>1566861104</t>
  </si>
  <si>
    <t>1690983842</t>
  </si>
  <si>
    <t>736361982</t>
  </si>
  <si>
    <t>SO-02 VZT - Vzduchotechnika D14c - Pavilon A2</t>
  </si>
  <si>
    <t>987187299</t>
  </si>
  <si>
    <t>-1447932044</t>
  </si>
  <si>
    <t>-1927541354</t>
  </si>
  <si>
    <t>1302176241</t>
  </si>
  <si>
    <t>-148204797</t>
  </si>
  <si>
    <t>531608497</t>
  </si>
  <si>
    <t>1687286869</t>
  </si>
  <si>
    <t>534869044</t>
  </si>
  <si>
    <t>-1391378916</t>
  </si>
  <si>
    <t>-825832557</t>
  </si>
  <si>
    <t>497802826</t>
  </si>
  <si>
    <t>-316072263</t>
  </si>
  <si>
    <t>1534666988</t>
  </si>
  <si>
    <t>175273084</t>
  </si>
  <si>
    <t>-2072533468</t>
  </si>
  <si>
    <t>-2090505203</t>
  </si>
  <si>
    <t>-148828614</t>
  </si>
  <si>
    <t>-1677368267</t>
  </si>
  <si>
    <t>1829441116</t>
  </si>
  <si>
    <t>1632506630</t>
  </si>
  <si>
    <t>1328987124</t>
  </si>
  <si>
    <t>-1639436109</t>
  </si>
  <si>
    <t>-1613347964</t>
  </si>
  <si>
    <t>-1148611061</t>
  </si>
  <si>
    <t>-671882999</t>
  </si>
  <si>
    <t>1372085935</t>
  </si>
  <si>
    <t>-518185367</t>
  </si>
  <si>
    <t>1158633797</t>
  </si>
  <si>
    <t>479132456</t>
  </si>
  <si>
    <t>-1103425688</t>
  </si>
  <si>
    <t>-1524643603</t>
  </si>
  <si>
    <t>2038259064</t>
  </si>
  <si>
    <t>-366217840</t>
  </si>
  <si>
    <t>-319608635</t>
  </si>
  <si>
    <t>900831808</t>
  </si>
  <si>
    <t>1007597332</t>
  </si>
  <si>
    <t>1225346077</t>
  </si>
  <si>
    <t>-1095290766</t>
  </si>
  <si>
    <t>924052446</t>
  </si>
  <si>
    <t>-1781961539</t>
  </si>
  <si>
    <t>-1234225485</t>
  </si>
  <si>
    <t>959472816</t>
  </si>
  <si>
    <t>1028578413</t>
  </si>
  <si>
    <t>1818772885</t>
  </si>
  <si>
    <t>840946485</t>
  </si>
  <si>
    <t>35574288</t>
  </si>
  <si>
    <t>-413870624</t>
  </si>
  <si>
    <t>1681466964</t>
  </si>
  <si>
    <t>-1868330161</t>
  </si>
  <si>
    <t>1963200897</t>
  </si>
  <si>
    <t>-1549586059</t>
  </si>
  <si>
    <t>742444614</t>
  </si>
  <si>
    <t>-1555178596</t>
  </si>
  <si>
    <t>SO-02 VYT - Vytápění D14d - Pavilon A2</t>
  </si>
  <si>
    <t>1984414801</t>
  </si>
  <si>
    <t>-1841679618</t>
  </si>
  <si>
    <t>-38975934</t>
  </si>
  <si>
    <t>-1413676321</t>
  </si>
  <si>
    <t>-1179504134</t>
  </si>
  <si>
    <t>-526629488</t>
  </si>
  <si>
    <t>311662145</t>
  </si>
  <si>
    <t>1863461779</t>
  </si>
  <si>
    <t>-877607440</t>
  </si>
  <si>
    <t>736041023</t>
  </si>
  <si>
    <t>-1799557898</t>
  </si>
  <si>
    <t>-469739100</t>
  </si>
  <si>
    <t>-632954431</t>
  </si>
  <si>
    <t>942382859</t>
  </si>
  <si>
    <t>-258147990</t>
  </si>
  <si>
    <t>1156455142</t>
  </si>
  <si>
    <t>1724067807</t>
  </si>
  <si>
    <t>-1985822698</t>
  </si>
  <si>
    <t>1658229422</t>
  </si>
  <si>
    <t>631481316</t>
  </si>
  <si>
    <t>-278224568</t>
  </si>
  <si>
    <t>SO-03 - Mobiliář</t>
  </si>
  <si>
    <t>OST - Mobiliář</t>
  </si>
  <si>
    <t>OST</t>
  </si>
  <si>
    <t>R001</t>
  </si>
  <si>
    <t>Montáž nábytku včetně nastěhování</t>
  </si>
  <si>
    <t>1688354716</t>
  </si>
  <si>
    <t>R002</t>
  </si>
  <si>
    <t>Doprava nábytku</t>
  </si>
  <si>
    <t>121551282</t>
  </si>
  <si>
    <t>V1.1</t>
  </si>
  <si>
    <t>žákovská židle výškově stavitelná</t>
  </si>
  <si>
    <t>768852057</t>
  </si>
  <si>
    <t>V1.2</t>
  </si>
  <si>
    <t>židle učitelská otočná, pojízdná</t>
  </si>
  <si>
    <t>-784620565</t>
  </si>
  <si>
    <t>V2.1</t>
  </si>
  <si>
    <t>lavice školní dvoumístná, výškově stavitelná 1300x500 mm</t>
  </si>
  <si>
    <t>1017265862</t>
  </si>
  <si>
    <t>V2.2</t>
  </si>
  <si>
    <t>katedra s AV skříní 1300x600 mm</t>
  </si>
  <si>
    <t>204538293</t>
  </si>
  <si>
    <t>V3.1</t>
  </si>
  <si>
    <t>tabule interaktivní 3dílná, tabule 2000x1200 mm+2x 1000x1200 mm na zvedacím pojezdovém systému, videoprojektor 3LCD s ultrakrátkou projekční vzdáleností</t>
  </si>
  <si>
    <t>sada</t>
  </si>
  <si>
    <t>1112861513</t>
  </si>
  <si>
    <t>ELINST - Elektroinstalace</t>
  </si>
  <si>
    <t>D1 - Rozvaděč A1.RS3.2</t>
  </si>
  <si>
    <t>D2 - Rozvaděč A2.RS3.2</t>
  </si>
  <si>
    <t>D3 - Rozvaděč RH</t>
  </si>
  <si>
    <t>D4 - Úložný materiál,spínače, zásuvky, krabice, příslušenství - elektroinstalace NN + SK</t>
  </si>
  <si>
    <t>D5 - IT</t>
  </si>
  <si>
    <t>D6 - Úprava hromosvodu</t>
  </si>
  <si>
    <t>D7 - Svítidla</t>
  </si>
  <si>
    <t>D8 - Kabely</t>
  </si>
  <si>
    <t>D9 - Revize</t>
  </si>
  <si>
    <t>D10 - VRN</t>
  </si>
  <si>
    <t>D1</t>
  </si>
  <si>
    <t>Rozvaděč A1.RS3.2</t>
  </si>
  <si>
    <t>1.1.1</t>
  </si>
  <si>
    <t>Plastová rozvodnice vč. Příslušenství (DIN lišty, PE a N můstky a další), zapuštěná montáž</t>
  </si>
  <si>
    <t>1.1.2</t>
  </si>
  <si>
    <t>Usazení rozvaděče</t>
  </si>
  <si>
    <t>h</t>
  </si>
  <si>
    <t>1.1.3</t>
  </si>
  <si>
    <t>Vydrátování rozvaděče</t>
  </si>
  <si>
    <t>1.1.4</t>
  </si>
  <si>
    <t>Hl. vypínač 3x50A</t>
  </si>
  <si>
    <t>1.1.5</t>
  </si>
  <si>
    <t>Přepěťová ochrana typ C s integrovaným předjištěním (ref. DG M TNS ACI 275 FM)</t>
  </si>
  <si>
    <t>1.1.6</t>
  </si>
  <si>
    <t>Proudový chránič 40/4/003</t>
  </si>
  <si>
    <t>1.1.7</t>
  </si>
  <si>
    <t>Jističo-chránič 16/1N/B/003</t>
  </si>
  <si>
    <t>1.1.9</t>
  </si>
  <si>
    <t>Jistič 3P/10A/B</t>
  </si>
  <si>
    <t>1.1.10</t>
  </si>
  <si>
    <t>Jistič 2P/10A/C</t>
  </si>
  <si>
    <t>1.1.11</t>
  </si>
  <si>
    <t>Jistič 1P/16A/B</t>
  </si>
  <si>
    <t>1.1.12</t>
  </si>
  <si>
    <t>Jistič 1P/10A/B</t>
  </si>
  <si>
    <t>1.1.13</t>
  </si>
  <si>
    <t>Jistič 1P/10A/C</t>
  </si>
  <si>
    <t>1.1.14</t>
  </si>
  <si>
    <t>Multifunkční relé 1P-16A-230V</t>
  </si>
  <si>
    <t>1.1.15</t>
  </si>
  <si>
    <t>Drobný instalační materiál (slaněné vodiče vyvazovací, dutinky, popisky, atp.)</t>
  </si>
  <si>
    <t>1.1.16</t>
  </si>
  <si>
    <t>Dokumentace skutečného provedení rozvaděče</t>
  </si>
  <si>
    <t>1.1.17</t>
  </si>
  <si>
    <t>Popis prvků rozvaděče</t>
  </si>
  <si>
    <t>1.1.18</t>
  </si>
  <si>
    <t>Další více nespecifikované příslušenství rozvaděčů</t>
  </si>
  <si>
    <t>D2</t>
  </si>
  <si>
    <t>Rozvaděč A2.RS3.2</t>
  </si>
  <si>
    <t>1.2.1</t>
  </si>
  <si>
    <t>1.2.2</t>
  </si>
  <si>
    <t>1.2.3</t>
  </si>
  <si>
    <t>1.2.4</t>
  </si>
  <si>
    <t>1.2.5</t>
  </si>
  <si>
    <t>1.2.6</t>
  </si>
  <si>
    <t>1.2.7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</si>
  <si>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</si>
  <si>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</si>
  <si>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</si>
  <si>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</si>
  <si>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</si>
  <si>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</si>
  <si>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</si>
  <si>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</si>
  <si>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</si>
  <si>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</si>
  <si>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D3</t>
  </si>
  <si>
    <t>Rozvaděč RH</t>
  </si>
  <si>
    <t>1.3.1</t>
  </si>
  <si>
    <t>Plechová rozvodnice vč. Příslušenství (DIN lišty, PE a N můstky a další), zapuštěná montáž - zakázková výroba pro vkládku do stávající rámu rozvaděče RH</t>
  </si>
  <si>
    <t>1.3.2</t>
  </si>
  <si>
    <t>1.3.3</t>
  </si>
  <si>
    <t>1.3.4</t>
  </si>
  <si>
    <t>Hl. vypínač DEON 250A</t>
  </si>
  <si>
    <t>1.3.5</t>
  </si>
  <si>
    <t>Jistič 3P/25A/B</t>
  </si>
  <si>
    <t>1.3.6</t>
  </si>
  <si>
    <t>Elektroměr na DIN lištu 3f; cejchovaný; digitální</t>
  </si>
  <si>
    <t>1.3.7</t>
  </si>
  <si>
    <t>1.3.8</t>
  </si>
  <si>
    <t>1.3.9</t>
  </si>
  <si>
    <t>1.3.10</t>
  </si>
  <si>
    <t>D4</t>
  </si>
  <si>
    <t>Úložný materiál,spínače, zásuvky, krabice, příslušenství - elektroinstalace NN + SK</t>
  </si>
  <si>
    <t>2.1</t>
  </si>
  <si>
    <t>Krabice univerzální do SDK/zdiva</t>
  </si>
  <si>
    <t>2.2</t>
  </si>
  <si>
    <t>Krabice přístrojová do SDK/zdiva</t>
  </si>
  <si>
    <t>2.3</t>
  </si>
  <si>
    <t>Víko pro krabici univerzální</t>
  </si>
  <si>
    <t>2.4</t>
  </si>
  <si>
    <t>Podomítková univerzální krabice čtvercová vč. víka - protahovací</t>
  </si>
  <si>
    <t>2.5</t>
  </si>
  <si>
    <t>Instalační krabice s povrchovou montáží komplet</t>
  </si>
  <si>
    <t>2.6</t>
  </si>
  <si>
    <t>Průraz zdiva do 20cm</t>
  </si>
  <si>
    <t>2.7</t>
  </si>
  <si>
    <t>Průraz zdiva nad 20cm</t>
  </si>
  <si>
    <t>2.13</t>
  </si>
  <si>
    <t>Svorgovnice (např. Wago)</t>
  </si>
  <si>
    <t>kpl</t>
  </si>
  <si>
    <t>2.14</t>
  </si>
  <si>
    <t>Podlahový box do betonové podlahy vč. Šasi pro 6modulů a krycího dílu s možností vkládky</t>
  </si>
  <si>
    <t>2.15</t>
  </si>
  <si>
    <t>Usazení, monáž a zapojení podl. Boxu (stavební přípravu dodá stavba</t>
  </si>
  <si>
    <t>2.16</t>
  </si>
  <si>
    <t>Přístroj zásuvka 230V/16A; IP20, vč. Masky, zapuštěná montáž (barva určena projektem interiéru)</t>
  </si>
  <si>
    <t>2.18</t>
  </si>
  <si>
    <t>Přístroj zásuvka 230V/16A; IP20; modul do podl. Boxu</t>
  </si>
  <si>
    <t>2.19</t>
  </si>
  <si>
    <t>Vypínač č.6 250V/10AX vč. klapátka (barvu a typ upřesní archtekt)</t>
  </si>
  <si>
    <t>2.20</t>
  </si>
  <si>
    <t>Vypínač č.5 250V/10AX vč. klapátka (barvu a typ upřesní archtekt)</t>
  </si>
  <si>
    <t>2.21</t>
  </si>
  <si>
    <t>Tlačítko 1/0 vč. klapátka (barvu a typ upřesní archtekt)</t>
  </si>
  <si>
    <t>2.22</t>
  </si>
  <si>
    <t>Rámeček jednonásobný (barvu a typ upřesní archtekt)</t>
  </si>
  <si>
    <t>2.23</t>
  </si>
  <si>
    <t>Rámeček dvojnásobný (barvu a typ upřesní archtekt)</t>
  </si>
  <si>
    <t>2.24</t>
  </si>
  <si>
    <t>Montážní rámeček</t>
  </si>
  <si>
    <t>2.25</t>
  </si>
  <si>
    <t>Kabelová lišta instakační vkládací pro povrchovou montáž</t>
  </si>
  <si>
    <t>2.26</t>
  </si>
  <si>
    <t>Elektroinstlační trubka prům 40mm ohebná; zvýšená mech.odolnost</t>
  </si>
  <si>
    <t>2.27</t>
  </si>
  <si>
    <t>Elektroinstlační trubka prům 32mm ohebná; zvýšená mech.odolnost</t>
  </si>
  <si>
    <t>2.28</t>
  </si>
  <si>
    <t>Elektroinstlační trubka prům 20mm ohebná</t>
  </si>
  <si>
    <t>2.29</t>
  </si>
  <si>
    <t>Elektroinstlační trubka prům 16mm ohebná</t>
  </si>
  <si>
    <t>2.30</t>
  </si>
  <si>
    <t>Příslušenství pro PVC trubky</t>
  </si>
  <si>
    <t>2.31</t>
  </si>
  <si>
    <t>Pokládka PVC chrániček dle typu materiálu zdivo/SDK</t>
  </si>
  <si>
    <t>2.32</t>
  </si>
  <si>
    <t>Školní zvonek 75V</t>
  </si>
  <si>
    <t>2.33</t>
  </si>
  <si>
    <t>Reproduktor školního rozhlasu; 100V/6;3;1,5W</t>
  </si>
  <si>
    <t>2.34</t>
  </si>
  <si>
    <t>Kabelový žebřík/rošt pro vedení v kolektrou (doplnění mimo stávající trasy) vč. Příslušenství</t>
  </si>
  <si>
    <t>2.35</t>
  </si>
  <si>
    <t>Tažení kabelových tras vč. kotvení dle typu materiálu zdivo/SDK (sádrování, příchytky)</t>
  </si>
  <si>
    <t>2.36</t>
  </si>
  <si>
    <t>Instalační a kotvící materiál (svorky, příchytky, vyvazovací pásky, hutní materiál vč. Povrchové úpravy a další materiál)</t>
  </si>
  <si>
    <t>2.37</t>
  </si>
  <si>
    <t>Zmapování stávající elektroinstalace v dotčeném a přilehlém prostoru, prostoru rozvodny a dalších částí kam se přepdokládá přesah nových instalací nebo jejich napojení (rozvodna, zvonění, rozhlas atp.)</t>
  </si>
  <si>
    <t>2.38</t>
  </si>
  <si>
    <t>Demontáž a rušení stávající elektroinstalace v rozsahu řešeného prostoru</t>
  </si>
  <si>
    <t>2.39</t>
  </si>
  <si>
    <t>Demontáž stávajících koncových prvků elektroinstalace určených k zachování, zajištění vývodů proti poškození, uložení koncových prvků v depositu na stavbě</t>
  </si>
  <si>
    <t>2.40</t>
  </si>
  <si>
    <t>Příprava a součinnost při zapojení zařízení ZTI vč. Koordinace</t>
  </si>
  <si>
    <t>2.41</t>
  </si>
  <si>
    <t>Příprava a součinnost při zapojení zařízení RTCH vč. Koordinace (napojení split jednotek na střeše budovy); kabely součástí kapitoly "Kabely". Bez dodávky technologie a komunikačních propojů - dodá RTCH</t>
  </si>
  <si>
    <t>2.42</t>
  </si>
  <si>
    <t>Příprava a součinnost při zapojení zařízení VZT vč. Koordinace (rekuperační jednotky na střeše); kabely součástí kapitoly "Kabely". Bez dodávky technologie a komunikačních propojů - dodá VZT</t>
  </si>
  <si>
    <t>2.43</t>
  </si>
  <si>
    <t>Inženýrská činnost</t>
  </si>
  <si>
    <t>2.44</t>
  </si>
  <si>
    <t>Stavební přípomoce</t>
  </si>
  <si>
    <t>2.45</t>
  </si>
  <si>
    <t>Odvoz suti ze staveniště na skládku</t>
  </si>
  <si>
    <t>2.46</t>
  </si>
  <si>
    <t>Odvoz dalších hmot za staveniště</t>
  </si>
  <si>
    <t>2.47</t>
  </si>
  <si>
    <t>Ekologická likvidace elektroodpadu</t>
  </si>
  <si>
    <t>2.48</t>
  </si>
  <si>
    <t>Doprava materiálu na stavbu</t>
  </si>
  <si>
    <t>2.49</t>
  </si>
  <si>
    <t>Vyhotovení dokumentace skutečného provedení</t>
  </si>
  <si>
    <t>2.50</t>
  </si>
  <si>
    <t>Drobný nespecifikovaný materiál</t>
  </si>
  <si>
    <t>D5</t>
  </si>
  <si>
    <t>IT</t>
  </si>
  <si>
    <t>3.2</t>
  </si>
  <si>
    <t>Přístroj zásuvka 2xRJ45 Cat.5e; modul do podl. Boxu</t>
  </si>
  <si>
    <t>3.3</t>
  </si>
  <si>
    <t>Patch kabely různé delky/barvy Cat.6A</t>
  </si>
  <si>
    <t>3.4</t>
  </si>
  <si>
    <t>Konektorování datové kabeláže (RJ45) do patch panelů</t>
  </si>
  <si>
    <t>3.5</t>
  </si>
  <si>
    <t>Konektorování datové kabeláže (RJ45) do koncových zásuvek/modulů</t>
  </si>
  <si>
    <t>3.6</t>
  </si>
  <si>
    <t xml:space="preserve">Konektorování datové kabeláže (RJ45)  - konektory na volné vývody</t>
  </si>
  <si>
    <t>3.7</t>
  </si>
  <si>
    <t>Proměření datové kabeláže v souladu s ISO / IEC 11801: 2002 včetně dodatků. Měření se provádí pomocí metody Permanent link. Vydání protokolu o měření</t>
  </si>
  <si>
    <t>3.8</t>
  </si>
  <si>
    <t>Patch panel 24p; Cat.5e; 19"; 1U</t>
  </si>
  <si>
    <t>3.9</t>
  </si>
  <si>
    <t>Instalační materiál</t>
  </si>
  <si>
    <t>3.10</t>
  </si>
  <si>
    <t>POZNÁMKA - položka poznámky, záměrně vynecháno, není určena k ocenění!</t>
  </si>
  <si>
    <t>Poznámka k položce:_x000d_
* Konfigurace síťových prvků, napojení na datovou síť poskytovatele, propojování síťových prvků není předmětem dodávky elektro. Profese elektro prvky osadí na příslušné pozice (panely, zásuvky a další)</t>
  </si>
  <si>
    <t>3.11</t>
  </si>
  <si>
    <t>D6</t>
  </si>
  <si>
    <t>Úprava hromosvodu</t>
  </si>
  <si>
    <t>4.1</t>
  </si>
  <si>
    <t>Jímací vedení AlMgSi D8 (přesná délka dle trasy vedení)</t>
  </si>
  <si>
    <t>4.2</t>
  </si>
  <si>
    <t>Podpěra jímacího vedení na rovnou střechu (přesný počet dle trasy vedení)</t>
  </si>
  <si>
    <t>4.3</t>
  </si>
  <si>
    <t>Svorka jímacího vedení (SS,SK,…)</t>
  </si>
  <si>
    <t>4.4</t>
  </si>
  <si>
    <t xml:space="preserve">Jímací tyč  vč. nalisovaného hrotu; h=1,5m; krycí plech pro svorku, betonový podtavec vč. gumové podložky</t>
  </si>
  <si>
    <t>4.5</t>
  </si>
  <si>
    <t>D7</t>
  </si>
  <si>
    <t>Svítidla</t>
  </si>
  <si>
    <t>5.1</t>
  </si>
  <si>
    <t>Svítidlo A - LED svítidlo; přisazané/zavěšené svítidlo s uniformním optickým translucentním, sendvičovým, mikroprismastickým krytem – složený ze dvou mikroprismatický desek a opálové desky pro zajištění uniformity a zamezení prosvítání LED spotů a pro dos</t>
  </si>
  <si>
    <t>5.2</t>
  </si>
  <si>
    <t>Svítidlo B - LED svítidlo; přisazané/zavěšené svítidlo LED s uniformním optickým translucentním, sendvičovým, mikroprismastickým krytem – složený ze dvou mikroprismatický desek a opálové desky pro zajištění uniformity a zamezení prosvítání LED spotů a pro</t>
  </si>
  <si>
    <t>5.3</t>
  </si>
  <si>
    <t xml:space="preserve">Svítidlo NO-01 - sv. nástěnné LED nouzové; IP65; 6,6W; 6500K;  NiMh batt. t=60min.</t>
  </si>
  <si>
    <t>5.4</t>
  </si>
  <si>
    <t xml:space="preserve">Svítidlo NO-02 - sv. přisazené LED protipanické koridor, IP65; 2x3W; 6500K;  NiMh batt. t=60min.</t>
  </si>
  <si>
    <t>5.5</t>
  </si>
  <si>
    <t xml:space="preserve">Svítidlo NO-03 - sv. přisazené LED protipanické, IP65; 2x3W; 6500K;  NiMh batt. t=60min.</t>
  </si>
  <si>
    <t>5.6</t>
  </si>
  <si>
    <t>Montáž svítidel do pozice dle PD</t>
  </si>
  <si>
    <t>5.7</t>
  </si>
  <si>
    <t>Zapojení svítidel, dle instrukcí výrobce příslušného svítidla</t>
  </si>
  <si>
    <t>5.8</t>
  </si>
  <si>
    <t>Certifikované měření osvětlení vč. autorizovaného protokolu</t>
  </si>
  <si>
    <t>D8</t>
  </si>
  <si>
    <t>Kabely</t>
  </si>
  <si>
    <t>6.1</t>
  </si>
  <si>
    <t xml:space="preserve">Kabel CYKY-J  3 X 2,5mm2</t>
  </si>
  <si>
    <t>6.2</t>
  </si>
  <si>
    <t xml:space="preserve">Kabel CYKY-J  3 X 1,5mm2</t>
  </si>
  <si>
    <t>6.3</t>
  </si>
  <si>
    <t xml:space="preserve">Kabel CYKY-J  5 X 1,5mm2</t>
  </si>
  <si>
    <t>6.4</t>
  </si>
  <si>
    <t xml:space="preserve">Kabel CYKY-J  5 X 10mm2</t>
  </si>
  <si>
    <t>6.4.1</t>
  </si>
  <si>
    <t xml:space="preserve">Kabel CYKY-O  2 X 1,5mm2</t>
  </si>
  <si>
    <t>6.5</t>
  </si>
  <si>
    <t>Kabel kroucená dvojlinka 2x1,5mm2 (repro 100V)</t>
  </si>
  <si>
    <t>6.6</t>
  </si>
  <si>
    <t>Kabel kroucená dvojlinka 2x1,5mm2 (zvonění); např V03VH-H</t>
  </si>
  <si>
    <t>6.7</t>
  </si>
  <si>
    <t>Kabel UTP Cat.5e</t>
  </si>
  <si>
    <t>6.8</t>
  </si>
  <si>
    <t>Kabel CYA 6mm zž</t>
  </si>
  <si>
    <t>6.9</t>
  </si>
  <si>
    <t>Drobná nespecifikovaná kabeláž</t>
  </si>
  <si>
    <t>D9</t>
  </si>
  <si>
    <t>Revize</t>
  </si>
  <si>
    <t>9.1</t>
  </si>
  <si>
    <t>El. revize</t>
  </si>
  <si>
    <t>363150769</t>
  </si>
  <si>
    <t>D10</t>
  </si>
  <si>
    <t>10.1</t>
  </si>
  <si>
    <t>VRN a režijní náklady</t>
  </si>
  <si>
    <t>319748962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</si>
</sst>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1" fillId="3" borderId="22" xfId="0" applyFont="1" applyFill="1" applyBorder="1" applyAlignment="1" applyProtection="1">
      <alignment horizontal="left" vertical="center"/>
      <protection locked="0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21</v>
      </c>
      <c r="AK11" s="31" t="s">
        <v>26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27</v>
      </c>
      <c r="AK13" s="31" t="s">
        <v>25</v>
      </c>
      <c r="AN13" s="33" t="s">
        <v>28</v>
      </c>
      <c r="AR13" s="21"/>
      <c r="BE13" s="30"/>
      <c r="BS13" s="18" t="s">
        <v>6</v>
      </c>
    </row>
    <row r="14">
      <c r="B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N14" s="33" t="s">
        <v>28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29</v>
      </c>
      <c r="AK16" s="31" t="s">
        <v>25</v>
      </c>
      <c r="AN16" s="26" t="s">
        <v>30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26</v>
      </c>
      <c r="AN17" s="26" t="s">
        <v>32</v>
      </c>
      <c r="AR17" s="21"/>
      <c r="BE17" s="30"/>
      <c r="BS17" s="18" t="s">
        <v>33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34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21</v>
      </c>
      <c r="AK20" s="31" t="s">
        <v>26</v>
      </c>
      <c r="AN20" s="26" t="s">
        <v>1</v>
      </c>
      <c r="AR20" s="21"/>
      <c r="BE20" s="30"/>
      <c r="BS20" s="18" t="s">
        <v>33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83.25" customHeight="1">
      <c r="B23" s="21"/>
      <c r="E23" s="35" t="s">
        <v>36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23-416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Dostavba budovy - zkapacitnění - ZŠ Hovorčovická, Praha 8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19. 11. 2025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29</v>
      </c>
      <c r="AJ89" s="37"/>
      <c r="AK89" s="37"/>
      <c r="AL89" s="37"/>
      <c r="AM89" s="69" t="str">
        <f>IF(E17="","",E17)</f>
        <v>RHM a.s.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27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34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ROUND(AG95+AG100+AG105+AG106,2)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ROUND(AS95+AS100+AS105+AS106,2)</f>
        <v>0</v>
      </c>
      <c r="AT94" s="98">
        <f>ROUND(SUM(AV94:AW94),2)</f>
        <v>0</v>
      </c>
      <c r="AU94" s="99">
        <f>ROUND(AU95+AU100+AU105+AU106,5)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ROUND(AZ95+AZ100+AZ105+AZ106,2)</f>
        <v>0</v>
      </c>
      <c r="BA94" s="98">
        <f>ROUND(BA95+BA100+BA105+BA106,2)</f>
        <v>0</v>
      </c>
      <c r="BB94" s="98">
        <f>ROUND(BB95+BB100+BB105+BB106,2)</f>
        <v>0</v>
      </c>
      <c r="BC94" s="98">
        <f>ROUND(BC95+BC100+BC105+BC106,2)</f>
        <v>0</v>
      </c>
      <c r="BD94" s="100">
        <f>ROUND(BD95+BD100+BD105+BD106,2)</f>
        <v>0</v>
      </c>
      <c r="BE94" s="6"/>
      <c r="BS94" s="101" t="s">
        <v>76</v>
      </c>
      <c r="BT94" s="101" t="s">
        <v>77</v>
      </c>
      <c r="BU94" s="102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16.5" customHeight="1">
      <c r="A95" s="7"/>
      <c r="B95" s="103"/>
      <c r="C95" s="104"/>
      <c r="D95" s="105" t="s">
        <v>81</v>
      </c>
      <c r="E95" s="105"/>
      <c r="F95" s="105"/>
      <c r="G95" s="105"/>
      <c r="H95" s="105"/>
      <c r="I95" s="106"/>
      <c r="J95" s="105" t="s">
        <v>82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ROUND(SUM(AG96:AG99),2)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83</v>
      </c>
      <c r="AR95" s="103"/>
      <c r="AS95" s="110">
        <f>ROUND(SUM(AS96:AS99),2)</f>
        <v>0</v>
      </c>
      <c r="AT95" s="111">
        <f>ROUND(SUM(AV95:AW95),2)</f>
        <v>0</v>
      </c>
      <c r="AU95" s="112">
        <f>ROUND(SUM(AU96:AU99),5)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ROUND(SUM(AZ96:AZ99),2)</f>
        <v>0</v>
      </c>
      <c r="BA95" s="111">
        <f>ROUND(SUM(BA96:BA99),2)</f>
        <v>0</v>
      </c>
      <c r="BB95" s="111">
        <f>ROUND(SUM(BB96:BB99),2)</f>
        <v>0</v>
      </c>
      <c r="BC95" s="111">
        <f>ROUND(SUM(BC96:BC99),2)</f>
        <v>0</v>
      </c>
      <c r="BD95" s="113">
        <f>ROUND(SUM(BD96:BD99),2)</f>
        <v>0</v>
      </c>
      <c r="BE95" s="7"/>
      <c r="BS95" s="114" t="s">
        <v>76</v>
      </c>
      <c r="BT95" s="114" t="s">
        <v>84</v>
      </c>
      <c r="BV95" s="114" t="s">
        <v>79</v>
      </c>
      <c r="BW95" s="114" t="s">
        <v>85</v>
      </c>
      <c r="BX95" s="114" t="s">
        <v>4</v>
      </c>
      <c r="CL95" s="114" t="s">
        <v>1</v>
      </c>
      <c r="CM95" s="114" t="s">
        <v>86</v>
      </c>
    </row>
    <row r="96" s="4" customFormat="1" ht="16.5" customHeight="1">
      <c r="A96" s="115" t="s">
        <v>87</v>
      </c>
      <c r="B96" s="63"/>
      <c r="C96" s="10"/>
      <c r="D96" s="10"/>
      <c r="E96" s="116" t="s">
        <v>81</v>
      </c>
      <c r="F96" s="116"/>
      <c r="G96" s="116"/>
      <c r="H96" s="116"/>
      <c r="I96" s="116"/>
      <c r="J96" s="10"/>
      <c r="K96" s="116" t="s">
        <v>82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'SO-01 - Stavební úpravy -...'!J30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88</v>
      </c>
      <c r="AR96" s="63"/>
      <c r="AS96" s="119">
        <v>0</v>
      </c>
      <c r="AT96" s="120">
        <f>ROUND(SUM(AV96:AW96),2)</f>
        <v>0</v>
      </c>
      <c r="AU96" s="121">
        <f>'SO-01 - Stavební úpravy -...'!P144</f>
        <v>0</v>
      </c>
      <c r="AV96" s="120">
        <f>'SO-01 - Stavební úpravy -...'!J33</f>
        <v>0</v>
      </c>
      <c r="AW96" s="120">
        <f>'SO-01 - Stavební úpravy -...'!J34</f>
        <v>0</v>
      </c>
      <c r="AX96" s="120">
        <f>'SO-01 - Stavební úpravy -...'!J35</f>
        <v>0</v>
      </c>
      <c r="AY96" s="120">
        <f>'SO-01 - Stavební úpravy -...'!J36</f>
        <v>0</v>
      </c>
      <c r="AZ96" s="120">
        <f>'SO-01 - Stavební úpravy -...'!F33</f>
        <v>0</v>
      </c>
      <c r="BA96" s="120">
        <f>'SO-01 - Stavební úpravy -...'!F34</f>
        <v>0</v>
      </c>
      <c r="BB96" s="120">
        <f>'SO-01 - Stavební úpravy -...'!F35</f>
        <v>0</v>
      </c>
      <c r="BC96" s="120">
        <f>'SO-01 - Stavební úpravy -...'!F36</f>
        <v>0</v>
      </c>
      <c r="BD96" s="122">
        <f>'SO-01 - Stavební úpravy -...'!F37</f>
        <v>0</v>
      </c>
      <c r="BE96" s="4"/>
      <c r="BT96" s="26" t="s">
        <v>86</v>
      </c>
      <c r="BU96" s="26" t="s">
        <v>89</v>
      </c>
      <c r="BV96" s="26" t="s">
        <v>79</v>
      </c>
      <c r="BW96" s="26" t="s">
        <v>85</v>
      </c>
      <c r="BX96" s="26" t="s">
        <v>4</v>
      </c>
      <c r="CL96" s="26" t="s">
        <v>1</v>
      </c>
      <c r="CM96" s="26" t="s">
        <v>86</v>
      </c>
    </row>
    <row r="97" s="4" customFormat="1" ht="23.25" customHeight="1">
      <c r="A97" s="115" t="s">
        <v>87</v>
      </c>
      <c r="B97" s="63"/>
      <c r="C97" s="10"/>
      <c r="D97" s="10"/>
      <c r="E97" s="116" t="s">
        <v>90</v>
      </c>
      <c r="F97" s="116"/>
      <c r="G97" s="116"/>
      <c r="H97" s="116"/>
      <c r="I97" s="116"/>
      <c r="J97" s="10"/>
      <c r="K97" s="116" t="s">
        <v>91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'SO-01 ZTI - Zdravotechnik...'!J32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88</v>
      </c>
      <c r="AR97" s="63"/>
      <c r="AS97" s="119">
        <v>0</v>
      </c>
      <c r="AT97" s="120">
        <f>ROUND(SUM(AV97:AW97),2)</f>
        <v>0</v>
      </c>
      <c r="AU97" s="121">
        <f>'SO-01 ZTI - Zdravotechnik...'!P131</f>
        <v>0</v>
      </c>
      <c r="AV97" s="120">
        <f>'SO-01 ZTI - Zdravotechnik...'!J35</f>
        <v>0</v>
      </c>
      <c r="AW97" s="120">
        <f>'SO-01 ZTI - Zdravotechnik...'!J36</f>
        <v>0</v>
      </c>
      <c r="AX97" s="120">
        <f>'SO-01 ZTI - Zdravotechnik...'!J37</f>
        <v>0</v>
      </c>
      <c r="AY97" s="120">
        <f>'SO-01 ZTI - Zdravotechnik...'!J38</f>
        <v>0</v>
      </c>
      <c r="AZ97" s="120">
        <f>'SO-01 ZTI - Zdravotechnik...'!F35</f>
        <v>0</v>
      </c>
      <c r="BA97" s="120">
        <f>'SO-01 ZTI - Zdravotechnik...'!F36</f>
        <v>0</v>
      </c>
      <c r="BB97" s="120">
        <f>'SO-01 ZTI - Zdravotechnik...'!F37</f>
        <v>0</v>
      </c>
      <c r="BC97" s="120">
        <f>'SO-01 ZTI - Zdravotechnik...'!F38</f>
        <v>0</v>
      </c>
      <c r="BD97" s="122">
        <f>'SO-01 ZTI - Zdravotechnik...'!F39</f>
        <v>0</v>
      </c>
      <c r="BE97" s="4"/>
      <c r="BT97" s="26" t="s">
        <v>86</v>
      </c>
      <c r="BV97" s="26" t="s">
        <v>79</v>
      </c>
      <c r="BW97" s="26" t="s">
        <v>92</v>
      </c>
      <c r="BX97" s="26" t="s">
        <v>85</v>
      </c>
      <c r="CL97" s="26" t="s">
        <v>1</v>
      </c>
    </row>
    <row r="98" s="4" customFormat="1" ht="23.25" customHeight="1">
      <c r="A98" s="115" t="s">
        <v>87</v>
      </c>
      <c r="B98" s="63"/>
      <c r="C98" s="10"/>
      <c r="D98" s="10"/>
      <c r="E98" s="116" t="s">
        <v>93</v>
      </c>
      <c r="F98" s="116"/>
      <c r="G98" s="116"/>
      <c r="H98" s="116"/>
      <c r="I98" s="116"/>
      <c r="J98" s="10"/>
      <c r="K98" s="116" t="s">
        <v>94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'SO-01 VZT - Vzduchotechni...'!J32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88</v>
      </c>
      <c r="AR98" s="63"/>
      <c r="AS98" s="119">
        <v>0</v>
      </c>
      <c r="AT98" s="120">
        <f>ROUND(SUM(AV98:AW98),2)</f>
        <v>0</v>
      </c>
      <c r="AU98" s="121">
        <f>'SO-01 VZT - Vzduchotechni...'!P132</f>
        <v>0</v>
      </c>
      <c r="AV98" s="120">
        <f>'SO-01 VZT - Vzduchotechni...'!J35</f>
        <v>0</v>
      </c>
      <c r="AW98" s="120">
        <f>'SO-01 VZT - Vzduchotechni...'!J36</f>
        <v>0</v>
      </c>
      <c r="AX98" s="120">
        <f>'SO-01 VZT - Vzduchotechni...'!J37</f>
        <v>0</v>
      </c>
      <c r="AY98" s="120">
        <f>'SO-01 VZT - Vzduchotechni...'!J38</f>
        <v>0</v>
      </c>
      <c r="AZ98" s="120">
        <f>'SO-01 VZT - Vzduchotechni...'!F35</f>
        <v>0</v>
      </c>
      <c r="BA98" s="120">
        <f>'SO-01 VZT - Vzduchotechni...'!F36</f>
        <v>0</v>
      </c>
      <c r="BB98" s="120">
        <f>'SO-01 VZT - Vzduchotechni...'!F37</f>
        <v>0</v>
      </c>
      <c r="BC98" s="120">
        <f>'SO-01 VZT - Vzduchotechni...'!F38</f>
        <v>0</v>
      </c>
      <c r="BD98" s="122">
        <f>'SO-01 VZT - Vzduchotechni...'!F39</f>
        <v>0</v>
      </c>
      <c r="BE98" s="4"/>
      <c r="BT98" s="26" t="s">
        <v>86</v>
      </c>
      <c r="BV98" s="26" t="s">
        <v>79</v>
      </c>
      <c r="BW98" s="26" t="s">
        <v>95</v>
      </c>
      <c r="BX98" s="26" t="s">
        <v>85</v>
      </c>
      <c r="CL98" s="26" t="s">
        <v>1</v>
      </c>
    </row>
    <row r="99" s="4" customFormat="1" ht="23.25" customHeight="1">
      <c r="A99" s="115" t="s">
        <v>87</v>
      </c>
      <c r="B99" s="63"/>
      <c r="C99" s="10"/>
      <c r="D99" s="10"/>
      <c r="E99" s="116" t="s">
        <v>96</v>
      </c>
      <c r="F99" s="116"/>
      <c r="G99" s="116"/>
      <c r="H99" s="116"/>
      <c r="I99" s="116"/>
      <c r="J99" s="10"/>
      <c r="K99" s="116" t="s">
        <v>97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'SO-01 VYT - Vytápění D14d...'!J32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88</v>
      </c>
      <c r="AR99" s="63"/>
      <c r="AS99" s="119">
        <v>0</v>
      </c>
      <c r="AT99" s="120">
        <f>ROUND(SUM(AV99:AW99),2)</f>
        <v>0</v>
      </c>
      <c r="AU99" s="121">
        <f>'SO-01 VYT - Vytápění D14d...'!P130</f>
        <v>0</v>
      </c>
      <c r="AV99" s="120">
        <f>'SO-01 VYT - Vytápění D14d...'!J35</f>
        <v>0</v>
      </c>
      <c r="AW99" s="120">
        <f>'SO-01 VYT - Vytápění D14d...'!J36</f>
        <v>0</v>
      </c>
      <c r="AX99" s="120">
        <f>'SO-01 VYT - Vytápění D14d...'!J37</f>
        <v>0</v>
      </c>
      <c r="AY99" s="120">
        <f>'SO-01 VYT - Vytápění D14d...'!J38</f>
        <v>0</v>
      </c>
      <c r="AZ99" s="120">
        <f>'SO-01 VYT - Vytápění D14d...'!F35</f>
        <v>0</v>
      </c>
      <c r="BA99" s="120">
        <f>'SO-01 VYT - Vytápění D14d...'!F36</f>
        <v>0</v>
      </c>
      <c r="BB99" s="120">
        <f>'SO-01 VYT - Vytápění D14d...'!F37</f>
        <v>0</v>
      </c>
      <c r="BC99" s="120">
        <f>'SO-01 VYT - Vytápění D14d...'!F38</f>
        <v>0</v>
      </c>
      <c r="BD99" s="122">
        <f>'SO-01 VYT - Vytápění D14d...'!F39</f>
        <v>0</v>
      </c>
      <c r="BE99" s="4"/>
      <c r="BT99" s="26" t="s">
        <v>86</v>
      </c>
      <c r="BV99" s="26" t="s">
        <v>79</v>
      </c>
      <c r="BW99" s="26" t="s">
        <v>98</v>
      </c>
      <c r="BX99" s="26" t="s">
        <v>85</v>
      </c>
      <c r="CL99" s="26" t="s">
        <v>1</v>
      </c>
    </row>
    <row r="100" s="7" customFormat="1" ht="16.5" customHeight="1">
      <c r="A100" s="7"/>
      <c r="B100" s="103"/>
      <c r="C100" s="104"/>
      <c r="D100" s="105" t="s">
        <v>99</v>
      </c>
      <c r="E100" s="105"/>
      <c r="F100" s="105"/>
      <c r="G100" s="105"/>
      <c r="H100" s="105"/>
      <c r="I100" s="106"/>
      <c r="J100" s="105" t="s">
        <v>100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7">
        <f>ROUND(SUM(AG101:AG104),2)</f>
        <v>0</v>
      </c>
      <c r="AH100" s="106"/>
      <c r="AI100" s="106"/>
      <c r="AJ100" s="106"/>
      <c r="AK100" s="106"/>
      <c r="AL100" s="106"/>
      <c r="AM100" s="106"/>
      <c r="AN100" s="108">
        <f>SUM(AG100,AT100)</f>
        <v>0</v>
      </c>
      <c r="AO100" s="106"/>
      <c r="AP100" s="106"/>
      <c r="AQ100" s="109" t="s">
        <v>83</v>
      </c>
      <c r="AR100" s="103"/>
      <c r="AS100" s="110">
        <f>ROUND(SUM(AS101:AS104),2)</f>
        <v>0</v>
      </c>
      <c r="AT100" s="111">
        <f>ROUND(SUM(AV100:AW100),2)</f>
        <v>0</v>
      </c>
      <c r="AU100" s="112">
        <f>ROUND(SUM(AU101:AU104),5)</f>
        <v>0</v>
      </c>
      <c r="AV100" s="111">
        <f>ROUND(AZ100*L29,2)</f>
        <v>0</v>
      </c>
      <c r="AW100" s="111">
        <f>ROUND(BA100*L30,2)</f>
        <v>0</v>
      </c>
      <c r="AX100" s="111">
        <f>ROUND(BB100*L29,2)</f>
        <v>0</v>
      </c>
      <c r="AY100" s="111">
        <f>ROUND(BC100*L30,2)</f>
        <v>0</v>
      </c>
      <c r="AZ100" s="111">
        <f>ROUND(SUM(AZ101:AZ104),2)</f>
        <v>0</v>
      </c>
      <c r="BA100" s="111">
        <f>ROUND(SUM(BA101:BA104),2)</f>
        <v>0</v>
      </c>
      <c r="BB100" s="111">
        <f>ROUND(SUM(BB101:BB104),2)</f>
        <v>0</v>
      </c>
      <c r="BC100" s="111">
        <f>ROUND(SUM(BC101:BC104),2)</f>
        <v>0</v>
      </c>
      <c r="BD100" s="113">
        <f>ROUND(SUM(BD101:BD104),2)</f>
        <v>0</v>
      </c>
      <c r="BE100" s="7"/>
      <c r="BS100" s="114" t="s">
        <v>76</v>
      </c>
      <c r="BT100" s="114" t="s">
        <v>84</v>
      </c>
      <c r="BV100" s="114" t="s">
        <v>79</v>
      </c>
      <c r="BW100" s="114" t="s">
        <v>101</v>
      </c>
      <c r="BX100" s="114" t="s">
        <v>4</v>
      </c>
      <c r="CL100" s="114" t="s">
        <v>1</v>
      </c>
      <c r="CM100" s="114" t="s">
        <v>86</v>
      </c>
    </row>
    <row r="101" s="4" customFormat="1" ht="16.5" customHeight="1">
      <c r="A101" s="115" t="s">
        <v>87</v>
      </c>
      <c r="B101" s="63"/>
      <c r="C101" s="10"/>
      <c r="D101" s="10"/>
      <c r="E101" s="116" t="s">
        <v>99</v>
      </c>
      <c r="F101" s="116"/>
      <c r="G101" s="116"/>
      <c r="H101" s="116"/>
      <c r="I101" s="116"/>
      <c r="J101" s="10"/>
      <c r="K101" s="116" t="s">
        <v>100</v>
      </c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7">
        <f>'SO-02 - Stavební úpravy -...'!J30</f>
        <v>0</v>
      </c>
      <c r="AH101" s="10"/>
      <c r="AI101" s="10"/>
      <c r="AJ101" s="10"/>
      <c r="AK101" s="10"/>
      <c r="AL101" s="10"/>
      <c r="AM101" s="10"/>
      <c r="AN101" s="117">
        <f>SUM(AG101,AT101)</f>
        <v>0</v>
      </c>
      <c r="AO101" s="10"/>
      <c r="AP101" s="10"/>
      <c r="AQ101" s="118" t="s">
        <v>88</v>
      </c>
      <c r="AR101" s="63"/>
      <c r="AS101" s="119">
        <v>0</v>
      </c>
      <c r="AT101" s="120">
        <f>ROUND(SUM(AV101:AW101),2)</f>
        <v>0</v>
      </c>
      <c r="AU101" s="121">
        <f>'SO-02 - Stavební úpravy -...'!P144</f>
        <v>0</v>
      </c>
      <c r="AV101" s="120">
        <f>'SO-02 - Stavební úpravy -...'!J33</f>
        <v>0</v>
      </c>
      <c r="AW101" s="120">
        <f>'SO-02 - Stavební úpravy -...'!J34</f>
        <v>0</v>
      </c>
      <c r="AX101" s="120">
        <f>'SO-02 - Stavební úpravy -...'!J35</f>
        <v>0</v>
      </c>
      <c r="AY101" s="120">
        <f>'SO-02 - Stavební úpravy -...'!J36</f>
        <v>0</v>
      </c>
      <c r="AZ101" s="120">
        <f>'SO-02 - Stavební úpravy -...'!F33</f>
        <v>0</v>
      </c>
      <c r="BA101" s="120">
        <f>'SO-02 - Stavební úpravy -...'!F34</f>
        <v>0</v>
      </c>
      <c r="BB101" s="120">
        <f>'SO-02 - Stavební úpravy -...'!F35</f>
        <v>0</v>
      </c>
      <c r="BC101" s="120">
        <f>'SO-02 - Stavební úpravy -...'!F36</f>
        <v>0</v>
      </c>
      <c r="BD101" s="122">
        <f>'SO-02 - Stavební úpravy -...'!F37</f>
        <v>0</v>
      </c>
      <c r="BE101" s="4"/>
      <c r="BT101" s="26" t="s">
        <v>86</v>
      </c>
      <c r="BU101" s="26" t="s">
        <v>89</v>
      </c>
      <c r="BV101" s="26" t="s">
        <v>79</v>
      </c>
      <c r="BW101" s="26" t="s">
        <v>101</v>
      </c>
      <c r="BX101" s="26" t="s">
        <v>4</v>
      </c>
      <c r="CL101" s="26" t="s">
        <v>1</v>
      </c>
      <c r="CM101" s="26" t="s">
        <v>86</v>
      </c>
    </row>
    <row r="102" s="4" customFormat="1" ht="23.25" customHeight="1">
      <c r="A102" s="115" t="s">
        <v>87</v>
      </c>
      <c r="B102" s="63"/>
      <c r="C102" s="10"/>
      <c r="D102" s="10"/>
      <c r="E102" s="116" t="s">
        <v>102</v>
      </c>
      <c r="F102" s="116"/>
      <c r="G102" s="116"/>
      <c r="H102" s="116"/>
      <c r="I102" s="116"/>
      <c r="J102" s="10"/>
      <c r="K102" s="116" t="s">
        <v>103</v>
      </c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7">
        <f>'SO-02 ZTI - Zdravotechnik...'!J32</f>
        <v>0</v>
      </c>
      <c r="AH102" s="10"/>
      <c r="AI102" s="10"/>
      <c r="AJ102" s="10"/>
      <c r="AK102" s="10"/>
      <c r="AL102" s="10"/>
      <c r="AM102" s="10"/>
      <c r="AN102" s="117">
        <f>SUM(AG102,AT102)</f>
        <v>0</v>
      </c>
      <c r="AO102" s="10"/>
      <c r="AP102" s="10"/>
      <c r="AQ102" s="118" t="s">
        <v>88</v>
      </c>
      <c r="AR102" s="63"/>
      <c r="AS102" s="119">
        <v>0</v>
      </c>
      <c r="AT102" s="120">
        <f>ROUND(SUM(AV102:AW102),2)</f>
        <v>0</v>
      </c>
      <c r="AU102" s="121">
        <f>'SO-02 ZTI - Zdravotechnik...'!P131</f>
        <v>0</v>
      </c>
      <c r="AV102" s="120">
        <f>'SO-02 ZTI - Zdravotechnik...'!J35</f>
        <v>0</v>
      </c>
      <c r="AW102" s="120">
        <f>'SO-02 ZTI - Zdravotechnik...'!J36</f>
        <v>0</v>
      </c>
      <c r="AX102" s="120">
        <f>'SO-02 ZTI - Zdravotechnik...'!J37</f>
        <v>0</v>
      </c>
      <c r="AY102" s="120">
        <f>'SO-02 ZTI - Zdravotechnik...'!J38</f>
        <v>0</v>
      </c>
      <c r="AZ102" s="120">
        <f>'SO-02 ZTI - Zdravotechnik...'!F35</f>
        <v>0</v>
      </c>
      <c r="BA102" s="120">
        <f>'SO-02 ZTI - Zdravotechnik...'!F36</f>
        <v>0</v>
      </c>
      <c r="BB102" s="120">
        <f>'SO-02 ZTI - Zdravotechnik...'!F37</f>
        <v>0</v>
      </c>
      <c r="BC102" s="120">
        <f>'SO-02 ZTI - Zdravotechnik...'!F38</f>
        <v>0</v>
      </c>
      <c r="BD102" s="122">
        <f>'SO-02 ZTI - Zdravotechnik...'!F39</f>
        <v>0</v>
      </c>
      <c r="BE102" s="4"/>
      <c r="BT102" s="26" t="s">
        <v>86</v>
      </c>
      <c r="BV102" s="26" t="s">
        <v>79</v>
      </c>
      <c r="BW102" s="26" t="s">
        <v>104</v>
      </c>
      <c r="BX102" s="26" t="s">
        <v>101</v>
      </c>
      <c r="CL102" s="26" t="s">
        <v>1</v>
      </c>
    </row>
    <row r="103" s="4" customFormat="1" ht="23.25" customHeight="1">
      <c r="A103" s="115" t="s">
        <v>87</v>
      </c>
      <c r="B103" s="63"/>
      <c r="C103" s="10"/>
      <c r="D103" s="10"/>
      <c r="E103" s="116" t="s">
        <v>105</v>
      </c>
      <c r="F103" s="116"/>
      <c r="G103" s="116"/>
      <c r="H103" s="116"/>
      <c r="I103" s="116"/>
      <c r="J103" s="10"/>
      <c r="K103" s="116" t="s">
        <v>106</v>
      </c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7">
        <f>'SO-02 VZT - Vzduchotechni...'!J32</f>
        <v>0</v>
      </c>
      <c r="AH103" s="10"/>
      <c r="AI103" s="10"/>
      <c r="AJ103" s="10"/>
      <c r="AK103" s="10"/>
      <c r="AL103" s="10"/>
      <c r="AM103" s="10"/>
      <c r="AN103" s="117">
        <f>SUM(AG103,AT103)</f>
        <v>0</v>
      </c>
      <c r="AO103" s="10"/>
      <c r="AP103" s="10"/>
      <c r="AQ103" s="118" t="s">
        <v>88</v>
      </c>
      <c r="AR103" s="63"/>
      <c r="AS103" s="119">
        <v>0</v>
      </c>
      <c r="AT103" s="120">
        <f>ROUND(SUM(AV103:AW103),2)</f>
        <v>0</v>
      </c>
      <c r="AU103" s="121">
        <f>'SO-02 VZT - Vzduchotechni...'!P132</f>
        <v>0</v>
      </c>
      <c r="AV103" s="120">
        <f>'SO-02 VZT - Vzduchotechni...'!J35</f>
        <v>0</v>
      </c>
      <c r="AW103" s="120">
        <f>'SO-02 VZT - Vzduchotechni...'!J36</f>
        <v>0</v>
      </c>
      <c r="AX103" s="120">
        <f>'SO-02 VZT - Vzduchotechni...'!J37</f>
        <v>0</v>
      </c>
      <c r="AY103" s="120">
        <f>'SO-02 VZT - Vzduchotechni...'!J38</f>
        <v>0</v>
      </c>
      <c r="AZ103" s="120">
        <f>'SO-02 VZT - Vzduchotechni...'!F35</f>
        <v>0</v>
      </c>
      <c r="BA103" s="120">
        <f>'SO-02 VZT - Vzduchotechni...'!F36</f>
        <v>0</v>
      </c>
      <c r="BB103" s="120">
        <f>'SO-02 VZT - Vzduchotechni...'!F37</f>
        <v>0</v>
      </c>
      <c r="BC103" s="120">
        <f>'SO-02 VZT - Vzduchotechni...'!F38</f>
        <v>0</v>
      </c>
      <c r="BD103" s="122">
        <f>'SO-02 VZT - Vzduchotechni...'!F39</f>
        <v>0</v>
      </c>
      <c r="BE103" s="4"/>
      <c r="BT103" s="26" t="s">
        <v>86</v>
      </c>
      <c r="BV103" s="26" t="s">
        <v>79</v>
      </c>
      <c r="BW103" s="26" t="s">
        <v>107</v>
      </c>
      <c r="BX103" s="26" t="s">
        <v>101</v>
      </c>
      <c r="CL103" s="26" t="s">
        <v>1</v>
      </c>
    </row>
    <row r="104" s="4" customFormat="1" ht="23.25" customHeight="1">
      <c r="A104" s="115" t="s">
        <v>87</v>
      </c>
      <c r="B104" s="63"/>
      <c r="C104" s="10"/>
      <c r="D104" s="10"/>
      <c r="E104" s="116" t="s">
        <v>108</v>
      </c>
      <c r="F104" s="116"/>
      <c r="G104" s="116"/>
      <c r="H104" s="116"/>
      <c r="I104" s="116"/>
      <c r="J104" s="10"/>
      <c r="K104" s="116" t="s">
        <v>109</v>
      </c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7">
        <f>'SO-02 VYT - Vytápění D14d...'!J32</f>
        <v>0</v>
      </c>
      <c r="AH104" s="10"/>
      <c r="AI104" s="10"/>
      <c r="AJ104" s="10"/>
      <c r="AK104" s="10"/>
      <c r="AL104" s="10"/>
      <c r="AM104" s="10"/>
      <c r="AN104" s="117">
        <f>SUM(AG104,AT104)</f>
        <v>0</v>
      </c>
      <c r="AO104" s="10"/>
      <c r="AP104" s="10"/>
      <c r="AQ104" s="118" t="s">
        <v>88</v>
      </c>
      <c r="AR104" s="63"/>
      <c r="AS104" s="119">
        <v>0</v>
      </c>
      <c r="AT104" s="120">
        <f>ROUND(SUM(AV104:AW104),2)</f>
        <v>0</v>
      </c>
      <c r="AU104" s="121">
        <f>'SO-02 VYT - Vytápění D14d...'!P130</f>
        <v>0</v>
      </c>
      <c r="AV104" s="120">
        <f>'SO-02 VYT - Vytápění D14d...'!J35</f>
        <v>0</v>
      </c>
      <c r="AW104" s="120">
        <f>'SO-02 VYT - Vytápění D14d...'!J36</f>
        <v>0</v>
      </c>
      <c r="AX104" s="120">
        <f>'SO-02 VYT - Vytápění D14d...'!J37</f>
        <v>0</v>
      </c>
      <c r="AY104" s="120">
        <f>'SO-02 VYT - Vytápění D14d...'!J38</f>
        <v>0</v>
      </c>
      <c r="AZ104" s="120">
        <f>'SO-02 VYT - Vytápění D14d...'!F35</f>
        <v>0</v>
      </c>
      <c r="BA104" s="120">
        <f>'SO-02 VYT - Vytápění D14d...'!F36</f>
        <v>0</v>
      </c>
      <c r="BB104" s="120">
        <f>'SO-02 VYT - Vytápění D14d...'!F37</f>
        <v>0</v>
      </c>
      <c r="BC104" s="120">
        <f>'SO-02 VYT - Vytápění D14d...'!F38</f>
        <v>0</v>
      </c>
      <c r="BD104" s="122">
        <f>'SO-02 VYT - Vytápění D14d...'!F39</f>
        <v>0</v>
      </c>
      <c r="BE104" s="4"/>
      <c r="BT104" s="26" t="s">
        <v>86</v>
      </c>
      <c r="BV104" s="26" t="s">
        <v>79</v>
      </c>
      <c r="BW104" s="26" t="s">
        <v>110</v>
      </c>
      <c r="BX104" s="26" t="s">
        <v>101</v>
      </c>
      <c r="CL104" s="26" t="s">
        <v>1</v>
      </c>
    </row>
    <row r="105" s="7" customFormat="1" ht="16.5" customHeight="1">
      <c r="A105" s="115" t="s">
        <v>87</v>
      </c>
      <c r="B105" s="103"/>
      <c r="C105" s="104"/>
      <c r="D105" s="105" t="s">
        <v>111</v>
      </c>
      <c r="E105" s="105"/>
      <c r="F105" s="105"/>
      <c r="G105" s="105"/>
      <c r="H105" s="105"/>
      <c r="I105" s="106"/>
      <c r="J105" s="105" t="s">
        <v>112</v>
      </c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108">
        <f>'SO-03 - Mobiliář'!J30</f>
        <v>0</v>
      </c>
      <c r="AH105" s="106"/>
      <c r="AI105" s="106"/>
      <c r="AJ105" s="106"/>
      <c r="AK105" s="106"/>
      <c r="AL105" s="106"/>
      <c r="AM105" s="106"/>
      <c r="AN105" s="108">
        <f>SUM(AG105,AT105)</f>
        <v>0</v>
      </c>
      <c r="AO105" s="106"/>
      <c r="AP105" s="106"/>
      <c r="AQ105" s="109" t="s">
        <v>83</v>
      </c>
      <c r="AR105" s="103"/>
      <c r="AS105" s="110">
        <v>0</v>
      </c>
      <c r="AT105" s="111">
        <f>ROUND(SUM(AV105:AW105),2)</f>
        <v>0</v>
      </c>
      <c r="AU105" s="112">
        <f>'SO-03 - Mobiliář'!P118</f>
        <v>0</v>
      </c>
      <c r="AV105" s="111">
        <f>'SO-03 - Mobiliář'!J33</f>
        <v>0</v>
      </c>
      <c r="AW105" s="111">
        <f>'SO-03 - Mobiliář'!J34</f>
        <v>0</v>
      </c>
      <c r="AX105" s="111">
        <f>'SO-03 - Mobiliář'!J35</f>
        <v>0</v>
      </c>
      <c r="AY105" s="111">
        <f>'SO-03 - Mobiliář'!J36</f>
        <v>0</v>
      </c>
      <c r="AZ105" s="111">
        <f>'SO-03 - Mobiliář'!F33</f>
        <v>0</v>
      </c>
      <c r="BA105" s="111">
        <f>'SO-03 - Mobiliář'!F34</f>
        <v>0</v>
      </c>
      <c r="BB105" s="111">
        <f>'SO-03 - Mobiliář'!F35</f>
        <v>0</v>
      </c>
      <c r="BC105" s="111">
        <f>'SO-03 - Mobiliář'!F36</f>
        <v>0</v>
      </c>
      <c r="BD105" s="113">
        <f>'SO-03 - Mobiliář'!F37</f>
        <v>0</v>
      </c>
      <c r="BE105" s="7"/>
      <c r="BT105" s="114" t="s">
        <v>84</v>
      </c>
      <c r="BV105" s="114" t="s">
        <v>79</v>
      </c>
      <c r="BW105" s="114" t="s">
        <v>113</v>
      </c>
      <c r="BX105" s="114" t="s">
        <v>4</v>
      </c>
      <c r="CL105" s="114" t="s">
        <v>1</v>
      </c>
      <c r="CM105" s="114" t="s">
        <v>86</v>
      </c>
    </row>
    <row r="106" s="7" customFormat="1" ht="16.5" customHeight="1">
      <c r="A106" s="115" t="s">
        <v>87</v>
      </c>
      <c r="B106" s="103"/>
      <c r="C106" s="104"/>
      <c r="D106" s="105" t="s">
        <v>114</v>
      </c>
      <c r="E106" s="105"/>
      <c r="F106" s="105"/>
      <c r="G106" s="105"/>
      <c r="H106" s="105"/>
      <c r="I106" s="106"/>
      <c r="J106" s="105" t="s">
        <v>115</v>
      </c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8">
        <f>'ELINST - Elektroinstalace'!J30</f>
        <v>0</v>
      </c>
      <c r="AH106" s="106"/>
      <c r="AI106" s="106"/>
      <c r="AJ106" s="106"/>
      <c r="AK106" s="106"/>
      <c r="AL106" s="106"/>
      <c r="AM106" s="106"/>
      <c r="AN106" s="108">
        <f>SUM(AG106,AT106)</f>
        <v>0</v>
      </c>
      <c r="AO106" s="106"/>
      <c r="AP106" s="106"/>
      <c r="AQ106" s="109" t="s">
        <v>83</v>
      </c>
      <c r="AR106" s="103"/>
      <c r="AS106" s="123">
        <v>0</v>
      </c>
      <c r="AT106" s="124">
        <f>ROUND(SUM(AV106:AW106),2)</f>
        <v>0</v>
      </c>
      <c r="AU106" s="125">
        <f>'ELINST - Elektroinstalace'!P127</f>
        <v>0</v>
      </c>
      <c r="AV106" s="124">
        <f>'ELINST - Elektroinstalace'!J33</f>
        <v>0</v>
      </c>
      <c r="AW106" s="124">
        <f>'ELINST - Elektroinstalace'!J34</f>
        <v>0</v>
      </c>
      <c r="AX106" s="124">
        <f>'ELINST - Elektroinstalace'!J35</f>
        <v>0</v>
      </c>
      <c r="AY106" s="124">
        <f>'ELINST - Elektroinstalace'!J36</f>
        <v>0</v>
      </c>
      <c r="AZ106" s="124">
        <f>'ELINST - Elektroinstalace'!F33</f>
        <v>0</v>
      </c>
      <c r="BA106" s="124">
        <f>'ELINST - Elektroinstalace'!F34</f>
        <v>0</v>
      </c>
      <c r="BB106" s="124">
        <f>'ELINST - Elektroinstalace'!F35</f>
        <v>0</v>
      </c>
      <c r="BC106" s="124">
        <f>'ELINST - Elektroinstalace'!F36</f>
        <v>0</v>
      </c>
      <c r="BD106" s="126">
        <f>'ELINST - Elektroinstalace'!F37</f>
        <v>0</v>
      </c>
      <c r="BE106" s="7"/>
      <c r="BT106" s="114" t="s">
        <v>84</v>
      </c>
      <c r="BV106" s="114" t="s">
        <v>79</v>
      </c>
      <c r="BW106" s="114" t="s">
        <v>116</v>
      </c>
      <c r="BX106" s="114" t="s">
        <v>4</v>
      </c>
      <c r="CL106" s="114" t="s">
        <v>1</v>
      </c>
      <c r="CM106" s="114" t="s">
        <v>86</v>
      </c>
    </row>
    <row r="107" s="2" customFormat="1" ht="30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8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38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</sheetData>
  <mergeCells count="86">
    <mergeCell ref="C92:G92"/>
    <mergeCell ref="D95:H95"/>
    <mergeCell ref="D100:H100"/>
    <mergeCell ref="E98:I98"/>
    <mergeCell ref="E96:I96"/>
    <mergeCell ref="E99:I99"/>
    <mergeCell ref="E101:I101"/>
    <mergeCell ref="E97:I97"/>
    <mergeCell ref="E102:I102"/>
    <mergeCell ref="E103:I103"/>
    <mergeCell ref="E104:I104"/>
    <mergeCell ref="I92:AF92"/>
    <mergeCell ref="J95:AF95"/>
    <mergeCell ref="J100:AF100"/>
    <mergeCell ref="K101:AF101"/>
    <mergeCell ref="K97:AF97"/>
    <mergeCell ref="K102:AF102"/>
    <mergeCell ref="K103:AF103"/>
    <mergeCell ref="K99:AF99"/>
    <mergeCell ref="K104:AF104"/>
    <mergeCell ref="K96:AF96"/>
    <mergeCell ref="K98:AF98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4:AM104"/>
    <mergeCell ref="AG97:AM97"/>
    <mergeCell ref="AG92:AM92"/>
    <mergeCell ref="AG98:AM98"/>
    <mergeCell ref="AG96:AM96"/>
    <mergeCell ref="AG95:AM95"/>
    <mergeCell ref="AG99:AM99"/>
    <mergeCell ref="AG102:AM102"/>
    <mergeCell ref="AG103:AM103"/>
    <mergeCell ref="AG100:AM100"/>
    <mergeCell ref="AG101:AM101"/>
    <mergeCell ref="AM89:AP89"/>
    <mergeCell ref="AM90:AP90"/>
    <mergeCell ref="AM87:AN87"/>
    <mergeCell ref="AN102:AP102"/>
    <mergeCell ref="AN104:AP104"/>
    <mergeCell ref="AN103:AP103"/>
    <mergeCell ref="AN101:AP101"/>
    <mergeCell ref="AN97:AP97"/>
    <mergeCell ref="AN95:AP95"/>
    <mergeCell ref="AN100:AP100"/>
    <mergeCell ref="AN99:AP99"/>
    <mergeCell ref="AN96:AP96"/>
    <mergeCell ref="AN92:AP92"/>
    <mergeCell ref="AN98:AP98"/>
    <mergeCell ref="AS89:AT91"/>
    <mergeCell ref="AN105:AP105"/>
    <mergeCell ref="AG105:AM105"/>
    <mergeCell ref="AN106:AP106"/>
    <mergeCell ref="AG106:AM106"/>
    <mergeCell ref="AN94:AP94"/>
  </mergeCells>
  <hyperlinks>
    <hyperlink ref="A96" location="'SO-01 - Stavební úpravy -...'!C2" display="/"/>
    <hyperlink ref="A97" location="'SO-01 ZTI - Zdravotechnik...'!C2" display="/"/>
    <hyperlink ref="A98" location="'SO-01 VZT - Vzduchotechni...'!C2" display="/"/>
    <hyperlink ref="A99" location="'SO-01 VYT - Vytápění D14d...'!C2" display="/"/>
    <hyperlink ref="A101" location="'SO-02 - Stavební úpravy -...'!C2" display="/"/>
    <hyperlink ref="A102" location="'SO-02 ZTI - Zdravotechnik...'!C2" display="/"/>
    <hyperlink ref="A103" location="'SO-02 VZT - Vzduchotechni...'!C2" display="/"/>
    <hyperlink ref="A104" location="'SO-02 VYT - Vytápění D14d...'!C2" display="/"/>
    <hyperlink ref="A105" location="'SO-03 - Mobiliář'!C2" display="/"/>
    <hyperlink ref="A106" location="'ELINST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2515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19. 11. 2025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">
        <v>30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32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ROUND(J118,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ROUND((ROUND((SUM(BE118:BE126)),  2) + SUM(BE128:BE132)), 2)</f>
        <v>0</v>
      </c>
      <c r="G33" s="37"/>
      <c r="H33" s="37"/>
      <c r="I33" s="135">
        <v>0.20999999999999999</v>
      </c>
      <c r="J33" s="134">
        <f>ROUND((ROUND(((SUM(BE118:BE126))*I33),  2) + (SUM(BE128:BE132)*I33)),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ROUND((ROUND((SUM(BF118:BF126)),  2) + SUM(BF128:BF132)), 2)</f>
        <v>0</v>
      </c>
      <c r="G34" s="37"/>
      <c r="H34" s="37"/>
      <c r="I34" s="135">
        <v>0.12</v>
      </c>
      <c r="J34" s="134">
        <f>ROUND((ROUND(((SUM(BF118:BF126))*I34),  2) + (SUM(BF128:BF132)*I34)),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ROUND((ROUND((SUM(BG118:BG126)),  2) + SUM(BG128:BG132)),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ROUND((ROUND((SUM(BH118:BH126)),  2) + SUM(BH128:BH132)),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ROUND((ROUND((SUM(BI118:BI126)),  2) + SUM(BI128:BI132)),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SO-03 - Mobiliář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19. 11. 2025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>RHM a.s.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121</v>
      </c>
      <c r="D94" s="136"/>
      <c r="E94" s="136"/>
      <c r="F94" s="136"/>
      <c r="G94" s="136"/>
      <c r="H94" s="136"/>
      <c r="I94" s="136"/>
      <c r="J94" s="145" t="s">
        <v>122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123</v>
      </c>
      <c r="D96" s="37"/>
      <c r="E96" s="37"/>
      <c r="F96" s="37"/>
      <c r="G96" s="37"/>
      <c r="H96" s="37"/>
      <c r="I96" s="37"/>
      <c r="J96" s="95">
        <f>J118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124</v>
      </c>
    </row>
    <row r="97" s="9" customFormat="1" ht="24.96" customHeight="1">
      <c r="A97" s="9"/>
      <c r="B97" s="147"/>
      <c r="C97" s="9"/>
      <c r="D97" s="148" t="s">
        <v>2516</v>
      </c>
      <c r="E97" s="149"/>
      <c r="F97" s="149"/>
      <c r="G97" s="149"/>
      <c r="H97" s="149"/>
      <c r="I97" s="149"/>
      <c r="J97" s="150">
        <f>J119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1.84" customHeight="1">
      <c r="A98" s="9"/>
      <c r="B98" s="147"/>
      <c r="C98" s="9"/>
      <c r="D98" s="155" t="s">
        <v>152</v>
      </c>
      <c r="E98" s="9"/>
      <c r="F98" s="9"/>
      <c r="G98" s="9"/>
      <c r="H98" s="9"/>
      <c r="I98" s="9"/>
      <c r="J98" s="156">
        <f>J127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7"/>
      <c r="B99" s="38"/>
      <c r="C99" s="37"/>
      <c r="D99" s="37"/>
      <c r="E99" s="37"/>
      <c r="F99" s="37"/>
      <c r="G99" s="37"/>
      <c r="H99" s="37"/>
      <c r="I99" s="37"/>
      <c r="J99" s="37"/>
      <c r="K99" s="37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59"/>
      <c r="C100" s="60"/>
      <c r="D100" s="60"/>
      <c r="E100" s="60"/>
      <c r="F100" s="60"/>
      <c r="G100" s="60"/>
      <c r="H100" s="60"/>
      <c r="I100" s="60"/>
      <c r="J100" s="60"/>
      <c r="K100" s="60"/>
      <c r="L100" s="54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153</v>
      </c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7"/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7"/>
      <c r="D108" s="37"/>
      <c r="E108" s="128" t="str">
        <f>E7</f>
        <v>Dostavba budovy - zkapacitnění - ZŠ Hovorčovická, Praha 8</v>
      </c>
      <c r="F108" s="31"/>
      <c r="G108" s="31"/>
      <c r="H108" s="31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118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66" t="str">
        <f>E9</f>
        <v>SO-03 - Mobiliář</v>
      </c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7"/>
      <c r="E112" s="37"/>
      <c r="F112" s="26" t="str">
        <f>F12</f>
        <v xml:space="preserve"> </v>
      </c>
      <c r="G112" s="37"/>
      <c r="H112" s="37"/>
      <c r="I112" s="31" t="s">
        <v>22</v>
      </c>
      <c r="J112" s="68" t="str">
        <f>IF(J12="","",J12)</f>
        <v>19. 11. 2025</v>
      </c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7"/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7"/>
      <c r="E114" s="37"/>
      <c r="F114" s="26" t="str">
        <f>E15</f>
        <v xml:space="preserve"> </v>
      </c>
      <c r="G114" s="37"/>
      <c r="H114" s="37"/>
      <c r="I114" s="31" t="s">
        <v>29</v>
      </c>
      <c r="J114" s="35" t="str">
        <f>E21</f>
        <v>RHM a.s.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27</v>
      </c>
      <c r="D115" s="37"/>
      <c r="E115" s="37"/>
      <c r="F115" s="26" t="str">
        <f>IF(E18="","",E18)</f>
        <v>Vyplň údaj</v>
      </c>
      <c r="G115" s="37"/>
      <c r="H115" s="37"/>
      <c r="I115" s="31" t="s">
        <v>34</v>
      </c>
      <c r="J115" s="35" t="str">
        <f>E24</f>
        <v xml:space="preserve"> </v>
      </c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57"/>
      <c r="B117" s="158"/>
      <c r="C117" s="159" t="s">
        <v>154</v>
      </c>
      <c r="D117" s="160" t="s">
        <v>62</v>
      </c>
      <c r="E117" s="160" t="s">
        <v>58</v>
      </c>
      <c r="F117" s="160" t="s">
        <v>59</v>
      </c>
      <c r="G117" s="160" t="s">
        <v>155</v>
      </c>
      <c r="H117" s="160" t="s">
        <v>156</v>
      </c>
      <c r="I117" s="160" t="s">
        <v>157</v>
      </c>
      <c r="J117" s="161" t="s">
        <v>122</v>
      </c>
      <c r="K117" s="162" t="s">
        <v>158</v>
      </c>
      <c r="L117" s="163"/>
      <c r="M117" s="85" t="s">
        <v>1</v>
      </c>
      <c r="N117" s="86" t="s">
        <v>41</v>
      </c>
      <c r="O117" s="86" t="s">
        <v>159</v>
      </c>
      <c r="P117" s="86" t="s">
        <v>160</v>
      </c>
      <c r="Q117" s="86" t="s">
        <v>161</v>
      </c>
      <c r="R117" s="86" t="s">
        <v>162</v>
      </c>
      <c r="S117" s="86" t="s">
        <v>163</v>
      </c>
      <c r="T117" s="87" t="s">
        <v>164</v>
      </c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</row>
    <row r="118" s="2" customFormat="1" ht="22.8" customHeight="1">
      <c r="A118" s="37"/>
      <c r="B118" s="38"/>
      <c r="C118" s="92" t="s">
        <v>165</v>
      </c>
      <c r="D118" s="37"/>
      <c r="E118" s="37"/>
      <c r="F118" s="37"/>
      <c r="G118" s="37"/>
      <c r="H118" s="37"/>
      <c r="I118" s="37"/>
      <c r="J118" s="164">
        <f>BK118</f>
        <v>0</v>
      </c>
      <c r="K118" s="37"/>
      <c r="L118" s="38"/>
      <c r="M118" s="88"/>
      <c r="N118" s="72"/>
      <c r="O118" s="89"/>
      <c r="P118" s="165">
        <f>P119+P127</f>
        <v>0</v>
      </c>
      <c r="Q118" s="89"/>
      <c r="R118" s="165">
        <f>R119+R127</f>
        <v>0</v>
      </c>
      <c r="S118" s="89"/>
      <c r="T118" s="166">
        <f>T119+T127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8" t="s">
        <v>76</v>
      </c>
      <c r="AU118" s="18" t="s">
        <v>124</v>
      </c>
      <c r="BK118" s="167">
        <f>BK119+BK127</f>
        <v>0</v>
      </c>
    </row>
    <row r="119" s="12" customFormat="1" ht="25.92" customHeight="1">
      <c r="A119" s="12"/>
      <c r="B119" s="168"/>
      <c r="C119" s="12"/>
      <c r="D119" s="169" t="s">
        <v>76</v>
      </c>
      <c r="E119" s="170" t="s">
        <v>2517</v>
      </c>
      <c r="F119" s="170" t="s">
        <v>112</v>
      </c>
      <c r="G119" s="12"/>
      <c r="H119" s="12"/>
      <c r="I119" s="171"/>
      <c r="J119" s="156">
        <f>BK119</f>
        <v>0</v>
      </c>
      <c r="K119" s="12"/>
      <c r="L119" s="168"/>
      <c r="M119" s="172"/>
      <c r="N119" s="173"/>
      <c r="O119" s="173"/>
      <c r="P119" s="174">
        <f>SUM(P120:P126)</f>
        <v>0</v>
      </c>
      <c r="Q119" s="173"/>
      <c r="R119" s="174">
        <f>SUM(R120:R126)</f>
        <v>0</v>
      </c>
      <c r="S119" s="173"/>
      <c r="T119" s="175">
        <f>SUM(T120:T126)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9" t="s">
        <v>175</v>
      </c>
      <c r="AT119" s="176" t="s">
        <v>76</v>
      </c>
      <c r="AU119" s="176" t="s">
        <v>77</v>
      </c>
      <c r="AY119" s="169" t="s">
        <v>168</v>
      </c>
      <c r="BK119" s="177">
        <f>SUM(BK120:BK126)</f>
        <v>0</v>
      </c>
    </row>
    <row r="120" s="2" customFormat="1" ht="16.5" customHeight="1">
      <c r="A120" s="37"/>
      <c r="B120" s="180"/>
      <c r="C120" s="181" t="s">
        <v>84</v>
      </c>
      <c r="D120" s="181" t="s">
        <v>171</v>
      </c>
      <c r="E120" s="182" t="s">
        <v>2518</v>
      </c>
      <c r="F120" s="183" t="s">
        <v>2519</v>
      </c>
      <c r="G120" s="184" t="s">
        <v>174</v>
      </c>
      <c r="H120" s="185">
        <v>80</v>
      </c>
      <c r="I120" s="186"/>
      <c r="J120" s="187">
        <f>ROUND(I120*H120,2)</f>
        <v>0</v>
      </c>
      <c r="K120" s="188"/>
      <c r="L120" s="38"/>
      <c r="M120" s="189" t="s">
        <v>1</v>
      </c>
      <c r="N120" s="190" t="s">
        <v>42</v>
      </c>
      <c r="O120" s="76"/>
      <c r="P120" s="191">
        <f>O120*H120</f>
        <v>0</v>
      </c>
      <c r="Q120" s="191">
        <v>0</v>
      </c>
      <c r="R120" s="191">
        <f>Q120*H120</f>
        <v>0</v>
      </c>
      <c r="S120" s="191">
        <v>0</v>
      </c>
      <c r="T120" s="192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93" t="s">
        <v>175</v>
      </c>
      <c r="AT120" s="193" t="s">
        <v>171</v>
      </c>
      <c r="AU120" s="193" t="s">
        <v>84</v>
      </c>
      <c r="AY120" s="18" t="s">
        <v>168</v>
      </c>
      <c r="BE120" s="194">
        <f>IF(N120="základní",J120,0)</f>
        <v>0</v>
      </c>
      <c r="BF120" s="194">
        <f>IF(N120="snížená",J120,0)</f>
        <v>0</v>
      </c>
      <c r="BG120" s="194">
        <f>IF(N120="zákl. přenesená",J120,0)</f>
        <v>0</v>
      </c>
      <c r="BH120" s="194">
        <f>IF(N120="sníž. přenesená",J120,0)</f>
        <v>0</v>
      </c>
      <c r="BI120" s="194">
        <f>IF(N120="nulová",J120,0)</f>
        <v>0</v>
      </c>
      <c r="BJ120" s="18" t="s">
        <v>84</v>
      </c>
      <c r="BK120" s="194">
        <f>ROUND(I120*H120,2)</f>
        <v>0</v>
      </c>
      <c r="BL120" s="18" t="s">
        <v>175</v>
      </c>
      <c r="BM120" s="193" t="s">
        <v>2520</v>
      </c>
    </row>
    <row r="121" s="2" customFormat="1" ht="16.5" customHeight="1">
      <c r="A121" s="37"/>
      <c r="B121" s="180"/>
      <c r="C121" s="181" t="s">
        <v>86</v>
      </c>
      <c r="D121" s="181" t="s">
        <v>171</v>
      </c>
      <c r="E121" s="182" t="s">
        <v>2521</v>
      </c>
      <c r="F121" s="183" t="s">
        <v>2522</v>
      </c>
      <c r="G121" s="184" t="s">
        <v>179</v>
      </c>
      <c r="H121" s="185">
        <v>1</v>
      </c>
      <c r="I121" s="186"/>
      <c r="J121" s="187">
        <f>ROUND(I121*H121,2)</f>
        <v>0</v>
      </c>
      <c r="K121" s="188"/>
      <c r="L121" s="38"/>
      <c r="M121" s="189" t="s">
        <v>1</v>
      </c>
      <c r="N121" s="190" t="s">
        <v>42</v>
      </c>
      <c r="O121" s="76"/>
      <c r="P121" s="191">
        <f>O121*H121</f>
        <v>0</v>
      </c>
      <c r="Q121" s="191">
        <v>0</v>
      </c>
      <c r="R121" s="191">
        <f>Q121*H121</f>
        <v>0</v>
      </c>
      <c r="S121" s="191">
        <v>0</v>
      </c>
      <c r="T121" s="192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93" t="s">
        <v>175</v>
      </c>
      <c r="AT121" s="193" t="s">
        <v>171</v>
      </c>
      <c r="AU121" s="193" t="s">
        <v>84</v>
      </c>
      <c r="AY121" s="18" t="s">
        <v>168</v>
      </c>
      <c r="BE121" s="194">
        <f>IF(N121="základní",J121,0)</f>
        <v>0</v>
      </c>
      <c r="BF121" s="194">
        <f>IF(N121="snížená",J121,0)</f>
        <v>0</v>
      </c>
      <c r="BG121" s="194">
        <f>IF(N121="zákl. přenesená",J121,0)</f>
        <v>0</v>
      </c>
      <c r="BH121" s="194">
        <f>IF(N121="sníž. přenesená",J121,0)</f>
        <v>0</v>
      </c>
      <c r="BI121" s="194">
        <f>IF(N121="nulová",J121,0)</f>
        <v>0</v>
      </c>
      <c r="BJ121" s="18" t="s">
        <v>84</v>
      </c>
      <c r="BK121" s="194">
        <f>ROUND(I121*H121,2)</f>
        <v>0</v>
      </c>
      <c r="BL121" s="18" t="s">
        <v>175</v>
      </c>
      <c r="BM121" s="193" t="s">
        <v>2523</v>
      </c>
    </row>
    <row r="122" s="2" customFormat="1" ht="16.5" customHeight="1">
      <c r="A122" s="37"/>
      <c r="B122" s="180"/>
      <c r="C122" s="200" t="s">
        <v>181</v>
      </c>
      <c r="D122" s="200" t="s">
        <v>209</v>
      </c>
      <c r="E122" s="201" t="s">
        <v>2524</v>
      </c>
      <c r="F122" s="202" t="s">
        <v>2525</v>
      </c>
      <c r="G122" s="203" t="s">
        <v>316</v>
      </c>
      <c r="H122" s="204">
        <v>120</v>
      </c>
      <c r="I122" s="205"/>
      <c r="J122" s="206">
        <f>ROUND(I122*H122,2)</f>
        <v>0</v>
      </c>
      <c r="K122" s="207"/>
      <c r="L122" s="208"/>
      <c r="M122" s="209" t="s">
        <v>1</v>
      </c>
      <c r="N122" s="210" t="s">
        <v>42</v>
      </c>
      <c r="O122" s="76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93" t="s">
        <v>203</v>
      </c>
      <c r="AT122" s="193" t="s">
        <v>209</v>
      </c>
      <c r="AU122" s="193" t="s">
        <v>84</v>
      </c>
      <c r="AY122" s="18" t="s">
        <v>168</v>
      </c>
      <c r="BE122" s="194">
        <f>IF(N122="základní",J122,0)</f>
        <v>0</v>
      </c>
      <c r="BF122" s="194">
        <f>IF(N122="snížená",J122,0)</f>
        <v>0</v>
      </c>
      <c r="BG122" s="194">
        <f>IF(N122="zákl. přenesená",J122,0)</f>
        <v>0</v>
      </c>
      <c r="BH122" s="194">
        <f>IF(N122="sníž. přenesená",J122,0)</f>
        <v>0</v>
      </c>
      <c r="BI122" s="194">
        <f>IF(N122="nulová",J122,0)</f>
        <v>0</v>
      </c>
      <c r="BJ122" s="18" t="s">
        <v>84</v>
      </c>
      <c r="BK122" s="194">
        <f>ROUND(I122*H122,2)</f>
        <v>0</v>
      </c>
      <c r="BL122" s="18" t="s">
        <v>175</v>
      </c>
      <c r="BM122" s="193" t="s">
        <v>2526</v>
      </c>
    </row>
    <row r="123" s="2" customFormat="1" ht="16.5" customHeight="1">
      <c r="A123" s="37"/>
      <c r="B123" s="180"/>
      <c r="C123" s="200" t="s">
        <v>175</v>
      </c>
      <c r="D123" s="200" t="s">
        <v>209</v>
      </c>
      <c r="E123" s="201" t="s">
        <v>2527</v>
      </c>
      <c r="F123" s="202" t="s">
        <v>2528</v>
      </c>
      <c r="G123" s="203" t="s">
        <v>316</v>
      </c>
      <c r="H123" s="204">
        <v>4</v>
      </c>
      <c r="I123" s="205"/>
      <c r="J123" s="206">
        <f>ROUND(I123*H123,2)</f>
        <v>0</v>
      </c>
      <c r="K123" s="207"/>
      <c r="L123" s="208"/>
      <c r="M123" s="209" t="s">
        <v>1</v>
      </c>
      <c r="N123" s="210" t="s">
        <v>42</v>
      </c>
      <c r="O123" s="76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93" t="s">
        <v>203</v>
      </c>
      <c r="AT123" s="193" t="s">
        <v>209</v>
      </c>
      <c r="AU123" s="193" t="s">
        <v>84</v>
      </c>
      <c r="AY123" s="18" t="s">
        <v>168</v>
      </c>
      <c r="BE123" s="194">
        <f>IF(N123="základní",J123,0)</f>
        <v>0</v>
      </c>
      <c r="BF123" s="194">
        <f>IF(N123="snížená",J123,0)</f>
        <v>0</v>
      </c>
      <c r="BG123" s="194">
        <f>IF(N123="zákl. přenesená",J123,0)</f>
        <v>0</v>
      </c>
      <c r="BH123" s="194">
        <f>IF(N123="sníž. přenesená",J123,0)</f>
        <v>0</v>
      </c>
      <c r="BI123" s="194">
        <f>IF(N123="nulová",J123,0)</f>
        <v>0</v>
      </c>
      <c r="BJ123" s="18" t="s">
        <v>84</v>
      </c>
      <c r="BK123" s="194">
        <f>ROUND(I123*H123,2)</f>
        <v>0</v>
      </c>
      <c r="BL123" s="18" t="s">
        <v>175</v>
      </c>
      <c r="BM123" s="193" t="s">
        <v>2529</v>
      </c>
    </row>
    <row r="124" s="2" customFormat="1" ht="24.15" customHeight="1">
      <c r="A124" s="37"/>
      <c r="B124" s="180"/>
      <c r="C124" s="200" t="s">
        <v>190</v>
      </c>
      <c r="D124" s="200" t="s">
        <v>209</v>
      </c>
      <c r="E124" s="201" t="s">
        <v>2530</v>
      </c>
      <c r="F124" s="202" t="s">
        <v>2531</v>
      </c>
      <c r="G124" s="203" t="s">
        <v>316</v>
      </c>
      <c r="H124" s="204">
        <v>60</v>
      </c>
      <c r="I124" s="205"/>
      <c r="J124" s="206">
        <f>ROUND(I124*H124,2)</f>
        <v>0</v>
      </c>
      <c r="K124" s="207"/>
      <c r="L124" s="208"/>
      <c r="M124" s="209" t="s">
        <v>1</v>
      </c>
      <c r="N124" s="210" t="s">
        <v>42</v>
      </c>
      <c r="O124" s="76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93" t="s">
        <v>203</v>
      </c>
      <c r="AT124" s="193" t="s">
        <v>209</v>
      </c>
      <c r="AU124" s="193" t="s">
        <v>84</v>
      </c>
      <c r="AY124" s="18" t="s">
        <v>168</v>
      </c>
      <c r="BE124" s="194">
        <f>IF(N124="základní",J124,0)</f>
        <v>0</v>
      </c>
      <c r="BF124" s="194">
        <f>IF(N124="snížená",J124,0)</f>
        <v>0</v>
      </c>
      <c r="BG124" s="194">
        <f>IF(N124="zákl. přenesená",J124,0)</f>
        <v>0</v>
      </c>
      <c r="BH124" s="194">
        <f>IF(N124="sníž. přenesená",J124,0)</f>
        <v>0</v>
      </c>
      <c r="BI124" s="194">
        <f>IF(N124="nulová",J124,0)</f>
        <v>0</v>
      </c>
      <c r="BJ124" s="18" t="s">
        <v>84</v>
      </c>
      <c r="BK124" s="194">
        <f>ROUND(I124*H124,2)</f>
        <v>0</v>
      </c>
      <c r="BL124" s="18" t="s">
        <v>175</v>
      </c>
      <c r="BM124" s="193" t="s">
        <v>2532</v>
      </c>
    </row>
    <row r="125" s="2" customFormat="1" ht="16.5" customHeight="1">
      <c r="A125" s="37"/>
      <c r="B125" s="180"/>
      <c r="C125" s="200" t="s">
        <v>194</v>
      </c>
      <c r="D125" s="200" t="s">
        <v>209</v>
      </c>
      <c r="E125" s="201" t="s">
        <v>2533</v>
      </c>
      <c r="F125" s="202" t="s">
        <v>2534</v>
      </c>
      <c r="G125" s="203" t="s">
        <v>316</v>
      </c>
      <c r="H125" s="204">
        <v>4</v>
      </c>
      <c r="I125" s="205"/>
      <c r="J125" s="206">
        <f>ROUND(I125*H125,2)</f>
        <v>0</v>
      </c>
      <c r="K125" s="207"/>
      <c r="L125" s="208"/>
      <c r="M125" s="209" t="s">
        <v>1</v>
      </c>
      <c r="N125" s="210" t="s">
        <v>42</v>
      </c>
      <c r="O125" s="76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3" t="s">
        <v>203</v>
      </c>
      <c r="AT125" s="193" t="s">
        <v>209</v>
      </c>
      <c r="AU125" s="193" t="s">
        <v>84</v>
      </c>
      <c r="AY125" s="18" t="s">
        <v>168</v>
      </c>
      <c r="BE125" s="194">
        <f>IF(N125="základní",J125,0)</f>
        <v>0</v>
      </c>
      <c r="BF125" s="194">
        <f>IF(N125="snížená",J125,0)</f>
        <v>0</v>
      </c>
      <c r="BG125" s="194">
        <f>IF(N125="zákl. přenesená",J125,0)</f>
        <v>0</v>
      </c>
      <c r="BH125" s="194">
        <f>IF(N125="sníž. přenesená",J125,0)</f>
        <v>0</v>
      </c>
      <c r="BI125" s="194">
        <f>IF(N125="nulová",J125,0)</f>
        <v>0</v>
      </c>
      <c r="BJ125" s="18" t="s">
        <v>84</v>
      </c>
      <c r="BK125" s="194">
        <f>ROUND(I125*H125,2)</f>
        <v>0</v>
      </c>
      <c r="BL125" s="18" t="s">
        <v>175</v>
      </c>
      <c r="BM125" s="193" t="s">
        <v>2535</v>
      </c>
    </row>
    <row r="126" s="2" customFormat="1" ht="49.05" customHeight="1">
      <c r="A126" s="37"/>
      <c r="B126" s="180"/>
      <c r="C126" s="200" t="s">
        <v>199</v>
      </c>
      <c r="D126" s="200" t="s">
        <v>209</v>
      </c>
      <c r="E126" s="201" t="s">
        <v>2536</v>
      </c>
      <c r="F126" s="202" t="s">
        <v>2537</v>
      </c>
      <c r="G126" s="203" t="s">
        <v>2538</v>
      </c>
      <c r="H126" s="204">
        <v>4</v>
      </c>
      <c r="I126" s="205"/>
      <c r="J126" s="206">
        <f>ROUND(I126*H126,2)</f>
        <v>0</v>
      </c>
      <c r="K126" s="207"/>
      <c r="L126" s="208"/>
      <c r="M126" s="209" t="s">
        <v>1</v>
      </c>
      <c r="N126" s="210" t="s">
        <v>42</v>
      </c>
      <c r="O126" s="76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3" t="s">
        <v>203</v>
      </c>
      <c r="AT126" s="193" t="s">
        <v>209</v>
      </c>
      <c r="AU126" s="193" t="s">
        <v>84</v>
      </c>
      <c r="AY126" s="18" t="s">
        <v>168</v>
      </c>
      <c r="BE126" s="194">
        <f>IF(N126="základní",J126,0)</f>
        <v>0</v>
      </c>
      <c r="BF126" s="194">
        <f>IF(N126="snížená",J126,0)</f>
        <v>0</v>
      </c>
      <c r="BG126" s="194">
        <f>IF(N126="zákl. přenesená",J126,0)</f>
        <v>0</v>
      </c>
      <c r="BH126" s="194">
        <f>IF(N126="sníž. přenesená",J126,0)</f>
        <v>0</v>
      </c>
      <c r="BI126" s="194">
        <f>IF(N126="nulová",J126,0)</f>
        <v>0</v>
      </c>
      <c r="BJ126" s="18" t="s">
        <v>84</v>
      </c>
      <c r="BK126" s="194">
        <f>ROUND(I126*H126,2)</f>
        <v>0</v>
      </c>
      <c r="BL126" s="18" t="s">
        <v>175</v>
      </c>
      <c r="BM126" s="193" t="s">
        <v>2539</v>
      </c>
    </row>
    <row r="127" s="2" customFormat="1" ht="49.92" customHeight="1">
      <c r="A127" s="37"/>
      <c r="B127" s="38"/>
      <c r="C127" s="37"/>
      <c r="D127" s="37"/>
      <c r="E127" s="170" t="s">
        <v>1591</v>
      </c>
      <c r="F127" s="170" t="s">
        <v>1592</v>
      </c>
      <c r="G127" s="37"/>
      <c r="H127" s="37"/>
      <c r="I127" s="37"/>
      <c r="J127" s="156">
        <f>BK127</f>
        <v>0</v>
      </c>
      <c r="K127" s="37"/>
      <c r="L127" s="38"/>
      <c r="M127" s="198"/>
      <c r="N127" s="199"/>
      <c r="O127" s="76"/>
      <c r="P127" s="76"/>
      <c r="Q127" s="76"/>
      <c r="R127" s="76"/>
      <c r="S127" s="76"/>
      <c r="T127" s="7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76</v>
      </c>
      <c r="AU127" s="18" t="s">
        <v>77</v>
      </c>
      <c r="AY127" s="18" t="s">
        <v>1593</v>
      </c>
      <c r="BK127" s="194">
        <f>SUM(BK128:BK132)</f>
        <v>0</v>
      </c>
    </row>
    <row r="128" s="2" customFormat="1" ht="16.32" customHeight="1">
      <c r="A128" s="37"/>
      <c r="B128" s="38"/>
      <c r="C128" s="236" t="s">
        <v>1</v>
      </c>
      <c r="D128" s="236" t="s">
        <v>171</v>
      </c>
      <c r="E128" s="237" t="s">
        <v>1</v>
      </c>
      <c r="F128" s="238" t="s">
        <v>1</v>
      </c>
      <c r="G128" s="239" t="s">
        <v>1</v>
      </c>
      <c r="H128" s="240"/>
      <c r="I128" s="241"/>
      <c r="J128" s="242">
        <f>BK128</f>
        <v>0</v>
      </c>
      <c r="K128" s="243"/>
      <c r="L128" s="38"/>
      <c r="M128" s="244" t="s">
        <v>1</v>
      </c>
      <c r="N128" s="245" t="s">
        <v>42</v>
      </c>
      <c r="O128" s="76"/>
      <c r="P128" s="76"/>
      <c r="Q128" s="76"/>
      <c r="R128" s="76"/>
      <c r="S128" s="76"/>
      <c r="T128" s="7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1593</v>
      </c>
      <c r="AU128" s="18" t="s">
        <v>84</v>
      </c>
      <c r="AY128" s="18" t="s">
        <v>1593</v>
      </c>
      <c r="BE128" s="194">
        <f>IF(N128="základní",J128,0)</f>
        <v>0</v>
      </c>
      <c r="BF128" s="194">
        <f>IF(N128="snížená",J128,0)</f>
        <v>0</v>
      </c>
      <c r="BG128" s="194">
        <f>IF(N128="zákl. přenesená",J128,0)</f>
        <v>0</v>
      </c>
      <c r="BH128" s="194">
        <f>IF(N128="sníž. přenesená",J128,0)</f>
        <v>0</v>
      </c>
      <c r="BI128" s="194">
        <f>IF(N128="nulová",J128,0)</f>
        <v>0</v>
      </c>
      <c r="BJ128" s="18" t="s">
        <v>84</v>
      </c>
      <c r="BK128" s="194">
        <f>I128*H128</f>
        <v>0</v>
      </c>
    </row>
    <row r="129" s="2" customFormat="1" ht="16.32" customHeight="1">
      <c r="A129" s="37"/>
      <c r="B129" s="38"/>
      <c r="C129" s="236" t="s">
        <v>1</v>
      </c>
      <c r="D129" s="236" t="s">
        <v>171</v>
      </c>
      <c r="E129" s="237" t="s">
        <v>1</v>
      </c>
      <c r="F129" s="238" t="s">
        <v>1</v>
      </c>
      <c r="G129" s="239" t="s">
        <v>1</v>
      </c>
      <c r="H129" s="240"/>
      <c r="I129" s="241"/>
      <c r="J129" s="242">
        <f>BK129</f>
        <v>0</v>
      </c>
      <c r="K129" s="243"/>
      <c r="L129" s="38"/>
      <c r="M129" s="244" t="s">
        <v>1</v>
      </c>
      <c r="N129" s="245" t="s">
        <v>42</v>
      </c>
      <c r="O129" s="76"/>
      <c r="P129" s="76"/>
      <c r="Q129" s="76"/>
      <c r="R129" s="76"/>
      <c r="S129" s="76"/>
      <c r="T129" s="7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8" t="s">
        <v>1593</v>
      </c>
      <c r="AU129" s="18" t="s">
        <v>84</v>
      </c>
      <c r="AY129" s="18" t="s">
        <v>1593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18" t="s">
        <v>84</v>
      </c>
      <c r="BK129" s="194">
        <f>I129*H129</f>
        <v>0</v>
      </c>
    </row>
    <row r="130" s="2" customFormat="1" ht="16.32" customHeight="1">
      <c r="A130" s="37"/>
      <c r="B130" s="38"/>
      <c r="C130" s="236" t="s">
        <v>1</v>
      </c>
      <c r="D130" s="236" t="s">
        <v>171</v>
      </c>
      <c r="E130" s="237" t="s">
        <v>1</v>
      </c>
      <c r="F130" s="238" t="s">
        <v>1</v>
      </c>
      <c r="G130" s="239" t="s">
        <v>1</v>
      </c>
      <c r="H130" s="240"/>
      <c r="I130" s="241"/>
      <c r="J130" s="242">
        <f>BK130</f>
        <v>0</v>
      </c>
      <c r="K130" s="243"/>
      <c r="L130" s="38"/>
      <c r="M130" s="244" t="s">
        <v>1</v>
      </c>
      <c r="N130" s="245" t="s">
        <v>42</v>
      </c>
      <c r="O130" s="76"/>
      <c r="P130" s="76"/>
      <c r="Q130" s="76"/>
      <c r="R130" s="76"/>
      <c r="S130" s="76"/>
      <c r="T130" s="7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1593</v>
      </c>
      <c r="AU130" s="18" t="s">
        <v>84</v>
      </c>
      <c r="AY130" s="18" t="s">
        <v>1593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18" t="s">
        <v>84</v>
      </c>
      <c r="BK130" s="194">
        <f>I130*H130</f>
        <v>0</v>
      </c>
    </row>
    <row r="131" s="2" customFormat="1" ht="16.32" customHeight="1">
      <c r="A131" s="37"/>
      <c r="B131" s="38"/>
      <c r="C131" s="236" t="s">
        <v>1</v>
      </c>
      <c r="D131" s="236" t="s">
        <v>171</v>
      </c>
      <c r="E131" s="237" t="s">
        <v>1</v>
      </c>
      <c r="F131" s="238" t="s">
        <v>1</v>
      </c>
      <c r="G131" s="239" t="s">
        <v>1</v>
      </c>
      <c r="H131" s="240"/>
      <c r="I131" s="241"/>
      <c r="J131" s="242">
        <f>BK131</f>
        <v>0</v>
      </c>
      <c r="K131" s="243"/>
      <c r="L131" s="38"/>
      <c r="M131" s="244" t="s">
        <v>1</v>
      </c>
      <c r="N131" s="245" t="s">
        <v>42</v>
      </c>
      <c r="O131" s="76"/>
      <c r="P131" s="76"/>
      <c r="Q131" s="76"/>
      <c r="R131" s="76"/>
      <c r="S131" s="76"/>
      <c r="T131" s="7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1593</v>
      </c>
      <c r="AU131" s="18" t="s">
        <v>84</v>
      </c>
      <c r="AY131" s="18" t="s">
        <v>1593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8" t="s">
        <v>84</v>
      </c>
      <c r="BK131" s="194">
        <f>I131*H131</f>
        <v>0</v>
      </c>
    </row>
    <row r="132" s="2" customFormat="1" ht="16.32" customHeight="1">
      <c r="A132" s="37"/>
      <c r="B132" s="38"/>
      <c r="C132" s="236" t="s">
        <v>1</v>
      </c>
      <c r="D132" s="236" t="s">
        <v>171</v>
      </c>
      <c r="E132" s="237" t="s">
        <v>1</v>
      </c>
      <c r="F132" s="238" t="s">
        <v>1</v>
      </c>
      <c r="G132" s="239" t="s">
        <v>1</v>
      </c>
      <c r="H132" s="240"/>
      <c r="I132" s="241"/>
      <c r="J132" s="242">
        <f>BK132</f>
        <v>0</v>
      </c>
      <c r="K132" s="243"/>
      <c r="L132" s="38"/>
      <c r="M132" s="244" t="s">
        <v>1</v>
      </c>
      <c r="N132" s="245" t="s">
        <v>42</v>
      </c>
      <c r="O132" s="246"/>
      <c r="P132" s="246"/>
      <c r="Q132" s="246"/>
      <c r="R132" s="246"/>
      <c r="S132" s="246"/>
      <c r="T132" s="24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1593</v>
      </c>
      <c r="AU132" s="18" t="s">
        <v>84</v>
      </c>
      <c r="AY132" s="18" t="s">
        <v>1593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8" t="s">
        <v>84</v>
      </c>
      <c r="BK132" s="194">
        <f>I132*H132</f>
        <v>0</v>
      </c>
    </row>
    <row r="133" s="2" customFormat="1" ht="6.96" customHeight="1">
      <c r="A133" s="37"/>
      <c r="B133" s="59"/>
      <c r="C133" s="60"/>
      <c r="D133" s="60"/>
      <c r="E133" s="60"/>
      <c r="F133" s="60"/>
      <c r="G133" s="60"/>
      <c r="H133" s="60"/>
      <c r="I133" s="60"/>
      <c r="J133" s="60"/>
      <c r="K133" s="60"/>
      <c r="L133" s="38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autoFilter ref="C117:K13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dataValidations count="2">
    <dataValidation type="list" allowBlank="1" showInputMessage="1" showErrorMessage="1" error="Povoleny jsou hodnoty K, M." sqref="D128:D133">
      <formula1>"K, M"</formula1>
    </dataValidation>
    <dataValidation type="list" allowBlank="1" showInputMessage="1" showErrorMessage="1" error="Povoleny jsou hodnoty základní, snížená, zákl. přenesená, sníž. přenesená, nulová." sqref="N128:N133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2540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19. 11. 2025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">
        <v>30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32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ROUND(J127,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ROUND((ROUND((SUM(BE127:BE261)),  2) + SUM(BE263:BE267)), 2)</f>
        <v>0</v>
      </c>
      <c r="G33" s="37"/>
      <c r="H33" s="37"/>
      <c r="I33" s="135">
        <v>0.20999999999999999</v>
      </c>
      <c r="J33" s="134">
        <f>ROUND((ROUND(((SUM(BE127:BE261))*I33),  2) + (SUM(BE263:BE267)*I33)),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ROUND((ROUND((SUM(BF127:BF261)),  2) + SUM(BF263:BF267)), 2)</f>
        <v>0</v>
      </c>
      <c r="G34" s="37"/>
      <c r="H34" s="37"/>
      <c r="I34" s="135">
        <v>0.12</v>
      </c>
      <c r="J34" s="134">
        <f>ROUND((ROUND(((SUM(BF127:BF261))*I34),  2) + (SUM(BF263:BF267)*I34)),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ROUND((ROUND((SUM(BG127:BG261)),  2) + SUM(BG263:BG267)),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ROUND((ROUND((SUM(BH127:BH261)),  2) + SUM(BH263:BH267)),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ROUND((ROUND((SUM(BI127:BI261)),  2) + SUM(BI263:BI267)),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ELINST - Elektroinstalace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19. 11. 2025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>RHM a.s.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121</v>
      </c>
      <c r="D94" s="136"/>
      <c r="E94" s="136"/>
      <c r="F94" s="136"/>
      <c r="G94" s="136"/>
      <c r="H94" s="136"/>
      <c r="I94" s="136"/>
      <c r="J94" s="145" t="s">
        <v>122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123</v>
      </c>
      <c r="D96" s="37"/>
      <c r="E96" s="37"/>
      <c r="F96" s="37"/>
      <c r="G96" s="37"/>
      <c r="H96" s="37"/>
      <c r="I96" s="37"/>
      <c r="J96" s="95">
        <f>J127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124</v>
      </c>
    </row>
    <row r="97" s="9" customFormat="1" ht="24.96" customHeight="1">
      <c r="A97" s="9"/>
      <c r="B97" s="147"/>
      <c r="C97" s="9"/>
      <c r="D97" s="148" t="s">
        <v>2541</v>
      </c>
      <c r="E97" s="149"/>
      <c r="F97" s="149"/>
      <c r="G97" s="149"/>
      <c r="H97" s="149"/>
      <c r="I97" s="149"/>
      <c r="J97" s="150">
        <f>J128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7"/>
      <c r="C98" s="9"/>
      <c r="D98" s="148" t="s">
        <v>2542</v>
      </c>
      <c r="E98" s="149"/>
      <c r="F98" s="149"/>
      <c r="G98" s="149"/>
      <c r="H98" s="149"/>
      <c r="I98" s="149"/>
      <c r="J98" s="150">
        <f>J146</f>
        <v>0</v>
      </c>
      <c r="K98" s="9"/>
      <c r="L98" s="147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7"/>
      <c r="C99" s="9"/>
      <c r="D99" s="148" t="s">
        <v>2543</v>
      </c>
      <c r="E99" s="149"/>
      <c r="F99" s="149"/>
      <c r="G99" s="149"/>
      <c r="H99" s="149"/>
      <c r="I99" s="149"/>
      <c r="J99" s="150">
        <f>J164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7"/>
      <c r="C100" s="9"/>
      <c r="D100" s="148" t="s">
        <v>2544</v>
      </c>
      <c r="E100" s="149"/>
      <c r="F100" s="149"/>
      <c r="G100" s="149"/>
      <c r="H100" s="149"/>
      <c r="I100" s="149"/>
      <c r="J100" s="150">
        <f>J175</f>
        <v>0</v>
      </c>
      <c r="K100" s="9"/>
      <c r="L100" s="147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7"/>
      <c r="C101" s="9"/>
      <c r="D101" s="148" t="s">
        <v>2545</v>
      </c>
      <c r="E101" s="149"/>
      <c r="F101" s="149"/>
      <c r="G101" s="149"/>
      <c r="H101" s="149"/>
      <c r="I101" s="149"/>
      <c r="J101" s="150">
        <f>J220</f>
        <v>0</v>
      </c>
      <c r="K101" s="9"/>
      <c r="L101" s="14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7"/>
      <c r="C102" s="9"/>
      <c r="D102" s="148" t="s">
        <v>2546</v>
      </c>
      <c r="E102" s="149"/>
      <c r="F102" s="149"/>
      <c r="G102" s="149"/>
      <c r="H102" s="149"/>
      <c r="I102" s="149"/>
      <c r="J102" s="150">
        <f>J232</f>
        <v>0</v>
      </c>
      <c r="K102" s="9"/>
      <c r="L102" s="14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7"/>
      <c r="C103" s="9"/>
      <c r="D103" s="148" t="s">
        <v>2547</v>
      </c>
      <c r="E103" s="149"/>
      <c r="F103" s="149"/>
      <c r="G103" s="149"/>
      <c r="H103" s="149"/>
      <c r="I103" s="149"/>
      <c r="J103" s="150">
        <f>J238</f>
        <v>0</v>
      </c>
      <c r="K103" s="9"/>
      <c r="L103" s="14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7"/>
      <c r="C104" s="9"/>
      <c r="D104" s="148" t="s">
        <v>2548</v>
      </c>
      <c r="E104" s="149"/>
      <c r="F104" s="149"/>
      <c r="G104" s="149"/>
      <c r="H104" s="149"/>
      <c r="I104" s="149"/>
      <c r="J104" s="150">
        <f>J247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7"/>
      <c r="C105" s="9"/>
      <c r="D105" s="148" t="s">
        <v>2549</v>
      </c>
      <c r="E105" s="149"/>
      <c r="F105" s="149"/>
      <c r="G105" s="149"/>
      <c r="H105" s="149"/>
      <c r="I105" s="149"/>
      <c r="J105" s="150">
        <f>J258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7"/>
      <c r="C106" s="9"/>
      <c r="D106" s="148" t="s">
        <v>2550</v>
      </c>
      <c r="E106" s="149"/>
      <c r="F106" s="149"/>
      <c r="G106" s="149"/>
      <c r="H106" s="149"/>
      <c r="I106" s="149"/>
      <c r="J106" s="150">
        <f>J260</f>
        <v>0</v>
      </c>
      <c r="K106" s="9"/>
      <c r="L106" s="14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1.84" customHeight="1">
      <c r="A107" s="9"/>
      <c r="B107" s="147"/>
      <c r="C107" s="9"/>
      <c r="D107" s="155" t="s">
        <v>152</v>
      </c>
      <c r="E107" s="9"/>
      <c r="F107" s="9"/>
      <c r="G107" s="9"/>
      <c r="H107" s="9"/>
      <c r="I107" s="9"/>
      <c r="J107" s="156">
        <f>J262</f>
        <v>0</v>
      </c>
      <c r="K107" s="9"/>
      <c r="L107" s="14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59"/>
      <c r="C109" s="60"/>
      <c r="D109" s="60"/>
      <c r="E109" s="60"/>
      <c r="F109" s="60"/>
      <c r="G109" s="60"/>
      <c r="H109" s="60"/>
      <c r="I109" s="60"/>
      <c r="J109" s="60"/>
      <c r="K109" s="60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153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7"/>
      <c r="D117" s="37"/>
      <c r="E117" s="128" t="str">
        <f>E7</f>
        <v>Dostavba budovy - zkapacitnění - ZŠ Hovorčovická, Praha 8</v>
      </c>
      <c r="F117" s="31"/>
      <c r="G117" s="31"/>
      <c r="H117" s="31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118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66" t="str">
        <f>E9</f>
        <v>ELINST - Elektroinstalace</v>
      </c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7"/>
      <c r="E121" s="37"/>
      <c r="F121" s="26" t="str">
        <f>F12</f>
        <v xml:space="preserve"> </v>
      </c>
      <c r="G121" s="37"/>
      <c r="H121" s="37"/>
      <c r="I121" s="31" t="s">
        <v>22</v>
      </c>
      <c r="J121" s="68" t="str">
        <f>IF(J12="","",J12)</f>
        <v>19. 11. 2025</v>
      </c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7"/>
      <c r="E123" s="37"/>
      <c r="F123" s="26" t="str">
        <f>E15</f>
        <v xml:space="preserve"> </v>
      </c>
      <c r="G123" s="37"/>
      <c r="H123" s="37"/>
      <c r="I123" s="31" t="s">
        <v>29</v>
      </c>
      <c r="J123" s="35" t="str">
        <f>E21</f>
        <v>RHM a.s.</v>
      </c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7"/>
      <c r="E124" s="37"/>
      <c r="F124" s="26" t="str">
        <f>IF(E18="","",E18)</f>
        <v>Vyplň údaj</v>
      </c>
      <c r="G124" s="37"/>
      <c r="H124" s="37"/>
      <c r="I124" s="31" t="s">
        <v>34</v>
      </c>
      <c r="J124" s="35" t="str">
        <f>E24</f>
        <v xml:space="preserve"> 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57"/>
      <c r="B126" s="158"/>
      <c r="C126" s="159" t="s">
        <v>154</v>
      </c>
      <c r="D126" s="160" t="s">
        <v>62</v>
      </c>
      <c r="E126" s="160" t="s">
        <v>58</v>
      </c>
      <c r="F126" s="160" t="s">
        <v>59</v>
      </c>
      <c r="G126" s="160" t="s">
        <v>155</v>
      </c>
      <c r="H126" s="160" t="s">
        <v>156</v>
      </c>
      <c r="I126" s="160" t="s">
        <v>157</v>
      </c>
      <c r="J126" s="161" t="s">
        <v>122</v>
      </c>
      <c r="K126" s="162" t="s">
        <v>158</v>
      </c>
      <c r="L126" s="163"/>
      <c r="M126" s="85" t="s">
        <v>1</v>
      </c>
      <c r="N126" s="86" t="s">
        <v>41</v>
      </c>
      <c r="O126" s="86" t="s">
        <v>159</v>
      </c>
      <c r="P126" s="86" t="s">
        <v>160</v>
      </c>
      <c r="Q126" s="86" t="s">
        <v>161</v>
      </c>
      <c r="R126" s="86" t="s">
        <v>162</v>
      </c>
      <c r="S126" s="86" t="s">
        <v>163</v>
      </c>
      <c r="T126" s="87" t="s">
        <v>164</v>
      </c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</row>
    <row r="127" s="2" customFormat="1" ht="22.8" customHeight="1">
      <c r="A127" s="37"/>
      <c r="B127" s="38"/>
      <c r="C127" s="92" t="s">
        <v>165</v>
      </c>
      <c r="D127" s="37"/>
      <c r="E127" s="37"/>
      <c r="F127" s="37"/>
      <c r="G127" s="37"/>
      <c r="H127" s="37"/>
      <c r="I127" s="37"/>
      <c r="J127" s="164">
        <f>BK127</f>
        <v>0</v>
      </c>
      <c r="K127" s="37"/>
      <c r="L127" s="38"/>
      <c r="M127" s="88"/>
      <c r="N127" s="72"/>
      <c r="O127" s="89"/>
      <c r="P127" s="165">
        <f>P128+P146+P164+P175+P220+P232+P238+P247+P258+P260+P262</f>
        <v>0</v>
      </c>
      <c r="Q127" s="89"/>
      <c r="R127" s="165">
        <f>R128+R146+R164+R175+R220+R232+R238+R247+R258+R260+R262</f>
        <v>0</v>
      </c>
      <c r="S127" s="89"/>
      <c r="T127" s="166">
        <f>T128+T146+T164+T175+T220+T232+T238+T247+T258+T260+T262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76</v>
      </c>
      <c r="AU127" s="18" t="s">
        <v>124</v>
      </c>
      <c r="BK127" s="167">
        <f>BK128+BK146+BK164+BK175+BK220+BK232+BK238+BK247+BK258+BK260+BK262</f>
        <v>0</v>
      </c>
    </row>
    <row r="128" s="12" customFormat="1" ht="25.92" customHeight="1">
      <c r="A128" s="12"/>
      <c r="B128" s="168"/>
      <c r="C128" s="12"/>
      <c r="D128" s="169" t="s">
        <v>76</v>
      </c>
      <c r="E128" s="170" t="s">
        <v>2551</v>
      </c>
      <c r="F128" s="170" t="s">
        <v>2552</v>
      </c>
      <c r="G128" s="12"/>
      <c r="H128" s="12"/>
      <c r="I128" s="171"/>
      <c r="J128" s="156">
        <f>BK128</f>
        <v>0</v>
      </c>
      <c r="K128" s="12"/>
      <c r="L128" s="168"/>
      <c r="M128" s="172"/>
      <c r="N128" s="173"/>
      <c r="O128" s="173"/>
      <c r="P128" s="174">
        <f>SUM(P129:P145)</f>
        <v>0</v>
      </c>
      <c r="Q128" s="173"/>
      <c r="R128" s="174">
        <f>SUM(R129:R145)</f>
        <v>0</v>
      </c>
      <c r="S128" s="173"/>
      <c r="T128" s="175">
        <f>SUM(T129:T145)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9" t="s">
        <v>84</v>
      </c>
      <c r="AT128" s="176" t="s">
        <v>76</v>
      </c>
      <c r="AU128" s="176" t="s">
        <v>77</v>
      </c>
      <c r="AY128" s="169" t="s">
        <v>168</v>
      </c>
      <c r="BK128" s="177">
        <f>SUM(BK129:BK145)</f>
        <v>0</v>
      </c>
    </row>
    <row r="129" s="2" customFormat="1" ht="24.15" customHeight="1">
      <c r="A129" s="37"/>
      <c r="B129" s="180"/>
      <c r="C129" s="181" t="s">
        <v>84</v>
      </c>
      <c r="D129" s="181" t="s">
        <v>171</v>
      </c>
      <c r="E129" s="182" t="s">
        <v>2553</v>
      </c>
      <c r="F129" s="183" t="s">
        <v>2554</v>
      </c>
      <c r="G129" s="184" t="s">
        <v>1357</v>
      </c>
      <c r="H129" s="185">
        <v>1</v>
      </c>
      <c r="I129" s="186"/>
      <c r="J129" s="187">
        <f>ROUND(I129*H129,2)</f>
        <v>0</v>
      </c>
      <c r="K129" s="188"/>
      <c r="L129" s="38"/>
      <c r="M129" s="189" t="s">
        <v>1</v>
      </c>
      <c r="N129" s="190" t="s">
        <v>42</v>
      </c>
      <c r="O129" s="76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3" t="s">
        <v>175</v>
      </c>
      <c r="AT129" s="193" t="s">
        <v>171</v>
      </c>
      <c r="AU129" s="193" t="s">
        <v>84</v>
      </c>
      <c r="AY129" s="18" t="s">
        <v>168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18" t="s">
        <v>84</v>
      </c>
      <c r="BK129" s="194">
        <f>ROUND(I129*H129,2)</f>
        <v>0</v>
      </c>
      <c r="BL129" s="18" t="s">
        <v>175</v>
      </c>
      <c r="BM129" s="193" t="s">
        <v>86</v>
      </c>
    </row>
    <row r="130" s="2" customFormat="1" ht="16.5" customHeight="1">
      <c r="A130" s="37"/>
      <c r="B130" s="180"/>
      <c r="C130" s="181" t="s">
        <v>86</v>
      </c>
      <c r="D130" s="181" t="s">
        <v>171</v>
      </c>
      <c r="E130" s="182" t="s">
        <v>2555</v>
      </c>
      <c r="F130" s="183" t="s">
        <v>2556</v>
      </c>
      <c r="G130" s="184" t="s">
        <v>2557</v>
      </c>
      <c r="H130" s="185">
        <v>2</v>
      </c>
      <c r="I130" s="186"/>
      <c r="J130" s="187">
        <f>ROUND(I130*H130,2)</f>
        <v>0</v>
      </c>
      <c r="K130" s="188"/>
      <c r="L130" s="38"/>
      <c r="M130" s="189" t="s">
        <v>1</v>
      </c>
      <c r="N130" s="190" t="s">
        <v>42</v>
      </c>
      <c r="O130" s="76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93" t="s">
        <v>175</v>
      </c>
      <c r="AT130" s="193" t="s">
        <v>171</v>
      </c>
      <c r="AU130" s="193" t="s">
        <v>84</v>
      </c>
      <c r="AY130" s="18" t="s">
        <v>168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18" t="s">
        <v>84</v>
      </c>
      <c r="BK130" s="194">
        <f>ROUND(I130*H130,2)</f>
        <v>0</v>
      </c>
      <c r="BL130" s="18" t="s">
        <v>175</v>
      </c>
      <c r="BM130" s="193" t="s">
        <v>175</v>
      </c>
    </row>
    <row r="131" s="2" customFormat="1" ht="16.5" customHeight="1">
      <c r="A131" s="37"/>
      <c r="B131" s="180"/>
      <c r="C131" s="181" t="s">
        <v>181</v>
      </c>
      <c r="D131" s="181" t="s">
        <v>171</v>
      </c>
      <c r="E131" s="182" t="s">
        <v>2558</v>
      </c>
      <c r="F131" s="183" t="s">
        <v>2559</v>
      </c>
      <c r="G131" s="184" t="s">
        <v>2557</v>
      </c>
      <c r="H131" s="185">
        <v>10</v>
      </c>
      <c r="I131" s="186"/>
      <c r="J131" s="187">
        <f>ROUND(I131*H131,2)</f>
        <v>0</v>
      </c>
      <c r="K131" s="188"/>
      <c r="L131" s="38"/>
      <c r="M131" s="189" t="s">
        <v>1</v>
      </c>
      <c r="N131" s="190" t="s">
        <v>42</v>
      </c>
      <c r="O131" s="76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3" t="s">
        <v>175</v>
      </c>
      <c r="AT131" s="193" t="s">
        <v>171</v>
      </c>
      <c r="AU131" s="193" t="s">
        <v>84</v>
      </c>
      <c r="AY131" s="18" t="s">
        <v>168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8" t="s">
        <v>84</v>
      </c>
      <c r="BK131" s="194">
        <f>ROUND(I131*H131,2)</f>
        <v>0</v>
      </c>
      <c r="BL131" s="18" t="s">
        <v>175</v>
      </c>
      <c r="BM131" s="193" t="s">
        <v>194</v>
      </c>
    </row>
    <row r="132" s="2" customFormat="1" ht="16.5" customHeight="1">
      <c r="A132" s="37"/>
      <c r="B132" s="180"/>
      <c r="C132" s="181" t="s">
        <v>175</v>
      </c>
      <c r="D132" s="181" t="s">
        <v>171</v>
      </c>
      <c r="E132" s="182" t="s">
        <v>2560</v>
      </c>
      <c r="F132" s="183" t="s">
        <v>2561</v>
      </c>
      <c r="G132" s="184" t="s">
        <v>1357</v>
      </c>
      <c r="H132" s="185">
        <v>1</v>
      </c>
      <c r="I132" s="186"/>
      <c r="J132" s="187">
        <f>ROUND(I132*H132,2)</f>
        <v>0</v>
      </c>
      <c r="K132" s="188"/>
      <c r="L132" s="38"/>
      <c r="M132" s="189" t="s">
        <v>1</v>
      </c>
      <c r="N132" s="190" t="s">
        <v>42</v>
      </c>
      <c r="O132" s="76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3" t="s">
        <v>175</v>
      </c>
      <c r="AT132" s="193" t="s">
        <v>171</v>
      </c>
      <c r="AU132" s="193" t="s">
        <v>84</v>
      </c>
      <c r="AY132" s="18" t="s">
        <v>168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8" t="s">
        <v>84</v>
      </c>
      <c r="BK132" s="194">
        <f>ROUND(I132*H132,2)</f>
        <v>0</v>
      </c>
      <c r="BL132" s="18" t="s">
        <v>175</v>
      </c>
      <c r="BM132" s="193" t="s">
        <v>203</v>
      </c>
    </row>
    <row r="133" s="2" customFormat="1" ht="24.15" customHeight="1">
      <c r="A133" s="37"/>
      <c r="B133" s="180"/>
      <c r="C133" s="181" t="s">
        <v>190</v>
      </c>
      <c r="D133" s="181" t="s">
        <v>171</v>
      </c>
      <c r="E133" s="182" t="s">
        <v>2562</v>
      </c>
      <c r="F133" s="183" t="s">
        <v>2563</v>
      </c>
      <c r="G133" s="184" t="s">
        <v>1357</v>
      </c>
      <c r="H133" s="185">
        <v>1</v>
      </c>
      <c r="I133" s="186"/>
      <c r="J133" s="187">
        <f>ROUND(I133*H133,2)</f>
        <v>0</v>
      </c>
      <c r="K133" s="188"/>
      <c r="L133" s="38"/>
      <c r="M133" s="189" t="s">
        <v>1</v>
      </c>
      <c r="N133" s="190" t="s">
        <v>42</v>
      </c>
      <c r="O133" s="76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3" t="s">
        <v>175</v>
      </c>
      <c r="AT133" s="193" t="s">
        <v>171</v>
      </c>
      <c r="AU133" s="193" t="s">
        <v>84</v>
      </c>
      <c r="AY133" s="18" t="s">
        <v>168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8" t="s">
        <v>84</v>
      </c>
      <c r="BK133" s="194">
        <f>ROUND(I133*H133,2)</f>
        <v>0</v>
      </c>
      <c r="BL133" s="18" t="s">
        <v>175</v>
      </c>
      <c r="BM133" s="193" t="s">
        <v>222</v>
      </c>
    </row>
    <row r="134" s="2" customFormat="1" ht="16.5" customHeight="1">
      <c r="A134" s="37"/>
      <c r="B134" s="180"/>
      <c r="C134" s="181" t="s">
        <v>194</v>
      </c>
      <c r="D134" s="181" t="s">
        <v>171</v>
      </c>
      <c r="E134" s="182" t="s">
        <v>2564</v>
      </c>
      <c r="F134" s="183" t="s">
        <v>2565</v>
      </c>
      <c r="G134" s="184" t="s">
        <v>1357</v>
      </c>
      <c r="H134" s="185">
        <v>1</v>
      </c>
      <c r="I134" s="186"/>
      <c r="J134" s="187">
        <f>ROUND(I134*H134,2)</f>
        <v>0</v>
      </c>
      <c r="K134" s="188"/>
      <c r="L134" s="38"/>
      <c r="M134" s="189" t="s">
        <v>1</v>
      </c>
      <c r="N134" s="190" t="s">
        <v>42</v>
      </c>
      <c r="O134" s="76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3" t="s">
        <v>175</v>
      </c>
      <c r="AT134" s="193" t="s">
        <v>171</v>
      </c>
      <c r="AU134" s="193" t="s">
        <v>84</v>
      </c>
      <c r="AY134" s="18" t="s">
        <v>168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8" t="s">
        <v>84</v>
      </c>
      <c r="BK134" s="194">
        <f>ROUND(I134*H134,2)</f>
        <v>0</v>
      </c>
      <c r="BL134" s="18" t="s">
        <v>175</v>
      </c>
      <c r="BM134" s="193" t="s">
        <v>8</v>
      </c>
    </row>
    <row r="135" s="2" customFormat="1" ht="16.5" customHeight="1">
      <c r="A135" s="37"/>
      <c r="B135" s="180"/>
      <c r="C135" s="181" t="s">
        <v>199</v>
      </c>
      <c r="D135" s="181" t="s">
        <v>171</v>
      </c>
      <c r="E135" s="182" t="s">
        <v>2566</v>
      </c>
      <c r="F135" s="183" t="s">
        <v>2567</v>
      </c>
      <c r="G135" s="184" t="s">
        <v>1357</v>
      </c>
      <c r="H135" s="185">
        <v>2</v>
      </c>
      <c r="I135" s="186"/>
      <c r="J135" s="187">
        <f>ROUND(I135*H135,2)</f>
        <v>0</v>
      </c>
      <c r="K135" s="188"/>
      <c r="L135" s="38"/>
      <c r="M135" s="189" t="s">
        <v>1</v>
      </c>
      <c r="N135" s="190" t="s">
        <v>42</v>
      </c>
      <c r="O135" s="76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3" t="s">
        <v>175</v>
      </c>
      <c r="AT135" s="193" t="s">
        <v>171</v>
      </c>
      <c r="AU135" s="193" t="s">
        <v>84</v>
      </c>
      <c r="AY135" s="18" t="s">
        <v>168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8" t="s">
        <v>84</v>
      </c>
      <c r="BK135" s="194">
        <f>ROUND(I135*H135,2)</f>
        <v>0</v>
      </c>
      <c r="BL135" s="18" t="s">
        <v>175</v>
      </c>
      <c r="BM135" s="193" t="s">
        <v>239</v>
      </c>
    </row>
    <row r="136" s="2" customFormat="1" ht="16.5" customHeight="1">
      <c r="A136" s="37"/>
      <c r="B136" s="180"/>
      <c r="C136" s="181" t="s">
        <v>203</v>
      </c>
      <c r="D136" s="181" t="s">
        <v>171</v>
      </c>
      <c r="E136" s="182" t="s">
        <v>2568</v>
      </c>
      <c r="F136" s="183" t="s">
        <v>2569</v>
      </c>
      <c r="G136" s="184" t="s">
        <v>1357</v>
      </c>
      <c r="H136" s="185">
        <v>2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42</v>
      </c>
      <c r="O136" s="76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3" t="s">
        <v>175</v>
      </c>
      <c r="AT136" s="193" t="s">
        <v>171</v>
      </c>
      <c r="AU136" s="193" t="s">
        <v>84</v>
      </c>
      <c r="AY136" s="18" t="s">
        <v>168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8" t="s">
        <v>84</v>
      </c>
      <c r="BK136" s="194">
        <f>ROUND(I136*H136,2)</f>
        <v>0</v>
      </c>
      <c r="BL136" s="18" t="s">
        <v>175</v>
      </c>
      <c r="BM136" s="193" t="s">
        <v>262</v>
      </c>
    </row>
    <row r="137" s="2" customFormat="1" ht="16.5" customHeight="1">
      <c r="A137" s="37"/>
      <c r="B137" s="180"/>
      <c r="C137" s="181" t="s">
        <v>215</v>
      </c>
      <c r="D137" s="181" t="s">
        <v>171</v>
      </c>
      <c r="E137" s="182" t="s">
        <v>2570</v>
      </c>
      <c r="F137" s="183" t="s">
        <v>2571</v>
      </c>
      <c r="G137" s="184" t="s">
        <v>1357</v>
      </c>
      <c r="H137" s="185">
        <v>2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42</v>
      </c>
      <c r="O137" s="76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3" t="s">
        <v>175</v>
      </c>
      <c r="AT137" s="193" t="s">
        <v>171</v>
      </c>
      <c r="AU137" s="193" t="s">
        <v>84</v>
      </c>
      <c r="AY137" s="18" t="s">
        <v>168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8" t="s">
        <v>84</v>
      </c>
      <c r="BK137" s="194">
        <f>ROUND(I137*H137,2)</f>
        <v>0</v>
      </c>
      <c r="BL137" s="18" t="s">
        <v>175</v>
      </c>
      <c r="BM137" s="193" t="s">
        <v>272</v>
      </c>
    </row>
    <row r="138" s="2" customFormat="1" ht="16.5" customHeight="1">
      <c r="A138" s="37"/>
      <c r="B138" s="180"/>
      <c r="C138" s="181" t="s">
        <v>222</v>
      </c>
      <c r="D138" s="181" t="s">
        <v>171</v>
      </c>
      <c r="E138" s="182" t="s">
        <v>2572</v>
      </c>
      <c r="F138" s="183" t="s">
        <v>2573</v>
      </c>
      <c r="G138" s="184" t="s">
        <v>1357</v>
      </c>
      <c r="H138" s="185">
        <v>6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42</v>
      </c>
      <c r="O138" s="76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3" t="s">
        <v>175</v>
      </c>
      <c r="AT138" s="193" t="s">
        <v>171</v>
      </c>
      <c r="AU138" s="193" t="s">
        <v>84</v>
      </c>
      <c r="AY138" s="18" t="s">
        <v>168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84</v>
      </c>
      <c r="BK138" s="194">
        <f>ROUND(I138*H138,2)</f>
        <v>0</v>
      </c>
      <c r="BL138" s="18" t="s">
        <v>175</v>
      </c>
      <c r="BM138" s="193" t="s">
        <v>279</v>
      </c>
    </row>
    <row r="139" s="2" customFormat="1" ht="16.5" customHeight="1">
      <c r="A139" s="37"/>
      <c r="B139" s="180"/>
      <c r="C139" s="181" t="s">
        <v>169</v>
      </c>
      <c r="D139" s="181" t="s">
        <v>171</v>
      </c>
      <c r="E139" s="182" t="s">
        <v>2574</v>
      </c>
      <c r="F139" s="183" t="s">
        <v>2575</v>
      </c>
      <c r="G139" s="184" t="s">
        <v>1357</v>
      </c>
      <c r="H139" s="185">
        <v>1</v>
      </c>
      <c r="I139" s="186"/>
      <c r="J139" s="187">
        <f>ROUND(I139*H139,2)</f>
        <v>0</v>
      </c>
      <c r="K139" s="188"/>
      <c r="L139" s="38"/>
      <c r="M139" s="189" t="s">
        <v>1</v>
      </c>
      <c r="N139" s="190" t="s">
        <v>42</v>
      </c>
      <c r="O139" s="76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3" t="s">
        <v>175</v>
      </c>
      <c r="AT139" s="193" t="s">
        <v>171</v>
      </c>
      <c r="AU139" s="193" t="s">
        <v>84</v>
      </c>
      <c r="AY139" s="18" t="s">
        <v>168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8" t="s">
        <v>84</v>
      </c>
      <c r="BK139" s="194">
        <f>ROUND(I139*H139,2)</f>
        <v>0</v>
      </c>
      <c r="BL139" s="18" t="s">
        <v>175</v>
      </c>
      <c r="BM139" s="193" t="s">
        <v>289</v>
      </c>
    </row>
    <row r="140" s="2" customFormat="1" ht="16.5" customHeight="1">
      <c r="A140" s="37"/>
      <c r="B140" s="180"/>
      <c r="C140" s="181" t="s">
        <v>8</v>
      </c>
      <c r="D140" s="181" t="s">
        <v>171</v>
      </c>
      <c r="E140" s="182" t="s">
        <v>2576</v>
      </c>
      <c r="F140" s="183" t="s">
        <v>2577</v>
      </c>
      <c r="G140" s="184" t="s">
        <v>1357</v>
      </c>
      <c r="H140" s="185">
        <v>5</v>
      </c>
      <c r="I140" s="186"/>
      <c r="J140" s="187">
        <f>ROUND(I140*H140,2)</f>
        <v>0</v>
      </c>
      <c r="K140" s="188"/>
      <c r="L140" s="38"/>
      <c r="M140" s="189" t="s">
        <v>1</v>
      </c>
      <c r="N140" s="190" t="s">
        <v>42</v>
      </c>
      <c r="O140" s="76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3" t="s">
        <v>175</v>
      </c>
      <c r="AT140" s="193" t="s">
        <v>171</v>
      </c>
      <c r="AU140" s="193" t="s">
        <v>84</v>
      </c>
      <c r="AY140" s="18" t="s">
        <v>168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8" t="s">
        <v>84</v>
      </c>
      <c r="BK140" s="194">
        <f>ROUND(I140*H140,2)</f>
        <v>0</v>
      </c>
      <c r="BL140" s="18" t="s">
        <v>175</v>
      </c>
      <c r="BM140" s="193" t="s">
        <v>298</v>
      </c>
    </row>
    <row r="141" s="2" customFormat="1" ht="16.5" customHeight="1">
      <c r="A141" s="37"/>
      <c r="B141" s="180"/>
      <c r="C141" s="181" t="s">
        <v>235</v>
      </c>
      <c r="D141" s="181" t="s">
        <v>171</v>
      </c>
      <c r="E141" s="182" t="s">
        <v>2578</v>
      </c>
      <c r="F141" s="183" t="s">
        <v>2579</v>
      </c>
      <c r="G141" s="184" t="s">
        <v>1357</v>
      </c>
      <c r="H141" s="185">
        <v>1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42</v>
      </c>
      <c r="O141" s="76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3" t="s">
        <v>175</v>
      </c>
      <c r="AT141" s="193" t="s">
        <v>171</v>
      </c>
      <c r="AU141" s="193" t="s">
        <v>84</v>
      </c>
      <c r="AY141" s="18" t="s">
        <v>168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8" t="s">
        <v>84</v>
      </c>
      <c r="BK141" s="194">
        <f>ROUND(I141*H141,2)</f>
        <v>0</v>
      </c>
      <c r="BL141" s="18" t="s">
        <v>175</v>
      </c>
      <c r="BM141" s="193" t="s">
        <v>313</v>
      </c>
    </row>
    <row r="142" s="2" customFormat="1" ht="24.15" customHeight="1">
      <c r="A142" s="37"/>
      <c r="B142" s="180"/>
      <c r="C142" s="181" t="s">
        <v>239</v>
      </c>
      <c r="D142" s="181" t="s">
        <v>171</v>
      </c>
      <c r="E142" s="182" t="s">
        <v>2580</v>
      </c>
      <c r="F142" s="183" t="s">
        <v>2581</v>
      </c>
      <c r="G142" s="184" t="s">
        <v>179</v>
      </c>
      <c r="H142" s="185">
        <v>1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42</v>
      </c>
      <c r="O142" s="76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3" t="s">
        <v>175</v>
      </c>
      <c r="AT142" s="193" t="s">
        <v>171</v>
      </c>
      <c r="AU142" s="193" t="s">
        <v>84</v>
      </c>
      <c r="AY142" s="18" t="s">
        <v>168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84</v>
      </c>
      <c r="BK142" s="194">
        <f>ROUND(I142*H142,2)</f>
        <v>0</v>
      </c>
      <c r="BL142" s="18" t="s">
        <v>175</v>
      </c>
      <c r="BM142" s="193" t="s">
        <v>323</v>
      </c>
    </row>
    <row r="143" s="2" customFormat="1" ht="16.5" customHeight="1">
      <c r="A143" s="37"/>
      <c r="B143" s="180"/>
      <c r="C143" s="181" t="s">
        <v>245</v>
      </c>
      <c r="D143" s="181" t="s">
        <v>171</v>
      </c>
      <c r="E143" s="182" t="s">
        <v>2582</v>
      </c>
      <c r="F143" s="183" t="s">
        <v>2583</v>
      </c>
      <c r="G143" s="184" t="s">
        <v>1357</v>
      </c>
      <c r="H143" s="185">
        <v>1</v>
      </c>
      <c r="I143" s="186"/>
      <c r="J143" s="187">
        <f>ROUND(I143*H143,2)</f>
        <v>0</v>
      </c>
      <c r="K143" s="188"/>
      <c r="L143" s="38"/>
      <c r="M143" s="189" t="s">
        <v>1</v>
      </c>
      <c r="N143" s="190" t="s">
        <v>42</v>
      </c>
      <c r="O143" s="76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3" t="s">
        <v>175</v>
      </c>
      <c r="AT143" s="193" t="s">
        <v>171</v>
      </c>
      <c r="AU143" s="193" t="s">
        <v>84</v>
      </c>
      <c r="AY143" s="18" t="s">
        <v>168</v>
      </c>
      <c r="BE143" s="194">
        <f>IF(N143="základní",J143,0)</f>
        <v>0</v>
      </c>
      <c r="BF143" s="194">
        <f>IF(N143="snížená",J143,0)</f>
        <v>0</v>
      </c>
      <c r="BG143" s="194">
        <f>IF(N143="zákl. přenesená",J143,0)</f>
        <v>0</v>
      </c>
      <c r="BH143" s="194">
        <f>IF(N143="sníž. přenesená",J143,0)</f>
        <v>0</v>
      </c>
      <c r="BI143" s="194">
        <f>IF(N143="nulová",J143,0)</f>
        <v>0</v>
      </c>
      <c r="BJ143" s="18" t="s">
        <v>84</v>
      </c>
      <c r="BK143" s="194">
        <f>ROUND(I143*H143,2)</f>
        <v>0</v>
      </c>
      <c r="BL143" s="18" t="s">
        <v>175</v>
      </c>
      <c r="BM143" s="193" t="s">
        <v>333</v>
      </c>
    </row>
    <row r="144" s="2" customFormat="1" ht="16.5" customHeight="1">
      <c r="A144" s="37"/>
      <c r="B144" s="180"/>
      <c r="C144" s="181" t="s">
        <v>250</v>
      </c>
      <c r="D144" s="181" t="s">
        <v>171</v>
      </c>
      <c r="E144" s="182" t="s">
        <v>2584</v>
      </c>
      <c r="F144" s="183" t="s">
        <v>2585</v>
      </c>
      <c r="G144" s="184" t="s">
        <v>1357</v>
      </c>
      <c r="H144" s="185">
        <v>1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42</v>
      </c>
      <c r="O144" s="76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3" t="s">
        <v>175</v>
      </c>
      <c r="AT144" s="193" t="s">
        <v>171</v>
      </c>
      <c r="AU144" s="193" t="s">
        <v>84</v>
      </c>
      <c r="AY144" s="18" t="s">
        <v>168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8" t="s">
        <v>84</v>
      </c>
      <c r="BK144" s="194">
        <f>ROUND(I144*H144,2)</f>
        <v>0</v>
      </c>
      <c r="BL144" s="18" t="s">
        <v>175</v>
      </c>
      <c r="BM144" s="193" t="s">
        <v>341</v>
      </c>
    </row>
    <row r="145" s="2" customFormat="1" ht="16.5" customHeight="1">
      <c r="A145" s="37"/>
      <c r="B145" s="180"/>
      <c r="C145" s="181" t="s">
        <v>255</v>
      </c>
      <c r="D145" s="181" t="s">
        <v>171</v>
      </c>
      <c r="E145" s="182" t="s">
        <v>2586</v>
      </c>
      <c r="F145" s="183" t="s">
        <v>2587</v>
      </c>
      <c r="G145" s="184" t="s">
        <v>965</v>
      </c>
      <c r="H145" s="235"/>
      <c r="I145" s="186"/>
      <c r="J145" s="187">
        <f>ROUND(I145*H145,2)</f>
        <v>0</v>
      </c>
      <c r="K145" s="188"/>
      <c r="L145" s="38"/>
      <c r="M145" s="189" t="s">
        <v>1</v>
      </c>
      <c r="N145" s="190" t="s">
        <v>42</v>
      </c>
      <c r="O145" s="76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3" t="s">
        <v>175</v>
      </c>
      <c r="AT145" s="193" t="s">
        <v>171</v>
      </c>
      <c r="AU145" s="193" t="s">
        <v>84</v>
      </c>
      <c r="AY145" s="18" t="s">
        <v>168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8" t="s">
        <v>84</v>
      </c>
      <c r="BK145" s="194">
        <f>ROUND(I145*H145,2)</f>
        <v>0</v>
      </c>
      <c r="BL145" s="18" t="s">
        <v>175</v>
      </c>
      <c r="BM145" s="193" t="s">
        <v>350</v>
      </c>
    </row>
    <row r="146" s="12" customFormat="1" ht="25.92" customHeight="1">
      <c r="A146" s="12"/>
      <c r="B146" s="168"/>
      <c r="C146" s="12"/>
      <c r="D146" s="169" t="s">
        <v>76</v>
      </c>
      <c r="E146" s="170" t="s">
        <v>2588</v>
      </c>
      <c r="F146" s="170" t="s">
        <v>2589</v>
      </c>
      <c r="G146" s="12"/>
      <c r="H146" s="12"/>
      <c r="I146" s="171"/>
      <c r="J146" s="156">
        <f>BK146</f>
        <v>0</v>
      </c>
      <c r="K146" s="12"/>
      <c r="L146" s="168"/>
      <c r="M146" s="172"/>
      <c r="N146" s="173"/>
      <c r="O146" s="173"/>
      <c r="P146" s="174">
        <f>SUM(P147:P163)</f>
        <v>0</v>
      </c>
      <c r="Q146" s="173"/>
      <c r="R146" s="174">
        <f>SUM(R147:R163)</f>
        <v>0</v>
      </c>
      <c r="S146" s="173"/>
      <c r="T146" s="175">
        <f>SUM(T147:T163)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9" t="s">
        <v>84</v>
      </c>
      <c r="AT146" s="176" t="s">
        <v>76</v>
      </c>
      <c r="AU146" s="176" t="s">
        <v>77</v>
      </c>
      <c r="AY146" s="169" t="s">
        <v>168</v>
      </c>
      <c r="BK146" s="177">
        <f>SUM(BK147:BK163)</f>
        <v>0</v>
      </c>
    </row>
    <row r="147" s="2" customFormat="1" ht="24.15" customHeight="1">
      <c r="A147" s="37"/>
      <c r="B147" s="180"/>
      <c r="C147" s="181" t="s">
        <v>262</v>
      </c>
      <c r="D147" s="181" t="s">
        <v>171</v>
      </c>
      <c r="E147" s="182" t="s">
        <v>2590</v>
      </c>
      <c r="F147" s="183" t="s">
        <v>2554</v>
      </c>
      <c r="G147" s="184" t="s">
        <v>1357</v>
      </c>
      <c r="H147" s="185">
        <v>1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42</v>
      </c>
      <c r="O147" s="76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3" t="s">
        <v>175</v>
      </c>
      <c r="AT147" s="193" t="s">
        <v>171</v>
      </c>
      <c r="AU147" s="193" t="s">
        <v>84</v>
      </c>
      <c r="AY147" s="18" t="s">
        <v>168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84</v>
      </c>
      <c r="BK147" s="194">
        <f>ROUND(I147*H147,2)</f>
        <v>0</v>
      </c>
      <c r="BL147" s="18" t="s">
        <v>175</v>
      </c>
      <c r="BM147" s="193" t="s">
        <v>361</v>
      </c>
    </row>
    <row r="148" s="2" customFormat="1" ht="16.5" customHeight="1">
      <c r="A148" s="37"/>
      <c r="B148" s="180"/>
      <c r="C148" s="181" t="s">
        <v>267</v>
      </c>
      <c r="D148" s="181" t="s">
        <v>171</v>
      </c>
      <c r="E148" s="182" t="s">
        <v>2591</v>
      </c>
      <c r="F148" s="183" t="s">
        <v>2556</v>
      </c>
      <c r="G148" s="184" t="s">
        <v>2557</v>
      </c>
      <c r="H148" s="185">
        <v>2</v>
      </c>
      <c r="I148" s="186"/>
      <c r="J148" s="187">
        <f>ROUND(I148*H148,2)</f>
        <v>0</v>
      </c>
      <c r="K148" s="188"/>
      <c r="L148" s="38"/>
      <c r="M148" s="189" t="s">
        <v>1</v>
      </c>
      <c r="N148" s="190" t="s">
        <v>42</v>
      </c>
      <c r="O148" s="76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3" t="s">
        <v>175</v>
      </c>
      <c r="AT148" s="193" t="s">
        <v>171</v>
      </c>
      <c r="AU148" s="193" t="s">
        <v>84</v>
      </c>
      <c r="AY148" s="18" t="s">
        <v>168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84</v>
      </c>
      <c r="BK148" s="194">
        <f>ROUND(I148*H148,2)</f>
        <v>0</v>
      </c>
      <c r="BL148" s="18" t="s">
        <v>175</v>
      </c>
      <c r="BM148" s="193" t="s">
        <v>370</v>
      </c>
    </row>
    <row r="149" s="2" customFormat="1" ht="16.5" customHeight="1">
      <c r="A149" s="37"/>
      <c r="B149" s="180"/>
      <c r="C149" s="181" t="s">
        <v>272</v>
      </c>
      <c r="D149" s="181" t="s">
        <v>171</v>
      </c>
      <c r="E149" s="182" t="s">
        <v>2592</v>
      </c>
      <c r="F149" s="183" t="s">
        <v>2559</v>
      </c>
      <c r="G149" s="184" t="s">
        <v>2557</v>
      </c>
      <c r="H149" s="185">
        <v>10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42</v>
      </c>
      <c r="O149" s="76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3" t="s">
        <v>175</v>
      </c>
      <c r="AT149" s="193" t="s">
        <v>171</v>
      </c>
      <c r="AU149" s="193" t="s">
        <v>84</v>
      </c>
      <c r="AY149" s="18" t="s">
        <v>168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84</v>
      </c>
      <c r="BK149" s="194">
        <f>ROUND(I149*H149,2)</f>
        <v>0</v>
      </c>
      <c r="BL149" s="18" t="s">
        <v>175</v>
      </c>
      <c r="BM149" s="193" t="s">
        <v>380</v>
      </c>
    </row>
    <row r="150" s="2" customFormat="1" ht="16.5" customHeight="1">
      <c r="A150" s="37"/>
      <c r="B150" s="180"/>
      <c r="C150" s="181" t="s">
        <v>7</v>
      </c>
      <c r="D150" s="181" t="s">
        <v>171</v>
      </c>
      <c r="E150" s="182" t="s">
        <v>2593</v>
      </c>
      <c r="F150" s="183" t="s">
        <v>2561</v>
      </c>
      <c r="G150" s="184" t="s">
        <v>1357</v>
      </c>
      <c r="H150" s="185">
        <v>1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42</v>
      </c>
      <c r="O150" s="76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3" t="s">
        <v>175</v>
      </c>
      <c r="AT150" s="193" t="s">
        <v>171</v>
      </c>
      <c r="AU150" s="193" t="s">
        <v>84</v>
      </c>
      <c r="AY150" s="18" t="s">
        <v>168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8" t="s">
        <v>84</v>
      </c>
      <c r="BK150" s="194">
        <f>ROUND(I150*H150,2)</f>
        <v>0</v>
      </c>
      <c r="BL150" s="18" t="s">
        <v>175</v>
      </c>
      <c r="BM150" s="193" t="s">
        <v>390</v>
      </c>
    </row>
    <row r="151" s="2" customFormat="1" ht="24.15" customHeight="1">
      <c r="A151" s="37"/>
      <c r="B151" s="180"/>
      <c r="C151" s="181" t="s">
        <v>279</v>
      </c>
      <c r="D151" s="181" t="s">
        <v>171</v>
      </c>
      <c r="E151" s="182" t="s">
        <v>2594</v>
      </c>
      <c r="F151" s="183" t="s">
        <v>2563</v>
      </c>
      <c r="G151" s="184" t="s">
        <v>1357</v>
      </c>
      <c r="H151" s="185">
        <v>1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42</v>
      </c>
      <c r="O151" s="76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3" t="s">
        <v>175</v>
      </c>
      <c r="AT151" s="193" t="s">
        <v>171</v>
      </c>
      <c r="AU151" s="193" t="s">
        <v>84</v>
      </c>
      <c r="AY151" s="18" t="s">
        <v>168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84</v>
      </c>
      <c r="BK151" s="194">
        <f>ROUND(I151*H151,2)</f>
        <v>0</v>
      </c>
      <c r="BL151" s="18" t="s">
        <v>175</v>
      </c>
      <c r="BM151" s="193" t="s">
        <v>400</v>
      </c>
    </row>
    <row r="152" s="2" customFormat="1" ht="16.5" customHeight="1">
      <c r="A152" s="37"/>
      <c r="B152" s="180"/>
      <c r="C152" s="181" t="s">
        <v>284</v>
      </c>
      <c r="D152" s="181" t="s">
        <v>171</v>
      </c>
      <c r="E152" s="182" t="s">
        <v>2595</v>
      </c>
      <c r="F152" s="183" t="s">
        <v>2565</v>
      </c>
      <c r="G152" s="184" t="s">
        <v>1357</v>
      </c>
      <c r="H152" s="185">
        <v>1</v>
      </c>
      <c r="I152" s="186"/>
      <c r="J152" s="187">
        <f>ROUND(I152*H152,2)</f>
        <v>0</v>
      </c>
      <c r="K152" s="188"/>
      <c r="L152" s="38"/>
      <c r="M152" s="189" t="s">
        <v>1</v>
      </c>
      <c r="N152" s="190" t="s">
        <v>42</v>
      </c>
      <c r="O152" s="76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3" t="s">
        <v>175</v>
      </c>
      <c r="AT152" s="193" t="s">
        <v>171</v>
      </c>
      <c r="AU152" s="193" t="s">
        <v>84</v>
      </c>
      <c r="AY152" s="18" t="s">
        <v>168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8" t="s">
        <v>84</v>
      </c>
      <c r="BK152" s="194">
        <f>ROUND(I152*H152,2)</f>
        <v>0</v>
      </c>
      <c r="BL152" s="18" t="s">
        <v>175</v>
      </c>
      <c r="BM152" s="193" t="s">
        <v>411</v>
      </c>
    </row>
    <row r="153" s="2" customFormat="1" ht="16.5" customHeight="1">
      <c r="A153" s="37"/>
      <c r="B153" s="180"/>
      <c r="C153" s="181" t="s">
        <v>289</v>
      </c>
      <c r="D153" s="181" t="s">
        <v>171</v>
      </c>
      <c r="E153" s="182" t="s">
        <v>2596</v>
      </c>
      <c r="F153" s="183" t="s">
        <v>2567</v>
      </c>
      <c r="G153" s="184" t="s">
        <v>1357</v>
      </c>
      <c r="H153" s="185">
        <v>1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42</v>
      </c>
      <c r="O153" s="76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3" t="s">
        <v>175</v>
      </c>
      <c r="AT153" s="193" t="s">
        <v>171</v>
      </c>
      <c r="AU153" s="193" t="s">
        <v>84</v>
      </c>
      <c r="AY153" s="18" t="s">
        <v>168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8" t="s">
        <v>84</v>
      </c>
      <c r="BK153" s="194">
        <f>ROUND(I153*H153,2)</f>
        <v>0</v>
      </c>
      <c r="BL153" s="18" t="s">
        <v>175</v>
      </c>
      <c r="BM153" s="193" t="s">
        <v>420</v>
      </c>
    </row>
    <row r="154" s="2" customFormat="1" ht="16.5" customHeight="1">
      <c r="A154" s="37"/>
      <c r="B154" s="180"/>
      <c r="C154" s="181" t="s">
        <v>293</v>
      </c>
      <c r="D154" s="181" t="s">
        <v>171</v>
      </c>
      <c r="E154" s="182" t="s">
        <v>2597</v>
      </c>
      <c r="F154" s="183" t="s">
        <v>2569</v>
      </c>
      <c r="G154" s="184" t="s">
        <v>1357</v>
      </c>
      <c r="H154" s="185">
        <v>2</v>
      </c>
      <c r="I154" s="186"/>
      <c r="J154" s="187">
        <f>ROUND(I154*H154,2)</f>
        <v>0</v>
      </c>
      <c r="K154" s="188"/>
      <c r="L154" s="38"/>
      <c r="M154" s="189" t="s">
        <v>1</v>
      </c>
      <c r="N154" s="190" t="s">
        <v>42</v>
      </c>
      <c r="O154" s="76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3" t="s">
        <v>175</v>
      </c>
      <c r="AT154" s="193" t="s">
        <v>171</v>
      </c>
      <c r="AU154" s="193" t="s">
        <v>84</v>
      </c>
      <c r="AY154" s="18" t="s">
        <v>168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8" t="s">
        <v>84</v>
      </c>
      <c r="BK154" s="194">
        <f>ROUND(I154*H154,2)</f>
        <v>0</v>
      </c>
      <c r="BL154" s="18" t="s">
        <v>175</v>
      </c>
      <c r="BM154" s="193" t="s">
        <v>438</v>
      </c>
    </row>
    <row r="155" s="2" customFormat="1" ht="16.5" customHeight="1">
      <c r="A155" s="37"/>
      <c r="B155" s="180"/>
      <c r="C155" s="181" t="s">
        <v>298</v>
      </c>
      <c r="D155" s="181" t="s">
        <v>171</v>
      </c>
      <c r="E155" s="182" t="s">
        <v>2598</v>
      </c>
      <c r="F155" s="183" t="s">
        <v>2571</v>
      </c>
      <c r="G155" s="184" t="s">
        <v>1357</v>
      </c>
      <c r="H155" s="185">
        <v>2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42</v>
      </c>
      <c r="O155" s="76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175</v>
      </c>
      <c r="AT155" s="193" t="s">
        <v>171</v>
      </c>
      <c r="AU155" s="193" t="s">
        <v>84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175</v>
      </c>
      <c r="BM155" s="193" t="s">
        <v>449</v>
      </c>
    </row>
    <row r="156" s="2" customFormat="1" ht="16.5" customHeight="1">
      <c r="A156" s="37"/>
      <c r="B156" s="180"/>
      <c r="C156" s="181" t="s">
        <v>306</v>
      </c>
      <c r="D156" s="181" t="s">
        <v>171</v>
      </c>
      <c r="E156" s="182" t="s">
        <v>2599</v>
      </c>
      <c r="F156" s="183" t="s">
        <v>2573</v>
      </c>
      <c r="G156" s="184" t="s">
        <v>1357</v>
      </c>
      <c r="H156" s="185">
        <v>7</v>
      </c>
      <c r="I156" s="186"/>
      <c r="J156" s="187">
        <f>ROUND(I156*H156,2)</f>
        <v>0</v>
      </c>
      <c r="K156" s="188"/>
      <c r="L156" s="38"/>
      <c r="M156" s="189" t="s">
        <v>1</v>
      </c>
      <c r="N156" s="190" t="s">
        <v>42</v>
      </c>
      <c r="O156" s="76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3" t="s">
        <v>175</v>
      </c>
      <c r="AT156" s="193" t="s">
        <v>171</v>
      </c>
      <c r="AU156" s="193" t="s">
        <v>84</v>
      </c>
      <c r="AY156" s="18" t="s">
        <v>168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8" t="s">
        <v>84</v>
      </c>
      <c r="BK156" s="194">
        <f>ROUND(I156*H156,2)</f>
        <v>0</v>
      </c>
      <c r="BL156" s="18" t="s">
        <v>175</v>
      </c>
      <c r="BM156" s="193" t="s">
        <v>466</v>
      </c>
    </row>
    <row r="157" s="2" customFormat="1" ht="16.5" customHeight="1">
      <c r="A157" s="37"/>
      <c r="B157" s="180"/>
      <c r="C157" s="181" t="s">
        <v>313</v>
      </c>
      <c r="D157" s="181" t="s">
        <v>171</v>
      </c>
      <c r="E157" s="182" t="s">
        <v>2600</v>
      </c>
      <c r="F157" s="183" t="s">
        <v>2575</v>
      </c>
      <c r="G157" s="184" t="s">
        <v>1357</v>
      </c>
      <c r="H157" s="185">
        <v>1</v>
      </c>
      <c r="I157" s="186"/>
      <c r="J157" s="187">
        <f>ROUND(I157*H157,2)</f>
        <v>0</v>
      </c>
      <c r="K157" s="188"/>
      <c r="L157" s="38"/>
      <c r="M157" s="189" t="s">
        <v>1</v>
      </c>
      <c r="N157" s="190" t="s">
        <v>42</v>
      </c>
      <c r="O157" s="76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175</v>
      </c>
      <c r="AT157" s="193" t="s">
        <v>171</v>
      </c>
      <c r="AU157" s="193" t="s">
        <v>84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175</v>
      </c>
      <c r="BM157" s="193" t="s">
        <v>476</v>
      </c>
    </row>
    <row r="158" s="2" customFormat="1" ht="16.5" customHeight="1">
      <c r="A158" s="37"/>
      <c r="B158" s="180"/>
      <c r="C158" s="181" t="s">
        <v>319</v>
      </c>
      <c r="D158" s="181" t="s">
        <v>171</v>
      </c>
      <c r="E158" s="182" t="s">
        <v>2601</v>
      </c>
      <c r="F158" s="183" t="s">
        <v>2577</v>
      </c>
      <c r="G158" s="184" t="s">
        <v>1357</v>
      </c>
      <c r="H158" s="185">
        <v>2</v>
      </c>
      <c r="I158" s="186"/>
      <c r="J158" s="187">
        <f>ROUND(I158*H158,2)</f>
        <v>0</v>
      </c>
      <c r="K158" s="188"/>
      <c r="L158" s="38"/>
      <c r="M158" s="189" t="s">
        <v>1</v>
      </c>
      <c r="N158" s="190" t="s">
        <v>42</v>
      </c>
      <c r="O158" s="76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3" t="s">
        <v>175</v>
      </c>
      <c r="AT158" s="193" t="s">
        <v>171</v>
      </c>
      <c r="AU158" s="193" t="s">
        <v>84</v>
      </c>
      <c r="AY158" s="18" t="s">
        <v>168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8" t="s">
        <v>84</v>
      </c>
      <c r="BK158" s="194">
        <f>ROUND(I158*H158,2)</f>
        <v>0</v>
      </c>
      <c r="BL158" s="18" t="s">
        <v>175</v>
      </c>
      <c r="BM158" s="193" t="s">
        <v>486</v>
      </c>
    </row>
    <row r="159" s="2" customFormat="1" ht="16.5" customHeight="1">
      <c r="A159" s="37"/>
      <c r="B159" s="180"/>
      <c r="C159" s="181" t="s">
        <v>323</v>
      </c>
      <c r="D159" s="181" t="s">
        <v>171</v>
      </c>
      <c r="E159" s="182" t="s">
        <v>2602</v>
      </c>
      <c r="F159" s="183" t="s">
        <v>2579</v>
      </c>
      <c r="G159" s="184" t="s">
        <v>1357</v>
      </c>
      <c r="H159" s="185">
        <v>1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42</v>
      </c>
      <c r="O159" s="76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3" t="s">
        <v>175</v>
      </c>
      <c r="AT159" s="193" t="s">
        <v>171</v>
      </c>
      <c r="AU159" s="193" t="s">
        <v>84</v>
      </c>
      <c r="AY159" s="18" t="s">
        <v>168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84</v>
      </c>
      <c r="BK159" s="194">
        <f>ROUND(I159*H159,2)</f>
        <v>0</v>
      </c>
      <c r="BL159" s="18" t="s">
        <v>175</v>
      </c>
      <c r="BM159" s="193" t="s">
        <v>496</v>
      </c>
    </row>
    <row r="160" s="2" customFormat="1" ht="24.15" customHeight="1">
      <c r="A160" s="37"/>
      <c r="B160" s="180"/>
      <c r="C160" s="181" t="s">
        <v>328</v>
      </c>
      <c r="D160" s="181" t="s">
        <v>171</v>
      </c>
      <c r="E160" s="182" t="s">
        <v>2603</v>
      </c>
      <c r="F160" s="183" t="s">
        <v>2581</v>
      </c>
      <c r="G160" s="184" t="s">
        <v>179</v>
      </c>
      <c r="H160" s="185">
        <v>1</v>
      </c>
      <c r="I160" s="186"/>
      <c r="J160" s="187">
        <f>ROUND(I160*H160,2)</f>
        <v>0</v>
      </c>
      <c r="K160" s="188"/>
      <c r="L160" s="38"/>
      <c r="M160" s="189" t="s">
        <v>1</v>
      </c>
      <c r="N160" s="190" t="s">
        <v>42</v>
      </c>
      <c r="O160" s="76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175</v>
      </c>
      <c r="AT160" s="193" t="s">
        <v>171</v>
      </c>
      <c r="AU160" s="193" t="s">
        <v>84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175</v>
      </c>
      <c r="BM160" s="193" t="s">
        <v>507</v>
      </c>
    </row>
    <row r="161" s="2" customFormat="1" ht="16.5" customHeight="1">
      <c r="A161" s="37"/>
      <c r="B161" s="180"/>
      <c r="C161" s="181" t="s">
        <v>333</v>
      </c>
      <c r="D161" s="181" t="s">
        <v>171</v>
      </c>
      <c r="E161" s="182" t="s">
        <v>2604</v>
      </c>
      <c r="F161" s="183" t="s">
        <v>2583</v>
      </c>
      <c r="G161" s="184" t="s">
        <v>1357</v>
      </c>
      <c r="H161" s="185">
        <v>1</v>
      </c>
      <c r="I161" s="186"/>
      <c r="J161" s="187">
        <f>ROUND(I161*H161,2)</f>
        <v>0</v>
      </c>
      <c r="K161" s="188"/>
      <c r="L161" s="38"/>
      <c r="M161" s="189" t="s">
        <v>1</v>
      </c>
      <c r="N161" s="190" t="s">
        <v>42</v>
      </c>
      <c r="O161" s="76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3" t="s">
        <v>175</v>
      </c>
      <c r="AT161" s="193" t="s">
        <v>171</v>
      </c>
      <c r="AU161" s="193" t="s">
        <v>84</v>
      </c>
      <c r="AY161" s="18" t="s">
        <v>168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8" t="s">
        <v>84</v>
      </c>
      <c r="BK161" s="194">
        <f>ROUND(I161*H161,2)</f>
        <v>0</v>
      </c>
      <c r="BL161" s="18" t="s">
        <v>175</v>
      </c>
      <c r="BM161" s="193" t="s">
        <v>517</v>
      </c>
    </row>
    <row r="162" s="2" customFormat="1" ht="16.5" customHeight="1">
      <c r="A162" s="37"/>
      <c r="B162" s="180"/>
      <c r="C162" s="181" t="s">
        <v>337</v>
      </c>
      <c r="D162" s="181" t="s">
        <v>171</v>
      </c>
      <c r="E162" s="182" t="s">
        <v>2605</v>
      </c>
      <c r="F162" s="183" t="s">
        <v>2585</v>
      </c>
      <c r="G162" s="184" t="s">
        <v>1357</v>
      </c>
      <c r="H162" s="185">
        <v>1</v>
      </c>
      <c r="I162" s="186"/>
      <c r="J162" s="187">
        <f>ROUND(I162*H162,2)</f>
        <v>0</v>
      </c>
      <c r="K162" s="188"/>
      <c r="L162" s="38"/>
      <c r="M162" s="189" t="s">
        <v>1</v>
      </c>
      <c r="N162" s="190" t="s">
        <v>42</v>
      </c>
      <c r="O162" s="76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3" t="s">
        <v>175</v>
      </c>
      <c r="AT162" s="193" t="s">
        <v>171</v>
      </c>
      <c r="AU162" s="193" t="s">
        <v>84</v>
      </c>
      <c r="AY162" s="18" t="s">
        <v>168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8" t="s">
        <v>84</v>
      </c>
      <c r="BK162" s="194">
        <f>ROUND(I162*H162,2)</f>
        <v>0</v>
      </c>
      <c r="BL162" s="18" t="s">
        <v>175</v>
      </c>
      <c r="BM162" s="193" t="s">
        <v>534</v>
      </c>
    </row>
    <row r="163" s="2" customFormat="1" ht="16.5" customHeight="1">
      <c r="A163" s="37"/>
      <c r="B163" s="180"/>
      <c r="C163" s="181" t="s">
        <v>341</v>
      </c>
      <c r="D163" s="181" t="s">
        <v>171</v>
      </c>
      <c r="E163" s="182" t="s">
        <v>2606</v>
      </c>
      <c r="F163" s="183" t="s">
        <v>2587</v>
      </c>
      <c r="G163" s="184" t="s">
        <v>965</v>
      </c>
      <c r="H163" s="235"/>
      <c r="I163" s="186"/>
      <c r="J163" s="187">
        <f>ROUND(I163*H163,2)</f>
        <v>0</v>
      </c>
      <c r="K163" s="188"/>
      <c r="L163" s="38"/>
      <c r="M163" s="189" t="s">
        <v>1</v>
      </c>
      <c r="N163" s="190" t="s">
        <v>42</v>
      </c>
      <c r="O163" s="76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3" t="s">
        <v>175</v>
      </c>
      <c r="AT163" s="193" t="s">
        <v>171</v>
      </c>
      <c r="AU163" s="193" t="s">
        <v>84</v>
      </c>
      <c r="AY163" s="18" t="s">
        <v>168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8" t="s">
        <v>84</v>
      </c>
      <c r="BK163" s="194">
        <f>ROUND(I163*H163,2)</f>
        <v>0</v>
      </c>
      <c r="BL163" s="18" t="s">
        <v>175</v>
      </c>
      <c r="BM163" s="193" t="s">
        <v>548</v>
      </c>
    </row>
    <row r="164" s="12" customFormat="1" ht="25.92" customHeight="1">
      <c r="A164" s="12"/>
      <c r="B164" s="168"/>
      <c r="C164" s="12"/>
      <c r="D164" s="169" t="s">
        <v>76</v>
      </c>
      <c r="E164" s="170" t="s">
        <v>2607</v>
      </c>
      <c r="F164" s="170" t="s">
        <v>2608</v>
      </c>
      <c r="G164" s="12"/>
      <c r="H164" s="12"/>
      <c r="I164" s="171"/>
      <c r="J164" s="156">
        <f>BK164</f>
        <v>0</v>
      </c>
      <c r="K164" s="12"/>
      <c r="L164" s="168"/>
      <c r="M164" s="172"/>
      <c r="N164" s="173"/>
      <c r="O164" s="173"/>
      <c r="P164" s="174">
        <f>SUM(P165:P174)</f>
        <v>0</v>
      </c>
      <c r="Q164" s="173"/>
      <c r="R164" s="174">
        <f>SUM(R165:R174)</f>
        <v>0</v>
      </c>
      <c r="S164" s="173"/>
      <c r="T164" s="175">
        <f>SUM(T165:T174)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9" t="s">
        <v>84</v>
      </c>
      <c r="AT164" s="176" t="s">
        <v>76</v>
      </c>
      <c r="AU164" s="176" t="s">
        <v>77</v>
      </c>
      <c r="AY164" s="169" t="s">
        <v>168</v>
      </c>
      <c r="BK164" s="177">
        <f>SUM(BK165:BK174)</f>
        <v>0</v>
      </c>
    </row>
    <row r="165" s="2" customFormat="1" ht="44.25" customHeight="1">
      <c r="A165" s="37"/>
      <c r="B165" s="180"/>
      <c r="C165" s="181" t="s">
        <v>345</v>
      </c>
      <c r="D165" s="181" t="s">
        <v>171</v>
      </c>
      <c r="E165" s="182" t="s">
        <v>2609</v>
      </c>
      <c r="F165" s="183" t="s">
        <v>2610</v>
      </c>
      <c r="G165" s="184" t="s">
        <v>1357</v>
      </c>
      <c r="H165" s="185">
        <v>1</v>
      </c>
      <c r="I165" s="186"/>
      <c r="J165" s="187">
        <f>ROUND(I165*H165,2)</f>
        <v>0</v>
      </c>
      <c r="K165" s="188"/>
      <c r="L165" s="38"/>
      <c r="M165" s="189" t="s">
        <v>1</v>
      </c>
      <c r="N165" s="190" t="s">
        <v>42</v>
      </c>
      <c r="O165" s="76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3" t="s">
        <v>175</v>
      </c>
      <c r="AT165" s="193" t="s">
        <v>171</v>
      </c>
      <c r="AU165" s="193" t="s">
        <v>84</v>
      </c>
      <c r="AY165" s="18" t="s">
        <v>168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ROUND(I165*H165,2)</f>
        <v>0</v>
      </c>
      <c r="BL165" s="18" t="s">
        <v>175</v>
      </c>
      <c r="BM165" s="193" t="s">
        <v>558</v>
      </c>
    </row>
    <row r="166" s="2" customFormat="1" ht="16.5" customHeight="1">
      <c r="A166" s="37"/>
      <c r="B166" s="180"/>
      <c r="C166" s="181" t="s">
        <v>350</v>
      </c>
      <c r="D166" s="181" t="s">
        <v>171</v>
      </c>
      <c r="E166" s="182" t="s">
        <v>2611</v>
      </c>
      <c r="F166" s="183" t="s">
        <v>2556</v>
      </c>
      <c r="G166" s="184" t="s">
        <v>2557</v>
      </c>
      <c r="H166" s="185">
        <v>2</v>
      </c>
      <c r="I166" s="186"/>
      <c r="J166" s="187">
        <f>ROUND(I166*H166,2)</f>
        <v>0</v>
      </c>
      <c r="K166" s="188"/>
      <c r="L166" s="38"/>
      <c r="M166" s="189" t="s">
        <v>1</v>
      </c>
      <c r="N166" s="190" t="s">
        <v>42</v>
      </c>
      <c r="O166" s="76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3" t="s">
        <v>175</v>
      </c>
      <c r="AT166" s="193" t="s">
        <v>171</v>
      </c>
      <c r="AU166" s="193" t="s">
        <v>84</v>
      </c>
      <c r="AY166" s="18" t="s">
        <v>168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ROUND(I166*H166,2)</f>
        <v>0</v>
      </c>
      <c r="BL166" s="18" t="s">
        <v>175</v>
      </c>
      <c r="BM166" s="193" t="s">
        <v>567</v>
      </c>
    </row>
    <row r="167" s="2" customFormat="1" ht="16.5" customHeight="1">
      <c r="A167" s="37"/>
      <c r="B167" s="180"/>
      <c r="C167" s="181" t="s">
        <v>356</v>
      </c>
      <c r="D167" s="181" t="s">
        <v>171</v>
      </c>
      <c r="E167" s="182" t="s">
        <v>2612</v>
      </c>
      <c r="F167" s="183" t="s">
        <v>2559</v>
      </c>
      <c r="G167" s="184" t="s">
        <v>2557</v>
      </c>
      <c r="H167" s="185">
        <v>10</v>
      </c>
      <c r="I167" s="186"/>
      <c r="J167" s="187">
        <f>ROUND(I167*H167,2)</f>
        <v>0</v>
      </c>
      <c r="K167" s="188"/>
      <c r="L167" s="38"/>
      <c r="M167" s="189" t="s">
        <v>1</v>
      </c>
      <c r="N167" s="190" t="s">
        <v>42</v>
      </c>
      <c r="O167" s="76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3" t="s">
        <v>175</v>
      </c>
      <c r="AT167" s="193" t="s">
        <v>171</v>
      </c>
      <c r="AU167" s="193" t="s">
        <v>84</v>
      </c>
      <c r="AY167" s="18" t="s">
        <v>168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8" t="s">
        <v>84</v>
      </c>
      <c r="BK167" s="194">
        <f>ROUND(I167*H167,2)</f>
        <v>0</v>
      </c>
      <c r="BL167" s="18" t="s">
        <v>175</v>
      </c>
      <c r="BM167" s="193" t="s">
        <v>580</v>
      </c>
    </row>
    <row r="168" s="2" customFormat="1" ht="16.5" customHeight="1">
      <c r="A168" s="37"/>
      <c r="B168" s="180"/>
      <c r="C168" s="181" t="s">
        <v>361</v>
      </c>
      <c r="D168" s="181" t="s">
        <v>171</v>
      </c>
      <c r="E168" s="182" t="s">
        <v>2613</v>
      </c>
      <c r="F168" s="183" t="s">
        <v>2614</v>
      </c>
      <c r="G168" s="184" t="s">
        <v>1357</v>
      </c>
      <c r="H168" s="185">
        <v>1</v>
      </c>
      <c r="I168" s="186"/>
      <c r="J168" s="187">
        <f>ROUND(I168*H168,2)</f>
        <v>0</v>
      </c>
      <c r="K168" s="188"/>
      <c r="L168" s="38"/>
      <c r="M168" s="189" t="s">
        <v>1</v>
      </c>
      <c r="N168" s="190" t="s">
        <v>42</v>
      </c>
      <c r="O168" s="76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3" t="s">
        <v>175</v>
      </c>
      <c r="AT168" s="193" t="s">
        <v>171</v>
      </c>
      <c r="AU168" s="193" t="s">
        <v>84</v>
      </c>
      <c r="AY168" s="18" t="s">
        <v>168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84</v>
      </c>
      <c r="BK168" s="194">
        <f>ROUND(I168*H168,2)</f>
        <v>0</v>
      </c>
      <c r="BL168" s="18" t="s">
        <v>175</v>
      </c>
      <c r="BM168" s="193" t="s">
        <v>592</v>
      </c>
    </row>
    <row r="169" s="2" customFormat="1" ht="16.5" customHeight="1">
      <c r="A169" s="37"/>
      <c r="B169" s="180"/>
      <c r="C169" s="181" t="s">
        <v>366</v>
      </c>
      <c r="D169" s="181" t="s">
        <v>171</v>
      </c>
      <c r="E169" s="182" t="s">
        <v>2615</v>
      </c>
      <c r="F169" s="183" t="s">
        <v>2616</v>
      </c>
      <c r="G169" s="184" t="s">
        <v>1357</v>
      </c>
      <c r="H169" s="185">
        <v>2</v>
      </c>
      <c r="I169" s="186"/>
      <c r="J169" s="187">
        <f>ROUND(I169*H169,2)</f>
        <v>0</v>
      </c>
      <c r="K169" s="188"/>
      <c r="L169" s="38"/>
      <c r="M169" s="189" t="s">
        <v>1</v>
      </c>
      <c r="N169" s="190" t="s">
        <v>42</v>
      </c>
      <c r="O169" s="76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3" t="s">
        <v>175</v>
      </c>
      <c r="AT169" s="193" t="s">
        <v>171</v>
      </c>
      <c r="AU169" s="193" t="s">
        <v>84</v>
      </c>
      <c r="AY169" s="18" t="s">
        <v>168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84</v>
      </c>
      <c r="BK169" s="194">
        <f>ROUND(I169*H169,2)</f>
        <v>0</v>
      </c>
      <c r="BL169" s="18" t="s">
        <v>175</v>
      </c>
      <c r="BM169" s="193" t="s">
        <v>605</v>
      </c>
    </row>
    <row r="170" s="2" customFormat="1" ht="16.5" customHeight="1">
      <c r="A170" s="37"/>
      <c r="B170" s="180"/>
      <c r="C170" s="181" t="s">
        <v>370</v>
      </c>
      <c r="D170" s="181" t="s">
        <v>171</v>
      </c>
      <c r="E170" s="182" t="s">
        <v>2617</v>
      </c>
      <c r="F170" s="183" t="s">
        <v>2618</v>
      </c>
      <c r="G170" s="184" t="s">
        <v>1357</v>
      </c>
      <c r="H170" s="185">
        <v>2</v>
      </c>
      <c r="I170" s="186"/>
      <c r="J170" s="187">
        <f>ROUND(I170*H170,2)</f>
        <v>0</v>
      </c>
      <c r="K170" s="188"/>
      <c r="L170" s="38"/>
      <c r="M170" s="189" t="s">
        <v>1</v>
      </c>
      <c r="N170" s="190" t="s">
        <v>42</v>
      </c>
      <c r="O170" s="76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3" t="s">
        <v>175</v>
      </c>
      <c r="AT170" s="193" t="s">
        <v>171</v>
      </c>
      <c r="AU170" s="193" t="s">
        <v>84</v>
      </c>
      <c r="AY170" s="18" t="s">
        <v>168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8" t="s">
        <v>84</v>
      </c>
      <c r="BK170" s="194">
        <f>ROUND(I170*H170,2)</f>
        <v>0</v>
      </c>
      <c r="BL170" s="18" t="s">
        <v>175</v>
      </c>
      <c r="BM170" s="193" t="s">
        <v>615</v>
      </c>
    </row>
    <row r="171" s="2" customFormat="1" ht="24.15" customHeight="1">
      <c r="A171" s="37"/>
      <c r="B171" s="180"/>
      <c r="C171" s="181" t="s">
        <v>376</v>
      </c>
      <c r="D171" s="181" t="s">
        <v>171</v>
      </c>
      <c r="E171" s="182" t="s">
        <v>2619</v>
      </c>
      <c r="F171" s="183" t="s">
        <v>2581</v>
      </c>
      <c r="G171" s="184" t="s">
        <v>179</v>
      </c>
      <c r="H171" s="185">
        <v>1</v>
      </c>
      <c r="I171" s="186"/>
      <c r="J171" s="187">
        <f>ROUND(I171*H171,2)</f>
        <v>0</v>
      </c>
      <c r="K171" s="188"/>
      <c r="L171" s="38"/>
      <c r="M171" s="189" t="s">
        <v>1</v>
      </c>
      <c r="N171" s="190" t="s">
        <v>42</v>
      </c>
      <c r="O171" s="76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3" t="s">
        <v>175</v>
      </c>
      <c r="AT171" s="193" t="s">
        <v>171</v>
      </c>
      <c r="AU171" s="193" t="s">
        <v>84</v>
      </c>
      <c r="AY171" s="18" t="s">
        <v>168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8" t="s">
        <v>84</v>
      </c>
      <c r="BK171" s="194">
        <f>ROUND(I171*H171,2)</f>
        <v>0</v>
      </c>
      <c r="BL171" s="18" t="s">
        <v>175</v>
      </c>
      <c r="BM171" s="193" t="s">
        <v>626</v>
      </c>
    </row>
    <row r="172" s="2" customFormat="1" ht="16.5" customHeight="1">
      <c r="A172" s="37"/>
      <c r="B172" s="180"/>
      <c r="C172" s="181" t="s">
        <v>380</v>
      </c>
      <c r="D172" s="181" t="s">
        <v>171</v>
      </c>
      <c r="E172" s="182" t="s">
        <v>2620</v>
      </c>
      <c r="F172" s="183" t="s">
        <v>2583</v>
      </c>
      <c r="G172" s="184" t="s">
        <v>1357</v>
      </c>
      <c r="H172" s="185">
        <v>1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42</v>
      </c>
      <c r="O172" s="76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3" t="s">
        <v>175</v>
      </c>
      <c r="AT172" s="193" t="s">
        <v>171</v>
      </c>
      <c r="AU172" s="193" t="s">
        <v>84</v>
      </c>
      <c r="AY172" s="18" t="s">
        <v>168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84</v>
      </c>
      <c r="BK172" s="194">
        <f>ROUND(I172*H172,2)</f>
        <v>0</v>
      </c>
      <c r="BL172" s="18" t="s">
        <v>175</v>
      </c>
      <c r="BM172" s="193" t="s">
        <v>635</v>
      </c>
    </row>
    <row r="173" s="2" customFormat="1" ht="16.5" customHeight="1">
      <c r="A173" s="37"/>
      <c r="B173" s="180"/>
      <c r="C173" s="181" t="s">
        <v>384</v>
      </c>
      <c r="D173" s="181" t="s">
        <v>171</v>
      </c>
      <c r="E173" s="182" t="s">
        <v>2621</v>
      </c>
      <c r="F173" s="183" t="s">
        <v>2585</v>
      </c>
      <c r="G173" s="184" t="s">
        <v>1357</v>
      </c>
      <c r="H173" s="185">
        <v>1</v>
      </c>
      <c r="I173" s="186"/>
      <c r="J173" s="187">
        <f>ROUND(I173*H173,2)</f>
        <v>0</v>
      </c>
      <c r="K173" s="188"/>
      <c r="L173" s="38"/>
      <c r="M173" s="189" t="s">
        <v>1</v>
      </c>
      <c r="N173" s="190" t="s">
        <v>42</v>
      </c>
      <c r="O173" s="76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3" t="s">
        <v>175</v>
      </c>
      <c r="AT173" s="193" t="s">
        <v>171</v>
      </c>
      <c r="AU173" s="193" t="s">
        <v>84</v>
      </c>
      <c r="AY173" s="18" t="s">
        <v>168</v>
      </c>
      <c r="BE173" s="194">
        <f>IF(N173="základní",J173,0)</f>
        <v>0</v>
      </c>
      <c r="BF173" s="194">
        <f>IF(N173="snížená",J173,0)</f>
        <v>0</v>
      </c>
      <c r="BG173" s="194">
        <f>IF(N173="zákl. přenesená",J173,0)</f>
        <v>0</v>
      </c>
      <c r="BH173" s="194">
        <f>IF(N173="sníž. přenesená",J173,0)</f>
        <v>0</v>
      </c>
      <c r="BI173" s="194">
        <f>IF(N173="nulová",J173,0)</f>
        <v>0</v>
      </c>
      <c r="BJ173" s="18" t="s">
        <v>84</v>
      </c>
      <c r="BK173" s="194">
        <f>ROUND(I173*H173,2)</f>
        <v>0</v>
      </c>
      <c r="BL173" s="18" t="s">
        <v>175</v>
      </c>
      <c r="BM173" s="193" t="s">
        <v>645</v>
      </c>
    </row>
    <row r="174" s="2" customFormat="1" ht="16.5" customHeight="1">
      <c r="A174" s="37"/>
      <c r="B174" s="180"/>
      <c r="C174" s="181" t="s">
        <v>390</v>
      </c>
      <c r="D174" s="181" t="s">
        <v>171</v>
      </c>
      <c r="E174" s="182" t="s">
        <v>2622</v>
      </c>
      <c r="F174" s="183" t="s">
        <v>2587</v>
      </c>
      <c r="G174" s="184" t="s">
        <v>965</v>
      </c>
      <c r="H174" s="235"/>
      <c r="I174" s="186"/>
      <c r="J174" s="187">
        <f>ROUND(I174*H174,2)</f>
        <v>0</v>
      </c>
      <c r="K174" s="188"/>
      <c r="L174" s="38"/>
      <c r="M174" s="189" t="s">
        <v>1</v>
      </c>
      <c r="N174" s="190" t="s">
        <v>42</v>
      </c>
      <c r="O174" s="76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3" t="s">
        <v>175</v>
      </c>
      <c r="AT174" s="193" t="s">
        <v>171</v>
      </c>
      <c r="AU174" s="193" t="s">
        <v>84</v>
      </c>
      <c r="AY174" s="18" t="s">
        <v>168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8" t="s">
        <v>84</v>
      </c>
      <c r="BK174" s="194">
        <f>ROUND(I174*H174,2)</f>
        <v>0</v>
      </c>
      <c r="BL174" s="18" t="s">
        <v>175</v>
      </c>
      <c r="BM174" s="193" t="s">
        <v>653</v>
      </c>
    </row>
    <row r="175" s="12" customFormat="1" ht="25.92" customHeight="1">
      <c r="A175" s="12"/>
      <c r="B175" s="168"/>
      <c r="C175" s="12"/>
      <c r="D175" s="169" t="s">
        <v>76</v>
      </c>
      <c r="E175" s="170" t="s">
        <v>2623</v>
      </c>
      <c r="F175" s="170" t="s">
        <v>2624</v>
      </c>
      <c r="G175" s="12"/>
      <c r="H175" s="12"/>
      <c r="I175" s="171"/>
      <c r="J175" s="156">
        <f>BK175</f>
        <v>0</v>
      </c>
      <c r="K175" s="12"/>
      <c r="L175" s="168"/>
      <c r="M175" s="172"/>
      <c r="N175" s="173"/>
      <c r="O175" s="173"/>
      <c r="P175" s="174">
        <f>SUM(P176:P219)</f>
        <v>0</v>
      </c>
      <c r="Q175" s="173"/>
      <c r="R175" s="174">
        <f>SUM(R176:R219)</f>
        <v>0</v>
      </c>
      <c r="S175" s="173"/>
      <c r="T175" s="175">
        <f>SUM(T176:T219)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9" t="s">
        <v>84</v>
      </c>
      <c r="AT175" s="176" t="s">
        <v>76</v>
      </c>
      <c r="AU175" s="176" t="s">
        <v>77</v>
      </c>
      <c r="AY175" s="169" t="s">
        <v>168</v>
      </c>
      <c r="BK175" s="177">
        <f>SUM(BK176:BK219)</f>
        <v>0</v>
      </c>
    </row>
    <row r="176" s="2" customFormat="1" ht="16.5" customHeight="1">
      <c r="A176" s="37"/>
      <c r="B176" s="180"/>
      <c r="C176" s="181" t="s">
        <v>395</v>
      </c>
      <c r="D176" s="181" t="s">
        <v>171</v>
      </c>
      <c r="E176" s="182" t="s">
        <v>2625</v>
      </c>
      <c r="F176" s="183" t="s">
        <v>2626</v>
      </c>
      <c r="G176" s="184" t="s">
        <v>1357</v>
      </c>
      <c r="H176" s="185">
        <v>20</v>
      </c>
      <c r="I176" s="186"/>
      <c r="J176" s="187">
        <f>ROUND(I176*H176,2)</f>
        <v>0</v>
      </c>
      <c r="K176" s="188"/>
      <c r="L176" s="38"/>
      <c r="M176" s="189" t="s">
        <v>1</v>
      </c>
      <c r="N176" s="190" t="s">
        <v>42</v>
      </c>
      <c r="O176" s="76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3" t="s">
        <v>175</v>
      </c>
      <c r="AT176" s="193" t="s">
        <v>171</v>
      </c>
      <c r="AU176" s="193" t="s">
        <v>84</v>
      </c>
      <c r="AY176" s="18" t="s">
        <v>168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8" t="s">
        <v>84</v>
      </c>
      <c r="BK176" s="194">
        <f>ROUND(I176*H176,2)</f>
        <v>0</v>
      </c>
      <c r="BL176" s="18" t="s">
        <v>175</v>
      </c>
      <c r="BM176" s="193" t="s">
        <v>663</v>
      </c>
    </row>
    <row r="177" s="2" customFormat="1" ht="16.5" customHeight="1">
      <c r="A177" s="37"/>
      <c r="B177" s="180"/>
      <c r="C177" s="181" t="s">
        <v>400</v>
      </c>
      <c r="D177" s="181" t="s">
        <v>171</v>
      </c>
      <c r="E177" s="182" t="s">
        <v>2627</v>
      </c>
      <c r="F177" s="183" t="s">
        <v>2628</v>
      </c>
      <c r="G177" s="184" t="s">
        <v>1357</v>
      </c>
      <c r="H177" s="185">
        <v>41</v>
      </c>
      <c r="I177" s="186"/>
      <c r="J177" s="187">
        <f>ROUND(I177*H177,2)</f>
        <v>0</v>
      </c>
      <c r="K177" s="188"/>
      <c r="L177" s="38"/>
      <c r="M177" s="189" t="s">
        <v>1</v>
      </c>
      <c r="N177" s="190" t="s">
        <v>42</v>
      </c>
      <c r="O177" s="76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3" t="s">
        <v>175</v>
      </c>
      <c r="AT177" s="193" t="s">
        <v>171</v>
      </c>
      <c r="AU177" s="193" t="s">
        <v>84</v>
      </c>
      <c r="AY177" s="18" t="s">
        <v>168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8" t="s">
        <v>84</v>
      </c>
      <c r="BK177" s="194">
        <f>ROUND(I177*H177,2)</f>
        <v>0</v>
      </c>
      <c r="BL177" s="18" t="s">
        <v>175</v>
      </c>
      <c r="BM177" s="193" t="s">
        <v>673</v>
      </c>
    </row>
    <row r="178" s="2" customFormat="1" ht="16.5" customHeight="1">
      <c r="A178" s="37"/>
      <c r="B178" s="180"/>
      <c r="C178" s="181" t="s">
        <v>405</v>
      </c>
      <c r="D178" s="181" t="s">
        <v>171</v>
      </c>
      <c r="E178" s="182" t="s">
        <v>2629</v>
      </c>
      <c r="F178" s="183" t="s">
        <v>2630</v>
      </c>
      <c r="G178" s="184" t="s">
        <v>1357</v>
      </c>
      <c r="H178" s="185">
        <v>20</v>
      </c>
      <c r="I178" s="186"/>
      <c r="J178" s="187">
        <f>ROUND(I178*H178,2)</f>
        <v>0</v>
      </c>
      <c r="K178" s="188"/>
      <c r="L178" s="38"/>
      <c r="M178" s="189" t="s">
        <v>1</v>
      </c>
      <c r="N178" s="190" t="s">
        <v>42</v>
      </c>
      <c r="O178" s="76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3" t="s">
        <v>175</v>
      </c>
      <c r="AT178" s="193" t="s">
        <v>171</v>
      </c>
      <c r="AU178" s="193" t="s">
        <v>84</v>
      </c>
      <c r="AY178" s="18" t="s">
        <v>168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8" t="s">
        <v>84</v>
      </c>
      <c r="BK178" s="194">
        <f>ROUND(I178*H178,2)</f>
        <v>0</v>
      </c>
      <c r="BL178" s="18" t="s">
        <v>175</v>
      </c>
      <c r="BM178" s="193" t="s">
        <v>686</v>
      </c>
    </row>
    <row r="179" s="2" customFormat="1" ht="24.15" customHeight="1">
      <c r="A179" s="37"/>
      <c r="B179" s="180"/>
      <c r="C179" s="181" t="s">
        <v>411</v>
      </c>
      <c r="D179" s="181" t="s">
        <v>171</v>
      </c>
      <c r="E179" s="182" t="s">
        <v>2631</v>
      </c>
      <c r="F179" s="183" t="s">
        <v>2632</v>
      </c>
      <c r="G179" s="184" t="s">
        <v>1357</v>
      </c>
      <c r="H179" s="185">
        <v>4</v>
      </c>
      <c r="I179" s="186"/>
      <c r="J179" s="187">
        <f>ROUND(I179*H179,2)</f>
        <v>0</v>
      </c>
      <c r="K179" s="188"/>
      <c r="L179" s="38"/>
      <c r="M179" s="189" t="s">
        <v>1</v>
      </c>
      <c r="N179" s="190" t="s">
        <v>42</v>
      </c>
      <c r="O179" s="76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3" t="s">
        <v>175</v>
      </c>
      <c r="AT179" s="193" t="s">
        <v>171</v>
      </c>
      <c r="AU179" s="193" t="s">
        <v>84</v>
      </c>
      <c r="AY179" s="18" t="s">
        <v>168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8" t="s">
        <v>84</v>
      </c>
      <c r="BK179" s="194">
        <f>ROUND(I179*H179,2)</f>
        <v>0</v>
      </c>
      <c r="BL179" s="18" t="s">
        <v>175</v>
      </c>
      <c r="BM179" s="193" t="s">
        <v>696</v>
      </c>
    </row>
    <row r="180" s="2" customFormat="1" ht="16.5" customHeight="1">
      <c r="A180" s="37"/>
      <c r="B180" s="180"/>
      <c r="C180" s="181" t="s">
        <v>415</v>
      </c>
      <c r="D180" s="181" t="s">
        <v>171</v>
      </c>
      <c r="E180" s="182" t="s">
        <v>2633</v>
      </c>
      <c r="F180" s="183" t="s">
        <v>2634</v>
      </c>
      <c r="G180" s="184" t="s">
        <v>1357</v>
      </c>
      <c r="H180" s="185">
        <v>5</v>
      </c>
      <c r="I180" s="186"/>
      <c r="J180" s="187">
        <f>ROUND(I180*H180,2)</f>
        <v>0</v>
      </c>
      <c r="K180" s="188"/>
      <c r="L180" s="38"/>
      <c r="M180" s="189" t="s">
        <v>1</v>
      </c>
      <c r="N180" s="190" t="s">
        <v>42</v>
      </c>
      <c r="O180" s="76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3" t="s">
        <v>175</v>
      </c>
      <c r="AT180" s="193" t="s">
        <v>171</v>
      </c>
      <c r="AU180" s="193" t="s">
        <v>84</v>
      </c>
      <c r="AY180" s="18" t="s">
        <v>168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8" t="s">
        <v>84</v>
      </c>
      <c r="BK180" s="194">
        <f>ROUND(I180*H180,2)</f>
        <v>0</v>
      </c>
      <c r="BL180" s="18" t="s">
        <v>175</v>
      </c>
      <c r="BM180" s="193" t="s">
        <v>711</v>
      </c>
    </row>
    <row r="181" s="2" customFormat="1" ht="16.5" customHeight="1">
      <c r="A181" s="37"/>
      <c r="B181" s="180"/>
      <c r="C181" s="181" t="s">
        <v>420</v>
      </c>
      <c r="D181" s="181" t="s">
        <v>171</v>
      </c>
      <c r="E181" s="182" t="s">
        <v>2635</v>
      </c>
      <c r="F181" s="183" t="s">
        <v>2636</v>
      </c>
      <c r="G181" s="184" t="s">
        <v>179</v>
      </c>
      <c r="H181" s="185">
        <v>1</v>
      </c>
      <c r="I181" s="186"/>
      <c r="J181" s="187">
        <f>ROUND(I181*H181,2)</f>
        <v>0</v>
      </c>
      <c r="K181" s="188"/>
      <c r="L181" s="38"/>
      <c r="M181" s="189" t="s">
        <v>1</v>
      </c>
      <c r="N181" s="190" t="s">
        <v>42</v>
      </c>
      <c r="O181" s="76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3" t="s">
        <v>175</v>
      </c>
      <c r="AT181" s="193" t="s">
        <v>171</v>
      </c>
      <c r="AU181" s="193" t="s">
        <v>84</v>
      </c>
      <c r="AY181" s="18" t="s">
        <v>168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8" t="s">
        <v>84</v>
      </c>
      <c r="BK181" s="194">
        <f>ROUND(I181*H181,2)</f>
        <v>0</v>
      </c>
      <c r="BL181" s="18" t="s">
        <v>175</v>
      </c>
      <c r="BM181" s="193" t="s">
        <v>719</v>
      </c>
    </row>
    <row r="182" s="2" customFormat="1" ht="16.5" customHeight="1">
      <c r="A182" s="37"/>
      <c r="B182" s="180"/>
      <c r="C182" s="181" t="s">
        <v>424</v>
      </c>
      <c r="D182" s="181" t="s">
        <v>171</v>
      </c>
      <c r="E182" s="182" t="s">
        <v>2637</v>
      </c>
      <c r="F182" s="183" t="s">
        <v>2638</v>
      </c>
      <c r="G182" s="184" t="s">
        <v>179</v>
      </c>
      <c r="H182" s="185">
        <v>1</v>
      </c>
      <c r="I182" s="186"/>
      <c r="J182" s="187">
        <f>ROUND(I182*H182,2)</f>
        <v>0</v>
      </c>
      <c r="K182" s="188"/>
      <c r="L182" s="38"/>
      <c r="M182" s="189" t="s">
        <v>1</v>
      </c>
      <c r="N182" s="190" t="s">
        <v>42</v>
      </c>
      <c r="O182" s="76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3" t="s">
        <v>175</v>
      </c>
      <c r="AT182" s="193" t="s">
        <v>171</v>
      </c>
      <c r="AU182" s="193" t="s">
        <v>84</v>
      </c>
      <c r="AY182" s="18" t="s">
        <v>168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8" t="s">
        <v>84</v>
      </c>
      <c r="BK182" s="194">
        <f>ROUND(I182*H182,2)</f>
        <v>0</v>
      </c>
      <c r="BL182" s="18" t="s">
        <v>175</v>
      </c>
      <c r="BM182" s="193" t="s">
        <v>730</v>
      </c>
    </row>
    <row r="183" s="2" customFormat="1" ht="16.5" customHeight="1">
      <c r="A183" s="37"/>
      <c r="B183" s="180"/>
      <c r="C183" s="181" t="s">
        <v>428</v>
      </c>
      <c r="D183" s="181" t="s">
        <v>171</v>
      </c>
      <c r="E183" s="182" t="s">
        <v>2639</v>
      </c>
      <c r="F183" s="183" t="s">
        <v>2640</v>
      </c>
      <c r="G183" s="184" t="s">
        <v>2641</v>
      </c>
      <c r="H183" s="185">
        <v>1</v>
      </c>
      <c r="I183" s="186"/>
      <c r="J183" s="187">
        <f>ROUND(I183*H183,2)</f>
        <v>0</v>
      </c>
      <c r="K183" s="188"/>
      <c r="L183" s="38"/>
      <c r="M183" s="189" t="s">
        <v>1</v>
      </c>
      <c r="N183" s="190" t="s">
        <v>42</v>
      </c>
      <c r="O183" s="76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3" t="s">
        <v>175</v>
      </c>
      <c r="AT183" s="193" t="s">
        <v>171</v>
      </c>
      <c r="AU183" s="193" t="s">
        <v>84</v>
      </c>
      <c r="AY183" s="18" t="s">
        <v>168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8" t="s">
        <v>84</v>
      </c>
      <c r="BK183" s="194">
        <f>ROUND(I183*H183,2)</f>
        <v>0</v>
      </c>
      <c r="BL183" s="18" t="s">
        <v>175</v>
      </c>
      <c r="BM183" s="193" t="s">
        <v>793</v>
      </c>
    </row>
    <row r="184" s="2" customFormat="1" ht="24.15" customHeight="1">
      <c r="A184" s="37"/>
      <c r="B184" s="180"/>
      <c r="C184" s="181" t="s">
        <v>434</v>
      </c>
      <c r="D184" s="181" t="s">
        <v>171</v>
      </c>
      <c r="E184" s="182" t="s">
        <v>2642</v>
      </c>
      <c r="F184" s="183" t="s">
        <v>2643</v>
      </c>
      <c r="G184" s="184" t="s">
        <v>1357</v>
      </c>
      <c r="H184" s="185">
        <v>4</v>
      </c>
      <c r="I184" s="186"/>
      <c r="J184" s="187">
        <f>ROUND(I184*H184,2)</f>
        <v>0</v>
      </c>
      <c r="K184" s="188"/>
      <c r="L184" s="38"/>
      <c r="M184" s="189" t="s">
        <v>1</v>
      </c>
      <c r="N184" s="190" t="s">
        <v>42</v>
      </c>
      <c r="O184" s="76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3" t="s">
        <v>175</v>
      </c>
      <c r="AT184" s="193" t="s">
        <v>171</v>
      </c>
      <c r="AU184" s="193" t="s">
        <v>84</v>
      </c>
      <c r="AY184" s="18" t="s">
        <v>168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8" t="s">
        <v>84</v>
      </c>
      <c r="BK184" s="194">
        <f>ROUND(I184*H184,2)</f>
        <v>0</v>
      </c>
      <c r="BL184" s="18" t="s">
        <v>175</v>
      </c>
      <c r="BM184" s="193" t="s">
        <v>803</v>
      </c>
    </row>
    <row r="185" s="2" customFormat="1" ht="24.15" customHeight="1">
      <c r="A185" s="37"/>
      <c r="B185" s="180"/>
      <c r="C185" s="181" t="s">
        <v>438</v>
      </c>
      <c r="D185" s="181" t="s">
        <v>171</v>
      </c>
      <c r="E185" s="182" t="s">
        <v>2644</v>
      </c>
      <c r="F185" s="183" t="s">
        <v>2645</v>
      </c>
      <c r="G185" s="184" t="s">
        <v>1357</v>
      </c>
      <c r="H185" s="185">
        <v>4</v>
      </c>
      <c r="I185" s="186"/>
      <c r="J185" s="187">
        <f>ROUND(I185*H185,2)</f>
        <v>0</v>
      </c>
      <c r="K185" s="188"/>
      <c r="L185" s="38"/>
      <c r="M185" s="189" t="s">
        <v>1</v>
      </c>
      <c r="N185" s="190" t="s">
        <v>42</v>
      </c>
      <c r="O185" s="76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3" t="s">
        <v>175</v>
      </c>
      <c r="AT185" s="193" t="s">
        <v>171</v>
      </c>
      <c r="AU185" s="193" t="s">
        <v>84</v>
      </c>
      <c r="AY185" s="18" t="s">
        <v>168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84</v>
      </c>
      <c r="BK185" s="194">
        <f>ROUND(I185*H185,2)</f>
        <v>0</v>
      </c>
      <c r="BL185" s="18" t="s">
        <v>175</v>
      </c>
      <c r="BM185" s="193" t="s">
        <v>811</v>
      </c>
    </row>
    <row r="186" s="2" customFormat="1" ht="33" customHeight="1">
      <c r="A186" s="37"/>
      <c r="B186" s="180"/>
      <c r="C186" s="181" t="s">
        <v>444</v>
      </c>
      <c r="D186" s="181" t="s">
        <v>171</v>
      </c>
      <c r="E186" s="182" t="s">
        <v>2646</v>
      </c>
      <c r="F186" s="183" t="s">
        <v>2647</v>
      </c>
      <c r="G186" s="184" t="s">
        <v>1357</v>
      </c>
      <c r="H186" s="185">
        <v>25</v>
      </c>
      <c r="I186" s="186"/>
      <c r="J186" s="187">
        <f>ROUND(I186*H186,2)</f>
        <v>0</v>
      </c>
      <c r="K186" s="188"/>
      <c r="L186" s="38"/>
      <c r="M186" s="189" t="s">
        <v>1</v>
      </c>
      <c r="N186" s="190" t="s">
        <v>42</v>
      </c>
      <c r="O186" s="76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3" t="s">
        <v>175</v>
      </c>
      <c r="AT186" s="193" t="s">
        <v>171</v>
      </c>
      <c r="AU186" s="193" t="s">
        <v>84</v>
      </c>
      <c r="AY186" s="18" t="s">
        <v>168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8" t="s">
        <v>84</v>
      </c>
      <c r="BK186" s="194">
        <f>ROUND(I186*H186,2)</f>
        <v>0</v>
      </c>
      <c r="BL186" s="18" t="s">
        <v>175</v>
      </c>
      <c r="BM186" s="193" t="s">
        <v>819</v>
      </c>
    </row>
    <row r="187" s="2" customFormat="1" ht="21.75" customHeight="1">
      <c r="A187" s="37"/>
      <c r="B187" s="180"/>
      <c r="C187" s="181" t="s">
        <v>449</v>
      </c>
      <c r="D187" s="181" t="s">
        <v>171</v>
      </c>
      <c r="E187" s="182" t="s">
        <v>2648</v>
      </c>
      <c r="F187" s="183" t="s">
        <v>2649</v>
      </c>
      <c r="G187" s="184" t="s">
        <v>1357</v>
      </c>
      <c r="H187" s="185">
        <v>12</v>
      </c>
      <c r="I187" s="186"/>
      <c r="J187" s="187">
        <f>ROUND(I187*H187,2)</f>
        <v>0</v>
      </c>
      <c r="K187" s="188"/>
      <c r="L187" s="38"/>
      <c r="M187" s="189" t="s">
        <v>1</v>
      </c>
      <c r="N187" s="190" t="s">
        <v>42</v>
      </c>
      <c r="O187" s="76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3" t="s">
        <v>175</v>
      </c>
      <c r="AT187" s="193" t="s">
        <v>171</v>
      </c>
      <c r="AU187" s="193" t="s">
        <v>84</v>
      </c>
      <c r="AY187" s="18" t="s">
        <v>168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8" t="s">
        <v>84</v>
      </c>
      <c r="BK187" s="194">
        <f>ROUND(I187*H187,2)</f>
        <v>0</v>
      </c>
      <c r="BL187" s="18" t="s">
        <v>175</v>
      </c>
      <c r="BM187" s="193" t="s">
        <v>839</v>
      </c>
    </row>
    <row r="188" s="2" customFormat="1" ht="24.15" customHeight="1">
      <c r="A188" s="37"/>
      <c r="B188" s="180"/>
      <c r="C188" s="181" t="s">
        <v>453</v>
      </c>
      <c r="D188" s="181" t="s">
        <v>171</v>
      </c>
      <c r="E188" s="182" t="s">
        <v>2650</v>
      </c>
      <c r="F188" s="183" t="s">
        <v>2651</v>
      </c>
      <c r="G188" s="184" t="s">
        <v>1357</v>
      </c>
      <c r="H188" s="185">
        <v>8</v>
      </c>
      <c r="I188" s="186"/>
      <c r="J188" s="187">
        <f>ROUND(I188*H188,2)</f>
        <v>0</v>
      </c>
      <c r="K188" s="188"/>
      <c r="L188" s="38"/>
      <c r="M188" s="189" t="s">
        <v>1</v>
      </c>
      <c r="N188" s="190" t="s">
        <v>42</v>
      </c>
      <c r="O188" s="76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3" t="s">
        <v>175</v>
      </c>
      <c r="AT188" s="193" t="s">
        <v>171</v>
      </c>
      <c r="AU188" s="193" t="s">
        <v>84</v>
      </c>
      <c r="AY188" s="18" t="s">
        <v>168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8" t="s">
        <v>84</v>
      </c>
      <c r="BK188" s="194">
        <f>ROUND(I188*H188,2)</f>
        <v>0</v>
      </c>
      <c r="BL188" s="18" t="s">
        <v>175</v>
      </c>
      <c r="BM188" s="193" t="s">
        <v>846</v>
      </c>
    </row>
    <row r="189" s="2" customFormat="1" ht="24.15" customHeight="1">
      <c r="A189" s="37"/>
      <c r="B189" s="180"/>
      <c r="C189" s="181" t="s">
        <v>466</v>
      </c>
      <c r="D189" s="181" t="s">
        <v>171</v>
      </c>
      <c r="E189" s="182" t="s">
        <v>2652</v>
      </c>
      <c r="F189" s="183" t="s">
        <v>2653</v>
      </c>
      <c r="G189" s="184" t="s">
        <v>1357</v>
      </c>
      <c r="H189" s="185">
        <v>4</v>
      </c>
      <c r="I189" s="186"/>
      <c r="J189" s="187">
        <f>ROUND(I189*H189,2)</f>
        <v>0</v>
      </c>
      <c r="K189" s="188"/>
      <c r="L189" s="38"/>
      <c r="M189" s="189" t="s">
        <v>1</v>
      </c>
      <c r="N189" s="190" t="s">
        <v>42</v>
      </c>
      <c r="O189" s="76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3" t="s">
        <v>175</v>
      </c>
      <c r="AT189" s="193" t="s">
        <v>171</v>
      </c>
      <c r="AU189" s="193" t="s">
        <v>84</v>
      </c>
      <c r="AY189" s="18" t="s">
        <v>168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8" t="s">
        <v>84</v>
      </c>
      <c r="BK189" s="194">
        <f>ROUND(I189*H189,2)</f>
        <v>0</v>
      </c>
      <c r="BL189" s="18" t="s">
        <v>175</v>
      </c>
      <c r="BM189" s="193" t="s">
        <v>854</v>
      </c>
    </row>
    <row r="190" s="2" customFormat="1" ht="21.75" customHeight="1">
      <c r="A190" s="37"/>
      <c r="B190" s="180"/>
      <c r="C190" s="181" t="s">
        <v>471</v>
      </c>
      <c r="D190" s="181" t="s">
        <v>171</v>
      </c>
      <c r="E190" s="182" t="s">
        <v>2654</v>
      </c>
      <c r="F190" s="183" t="s">
        <v>2655</v>
      </c>
      <c r="G190" s="184" t="s">
        <v>1357</v>
      </c>
      <c r="H190" s="185">
        <v>4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42</v>
      </c>
      <c r="O190" s="76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3" t="s">
        <v>175</v>
      </c>
      <c r="AT190" s="193" t="s">
        <v>171</v>
      </c>
      <c r="AU190" s="193" t="s">
        <v>84</v>
      </c>
      <c r="AY190" s="18" t="s">
        <v>168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8" t="s">
        <v>84</v>
      </c>
      <c r="BK190" s="194">
        <f>ROUND(I190*H190,2)</f>
        <v>0</v>
      </c>
      <c r="BL190" s="18" t="s">
        <v>175</v>
      </c>
      <c r="BM190" s="193" t="s">
        <v>863</v>
      </c>
    </row>
    <row r="191" s="2" customFormat="1" ht="21.75" customHeight="1">
      <c r="A191" s="37"/>
      <c r="B191" s="180"/>
      <c r="C191" s="181" t="s">
        <v>476</v>
      </c>
      <c r="D191" s="181" t="s">
        <v>171</v>
      </c>
      <c r="E191" s="182" t="s">
        <v>2656</v>
      </c>
      <c r="F191" s="183" t="s">
        <v>2657</v>
      </c>
      <c r="G191" s="184" t="s">
        <v>1357</v>
      </c>
      <c r="H191" s="185">
        <v>33</v>
      </c>
      <c r="I191" s="186"/>
      <c r="J191" s="187">
        <f>ROUND(I191*H191,2)</f>
        <v>0</v>
      </c>
      <c r="K191" s="188"/>
      <c r="L191" s="38"/>
      <c r="M191" s="189" t="s">
        <v>1</v>
      </c>
      <c r="N191" s="190" t="s">
        <v>42</v>
      </c>
      <c r="O191" s="76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3" t="s">
        <v>175</v>
      </c>
      <c r="AT191" s="193" t="s">
        <v>171</v>
      </c>
      <c r="AU191" s="193" t="s">
        <v>84</v>
      </c>
      <c r="AY191" s="18" t="s">
        <v>168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84</v>
      </c>
      <c r="BK191" s="194">
        <f>ROUND(I191*H191,2)</f>
        <v>0</v>
      </c>
      <c r="BL191" s="18" t="s">
        <v>175</v>
      </c>
      <c r="BM191" s="193" t="s">
        <v>873</v>
      </c>
    </row>
    <row r="192" s="2" customFormat="1" ht="21.75" customHeight="1">
      <c r="A192" s="37"/>
      <c r="B192" s="180"/>
      <c r="C192" s="181" t="s">
        <v>481</v>
      </c>
      <c r="D192" s="181" t="s">
        <v>171</v>
      </c>
      <c r="E192" s="182" t="s">
        <v>2658</v>
      </c>
      <c r="F192" s="183" t="s">
        <v>2659</v>
      </c>
      <c r="G192" s="184" t="s">
        <v>1357</v>
      </c>
      <c r="H192" s="185">
        <v>4</v>
      </c>
      <c r="I192" s="186"/>
      <c r="J192" s="187">
        <f>ROUND(I192*H192,2)</f>
        <v>0</v>
      </c>
      <c r="K192" s="188"/>
      <c r="L192" s="38"/>
      <c r="M192" s="189" t="s">
        <v>1</v>
      </c>
      <c r="N192" s="190" t="s">
        <v>42</v>
      </c>
      <c r="O192" s="76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3" t="s">
        <v>175</v>
      </c>
      <c r="AT192" s="193" t="s">
        <v>171</v>
      </c>
      <c r="AU192" s="193" t="s">
        <v>84</v>
      </c>
      <c r="AY192" s="18" t="s">
        <v>168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84</v>
      </c>
      <c r="BK192" s="194">
        <f>ROUND(I192*H192,2)</f>
        <v>0</v>
      </c>
      <c r="BL192" s="18" t="s">
        <v>175</v>
      </c>
      <c r="BM192" s="193" t="s">
        <v>883</v>
      </c>
    </row>
    <row r="193" s="2" customFormat="1" ht="16.5" customHeight="1">
      <c r="A193" s="37"/>
      <c r="B193" s="180"/>
      <c r="C193" s="181" t="s">
        <v>486</v>
      </c>
      <c r="D193" s="181" t="s">
        <v>171</v>
      </c>
      <c r="E193" s="182" t="s">
        <v>2660</v>
      </c>
      <c r="F193" s="183" t="s">
        <v>2661</v>
      </c>
      <c r="G193" s="184" t="s">
        <v>1357</v>
      </c>
      <c r="H193" s="185">
        <v>41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42</v>
      </c>
      <c r="O193" s="76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3" t="s">
        <v>175</v>
      </c>
      <c r="AT193" s="193" t="s">
        <v>171</v>
      </c>
      <c r="AU193" s="193" t="s">
        <v>84</v>
      </c>
      <c r="AY193" s="18" t="s">
        <v>168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8" t="s">
        <v>84</v>
      </c>
      <c r="BK193" s="194">
        <f>ROUND(I193*H193,2)</f>
        <v>0</v>
      </c>
      <c r="BL193" s="18" t="s">
        <v>175</v>
      </c>
      <c r="BM193" s="193" t="s">
        <v>893</v>
      </c>
    </row>
    <row r="194" s="2" customFormat="1" ht="24.15" customHeight="1">
      <c r="A194" s="37"/>
      <c r="B194" s="180"/>
      <c r="C194" s="181" t="s">
        <v>490</v>
      </c>
      <c r="D194" s="181" t="s">
        <v>171</v>
      </c>
      <c r="E194" s="182" t="s">
        <v>2662</v>
      </c>
      <c r="F194" s="183" t="s">
        <v>2663</v>
      </c>
      <c r="G194" s="184" t="s">
        <v>520</v>
      </c>
      <c r="H194" s="185">
        <v>115</v>
      </c>
      <c r="I194" s="186"/>
      <c r="J194" s="187">
        <f>ROUND(I194*H194,2)</f>
        <v>0</v>
      </c>
      <c r="K194" s="188"/>
      <c r="L194" s="38"/>
      <c r="M194" s="189" t="s">
        <v>1</v>
      </c>
      <c r="N194" s="190" t="s">
        <v>42</v>
      </c>
      <c r="O194" s="76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3" t="s">
        <v>175</v>
      </c>
      <c r="AT194" s="193" t="s">
        <v>171</v>
      </c>
      <c r="AU194" s="193" t="s">
        <v>84</v>
      </c>
      <c r="AY194" s="18" t="s">
        <v>168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18" t="s">
        <v>84</v>
      </c>
      <c r="BK194" s="194">
        <f>ROUND(I194*H194,2)</f>
        <v>0</v>
      </c>
      <c r="BL194" s="18" t="s">
        <v>175</v>
      </c>
      <c r="BM194" s="193" t="s">
        <v>902</v>
      </c>
    </row>
    <row r="195" s="2" customFormat="1" ht="24.15" customHeight="1">
      <c r="A195" s="37"/>
      <c r="B195" s="180"/>
      <c r="C195" s="181" t="s">
        <v>496</v>
      </c>
      <c r="D195" s="181" t="s">
        <v>171</v>
      </c>
      <c r="E195" s="182" t="s">
        <v>2664</v>
      </c>
      <c r="F195" s="183" t="s">
        <v>2665</v>
      </c>
      <c r="G195" s="184" t="s">
        <v>520</v>
      </c>
      <c r="H195" s="185">
        <v>50</v>
      </c>
      <c r="I195" s="186"/>
      <c r="J195" s="187">
        <f>ROUND(I195*H195,2)</f>
        <v>0</v>
      </c>
      <c r="K195" s="188"/>
      <c r="L195" s="38"/>
      <c r="M195" s="189" t="s">
        <v>1</v>
      </c>
      <c r="N195" s="190" t="s">
        <v>42</v>
      </c>
      <c r="O195" s="76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3" t="s">
        <v>175</v>
      </c>
      <c r="AT195" s="193" t="s">
        <v>171</v>
      </c>
      <c r="AU195" s="193" t="s">
        <v>84</v>
      </c>
      <c r="AY195" s="18" t="s">
        <v>168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8" t="s">
        <v>84</v>
      </c>
      <c r="BK195" s="194">
        <f>ROUND(I195*H195,2)</f>
        <v>0</v>
      </c>
      <c r="BL195" s="18" t="s">
        <v>175</v>
      </c>
      <c r="BM195" s="193" t="s">
        <v>910</v>
      </c>
    </row>
    <row r="196" s="2" customFormat="1" ht="24.15" customHeight="1">
      <c r="A196" s="37"/>
      <c r="B196" s="180"/>
      <c r="C196" s="181" t="s">
        <v>501</v>
      </c>
      <c r="D196" s="181" t="s">
        <v>171</v>
      </c>
      <c r="E196" s="182" t="s">
        <v>2666</v>
      </c>
      <c r="F196" s="183" t="s">
        <v>2667</v>
      </c>
      <c r="G196" s="184" t="s">
        <v>520</v>
      </c>
      <c r="H196" s="185">
        <v>100</v>
      </c>
      <c r="I196" s="186"/>
      <c r="J196" s="187">
        <f>ROUND(I196*H196,2)</f>
        <v>0</v>
      </c>
      <c r="K196" s="188"/>
      <c r="L196" s="38"/>
      <c r="M196" s="189" t="s">
        <v>1</v>
      </c>
      <c r="N196" s="190" t="s">
        <v>42</v>
      </c>
      <c r="O196" s="76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3" t="s">
        <v>175</v>
      </c>
      <c r="AT196" s="193" t="s">
        <v>171</v>
      </c>
      <c r="AU196" s="193" t="s">
        <v>84</v>
      </c>
      <c r="AY196" s="18" t="s">
        <v>168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8" t="s">
        <v>84</v>
      </c>
      <c r="BK196" s="194">
        <f>ROUND(I196*H196,2)</f>
        <v>0</v>
      </c>
      <c r="BL196" s="18" t="s">
        <v>175</v>
      </c>
      <c r="BM196" s="193" t="s">
        <v>920</v>
      </c>
    </row>
    <row r="197" s="2" customFormat="1" ht="16.5" customHeight="1">
      <c r="A197" s="37"/>
      <c r="B197" s="180"/>
      <c r="C197" s="181" t="s">
        <v>507</v>
      </c>
      <c r="D197" s="181" t="s">
        <v>171</v>
      </c>
      <c r="E197" s="182" t="s">
        <v>2668</v>
      </c>
      <c r="F197" s="183" t="s">
        <v>2669</v>
      </c>
      <c r="G197" s="184" t="s">
        <v>520</v>
      </c>
      <c r="H197" s="185">
        <v>80</v>
      </c>
      <c r="I197" s="186"/>
      <c r="J197" s="187">
        <f>ROUND(I197*H197,2)</f>
        <v>0</v>
      </c>
      <c r="K197" s="188"/>
      <c r="L197" s="38"/>
      <c r="M197" s="189" t="s">
        <v>1</v>
      </c>
      <c r="N197" s="190" t="s">
        <v>42</v>
      </c>
      <c r="O197" s="76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3" t="s">
        <v>175</v>
      </c>
      <c r="AT197" s="193" t="s">
        <v>171</v>
      </c>
      <c r="AU197" s="193" t="s">
        <v>84</v>
      </c>
      <c r="AY197" s="18" t="s">
        <v>168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8" t="s">
        <v>84</v>
      </c>
      <c r="BK197" s="194">
        <f>ROUND(I197*H197,2)</f>
        <v>0</v>
      </c>
      <c r="BL197" s="18" t="s">
        <v>175</v>
      </c>
      <c r="BM197" s="193" t="s">
        <v>931</v>
      </c>
    </row>
    <row r="198" s="2" customFormat="1" ht="16.5" customHeight="1">
      <c r="A198" s="37"/>
      <c r="B198" s="180"/>
      <c r="C198" s="181" t="s">
        <v>512</v>
      </c>
      <c r="D198" s="181" t="s">
        <v>171</v>
      </c>
      <c r="E198" s="182" t="s">
        <v>2670</v>
      </c>
      <c r="F198" s="183" t="s">
        <v>2671</v>
      </c>
      <c r="G198" s="184" t="s">
        <v>520</v>
      </c>
      <c r="H198" s="185">
        <v>25</v>
      </c>
      <c r="I198" s="186"/>
      <c r="J198" s="187">
        <f>ROUND(I198*H198,2)</f>
        <v>0</v>
      </c>
      <c r="K198" s="188"/>
      <c r="L198" s="38"/>
      <c r="M198" s="189" t="s">
        <v>1</v>
      </c>
      <c r="N198" s="190" t="s">
        <v>42</v>
      </c>
      <c r="O198" s="76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3" t="s">
        <v>175</v>
      </c>
      <c r="AT198" s="193" t="s">
        <v>171</v>
      </c>
      <c r="AU198" s="193" t="s">
        <v>84</v>
      </c>
      <c r="AY198" s="18" t="s">
        <v>168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8" t="s">
        <v>84</v>
      </c>
      <c r="BK198" s="194">
        <f>ROUND(I198*H198,2)</f>
        <v>0</v>
      </c>
      <c r="BL198" s="18" t="s">
        <v>175</v>
      </c>
      <c r="BM198" s="193" t="s">
        <v>942</v>
      </c>
    </row>
    <row r="199" s="2" customFormat="1" ht="16.5" customHeight="1">
      <c r="A199" s="37"/>
      <c r="B199" s="180"/>
      <c r="C199" s="181" t="s">
        <v>517</v>
      </c>
      <c r="D199" s="181" t="s">
        <v>171</v>
      </c>
      <c r="E199" s="182" t="s">
        <v>2672</v>
      </c>
      <c r="F199" s="183" t="s">
        <v>2673</v>
      </c>
      <c r="G199" s="184" t="s">
        <v>2641</v>
      </c>
      <c r="H199" s="185">
        <v>1</v>
      </c>
      <c r="I199" s="186"/>
      <c r="J199" s="187">
        <f>ROUND(I199*H199,2)</f>
        <v>0</v>
      </c>
      <c r="K199" s="188"/>
      <c r="L199" s="38"/>
      <c r="M199" s="189" t="s">
        <v>1</v>
      </c>
      <c r="N199" s="190" t="s">
        <v>42</v>
      </c>
      <c r="O199" s="76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3" t="s">
        <v>175</v>
      </c>
      <c r="AT199" s="193" t="s">
        <v>171</v>
      </c>
      <c r="AU199" s="193" t="s">
        <v>84</v>
      </c>
      <c r="AY199" s="18" t="s">
        <v>168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8" t="s">
        <v>84</v>
      </c>
      <c r="BK199" s="194">
        <f>ROUND(I199*H199,2)</f>
        <v>0</v>
      </c>
      <c r="BL199" s="18" t="s">
        <v>175</v>
      </c>
      <c r="BM199" s="193" t="s">
        <v>952</v>
      </c>
    </row>
    <row r="200" s="2" customFormat="1" ht="21.75" customHeight="1">
      <c r="A200" s="37"/>
      <c r="B200" s="180"/>
      <c r="C200" s="181" t="s">
        <v>525</v>
      </c>
      <c r="D200" s="181" t="s">
        <v>171</v>
      </c>
      <c r="E200" s="182" t="s">
        <v>2674</v>
      </c>
      <c r="F200" s="183" t="s">
        <v>2675</v>
      </c>
      <c r="G200" s="184" t="s">
        <v>2641</v>
      </c>
      <c r="H200" s="185">
        <v>1</v>
      </c>
      <c r="I200" s="186"/>
      <c r="J200" s="187">
        <f>ROUND(I200*H200,2)</f>
        <v>0</v>
      </c>
      <c r="K200" s="188"/>
      <c r="L200" s="38"/>
      <c r="M200" s="189" t="s">
        <v>1</v>
      </c>
      <c r="N200" s="190" t="s">
        <v>42</v>
      </c>
      <c r="O200" s="76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3" t="s">
        <v>175</v>
      </c>
      <c r="AT200" s="193" t="s">
        <v>171</v>
      </c>
      <c r="AU200" s="193" t="s">
        <v>84</v>
      </c>
      <c r="AY200" s="18" t="s">
        <v>168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8" t="s">
        <v>84</v>
      </c>
      <c r="BK200" s="194">
        <f>ROUND(I200*H200,2)</f>
        <v>0</v>
      </c>
      <c r="BL200" s="18" t="s">
        <v>175</v>
      </c>
      <c r="BM200" s="193" t="s">
        <v>962</v>
      </c>
    </row>
    <row r="201" s="2" customFormat="1" ht="16.5" customHeight="1">
      <c r="A201" s="37"/>
      <c r="B201" s="180"/>
      <c r="C201" s="181" t="s">
        <v>534</v>
      </c>
      <c r="D201" s="181" t="s">
        <v>171</v>
      </c>
      <c r="E201" s="182" t="s">
        <v>2676</v>
      </c>
      <c r="F201" s="183" t="s">
        <v>2677</v>
      </c>
      <c r="G201" s="184" t="s">
        <v>1357</v>
      </c>
      <c r="H201" s="185">
        <v>4</v>
      </c>
      <c r="I201" s="186"/>
      <c r="J201" s="187">
        <f>ROUND(I201*H201,2)</f>
        <v>0</v>
      </c>
      <c r="K201" s="188"/>
      <c r="L201" s="38"/>
      <c r="M201" s="189" t="s">
        <v>1</v>
      </c>
      <c r="N201" s="190" t="s">
        <v>42</v>
      </c>
      <c r="O201" s="76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3" t="s">
        <v>175</v>
      </c>
      <c r="AT201" s="193" t="s">
        <v>171</v>
      </c>
      <c r="AU201" s="193" t="s">
        <v>84</v>
      </c>
      <c r="AY201" s="18" t="s">
        <v>168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8" t="s">
        <v>84</v>
      </c>
      <c r="BK201" s="194">
        <f>ROUND(I201*H201,2)</f>
        <v>0</v>
      </c>
      <c r="BL201" s="18" t="s">
        <v>175</v>
      </c>
      <c r="BM201" s="193" t="s">
        <v>973</v>
      </c>
    </row>
    <row r="202" s="2" customFormat="1" ht="16.5" customHeight="1">
      <c r="A202" s="37"/>
      <c r="B202" s="180"/>
      <c r="C202" s="181" t="s">
        <v>543</v>
      </c>
      <c r="D202" s="181" t="s">
        <v>171</v>
      </c>
      <c r="E202" s="182" t="s">
        <v>2678</v>
      </c>
      <c r="F202" s="183" t="s">
        <v>2679</v>
      </c>
      <c r="G202" s="184" t="s">
        <v>1357</v>
      </c>
      <c r="H202" s="185">
        <v>4</v>
      </c>
      <c r="I202" s="186"/>
      <c r="J202" s="187">
        <f>ROUND(I202*H202,2)</f>
        <v>0</v>
      </c>
      <c r="K202" s="188"/>
      <c r="L202" s="38"/>
      <c r="M202" s="189" t="s">
        <v>1</v>
      </c>
      <c r="N202" s="190" t="s">
        <v>42</v>
      </c>
      <c r="O202" s="76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3" t="s">
        <v>175</v>
      </c>
      <c r="AT202" s="193" t="s">
        <v>171</v>
      </c>
      <c r="AU202" s="193" t="s">
        <v>84</v>
      </c>
      <c r="AY202" s="18" t="s">
        <v>168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8" t="s">
        <v>84</v>
      </c>
      <c r="BK202" s="194">
        <f>ROUND(I202*H202,2)</f>
        <v>0</v>
      </c>
      <c r="BL202" s="18" t="s">
        <v>175</v>
      </c>
      <c r="BM202" s="193" t="s">
        <v>981</v>
      </c>
    </row>
    <row r="203" s="2" customFormat="1" ht="24.15" customHeight="1">
      <c r="A203" s="37"/>
      <c r="B203" s="180"/>
      <c r="C203" s="181" t="s">
        <v>548</v>
      </c>
      <c r="D203" s="181" t="s">
        <v>171</v>
      </c>
      <c r="E203" s="182" t="s">
        <v>2680</v>
      </c>
      <c r="F203" s="183" t="s">
        <v>2681</v>
      </c>
      <c r="G203" s="184" t="s">
        <v>520</v>
      </c>
      <c r="H203" s="185">
        <v>20</v>
      </c>
      <c r="I203" s="186"/>
      <c r="J203" s="187">
        <f>ROUND(I203*H203,2)</f>
        <v>0</v>
      </c>
      <c r="K203" s="188"/>
      <c r="L203" s="38"/>
      <c r="M203" s="189" t="s">
        <v>1</v>
      </c>
      <c r="N203" s="190" t="s">
        <v>42</v>
      </c>
      <c r="O203" s="76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3" t="s">
        <v>175</v>
      </c>
      <c r="AT203" s="193" t="s">
        <v>171</v>
      </c>
      <c r="AU203" s="193" t="s">
        <v>84</v>
      </c>
      <c r="AY203" s="18" t="s">
        <v>168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8" t="s">
        <v>84</v>
      </c>
      <c r="BK203" s="194">
        <f>ROUND(I203*H203,2)</f>
        <v>0</v>
      </c>
      <c r="BL203" s="18" t="s">
        <v>175</v>
      </c>
      <c r="BM203" s="193" t="s">
        <v>992</v>
      </c>
    </row>
    <row r="204" s="2" customFormat="1" ht="24.15" customHeight="1">
      <c r="A204" s="37"/>
      <c r="B204" s="180"/>
      <c r="C204" s="181" t="s">
        <v>553</v>
      </c>
      <c r="D204" s="181" t="s">
        <v>171</v>
      </c>
      <c r="E204" s="182" t="s">
        <v>2682</v>
      </c>
      <c r="F204" s="183" t="s">
        <v>2683</v>
      </c>
      <c r="G204" s="184" t="s">
        <v>2641</v>
      </c>
      <c r="H204" s="185">
        <v>1</v>
      </c>
      <c r="I204" s="186"/>
      <c r="J204" s="187">
        <f>ROUND(I204*H204,2)</f>
        <v>0</v>
      </c>
      <c r="K204" s="188"/>
      <c r="L204" s="38"/>
      <c r="M204" s="189" t="s">
        <v>1</v>
      </c>
      <c r="N204" s="190" t="s">
        <v>42</v>
      </c>
      <c r="O204" s="76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3" t="s">
        <v>175</v>
      </c>
      <c r="AT204" s="193" t="s">
        <v>171</v>
      </c>
      <c r="AU204" s="193" t="s">
        <v>84</v>
      </c>
      <c r="AY204" s="18" t="s">
        <v>168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8" t="s">
        <v>84</v>
      </c>
      <c r="BK204" s="194">
        <f>ROUND(I204*H204,2)</f>
        <v>0</v>
      </c>
      <c r="BL204" s="18" t="s">
        <v>175</v>
      </c>
      <c r="BM204" s="193" t="s">
        <v>1002</v>
      </c>
    </row>
    <row r="205" s="2" customFormat="1" ht="37.8" customHeight="1">
      <c r="A205" s="37"/>
      <c r="B205" s="180"/>
      <c r="C205" s="181" t="s">
        <v>558</v>
      </c>
      <c r="D205" s="181" t="s">
        <v>171</v>
      </c>
      <c r="E205" s="182" t="s">
        <v>2684</v>
      </c>
      <c r="F205" s="183" t="s">
        <v>2685</v>
      </c>
      <c r="G205" s="184" t="s">
        <v>2641</v>
      </c>
      <c r="H205" s="185">
        <v>1</v>
      </c>
      <c r="I205" s="186"/>
      <c r="J205" s="187">
        <f>ROUND(I205*H205,2)</f>
        <v>0</v>
      </c>
      <c r="K205" s="188"/>
      <c r="L205" s="38"/>
      <c r="M205" s="189" t="s">
        <v>1</v>
      </c>
      <c r="N205" s="190" t="s">
        <v>42</v>
      </c>
      <c r="O205" s="76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3" t="s">
        <v>175</v>
      </c>
      <c r="AT205" s="193" t="s">
        <v>171</v>
      </c>
      <c r="AU205" s="193" t="s">
        <v>84</v>
      </c>
      <c r="AY205" s="18" t="s">
        <v>168</v>
      </c>
      <c r="BE205" s="194">
        <f>IF(N205="základní",J205,0)</f>
        <v>0</v>
      </c>
      <c r="BF205" s="194">
        <f>IF(N205="snížená",J205,0)</f>
        <v>0</v>
      </c>
      <c r="BG205" s="194">
        <f>IF(N205="zákl. přenesená",J205,0)</f>
        <v>0</v>
      </c>
      <c r="BH205" s="194">
        <f>IF(N205="sníž. přenesená",J205,0)</f>
        <v>0</v>
      </c>
      <c r="BI205" s="194">
        <f>IF(N205="nulová",J205,0)</f>
        <v>0</v>
      </c>
      <c r="BJ205" s="18" t="s">
        <v>84</v>
      </c>
      <c r="BK205" s="194">
        <f>ROUND(I205*H205,2)</f>
        <v>0</v>
      </c>
      <c r="BL205" s="18" t="s">
        <v>175</v>
      </c>
      <c r="BM205" s="193" t="s">
        <v>1012</v>
      </c>
    </row>
    <row r="206" s="2" customFormat="1" ht="55.5" customHeight="1">
      <c r="A206" s="37"/>
      <c r="B206" s="180"/>
      <c r="C206" s="181" t="s">
        <v>563</v>
      </c>
      <c r="D206" s="181" t="s">
        <v>171</v>
      </c>
      <c r="E206" s="182" t="s">
        <v>2686</v>
      </c>
      <c r="F206" s="183" t="s">
        <v>2687</v>
      </c>
      <c r="G206" s="184" t="s">
        <v>174</v>
      </c>
      <c r="H206" s="185">
        <v>20</v>
      </c>
      <c r="I206" s="186"/>
      <c r="J206" s="187">
        <f>ROUND(I206*H206,2)</f>
        <v>0</v>
      </c>
      <c r="K206" s="188"/>
      <c r="L206" s="38"/>
      <c r="M206" s="189" t="s">
        <v>1</v>
      </c>
      <c r="N206" s="190" t="s">
        <v>42</v>
      </c>
      <c r="O206" s="76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3" t="s">
        <v>175</v>
      </c>
      <c r="AT206" s="193" t="s">
        <v>171</v>
      </c>
      <c r="AU206" s="193" t="s">
        <v>84</v>
      </c>
      <c r="AY206" s="18" t="s">
        <v>168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8" t="s">
        <v>84</v>
      </c>
      <c r="BK206" s="194">
        <f>ROUND(I206*H206,2)</f>
        <v>0</v>
      </c>
      <c r="BL206" s="18" t="s">
        <v>175</v>
      </c>
      <c r="BM206" s="193" t="s">
        <v>1021</v>
      </c>
    </row>
    <row r="207" s="2" customFormat="1" ht="24.15" customHeight="1">
      <c r="A207" s="37"/>
      <c r="B207" s="180"/>
      <c r="C207" s="181" t="s">
        <v>567</v>
      </c>
      <c r="D207" s="181" t="s">
        <v>171</v>
      </c>
      <c r="E207" s="182" t="s">
        <v>2688</v>
      </c>
      <c r="F207" s="183" t="s">
        <v>2689</v>
      </c>
      <c r="G207" s="184" t="s">
        <v>179</v>
      </c>
      <c r="H207" s="185">
        <v>1</v>
      </c>
      <c r="I207" s="186"/>
      <c r="J207" s="187">
        <f>ROUND(I207*H207,2)</f>
        <v>0</v>
      </c>
      <c r="K207" s="188"/>
      <c r="L207" s="38"/>
      <c r="M207" s="189" t="s">
        <v>1</v>
      </c>
      <c r="N207" s="190" t="s">
        <v>42</v>
      </c>
      <c r="O207" s="76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3" t="s">
        <v>175</v>
      </c>
      <c r="AT207" s="193" t="s">
        <v>171</v>
      </c>
      <c r="AU207" s="193" t="s">
        <v>84</v>
      </c>
      <c r="AY207" s="18" t="s">
        <v>168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8" t="s">
        <v>84</v>
      </c>
      <c r="BK207" s="194">
        <f>ROUND(I207*H207,2)</f>
        <v>0</v>
      </c>
      <c r="BL207" s="18" t="s">
        <v>175</v>
      </c>
      <c r="BM207" s="193" t="s">
        <v>1029</v>
      </c>
    </row>
    <row r="208" s="2" customFormat="1" ht="44.25" customHeight="1">
      <c r="A208" s="37"/>
      <c r="B208" s="180"/>
      <c r="C208" s="181" t="s">
        <v>574</v>
      </c>
      <c r="D208" s="181" t="s">
        <v>171</v>
      </c>
      <c r="E208" s="182" t="s">
        <v>2690</v>
      </c>
      <c r="F208" s="183" t="s">
        <v>2691</v>
      </c>
      <c r="G208" s="184" t="s">
        <v>179</v>
      </c>
      <c r="H208" s="185">
        <v>1</v>
      </c>
      <c r="I208" s="186"/>
      <c r="J208" s="187">
        <f>ROUND(I208*H208,2)</f>
        <v>0</v>
      </c>
      <c r="K208" s="188"/>
      <c r="L208" s="38"/>
      <c r="M208" s="189" t="s">
        <v>1</v>
      </c>
      <c r="N208" s="190" t="s">
        <v>42</v>
      </c>
      <c r="O208" s="76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3" t="s">
        <v>175</v>
      </c>
      <c r="AT208" s="193" t="s">
        <v>171</v>
      </c>
      <c r="AU208" s="193" t="s">
        <v>84</v>
      </c>
      <c r="AY208" s="18" t="s">
        <v>168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8" t="s">
        <v>84</v>
      </c>
      <c r="BK208" s="194">
        <f>ROUND(I208*H208,2)</f>
        <v>0</v>
      </c>
      <c r="BL208" s="18" t="s">
        <v>175</v>
      </c>
      <c r="BM208" s="193" t="s">
        <v>1039</v>
      </c>
    </row>
    <row r="209" s="2" customFormat="1" ht="24.15" customHeight="1">
      <c r="A209" s="37"/>
      <c r="B209" s="180"/>
      <c r="C209" s="181" t="s">
        <v>580</v>
      </c>
      <c r="D209" s="181" t="s">
        <v>171</v>
      </c>
      <c r="E209" s="182" t="s">
        <v>2692</v>
      </c>
      <c r="F209" s="183" t="s">
        <v>2693</v>
      </c>
      <c r="G209" s="184" t="s">
        <v>179</v>
      </c>
      <c r="H209" s="185">
        <v>1</v>
      </c>
      <c r="I209" s="186"/>
      <c r="J209" s="187">
        <f>ROUND(I209*H209,2)</f>
        <v>0</v>
      </c>
      <c r="K209" s="188"/>
      <c r="L209" s="38"/>
      <c r="M209" s="189" t="s">
        <v>1</v>
      </c>
      <c r="N209" s="190" t="s">
        <v>42</v>
      </c>
      <c r="O209" s="76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3" t="s">
        <v>175</v>
      </c>
      <c r="AT209" s="193" t="s">
        <v>171</v>
      </c>
      <c r="AU209" s="193" t="s">
        <v>84</v>
      </c>
      <c r="AY209" s="18" t="s">
        <v>168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8" t="s">
        <v>84</v>
      </c>
      <c r="BK209" s="194">
        <f>ROUND(I209*H209,2)</f>
        <v>0</v>
      </c>
      <c r="BL209" s="18" t="s">
        <v>175</v>
      </c>
      <c r="BM209" s="193" t="s">
        <v>1051</v>
      </c>
    </row>
    <row r="210" s="2" customFormat="1" ht="55.5" customHeight="1">
      <c r="A210" s="37"/>
      <c r="B210" s="180"/>
      <c r="C210" s="181" t="s">
        <v>584</v>
      </c>
      <c r="D210" s="181" t="s">
        <v>171</v>
      </c>
      <c r="E210" s="182" t="s">
        <v>2694</v>
      </c>
      <c r="F210" s="183" t="s">
        <v>2695</v>
      </c>
      <c r="G210" s="184" t="s">
        <v>179</v>
      </c>
      <c r="H210" s="185">
        <v>4</v>
      </c>
      <c r="I210" s="186"/>
      <c r="J210" s="187">
        <f>ROUND(I210*H210,2)</f>
        <v>0</v>
      </c>
      <c r="K210" s="188"/>
      <c r="L210" s="38"/>
      <c r="M210" s="189" t="s">
        <v>1</v>
      </c>
      <c r="N210" s="190" t="s">
        <v>42</v>
      </c>
      <c r="O210" s="76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3" t="s">
        <v>175</v>
      </c>
      <c r="AT210" s="193" t="s">
        <v>171</v>
      </c>
      <c r="AU210" s="193" t="s">
        <v>84</v>
      </c>
      <c r="AY210" s="18" t="s">
        <v>168</v>
      </c>
      <c r="BE210" s="194">
        <f>IF(N210="základní",J210,0)</f>
        <v>0</v>
      </c>
      <c r="BF210" s="194">
        <f>IF(N210="snížená",J210,0)</f>
        <v>0</v>
      </c>
      <c r="BG210" s="194">
        <f>IF(N210="zákl. přenesená",J210,0)</f>
        <v>0</v>
      </c>
      <c r="BH210" s="194">
        <f>IF(N210="sníž. přenesená",J210,0)</f>
        <v>0</v>
      </c>
      <c r="BI210" s="194">
        <f>IF(N210="nulová",J210,0)</f>
        <v>0</v>
      </c>
      <c r="BJ210" s="18" t="s">
        <v>84</v>
      </c>
      <c r="BK210" s="194">
        <f>ROUND(I210*H210,2)</f>
        <v>0</v>
      </c>
      <c r="BL210" s="18" t="s">
        <v>175</v>
      </c>
      <c r="BM210" s="193" t="s">
        <v>1065</v>
      </c>
    </row>
    <row r="211" s="2" customFormat="1" ht="55.5" customHeight="1">
      <c r="A211" s="37"/>
      <c r="B211" s="180"/>
      <c r="C211" s="181" t="s">
        <v>592</v>
      </c>
      <c r="D211" s="181" t="s">
        <v>171</v>
      </c>
      <c r="E211" s="182" t="s">
        <v>2696</v>
      </c>
      <c r="F211" s="183" t="s">
        <v>2697</v>
      </c>
      <c r="G211" s="184" t="s">
        <v>179</v>
      </c>
      <c r="H211" s="185">
        <v>2</v>
      </c>
      <c r="I211" s="186"/>
      <c r="J211" s="187">
        <f>ROUND(I211*H211,2)</f>
        <v>0</v>
      </c>
      <c r="K211" s="188"/>
      <c r="L211" s="38"/>
      <c r="M211" s="189" t="s">
        <v>1</v>
      </c>
      <c r="N211" s="190" t="s">
        <v>42</v>
      </c>
      <c r="O211" s="76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3" t="s">
        <v>175</v>
      </c>
      <c r="AT211" s="193" t="s">
        <v>171</v>
      </c>
      <c r="AU211" s="193" t="s">
        <v>84</v>
      </c>
      <c r="AY211" s="18" t="s">
        <v>168</v>
      </c>
      <c r="BE211" s="194">
        <f>IF(N211="základní",J211,0)</f>
        <v>0</v>
      </c>
      <c r="BF211" s="194">
        <f>IF(N211="snížená",J211,0)</f>
        <v>0</v>
      </c>
      <c r="BG211" s="194">
        <f>IF(N211="zákl. přenesená",J211,0)</f>
        <v>0</v>
      </c>
      <c r="BH211" s="194">
        <f>IF(N211="sníž. přenesená",J211,0)</f>
        <v>0</v>
      </c>
      <c r="BI211" s="194">
        <f>IF(N211="nulová",J211,0)</f>
        <v>0</v>
      </c>
      <c r="BJ211" s="18" t="s">
        <v>84</v>
      </c>
      <c r="BK211" s="194">
        <f>ROUND(I211*H211,2)</f>
        <v>0</v>
      </c>
      <c r="BL211" s="18" t="s">
        <v>175</v>
      </c>
      <c r="BM211" s="193" t="s">
        <v>1074</v>
      </c>
    </row>
    <row r="212" s="2" customFormat="1" ht="16.5" customHeight="1">
      <c r="A212" s="37"/>
      <c r="B212" s="180"/>
      <c r="C212" s="181" t="s">
        <v>600</v>
      </c>
      <c r="D212" s="181" t="s">
        <v>171</v>
      </c>
      <c r="E212" s="182" t="s">
        <v>2698</v>
      </c>
      <c r="F212" s="183" t="s">
        <v>2699</v>
      </c>
      <c r="G212" s="184" t="s">
        <v>179</v>
      </c>
      <c r="H212" s="185">
        <v>1</v>
      </c>
      <c r="I212" s="186"/>
      <c r="J212" s="187">
        <f>ROUND(I212*H212,2)</f>
        <v>0</v>
      </c>
      <c r="K212" s="188"/>
      <c r="L212" s="38"/>
      <c r="M212" s="189" t="s">
        <v>1</v>
      </c>
      <c r="N212" s="190" t="s">
        <v>42</v>
      </c>
      <c r="O212" s="76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3" t="s">
        <v>175</v>
      </c>
      <c r="AT212" s="193" t="s">
        <v>171</v>
      </c>
      <c r="AU212" s="193" t="s">
        <v>84</v>
      </c>
      <c r="AY212" s="18" t="s">
        <v>168</v>
      </c>
      <c r="BE212" s="194">
        <f>IF(N212="základní",J212,0)</f>
        <v>0</v>
      </c>
      <c r="BF212" s="194">
        <f>IF(N212="snížená",J212,0)</f>
        <v>0</v>
      </c>
      <c r="BG212" s="194">
        <f>IF(N212="zákl. přenesená",J212,0)</f>
        <v>0</v>
      </c>
      <c r="BH212" s="194">
        <f>IF(N212="sníž. přenesená",J212,0)</f>
        <v>0</v>
      </c>
      <c r="BI212" s="194">
        <f>IF(N212="nulová",J212,0)</f>
        <v>0</v>
      </c>
      <c r="BJ212" s="18" t="s">
        <v>84</v>
      </c>
      <c r="BK212" s="194">
        <f>ROUND(I212*H212,2)</f>
        <v>0</v>
      </c>
      <c r="BL212" s="18" t="s">
        <v>175</v>
      </c>
      <c r="BM212" s="193" t="s">
        <v>1085</v>
      </c>
    </row>
    <row r="213" s="2" customFormat="1" ht="16.5" customHeight="1">
      <c r="A213" s="37"/>
      <c r="B213" s="180"/>
      <c r="C213" s="181" t="s">
        <v>605</v>
      </c>
      <c r="D213" s="181" t="s">
        <v>171</v>
      </c>
      <c r="E213" s="182" t="s">
        <v>2700</v>
      </c>
      <c r="F213" s="183" t="s">
        <v>2701</v>
      </c>
      <c r="G213" s="184" t="s">
        <v>179</v>
      </c>
      <c r="H213" s="185">
        <v>1</v>
      </c>
      <c r="I213" s="186"/>
      <c r="J213" s="187">
        <f>ROUND(I213*H213,2)</f>
        <v>0</v>
      </c>
      <c r="K213" s="188"/>
      <c r="L213" s="38"/>
      <c r="M213" s="189" t="s">
        <v>1</v>
      </c>
      <c r="N213" s="190" t="s">
        <v>42</v>
      </c>
      <c r="O213" s="76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3" t="s">
        <v>175</v>
      </c>
      <c r="AT213" s="193" t="s">
        <v>171</v>
      </c>
      <c r="AU213" s="193" t="s">
        <v>84</v>
      </c>
      <c r="AY213" s="18" t="s">
        <v>168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8" t="s">
        <v>84</v>
      </c>
      <c r="BK213" s="194">
        <f>ROUND(I213*H213,2)</f>
        <v>0</v>
      </c>
      <c r="BL213" s="18" t="s">
        <v>175</v>
      </c>
      <c r="BM213" s="193" t="s">
        <v>1098</v>
      </c>
    </row>
    <row r="214" s="2" customFormat="1" ht="16.5" customHeight="1">
      <c r="A214" s="37"/>
      <c r="B214" s="180"/>
      <c r="C214" s="181" t="s">
        <v>610</v>
      </c>
      <c r="D214" s="181" t="s">
        <v>171</v>
      </c>
      <c r="E214" s="182" t="s">
        <v>2702</v>
      </c>
      <c r="F214" s="183" t="s">
        <v>2703</v>
      </c>
      <c r="G214" s="184" t="s">
        <v>242</v>
      </c>
      <c r="H214" s="185">
        <v>0.29999999999999999</v>
      </c>
      <c r="I214" s="186"/>
      <c r="J214" s="187">
        <f>ROUND(I214*H214,2)</f>
        <v>0</v>
      </c>
      <c r="K214" s="188"/>
      <c r="L214" s="38"/>
      <c r="M214" s="189" t="s">
        <v>1</v>
      </c>
      <c r="N214" s="190" t="s">
        <v>42</v>
      </c>
      <c r="O214" s="76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93" t="s">
        <v>175</v>
      </c>
      <c r="AT214" s="193" t="s">
        <v>171</v>
      </c>
      <c r="AU214" s="193" t="s">
        <v>84</v>
      </c>
      <c r="AY214" s="18" t="s">
        <v>168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8" t="s">
        <v>84</v>
      </c>
      <c r="BK214" s="194">
        <f>ROUND(I214*H214,2)</f>
        <v>0</v>
      </c>
      <c r="BL214" s="18" t="s">
        <v>175</v>
      </c>
      <c r="BM214" s="193" t="s">
        <v>1111</v>
      </c>
    </row>
    <row r="215" s="2" customFormat="1" ht="16.5" customHeight="1">
      <c r="A215" s="37"/>
      <c r="B215" s="180"/>
      <c r="C215" s="181" t="s">
        <v>615</v>
      </c>
      <c r="D215" s="181" t="s">
        <v>171</v>
      </c>
      <c r="E215" s="182" t="s">
        <v>2704</v>
      </c>
      <c r="F215" s="183" t="s">
        <v>2705</v>
      </c>
      <c r="G215" s="184" t="s">
        <v>242</v>
      </c>
      <c r="H215" s="185">
        <v>0.10000000000000001</v>
      </c>
      <c r="I215" s="186"/>
      <c r="J215" s="187">
        <f>ROUND(I215*H215,2)</f>
        <v>0</v>
      </c>
      <c r="K215" s="188"/>
      <c r="L215" s="38"/>
      <c r="M215" s="189" t="s">
        <v>1</v>
      </c>
      <c r="N215" s="190" t="s">
        <v>42</v>
      </c>
      <c r="O215" s="76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3" t="s">
        <v>175</v>
      </c>
      <c r="AT215" s="193" t="s">
        <v>171</v>
      </c>
      <c r="AU215" s="193" t="s">
        <v>84</v>
      </c>
      <c r="AY215" s="18" t="s">
        <v>168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18" t="s">
        <v>84</v>
      </c>
      <c r="BK215" s="194">
        <f>ROUND(I215*H215,2)</f>
        <v>0</v>
      </c>
      <c r="BL215" s="18" t="s">
        <v>175</v>
      </c>
      <c r="BM215" s="193" t="s">
        <v>1120</v>
      </c>
    </row>
    <row r="216" s="2" customFormat="1" ht="16.5" customHeight="1">
      <c r="A216" s="37"/>
      <c r="B216" s="180"/>
      <c r="C216" s="181" t="s">
        <v>621</v>
      </c>
      <c r="D216" s="181" t="s">
        <v>171</v>
      </c>
      <c r="E216" s="182" t="s">
        <v>2706</v>
      </c>
      <c r="F216" s="183" t="s">
        <v>2707</v>
      </c>
      <c r="G216" s="184" t="s">
        <v>179</v>
      </c>
      <c r="H216" s="185">
        <v>1</v>
      </c>
      <c r="I216" s="186"/>
      <c r="J216" s="187">
        <f>ROUND(I216*H216,2)</f>
        <v>0</v>
      </c>
      <c r="K216" s="188"/>
      <c r="L216" s="38"/>
      <c r="M216" s="189" t="s">
        <v>1</v>
      </c>
      <c r="N216" s="190" t="s">
        <v>42</v>
      </c>
      <c r="O216" s="76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3" t="s">
        <v>175</v>
      </c>
      <c r="AT216" s="193" t="s">
        <v>171</v>
      </c>
      <c r="AU216" s="193" t="s">
        <v>84</v>
      </c>
      <c r="AY216" s="18" t="s">
        <v>168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8" t="s">
        <v>84</v>
      </c>
      <c r="BK216" s="194">
        <f>ROUND(I216*H216,2)</f>
        <v>0</v>
      </c>
      <c r="BL216" s="18" t="s">
        <v>175</v>
      </c>
      <c r="BM216" s="193" t="s">
        <v>1132</v>
      </c>
    </row>
    <row r="217" s="2" customFormat="1" ht="16.5" customHeight="1">
      <c r="A217" s="37"/>
      <c r="B217" s="180"/>
      <c r="C217" s="181" t="s">
        <v>626</v>
      </c>
      <c r="D217" s="181" t="s">
        <v>171</v>
      </c>
      <c r="E217" s="182" t="s">
        <v>2708</v>
      </c>
      <c r="F217" s="183" t="s">
        <v>2709</v>
      </c>
      <c r="G217" s="184" t="s">
        <v>179</v>
      </c>
      <c r="H217" s="185">
        <v>1</v>
      </c>
      <c r="I217" s="186"/>
      <c r="J217" s="187">
        <f>ROUND(I217*H217,2)</f>
        <v>0</v>
      </c>
      <c r="K217" s="188"/>
      <c r="L217" s="38"/>
      <c r="M217" s="189" t="s">
        <v>1</v>
      </c>
      <c r="N217" s="190" t="s">
        <v>42</v>
      </c>
      <c r="O217" s="76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93" t="s">
        <v>175</v>
      </c>
      <c r="AT217" s="193" t="s">
        <v>171</v>
      </c>
      <c r="AU217" s="193" t="s">
        <v>84</v>
      </c>
      <c r="AY217" s="18" t="s">
        <v>168</v>
      </c>
      <c r="BE217" s="194">
        <f>IF(N217="základní",J217,0)</f>
        <v>0</v>
      </c>
      <c r="BF217" s="194">
        <f>IF(N217="snížená",J217,0)</f>
        <v>0</v>
      </c>
      <c r="BG217" s="194">
        <f>IF(N217="zákl. přenesená",J217,0)</f>
        <v>0</v>
      </c>
      <c r="BH217" s="194">
        <f>IF(N217="sníž. přenesená",J217,0)</f>
        <v>0</v>
      </c>
      <c r="BI217" s="194">
        <f>IF(N217="nulová",J217,0)</f>
        <v>0</v>
      </c>
      <c r="BJ217" s="18" t="s">
        <v>84</v>
      </c>
      <c r="BK217" s="194">
        <f>ROUND(I217*H217,2)</f>
        <v>0</v>
      </c>
      <c r="BL217" s="18" t="s">
        <v>175</v>
      </c>
      <c r="BM217" s="193" t="s">
        <v>1141</v>
      </c>
    </row>
    <row r="218" s="2" customFormat="1" ht="16.5" customHeight="1">
      <c r="A218" s="37"/>
      <c r="B218" s="180"/>
      <c r="C218" s="181" t="s">
        <v>631</v>
      </c>
      <c r="D218" s="181" t="s">
        <v>171</v>
      </c>
      <c r="E218" s="182" t="s">
        <v>2710</v>
      </c>
      <c r="F218" s="183" t="s">
        <v>2711</v>
      </c>
      <c r="G218" s="184" t="s">
        <v>2641</v>
      </c>
      <c r="H218" s="185">
        <v>1</v>
      </c>
      <c r="I218" s="186"/>
      <c r="J218" s="187">
        <f>ROUND(I218*H218,2)</f>
        <v>0</v>
      </c>
      <c r="K218" s="188"/>
      <c r="L218" s="38"/>
      <c r="M218" s="189" t="s">
        <v>1</v>
      </c>
      <c r="N218" s="190" t="s">
        <v>42</v>
      </c>
      <c r="O218" s="76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93" t="s">
        <v>175</v>
      </c>
      <c r="AT218" s="193" t="s">
        <v>171</v>
      </c>
      <c r="AU218" s="193" t="s">
        <v>84</v>
      </c>
      <c r="AY218" s="18" t="s">
        <v>168</v>
      </c>
      <c r="BE218" s="194">
        <f>IF(N218="základní",J218,0)</f>
        <v>0</v>
      </c>
      <c r="BF218" s="194">
        <f>IF(N218="snížená",J218,0)</f>
        <v>0</v>
      </c>
      <c r="BG218" s="194">
        <f>IF(N218="zákl. přenesená",J218,0)</f>
        <v>0</v>
      </c>
      <c r="BH218" s="194">
        <f>IF(N218="sníž. přenesená",J218,0)</f>
        <v>0</v>
      </c>
      <c r="BI218" s="194">
        <f>IF(N218="nulová",J218,0)</f>
        <v>0</v>
      </c>
      <c r="BJ218" s="18" t="s">
        <v>84</v>
      </c>
      <c r="BK218" s="194">
        <f>ROUND(I218*H218,2)</f>
        <v>0</v>
      </c>
      <c r="BL218" s="18" t="s">
        <v>175</v>
      </c>
      <c r="BM218" s="193" t="s">
        <v>1150</v>
      </c>
    </row>
    <row r="219" s="2" customFormat="1" ht="16.5" customHeight="1">
      <c r="A219" s="37"/>
      <c r="B219" s="180"/>
      <c r="C219" s="181" t="s">
        <v>635</v>
      </c>
      <c r="D219" s="181" t="s">
        <v>171</v>
      </c>
      <c r="E219" s="182" t="s">
        <v>2712</v>
      </c>
      <c r="F219" s="183" t="s">
        <v>2713</v>
      </c>
      <c r="G219" s="184" t="s">
        <v>965</v>
      </c>
      <c r="H219" s="235"/>
      <c r="I219" s="186"/>
      <c r="J219" s="187">
        <f>ROUND(I219*H219,2)</f>
        <v>0</v>
      </c>
      <c r="K219" s="188"/>
      <c r="L219" s="38"/>
      <c r="M219" s="189" t="s">
        <v>1</v>
      </c>
      <c r="N219" s="190" t="s">
        <v>42</v>
      </c>
      <c r="O219" s="76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3" t="s">
        <v>175</v>
      </c>
      <c r="AT219" s="193" t="s">
        <v>171</v>
      </c>
      <c r="AU219" s="193" t="s">
        <v>84</v>
      </c>
      <c r="AY219" s="18" t="s">
        <v>168</v>
      </c>
      <c r="BE219" s="194">
        <f>IF(N219="základní",J219,0)</f>
        <v>0</v>
      </c>
      <c r="BF219" s="194">
        <f>IF(N219="snížená",J219,0)</f>
        <v>0</v>
      </c>
      <c r="BG219" s="194">
        <f>IF(N219="zákl. přenesená",J219,0)</f>
        <v>0</v>
      </c>
      <c r="BH219" s="194">
        <f>IF(N219="sníž. přenesená",J219,0)</f>
        <v>0</v>
      </c>
      <c r="BI219" s="194">
        <f>IF(N219="nulová",J219,0)</f>
        <v>0</v>
      </c>
      <c r="BJ219" s="18" t="s">
        <v>84</v>
      </c>
      <c r="BK219" s="194">
        <f>ROUND(I219*H219,2)</f>
        <v>0</v>
      </c>
      <c r="BL219" s="18" t="s">
        <v>175</v>
      </c>
      <c r="BM219" s="193" t="s">
        <v>1158</v>
      </c>
    </row>
    <row r="220" s="12" customFormat="1" ht="25.92" customHeight="1">
      <c r="A220" s="12"/>
      <c r="B220" s="168"/>
      <c r="C220" s="12"/>
      <c r="D220" s="169" t="s">
        <v>76</v>
      </c>
      <c r="E220" s="170" t="s">
        <v>2714</v>
      </c>
      <c r="F220" s="170" t="s">
        <v>2715</v>
      </c>
      <c r="G220" s="12"/>
      <c r="H220" s="12"/>
      <c r="I220" s="171"/>
      <c r="J220" s="156">
        <f>BK220</f>
        <v>0</v>
      </c>
      <c r="K220" s="12"/>
      <c r="L220" s="168"/>
      <c r="M220" s="172"/>
      <c r="N220" s="173"/>
      <c r="O220" s="173"/>
      <c r="P220" s="174">
        <f>SUM(P221:P231)</f>
        <v>0</v>
      </c>
      <c r="Q220" s="173"/>
      <c r="R220" s="174">
        <f>SUM(R221:R231)</f>
        <v>0</v>
      </c>
      <c r="S220" s="173"/>
      <c r="T220" s="175">
        <f>SUM(T221:T231)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69" t="s">
        <v>84</v>
      </c>
      <c r="AT220" s="176" t="s">
        <v>76</v>
      </c>
      <c r="AU220" s="176" t="s">
        <v>77</v>
      </c>
      <c r="AY220" s="169" t="s">
        <v>168</v>
      </c>
      <c r="BK220" s="177">
        <f>SUM(BK221:BK231)</f>
        <v>0</v>
      </c>
    </row>
    <row r="221" s="2" customFormat="1" ht="21.75" customHeight="1">
      <c r="A221" s="37"/>
      <c r="B221" s="180"/>
      <c r="C221" s="181" t="s">
        <v>641</v>
      </c>
      <c r="D221" s="181" t="s">
        <v>171</v>
      </c>
      <c r="E221" s="182" t="s">
        <v>2716</v>
      </c>
      <c r="F221" s="183" t="s">
        <v>2717</v>
      </c>
      <c r="G221" s="184" t="s">
        <v>1357</v>
      </c>
      <c r="H221" s="185">
        <v>8</v>
      </c>
      <c r="I221" s="186"/>
      <c r="J221" s="187">
        <f>ROUND(I221*H221,2)</f>
        <v>0</v>
      </c>
      <c r="K221" s="188"/>
      <c r="L221" s="38"/>
      <c r="M221" s="189" t="s">
        <v>1</v>
      </c>
      <c r="N221" s="190" t="s">
        <v>42</v>
      </c>
      <c r="O221" s="76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3" t="s">
        <v>175</v>
      </c>
      <c r="AT221" s="193" t="s">
        <v>171</v>
      </c>
      <c r="AU221" s="193" t="s">
        <v>84</v>
      </c>
      <c r="AY221" s="18" t="s">
        <v>168</v>
      </c>
      <c r="BE221" s="194">
        <f>IF(N221="základní",J221,0)</f>
        <v>0</v>
      </c>
      <c r="BF221" s="194">
        <f>IF(N221="snížená",J221,0)</f>
        <v>0</v>
      </c>
      <c r="BG221" s="194">
        <f>IF(N221="zákl. přenesená",J221,0)</f>
        <v>0</v>
      </c>
      <c r="BH221" s="194">
        <f>IF(N221="sníž. přenesená",J221,0)</f>
        <v>0</v>
      </c>
      <c r="BI221" s="194">
        <f>IF(N221="nulová",J221,0)</f>
        <v>0</v>
      </c>
      <c r="BJ221" s="18" t="s">
        <v>84</v>
      </c>
      <c r="BK221" s="194">
        <f>ROUND(I221*H221,2)</f>
        <v>0</v>
      </c>
      <c r="BL221" s="18" t="s">
        <v>175</v>
      </c>
      <c r="BM221" s="193" t="s">
        <v>1175</v>
      </c>
    </row>
    <row r="222" s="2" customFormat="1" ht="16.5" customHeight="1">
      <c r="A222" s="37"/>
      <c r="B222" s="180"/>
      <c r="C222" s="181" t="s">
        <v>645</v>
      </c>
      <c r="D222" s="181" t="s">
        <v>171</v>
      </c>
      <c r="E222" s="182" t="s">
        <v>2718</v>
      </c>
      <c r="F222" s="183" t="s">
        <v>2719</v>
      </c>
      <c r="G222" s="184" t="s">
        <v>179</v>
      </c>
      <c r="H222" s="185">
        <v>1</v>
      </c>
      <c r="I222" s="186"/>
      <c r="J222" s="187">
        <f>ROUND(I222*H222,2)</f>
        <v>0</v>
      </c>
      <c r="K222" s="188"/>
      <c r="L222" s="38"/>
      <c r="M222" s="189" t="s">
        <v>1</v>
      </c>
      <c r="N222" s="190" t="s">
        <v>42</v>
      </c>
      <c r="O222" s="76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3" t="s">
        <v>175</v>
      </c>
      <c r="AT222" s="193" t="s">
        <v>171</v>
      </c>
      <c r="AU222" s="193" t="s">
        <v>84</v>
      </c>
      <c r="AY222" s="18" t="s">
        <v>168</v>
      </c>
      <c r="BE222" s="194">
        <f>IF(N222="základní",J222,0)</f>
        <v>0</v>
      </c>
      <c r="BF222" s="194">
        <f>IF(N222="snížená",J222,0)</f>
        <v>0</v>
      </c>
      <c r="BG222" s="194">
        <f>IF(N222="zákl. přenesená",J222,0)</f>
        <v>0</v>
      </c>
      <c r="BH222" s="194">
        <f>IF(N222="sníž. přenesená",J222,0)</f>
        <v>0</v>
      </c>
      <c r="BI222" s="194">
        <f>IF(N222="nulová",J222,0)</f>
        <v>0</v>
      </c>
      <c r="BJ222" s="18" t="s">
        <v>84</v>
      </c>
      <c r="BK222" s="194">
        <f>ROUND(I222*H222,2)</f>
        <v>0</v>
      </c>
      <c r="BL222" s="18" t="s">
        <v>175</v>
      </c>
      <c r="BM222" s="193" t="s">
        <v>1183</v>
      </c>
    </row>
    <row r="223" s="2" customFormat="1" ht="24.15" customHeight="1">
      <c r="A223" s="37"/>
      <c r="B223" s="180"/>
      <c r="C223" s="181" t="s">
        <v>649</v>
      </c>
      <c r="D223" s="181" t="s">
        <v>171</v>
      </c>
      <c r="E223" s="182" t="s">
        <v>2720</v>
      </c>
      <c r="F223" s="183" t="s">
        <v>2721</v>
      </c>
      <c r="G223" s="184" t="s">
        <v>1357</v>
      </c>
      <c r="H223" s="185">
        <v>8</v>
      </c>
      <c r="I223" s="186"/>
      <c r="J223" s="187">
        <f>ROUND(I223*H223,2)</f>
        <v>0</v>
      </c>
      <c r="K223" s="188"/>
      <c r="L223" s="38"/>
      <c r="M223" s="189" t="s">
        <v>1</v>
      </c>
      <c r="N223" s="190" t="s">
        <v>42</v>
      </c>
      <c r="O223" s="76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3" t="s">
        <v>175</v>
      </c>
      <c r="AT223" s="193" t="s">
        <v>171</v>
      </c>
      <c r="AU223" s="193" t="s">
        <v>84</v>
      </c>
      <c r="AY223" s="18" t="s">
        <v>168</v>
      </c>
      <c r="BE223" s="194">
        <f>IF(N223="základní",J223,0)</f>
        <v>0</v>
      </c>
      <c r="BF223" s="194">
        <f>IF(N223="snížená",J223,0)</f>
        <v>0</v>
      </c>
      <c r="BG223" s="194">
        <f>IF(N223="zákl. přenesená",J223,0)</f>
        <v>0</v>
      </c>
      <c r="BH223" s="194">
        <f>IF(N223="sníž. přenesená",J223,0)</f>
        <v>0</v>
      </c>
      <c r="BI223" s="194">
        <f>IF(N223="nulová",J223,0)</f>
        <v>0</v>
      </c>
      <c r="BJ223" s="18" t="s">
        <v>84</v>
      </c>
      <c r="BK223" s="194">
        <f>ROUND(I223*H223,2)</f>
        <v>0</v>
      </c>
      <c r="BL223" s="18" t="s">
        <v>175</v>
      </c>
      <c r="BM223" s="193" t="s">
        <v>1194</v>
      </c>
    </row>
    <row r="224" s="2" customFormat="1" ht="24.15" customHeight="1">
      <c r="A224" s="37"/>
      <c r="B224" s="180"/>
      <c r="C224" s="181" t="s">
        <v>653</v>
      </c>
      <c r="D224" s="181" t="s">
        <v>171</v>
      </c>
      <c r="E224" s="182" t="s">
        <v>2722</v>
      </c>
      <c r="F224" s="183" t="s">
        <v>2723</v>
      </c>
      <c r="G224" s="184" t="s">
        <v>1357</v>
      </c>
      <c r="H224" s="185">
        <v>16</v>
      </c>
      <c r="I224" s="186"/>
      <c r="J224" s="187">
        <f>ROUND(I224*H224,2)</f>
        <v>0</v>
      </c>
      <c r="K224" s="188"/>
      <c r="L224" s="38"/>
      <c r="M224" s="189" t="s">
        <v>1</v>
      </c>
      <c r="N224" s="190" t="s">
        <v>42</v>
      </c>
      <c r="O224" s="76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3" t="s">
        <v>175</v>
      </c>
      <c r="AT224" s="193" t="s">
        <v>171</v>
      </c>
      <c r="AU224" s="193" t="s">
        <v>84</v>
      </c>
      <c r="AY224" s="18" t="s">
        <v>168</v>
      </c>
      <c r="BE224" s="194">
        <f>IF(N224="základní",J224,0)</f>
        <v>0</v>
      </c>
      <c r="BF224" s="194">
        <f>IF(N224="snížená",J224,0)</f>
        <v>0</v>
      </c>
      <c r="BG224" s="194">
        <f>IF(N224="zákl. přenesená",J224,0)</f>
        <v>0</v>
      </c>
      <c r="BH224" s="194">
        <f>IF(N224="sníž. přenesená",J224,0)</f>
        <v>0</v>
      </c>
      <c r="BI224" s="194">
        <f>IF(N224="nulová",J224,0)</f>
        <v>0</v>
      </c>
      <c r="BJ224" s="18" t="s">
        <v>84</v>
      </c>
      <c r="BK224" s="194">
        <f>ROUND(I224*H224,2)</f>
        <v>0</v>
      </c>
      <c r="BL224" s="18" t="s">
        <v>175</v>
      </c>
      <c r="BM224" s="193" t="s">
        <v>1202</v>
      </c>
    </row>
    <row r="225" s="2" customFormat="1" ht="24.15" customHeight="1">
      <c r="A225" s="37"/>
      <c r="B225" s="180"/>
      <c r="C225" s="181" t="s">
        <v>658</v>
      </c>
      <c r="D225" s="181" t="s">
        <v>171</v>
      </c>
      <c r="E225" s="182" t="s">
        <v>2724</v>
      </c>
      <c r="F225" s="183" t="s">
        <v>2725</v>
      </c>
      <c r="G225" s="184" t="s">
        <v>1357</v>
      </c>
      <c r="H225" s="185">
        <v>8</v>
      </c>
      <c r="I225" s="186"/>
      <c r="J225" s="187">
        <f>ROUND(I225*H225,2)</f>
        <v>0</v>
      </c>
      <c r="K225" s="188"/>
      <c r="L225" s="38"/>
      <c r="M225" s="189" t="s">
        <v>1</v>
      </c>
      <c r="N225" s="190" t="s">
        <v>42</v>
      </c>
      <c r="O225" s="76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3" t="s">
        <v>175</v>
      </c>
      <c r="AT225" s="193" t="s">
        <v>171</v>
      </c>
      <c r="AU225" s="193" t="s">
        <v>84</v>
      </c>
      <c r="AY225" s="18" t="s">
        <v>168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18" t="s">
        <v>84</v>
      </c>
      <c r="BK225" s="194">
        <f>ROUND(I225*H225,2)</f>
        <v>0</v>
      </c>
      <c r="BL225" s="18" t="s">
        <v>175</v>
      </c>
      <c r="BM225" s="193" t="s">
        <v>1217</v>
      </c>
    </row>
    <row r="226" s="2" customFormat="1" ht="49.05" customHeight="1">
      <c r="A226" s="37"/>
      <c r="B226" s="180"/>
      <c r="C226" s="181" t="s">
        <v>663</v>
      </c>
      <c r="D226" s="181" t="s">
        <v>171</v>
      </c>
      <c r="E226" s="182" t="s">
        <v>2726</v>
      </c>
      <c r="F226" s="183" t="s">
        <v>2727</v>
      </c>
      <c r="G226" s="184" t="s">
        <v>1357</v>
      </c>
      <c r="H226" s="185">
        <v>16</v>
      </c>
      <c r="I226" s="186"/>
      <c r="J226" s="187">
        <f>ROUND(I226*H226,2)</f>
        <v>0</v>
      </c>
      <c r="K226" s="188"/>
      <c r="L226" s="38"/>
      <c r="M226" s="189" t="s">
        <v>1</v>
      </c>
      <c r="N226" s="190" t="s">
        <v>42</v>
      </c>
      <c r="O226" s="76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3" t="s">
        <v>175</v>
      </c>
      <c r="AT226" s="193" t="s">
        <v>171</v>
      </c>
      <c r="AU226" s="193" t="s">
        <v>84</v>
      </c>
      <c r="AY226" s="18" t="s">
        <v>168</v>
      </c>
      <c r="BE226" s="194">
        <f>IF(N226="základní",J226,0)</f>
        <v>0</v>
      </c>
      <c r="BF226" s="194">
        <f>IF(N226="snížená",J226,0)</f>
        <v>0</v>
      </c>
      <c r="BG226" s="194">
        <f>IF(N226="zákl. přenesená",J226,0)</f>
        <v>0</v>
      </c>
      <c r="BH226" s="194">
        <f>IF(N226="sníž. přenesená",J226,0)</f>
        <v>0</v>
      </c>
      <c r="BI226" s="194">
        <f>IF(N226="nulová",J226,0)</f>
        <v>0</v>
      </c>
      <c r="BJ226" s="18" t="s">
        <v>84</v>
      </c>
      <c r="BK226" s="194">
        <f>ROUND(I226*H226,2)</f>
        <v>0</v>
      </c>
      <c r="BL226" s="18" t="s">
        <v>175</v>
      </c>
      <c r="BM226" s="193" t="s">
        <v>1225</v>
      </c>
    </row>
    <row r="227" s="2" customFormat="1" ht="16.5" customHeight="1">
      <c r="A227" s="37"/>
      <c r="B227" s="180"/>
      <c r="C227" s="181" t="s">
        <v>668</v>
      </c>
      <c r="D227" s="181" t="s">
        <v>171</v>
      </c>
      <c r="E227" s="182" t="s">
        <v>2728</v>
      </c>
      <c r="F227" s="183" t="s">
        <v>2729</v>
      </c>
      <c r="G227" s="184" t="s">
        <v>1357</v>
      </c>
      <c r="H227" s="185">
        <v>1</v>
      </c>
      <c r="I227" s="186"/>
      <c r="J227" s="187">
        <f>ROUND(I227*H227,2)</f>
        <v>0</v>
      </c>
      <c r="K227" s="188"/>
      <c r="L227" s="38"/>
      <c r="M227" s="189" t="s">
        <v>1</v>
      </c>
      <c r="N227" s="190" t="s">
        <v>42</v>
      </c>
      <c r="O227" s="76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93" t="s">
        <v>175</v>
      </c>
      <c r="AT227" s="193" t="s">
        <v>171</v>
      </c>
      <c r="AU227" s="193" t="s">
        <v>84</v>
      </c>
      <c r="AY227" s="18" t="s">
        <v>168</v>
      </c>
      <c r="BE227" s="194">
        <f>IF(N227="základní",J227,0)</f>
        <v>0</v>
      </c>
      <c r="BF227" s="194">
        <f>IF(N227="snížená",J227,0)</f>
        <v>0</v>
      </c>
      <c r="BG227" s="194">
        <f>IF(N227="zákl. přenesená",J227,0)</f>
        <v>0</v>
      </c>
      <c r="BH227" s="194">
        <f>IF(N227="sníž. přenesená",J227,0)</f>
        <v>0</v>
      </c>
      <c r="BI227" s="194">
        <f>IF(N227="nulová",J227,0)</f>
        <v>0</v>
      </c>
      <c r="BJ227" s="18" t="s">
        <v>84</v>
      </c>
      <c r="BK227" s="194">
        <f>ROUND(I227*H227,2)</f>
        <v>0</v>
      </c>
      <c r="BL227" s="18" t="s">
        <v>175</v>
      </c>
      <c r="BM227" s="193" t="s">
        <v>1234</v>
      </c>
    </row>
    <row r="228" s="2" customFormat="1" ht="16.5" customHeight="1">
      <c r="A228" s="37"/>
      <c r="B228" s="180"/>
      <c r="C228" s="181" t="s">
        <v>673</v>
      </c>
      <c r="D228" s="181" t="s">
        <v>171</v>
      </c>
      <c r="E228" s="182" t="s">
        <v>2730</v>
      </c>
      <c r="F228" s="183" t="s">
        <v>2731</v>
      </c>
      <c r="G228" s="184" t="s">
        <v>2641</v>
      </c>
      <c r="H228" s="185">
        <v>1</v>
      </c>
      <c r="I228" s="186"/>
      <c r="J228" s="187">
        <f>ROUND(I228*H228,2)</f>
        <v>0</v>
      </c>
      <c r="K228" s="188"/>
      <c r="L228" s="38"/>
      <c r="M228" s="189" t="s">
        <v>1</v>
      </c>
      <c r="N228" s="190" t="s">
        <v>42</v>
      </c>
      <c r="O228" s="76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3" t="s">
        <v>175</v>
      </c>
      <c r="AT228" s="193" t="s">
        <v>171</v>
      </c>
      <c r="AU228" s="193" t="s">
        <v>84</v>
      </c>
      <c r="AY228" s="18" t="s">
        <v>168</v>
      </c>
      <c r="BE228" s="194">
        <f>IF(N228="základní",J228,0)</f>
        <v>0</v>
      </c>
      <c r="BF228" s="194">
        <f>IF(N228="snížená",J228,0)</f>
        <v>0</v>
      </c>
      <c r="BG228" s="194">
        <f>IF(N228="zákl. přenesená",J228,0)</f>
        <v>0</v>
      </c>
      <c r="BH228" s="194">
        <f>IF(N228="sníž. přenesená",J228,0)</f>
        <v>0</v>
      </c>
      <c r="BI228" s="194">
        <f>IF(N228="nulová",J228,0)</f>
        <v>0</v>
      </c>
      <c r="BJ228" s="18" t="s">
        <v>84</v>
      </c>
      <c r="BK228" s="194">
        <f>ROUND(I228*H228,2)</f>
        <v>0</v>
      </c>
      <c r="BL228" s="18" t="s">
        <v>175</v>
      </c>
      <c r="BM228" s="193" t="s">
        <v>1243</v>
      </c>
    </row>
    <row r="229" s="2" customFormat="1" ht="24.15" customHeight="1">
      <c r="A229" s="37"/>
      <c r="B229" s="180"/>
      <c r="C229" s="181" t="s">
        <v>678</v>
      </c>
      <c r="D229" s="181" t="s">
        <v>171</v>
      </c>
      <c r="E229" s="182" t="s">
        <v>2732</v>
      </c>
      <c r="F229" s="183" t="s">
        <v>2733</v>
      </c>
      <c r="G229" s="184" t="s">
        <v>1</v>
      </c>
      <c r="H229" s="185">
        <v>0</v>
      </c>
      <c r="I229" s="186"/>
      <c r="J229" s="187">
        <f>ROUND(I229*H229,2)</f>
        <v>0</v>
      </c>
      <c r="K229" s="188"/>
      <c r="L229" s="38"/>
      <c r="M229" s="189" t="s">
        <v>1</v>
      </c>
      <c r="N229" s="190" t="s">
        <v>42</v>
      </c>
      <c r="O229" s="76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3" t="s">
        <v>175</v>
      </c>
      <c r="AT229" s="193" t="s">
        <v>171</v>
      </c>
      <c r="AU229" s="193" t="s">
        <v>84</v>
      </c>
      <c r="AY229" s="18" t="s">
        <v>168</v>
      </c>
      <c r="BE229" s="194">
        <f>IF(N229="základní",J229,0)</f>
        <v>0</v>
      </c>
      <c r="BF229" s="194">
        <f>IF(N229="snížená",J229,0)</f>
        <v>0</v>
      </c>
      <c r="BG229" s="194">
        <f>IF(N229="zákl. přenesená",J229,0)</f>
        <v>0</v>
      </c>
      <c r="BH229" s="194">
        <f>IF(N229="sníž. přenesená",J229,0)</f>
        <v>0</v>
      </c>
      <c r="BI229" s="194">
        <f>IF(N229="nulová",J229,0)</f>
        <v>0</v>
      </c>
      <c r="BJ229" s="18" t="s">
        <v>84</v>
      </c>
      <c r="BK229" s="194">
        <f>ROUND(I229*H229,2)</f>
        <v>0</v>
      </c>
      <c r="BL229" s="18" t="s">
        <v>175</v>
      </c>
      <c r="BM229" s="193" t="s">
        <v>1251</v>
      </c>
    </row>
    <row r="230" s="2" customFormat="1">
      <c r="A230" s="37"/>
      <c r="B230" s="38"/>
      <c r="C230" s="37"/>
      <c r="D230" s="195" t="s">
        <v>188</v>
      </c>
      <c r="E230" s="37"/>
      <c r="F230" s="196" t="s">
        <v>2734</v>
      </c>
      <c r="G230" s="37"/>
      <c r="H230" s="37"/>
      <c r="I230" s="197"/>
      <c r="J230" s="37"/>
      <c r="K230" s="37"/>
      <c r="L230" s="38"/>
      <c r="M230" s="198"/>
      <c r="N230" s="199"/>
      <c r="O230" s="76"/>
      <c r="P230" s="76"/>
      <c r="Q230" s="76"/>
      <c r="R230" s="76"/>
      <c r="S230" s="76"/>
      <c r="T230" s="7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8" t="s">
        <v>188</v>
      </c>
      <c r="AU230" s="18" t="s">
        <v>84</v>
      </c>
    </row>
    <row r="231" s="2" customFormat="1" ht="16.5" customHeight="1">
      <c r="A231" s="37"/>
      <c r="B231" s="180"/>
      <c r="C231" s="181" t="s">
        <v>686</v>
      </c>
      <c r="D231" s="181" t="s">
        <v>171</v>
      </c>
      <c r="E231" s="182" t="s">
        <v>2735</v>
      </c>
      <c r="F231" s="183" t="s">
        <v>2713</v>
      </c>
      <c r="G231" s="184" t="s">
        <v>965</v>
      </c>
      <c r="H231" s="235"/>
      <c r="I231" s="186"/>
      <c r="J231" s="187">
        <f>ROUND(I231*H231,2)</f>
        <v>0</v>
      </c>
      <c r="K231" s="188"/>
      <c r="L231" s="38"/>
      <c r="M231" s="189" t="s">
        <v>1</v>
      </c>
      <c r="N231" s="190" t="s">
        <v>42</v>
      </c>
      <c r="O231" s="76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3" t="s">
        <v>175</v>
      </c>
      <c r="AT231" s="193" t="s">
        <v>171</v>
      </c>
      <c r="AU231" s="193" t="s">
        <v>84</v>
      </c>
      <c r="AY231" s="18" t="s">
        <v>168</v>
      </c>
      <c r="BE231" s="194">
        <f>IF(N231="základní",J231,0)</f>
        <v>0</v>
      </c>
      <c r="BF231" s="194">
        <f>IF(N231="snížená",J231,0)</f>
        <v>0</v>
      </c>
      <c r="BG231" s="194">
        <f>IF(N231="zákl. přenesená",J231,0)</f>
        <v>0</v>
      </c>
      <c r="BH231" s="194">
        <f>IF(N231="sníž. přenesená",J231,0)</f>
        <v>0</v>
      </c>
      <c r="BI231" s="194">
        <f>IF(N231="nulová",J231,0)</f>
        <v>0</v>
      </c>
      <c r="BJ231" s="18" t="s">
        <v>84</v>
      </c>
      <c r="BK231" s="194">
        <f>ROUND(I231*H231,2)</f>
        <v>0</v>
      </c>
      <c r="BL231" s="18" t="s">
        <v>175</v>
      </c>
      <c r="BM231" s="193" t="s">
        <v>1262</v>
      </c>
    </row>
    <row r="232" s="12" customFormat="1" ht="25.92" customHeight="1">
      <c r="A232" s="12"/>
      <c r="B232" s="168"/>
      <c r="C232" s="12"/>
      <c r="D232" s="169" t="s">
        <v>76</v>
      </c>
      <c r="E232" s="170" t="s">
        <v>2736</v>
      </c>
      <c r="F232" s="170" t="s">
        <v>2737</v>
      </c>
      <c r="G232" s="12"/>
      <c r="H232" s="12"/>
      <c r="I232" s="171"/>
      <c r="J232" s="156">
        <f>BK232</f>
        <v>0</v>
      </c>
      <c r="K232" s="12"/>
      <c r="L232" s="168"/>
      <c r="M232" s="172"/>
      <c r="N232" s="173"/>
      <c r="O232" s="173"/>
      <c r="P232" s="174">
        <f>SUM(P233:P237)</f>
        <v>0</v>
      </c>
      <c r="Q232" s="173"/>
      <c r="R232" s="174">
        <f>SUM(R233:R237)</f>
        <v>0</v>
      </c>
      <c r="S232" s="173"/>
      <c r="T232" s="175">
        <f>SUM(T233:T237)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69" t="s">
        <v>84</v>
      </c>
      <c r="AT232" s="176" t="s">
        <v>76</v>
      </c>
      <c r="AU232" s="176" t="s">
        <v>77</v>
      </c>
      <c r="AY232" s="169" t="s">
        <v>168</v>
      </c>
      <c r="BK232" s="177">
        <f>SUM(BK233:BK237)</f>
        <v>0</v>
      </c>
    </row>
    <row r="233" s="2" customFormat="1" ht="24.15" customHeight="1">
      <c r="A233" s="37"/>
      <c r="B233" s="180"/>
      <c r="C233" s="181" t="s">
        <v>691</v>
      </c>
      <c r="D233" s="181" t="s">
        <v>171</v>
      </c>
      <c r="E233" s="182" t="s">
        <v>2738</v>
      </c>
      <c r="F233" s="183" t="s">
        <v>2739</v>
      </c>
      <c r="G233" s="184" t="s">
        <v>520</v>
      </c>
      <c r="H233" s="185">
        <v>50</v>
      </c>
      <c r="I233" s="186"/>
      <c r="J233" s="187">
        <f>ROUND(I233*H233,2)</f>
        <v>0</v>
      </c>
      <c r="K233" s="188"/>
      <c r="L233" s="38"/>
      <c r="M233" s="189" t="s">
        <v>1</v>
      </c>
      <c r="N233" s="190" t="s">
        <v>42</v>
      </c>
      <c r="O233" s="76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93" t="s">
        <v>175</v>
      </c>
      <c r="AT233" s="193" t="s">
        <v>171</v>
      </c>
      <c r="AU233" s="193" t="s">
        <v>84</v>
      </c>
      <c r="AY233" s="18" t="s">
        <v>168</v>
      </c>
      <c r="BE233" s="194">
        <f>IF(N233="základní",J233,0)</f>
        <v>0</v>
      </c>
      <c r="BF233" s="194">
        <f>IF(N233="snížená",J233,0)</f>
        <v>0</v>
      </c>
      <c r="BG233" s="194">
        <f>IF(N233="zákl. přenesená",J233,0)</f>
        <v>0</v>
      </c>
      <c r="BH233" s="194">
        <f>IF(N233="sníž. přenesená",J233,0)</f>
        <v>0</v>
      </c>
      <c r="BI233" s="194">
        <f>IF(N233="nulová",J233,0)</f>
        <v>0</v>
      </c>
      <c r="BJ233" s="18" t="s">
        <v>84</v>
      </c>
      <c r="BK233" s="194">
        <f>ROUND(I233*H233,2)</f>
        <v>0</v>
      </c>
      <c r="BL233" s="18" t="s">
        <v>175</v>
      </c>
      <c r="BM233" s="193" t="s">
        <v>1273</v>
      </c>
    </row>
    <row r="234" s="2" customFormat="1" ht="24.15" customHeight="1">
      <c r="A234" s="37"/>
      <c r="B234" s="180"/>
      <c r="C234" s="181" t="s">
        <v>696</v>
      </c>
      <c r="D234" s="181" t="s">
        <v>171</v>
      </c>
      <c r="E234" s="182" t="s">
        <v>2740</v>
      </c>
      <c r="F234" s="183" t="s">
        <v>2741</v>
      </c>
      <c r="G234" s="184" t="s">
        <v>1357</v>
      </c>
      <c r="H234" s="185">
        <v>40</v>
      </c>
      <c r="I234" s="186"/>
      <c r="J234" s="187">
        <f>ROUND(I234*H234,2)</f>
        <v>0</v>
      </c>
      <c r="K234" s="188"/>
      <c r="L234" s="38"/>
      <c r="M234" s="189" t="s">
        <v>1</v>
      </c>
      <c r="N234" s="190" t="s">
        <v>42</v>
      </c>
      <c r="O234" s="76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3" t="s">
        <v>175</v>
      </c>
      <c r="AT234" s="193" t="s">
        <v>171</v>
      </c>
      <c r="AU234" s="193" t="s">
        <v>84</v>
      </c>
      <c r="AY234" s="18" t="s">
        <v>168</v>
      </c>
      <c r="BE234" s="194">
        <f>IF(N234="základní",J234,0)</f>
        <v>0</v>
      </c>
      <c r="BF234" s="194">
        <f>IF(N234="snížená",J234,0)</f>
        <v>0</v>
      </c>
      <c r="BG234" s="194">
        <f>IF(N234="zákl. přenesená",J234,0)</f>
        <v>0</v>
      </c>
      <c r="BH234" s="194">
        <f>IF(N234="sníž. přenesená",J234,0)</f>
        <v>0</v>
      </c>
      <c r="BI234" s="194">
        <f>IF(N234="nulová",J234,0)</f>
        <v>0</v>
      </c>
      <c r="BJ234" s="18" t="s">
        <v>84</v>
      </c>
      <c r="BK234" s="194">
        <f>ROUND(I234*H234,2)</f>
        <v>0</v>
      </c>
      <c r="BL234" s="18" t="s">
        <v>175</v>
      </c>
      <c r="BM234" s="193" t="s">
        <v>1285</v>
      </c>
    </row>
    <row r="235" s="2" customFormat="1" ht="16.5" customHeight="1">
      <c r="A235" s="37"/>
      <c r="B235" s="180"/>
      <c r="C235" s="181" t="s">
        <v>702</v>
      </c>
      <c r="D235" s="181" t="s">
        <v>171</v>
      </c>
      <c r="E235" s="182" t="s">
        <v>2742</v>
      </c>
      <c r="F235" s="183" t="s">
        <v>2743</v>
      </c>
      <c r="G235" s="184" t="s">
        <v>1357</v>
      </c>
      <c r="H235" s="185">
        <v>30</v>
      </c>
      <c r="I235" s="186"/>
      <c r="J235" s="187">
        <f>ROUND(I235*H235,2)</f>
        <v>0</v>
      </c>
      <c r="K235" s="188"/>
      <c r="L235" s="38"/>
      <c r="M235" s="189" t="s">
        <v>1</v>
      </c>
      <c r="N235" s="190" t="s">
        <v>42</v>
      </c>
      <c r="O235" s="76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3" t="s">
        <v>175</v>
      </c>
      <c r="AT235" s="193" t="s">
        <v>171</v>
      </c>
      <c r="AU235" s="193" t="s">
        <v>84</v>
      </c>
      <c r="AY235" s="18" t="s">
        <v>168</v>
      </c>
      <c r="BE235" s="194">
        <f>IF(N235="základní",J235,0)</f>
        <v>0</v>
      </c>
      <c r="BF235" s="194">
        <f>IF(N235="snížená",J235,0)</f>
        <v>0</v>
      </c>
      <c r="BG235" s="194">
        <f>IF(N235="zákl. přenesená",J235,0)</f>
        <v>0</v>
      </c>
      <c r="BH235" s="194">
        <f>IF(N235="sníž. přenesená",J235,0)</f>
        <v>0</v>
      </c>
      <c r="BI235" s="194">
        <f>IF(N235="nulová",J235,0)</f>
        <v>0</v>
      </c>
      <c r="BJ235" s="18" t="s">
        <v>84</v>
      </c>
      <c r="BK235" s="194">
        <f>ROUND(I235*H235,2)</f>
        <v>0</v>
      </c>
      <c r="BL235" s="18" t="s">
        <v>175</v>
      </c>
      <c r="BM235" s="193" t="s">
        <v>1293</v>
      </c>
    </row>
    <row r="236" s="2" customFormat="1" ht="33" customHeight="1">
      <c r="A236" s="37"/>
      <c r="B236" s="180"/>
      <c r="C236" s="181" t="s">
        <v>711</v>
      </c>
      <c r="D236" s="181" t="s">
        <v>171</v>
      </c>
      <c r="E236" s="182" t="s">
        <v>2744</v>
      </c>
      <c r="F236" s="183" t="s">
        <v>2745</v>
      </c>
      <c r="G236" s="184" t="s">
        <v>1357</v>
      </c>
      <c r="H236" s="185">
        <v>6</v>
      </c>
      <c r="I236" s="186"/>
      <c r="J236" s="187">
        <f>ROUND(I236*H236,2)</f>
        <v>0</v>
      </c>
      <c r="K236" s="188"/>
      <c r="L236" s="38"/>
      <c r="M236" s="189" t="s">
        <v>1</v>
      </c>
      <c r="N236" s="190" t="s">
        <v>42</v>
      </c>
      <c r="O236" s="76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3" t="s">
        <v>175</v>
      </c>
      <c r="AT236" s="193" t="s">
        <v>171</v>
      </c>
      <c r="AU236" s="193" t="s">
        <v>84</v>
      </c>
      <c r="AY236" s="18" t="s">
        <v>168</v>
      </c>
      <c r="BE236" s="194">
        <f>IF(N236="základní",J236,0)</f>
        <v>0</v>
      </c>
      <c r="BF236" s="194">
        <f>IF(N236="snížená",J236,0)</f>
        <v>0</v>
      </c>
      <c r="BG236" s="194">
        <f>IF(N236="zákl. přenesená",J236,0)</f>
        <v>0</v>
      </c>
      <c r="BH236" s="194">
        <f>IF(N236="sníž. přenesená",J236,0)</f>
        <v>0</v>
      </c>
      <c r="BI236" s="194">
        <f>IF(N236="nulová",J236,0)</f>
        <v>0</v>
      </c>
      <c r="BJ236" s="18" t="s">
        <v>84</v>
      </c>
      <c r="BK236" s="194">
        <f>ROUND(I236*H236,2)</f>
        <v>0</v>
      </c>
      <c r="BL236" s="18" t="s">
        <v>175</v>
      </c>
      <c r="BM236" s="193" t="s">
        <v>1302</v>
      </c>
    </row>
    <row r="237" s="2" customFormat="1" ht="16.5" customHeight="1">
      <c r="A237" s="37"/>
      <c r="B237" s="180"/>
      <c r="C237" s="181" t="s">
        <v>715</v>
      </c>
      <c r="D237" s="181" t="s">
        <v>171</v>
      </c>
      <c r="E237" s="182" t="s">
        <v>2746</v>
      </c>
      <c r="F237" s="183" t="s">
        <v>2713</v>
      </c>
      <c r="G237" s="184" t="s">
        <v>965</v>
      </c>
      <c r="H237" s="235"/>
      <c r="I237" s="186"/>
      <c r="J237" s="187">
        <f>ROUND(I237*H237,2)</f>
        <v>0</v>
      </c>
      <c r="K237" s="188"/>
      <c r="L237" s="38"/>
      <c r="M237" s="189" t="s">
        <v>1</v>
      </c>
      <c r="N237" s="190" t="s">
        <v>42</v>
      </c>
      <c r="O237" s="76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3" t="s">
        <v>175</v>
      </c>
      <c r="AT237" s="193" t="s">
        <v>171</v>
      </c>
      <c r="AU237" s="193" t="s">
        <v>84</v>
      </c>
      <c r="AY237" s="18" t="s">
        <v>168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8" t="s">
        <v>84</v>
      </c>
      <c r="BK237" s="194">
        <f>ROUND(I237*H237,2)</f>
        <v>0</v>
      </c>
      <c r="BL237" s="18" t="s">
        <v>175</v>
      </c>
      <c r="BM237" s="193" t="s">
        <v>1315</v>
      </c>
    </row>
    <row r="238" s="12" customFormat="1" ht="25.92" customHeight="1">
      <c r="A238" s="12"/>
      <c r="B238" s="168"/>
      <c r="C238" s="12"/>
      <c r="D238" s="169" t="s">
        <v>76</v>
      </c>
      <c r="E238" s="170" t="s">
        <v>2747</v>
      </c>
      <c r="F238" s="170" t="s">
        <v>2748</v>
      </c>
      <c r="G238" s="12"/>
      <c r="H238" s="12"/>
      <c r="I238" s="171"/>
      <c r="J238" s="156">
        <f>BK238</f>
        <v>0</v>
      </c>
      <c r="K238" s="12"/>
      <c r="L238" s="168"/>
      <c r="M238" s="172"/>
      <c r="N238" s="173"/>
      <c r="O238" s="173"/>
      <c r="P238" s="174">
        <f>SUM(P239:P246)</f>
        <v>0</v>
      </c>
      <c r="Q238" s="173"/>
      <c r="R238" s="174">
        <f>SUM(R239:R246)</f>
        <v>0</v>
      </c>
      <c r="S238" s="173"/>
      <c r="T238" s="175">
        <f>SUM(T239:T246)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69" t="s">
        <v>84</v>
      </c>
      <c r="AT238" s="176" t="s">
        <v>76</v>
      </c>
      <c r="AU238" s="176" t="s">
        <v>77</v>
      </c>
      <c r="AY238" s="169" t="s">
        <v>168</v>
      </c>
      <c r="BK238" s="177">
        <f>SUM(BK239:BK246)</f>
        <v>0</v>
      </c>
    </row>
    <row r="239" s="2" customFormat="1" ht="66.75" customHeight="1">
      <c r="A239" s="37"/>
      <c r="B239" s="180"/>
      <c r="C239" s="181" t="s">
        <v>719</v>
      </c>
      <c r="D239" s="181" t="s">
        <v>171</v>
      </c>
      <c r="E239" s="182" t="s">
        <v>2749</v>
      </c>
      <c r="F239" s="183" t="s">
        <v>2750</v>
      </c>
      <c r="G239" s="184" t="s">
        <v>1357</v>
      </c>
      <c r="H239" s="185">
        <v>72</v>
      </c>
      <c r="I239" s="186"/>
      <c r="J239" s="187">
        <f>ROUND(I239*H239,2)</f>
        <v>0</v>
      </c>
      <c r="K239" s="188"/>
      <c r="L239" s="38"/>
      <c r="M239" s="189" t="s">
        <v>1</v>
      </c>
      <c r="N239" s="190" t="s">
        <v>42</v>
      </c>
      <c r="O239" s="76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3" t="s">
        <v>175</v>
      </c>
      <c r="AT239" s="193" t="s">
        <v>171</v>
      </c>
      <c r="AU239" s="193" t="s">
        <v>84</v>
      </c>
      <c r="AY239" s="18" t="s">
        <v>168</v>
      </c>
      <c r="BE239" s="194">
        <f>IF(N239="základní",J239,0)</f>
        <v>0</v>
      </c>
      <c r="BF239" s="194">
        <f>IF(N239="snížená",J239,0)</f>
        <v>0</v>
      </c>
      <c r="BG239" s="194">
        <f>IF(N239="zákl. přenesená",J239,0)</f>
        <v>0</v>
      </c>
      <c r="BH239" s="194">
        <f>IF(N239="sníž. přenesená",J239,0)</f>
        <v>0</v>
      </c>
      <c r="BI239" s="194">
        <f>IF(N239="nulová",J239,0)</f>
        <v>0</v>
      </c>
      <c r="BJ239" s="18" t="s">
        <v>84</v>
      </c>
      <c r="BK239" s="194">
        <f>ROUND(I239*H239,2)</f>
        <v>0</v>
      </c>
      <c r="BL239" s="18" t="s">
        <v>175</v>
      </c>
      <c r="BM239" s="193" t="s">
        <v>1324</v>
      </c>
    </row>
    <row r="240" s="2" customFormat="1" ht="76.35" customHeight="1">
      <c r="A240" s="37"/>
      <c r="B240" s="180"/>
      <c r="C240" s="181" t="s">
        <v>724</v>
      </c>
      <c r="D240" s="181" t="s">
        <v>171</v>
      </c>
      <c r="E240" s="182" t="s">
        <v>2751</v>
      </c>
      <c r="F240" s="183" t="s">
        <v>2752</v>
      </c>
      <c r="G240" s="184" t="s">
        <v>1357</v>
      </c>
      <c r="H240" s="185">
        <v>6</v>
      </c>
      <c r="I240" s="186"/>
      <c r="J240" s="187">
        <f>ROUND(I240*H240,2)</f>
        <v>0</v>
      </c>
      <c r="K240" s="188"/>
      <c r="L240" s="38"/>
      <c r="M240" s="189" t="s">
        <v>1</v>
      </c>
      <c r="N240" s="190" t="s">
        <v>42</v>
      </c>
      <c r="O240" s="76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3" t="s">
        <v>175</v>
      </c>
      <c r="AT240" s="193" t="s">
        <v>171</v>
      </c>
      <c r="AU240" s="193" t="s">
        <v>84</v>
      </c>
      <c r="AY240" s="18" t="s">
        <v>168</v>
      </c>
      <c r="BE240" s="194">
        <f>IF(N240="základní",J240,0)</f>
        <v>0</v>
      </c>
      <c r="BF240" s="194">
        <f>IF(N240="snížená",J240,0)</f>
        <v>0</v>
      </c>
      <c r="BG240" s="194">
        <f>IF(N240="zákl. přenesená",J240,0)</f>
        <v>0</v>
      </c>
      <c r="BH240" s="194">
        <f>IF(N240="sníž. přenesená",J240,0)</f>
        <v>0</v>
      </c>
      <c r="BI240" s="194">
        <f>IF(N240="nulová",J240,0)</f>
        <v>0</v>
      </c>
      <c r="BJ240" s="18" t="s">
        <v>84</v>
      </c>
      <c r="BK240" s="194">
        <f>ROUND(I240*H240,2)</f>
        <v>0</v>
      </c>
      <c r="BL240" s="18" t="s">
        <v>175</v>
      </c>
      <c r="BM240" s="193" t="s">
        <v>1334</v>
      </c>
    </row>
    <row r="241" s="2" customFormat="1" ht="24.15" customHeight="1">
      <c r="A241" s="37"/>
      <c r="B241" s="180"/>
      <c r="C241" s="181" t="s">
        <v>730</v>
      </c>
      <c r="D241" s="181" t="s">
        <v>171</v>
      </c>
      <c r="E241" s="182" t="s">
        <v>2753</v>
      </c>
      <c r="F241" s="183" t="s">
        <v>2754</v>
      </c>
      <c r="G241" s="184" t="s">
        <v>1357</v>
      </c>
      <c r="H241" s="185">
        <v>4</v>
      </c>
      <c r="I241" s="186"/>
      <c r="J241" s="187">
        <f>ROUND(I241*H241,2)</f>
        <v>0</v>
      </c>
      <c r="K241" s="188"/>
      <c r="L241" s="38"/>
      <c r="M241" s="189" t="s">
        <v>1</v>
      </c>
      <c r="N241" s="190" t="s">
        <v>42</v>
      </c>
      <c r="O241" s="76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3" t="s">
        <v>175</v>
      </c>
      <c r="AT241" s="193" t="s">
        <v>171</v>
      </c>
      <c r="AU241" s="193" t="s">
        <v>84</v>
      </c>
      <c r="AY241" s="18" t="s">
        <v>168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8" t="s">
        <v>84</v>
      </c>
      <c r="BK241" s="194">
        <f>ROUND(I241*H241,2)</f>
        <v>0</v>
      </c>
      <c r="BL241" s="18" t="s">
        <v>175</v>
      </c>
      <c r="BM241" s="193" t="s">
        <v>1342</v>
      </c>
    </row>
    <row r="242" s="2" customFormat="1" ht="33" customHeight="1">
      <c r="A242" s="37"/>
      <c r="B242" s="180"/>
      <c r="C242" s="181" t="s">
        <v>738</v>
      </c>
      <c r="D242" s="181" t="s">
        <v>171</v>
      </c>
      <c r="E242" s="182" t="s">
        <v>2755</v>
      </c>
      <c r="F242" s="183" t="s">
        <v>2756</v>
      </c>
      <c r="G242" s="184" t="s">
        <v>1357</v>
      </c>
      <c r="H242" s="185">
        <v>4</v>
      </c>
      <c r="I242" s="186"/>
      <c r="J242" s="187">
        <f>ROUND(I242*H242,2)</f>
        <v>0</v>
      </c>
      <c r="K242" s="188"/>
      <c r="L242" s="38"/>
      <c r="M242" s="189" t="s">
        <v>1</v>
      </c>
      <c r="N242" s="190" t="s">
        <v>42</v>
      </c>
      <c r="O242" s="76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93" t="s">
        <v>175</v>
      </c>
      <c r="AT242" s="193" t="s">
        <v>171</v>
      </c>
      <c r="AU242" s="193" t="s">
        <v>84</v>
      </c>
      <c r="AY242" s="18" t="s">
        <v>168</v>
      </c>
      <c r="BE242" s="194">
        <f>IF(N242="základní",J242,0)</f>
        <v>0</v>
      </c>
      <c r="BF242" s="194">
        <f>IF(N242="snížená",J242,0)</f>
        <v>0</v>
      </c>
      <c r="BG242" s="194">
        <f>IF(N242="zákl. přenesená",J242,0)</f>
        <v>0</v>
      </c>
      <c r="BH242" s="194">
        <f>IF(N242="sníž. přenesená",J242,0)</f>
        <v>0</v>
      </c>
      <c r="BI242" s="194">
        <f>IF(N242="nulová",J242,0)</f>
        <v>0</v>
      </c>
      <c r="BJ242" s="18" t="s">
        <v>84</v>
      </c>
      <c r="BK242" s="194">
        <f>ROUND(I242*H242,2)</f>
        <v>0</v>
      </c>
      <c r="BL242" s="18" t="s">
        <v>175</v>
      </c>
      <c r="BM242" s="193" t="s">
        <v>1350</v>
      </c>
    </row>
    <row r="243" s="2" customFormat="1" ht="24.15" customHeight="1">
      <c r="A243" s="37"/>
      <c r="B243" s="180"/>
      <c r="C243" s="181" t="s">
        <v>744</v>
      </c>
      <c r="D243" s="181" t="s">
        <v>171</v>
      </c>
      <c r="E243" s="182" t="s">
        <v>2757</v>
      </c>
      <c r="F243" s="183" t="s">
        <v>2758</v>
      </c>
      <c r="G243" s="184" t="s">
        <v>1357</v>
      </c>
      <c r="H243" s="185">
        <v>8</v>
      </c>
      <c r="I243" s="186"/>
      <c r="J243" s="187">
        <f>ROUND(I243*H243,2)</f>
        <v>0</v>
      </c>
      <c r="K243" s="188"/>
      <c r="L243" s="38"/>
      <c r="M243" s="189" t="s">
        <v>1</v>
      </c>
      <c r="N243" s="190" t="s">
        <v>42</v>
      </c>
      <c r="O243" s="76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3" t="s">
        <v>175</v>
      </c>
      <c r="AT243" s="193" t="s">
        <v>171</v>
      </c>
      <c r="AU243" s="193" t="s">
        <v>84</v>
      </c>
      <c r="AY243" s="18" t="s">
        <v>168</v>
      </c>
      <c r="BE243" s="194">
        <f>IF(N243="základní",J243,0)</f>
        <v>0</v>
      </c>
      <c r="BF243" s="194">
        <f>IF(N243="snížená",J243,0)</f>
        <v>0</v>
      </c>
      <c r="BG243" s="194">
        <f>IF(N243="zákl. přenesená",J243,0)</f>
        <v>0</v>
      </c>
      <c r="BH243" s="194">
        <f>IF(N243="sníž. přenesená",J243,0)</f>
        <v>0</v>
      </c>
      <c r="BI243" s="194">
        <f>IF(N243="nulová",J243,0)</f>
        <v>0</v>
      </c>
      <c r="BJ243" s="18" t="s">
        <v>84</v>
      </c>
      <c r="BK243" s="194">
        <f>ROUND(I243*H243,2)</f>
        <v>0</v>
      </c>
      <c r="BL243" s="18" t="s">
        <v>175</v>
      </c>
      <c r="BM243" s="193" t="s">
        <v>1359</v>
      </c>
    </row>
    <row r="244" s="2" customFormat="1" ht="16.5" customHeight="1">
      <c r="A244" s="37"/>
      <c r="B244" s="180"/>
      <c r="C244" s="181" t="s">
        <v>749</v>
      </c>
      <c r="D244" s="181" t="s">
        <v>171</v>
      </c>
      <c r="E244" s="182" t="s">
        <v>2759</v>
      </c>
      <c r="F244" s="183" t="s">
        <v>2760</v>
      </c>
      <c r="G244" s="184" t="s">
        <v>1357</v>
      </c>
      <c r="H244" s="185">
        <v>94</v>
      </c>
      <c r="I244" s="186"/>
      <c r="J244" s="187">
        <f>ROUND(I244*H244,2)</f>
        <v>0</v>
      </c>
      <c r="K244" s="188"/>
      <c r="L244" s="38"/>
      <c r="M244" s="189" t="s">
        <v>1</v>
      </c>
      <c r="N244" s="190" t="s">
        <v>42</v>
      </c>
      <c r="O244" s="76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3" t="s">
        <v>175</v>
      </c>
      <c r="AT244" s="193" t="s">
        <v>171</v>
      </c>
      <c r="AU244" s="193" t="s">
        <v>84</v>
      </c>
      <c r="AY244" s="18" t="s">
        <v>168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8" t="s">
        <v>84</v>
      </c>
      <c r="BK244" s="194">
        <f>ROUND(I244*H244,2)</f>
        <v>0</v>
      </c>
      <c r="BL244" s="18" t="s">
        <v>175</v>
      </c>
      <c r="BM244" s="193" t="s">
        <v>1367</v>
      </c>
    </row>
    <row r="245" s="2" customFormat="1" ht="24.15" customHeight="1">
      <c r="A245" s="37"/>
      <c r="B245" s="180"/>
      <c r="C245" s="181" t="s">
        <v>755</v>
      </c>
      <c r="D245" s="181" t="s">
        <v>171</v>
      </c>
      <c r="E245" s="182" t="s">
        <v>2761</v>
      </c>
      <c r="F245" s="183" t="s">
        <v>2762</v>
      </c>
      <c r="G245" s="184" t="s">
        <v>1357</v>
      </c>
      <c r="H245" s="185">
        <v>94</v>
      </c>
      <c r="I245" s="186"/>
      <c r="J245" s="187">
        <f>ROUND(I245*H245,2)</f>
        <v>0</v>
      </c>
      <c r="K245" s="188"/>
      <c r="L245" s="38"/>
      <c r="M245" s="189" t="s">
        <v>1</v>
      </c>
      <c r="N245" s="190" t="s">
        <v>42</v>
      </c>
      <c r="O245" s="76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93" t="s">
        <v>175</v>
      </c>
      <c r="AT245" s="193" t="s">
        <v>171</v>
      </c>
      <c r="AU245" s="193" t="s">
        <v>84</v>
      </c>
      <c r="AY245" s="18" t="s">
        <v>168</v>
      </c>
      <c r="BE245" s="194">
        <f>IF(N245="základní",J245,0)</f>
        <v>0</v>
      </c>
      <c r="BF245" s="194">
        <f>IF(N245="snížená",J245,0)</f>
        <v>0</v>
      </c>
      <c r="BG245" s="194">
        <f>IF(N245="zákl. přenesená",J245,0)</f>
        <v>0</v>
      </c>
      <c r="BH245" s="194">
        <f>IF(N245="sníž. přenesená",J245,0)</f>
        <v>0</v>
      </c>
      <c r="BI245" s="194">
        <f>IF(N245="nulová",J245,0)</f>
        <v>0</v>
      </c>
      <c r="BJ245" s="18" t="s">
        <v>84</v>
      </c>
      <c r="BK245" s="194">
        <f>ROUND(I245*H245,2)</f>
        <v>0</v>
      </c>
      <c r="BL245" s="18" t="s">
        <v>175</v>
      </c>
      <c r="BM245" s="193" t="s">
        <v>1376</v>
      </c>
    </row>
    <row r="246" s="2" customFormat="1" ht="24.15" customHeight="1">
      <c r="A246" s="37"/>
      <c r="B246" s="180"/>
      <c r="C246" s="181" t="s">
        <v>759</v>
      </c>
      <c r="D246" s="181" t="s">
        <v>171</v>
      </c>
      <c r="E246" s="182" t="s">
        <v>2763</v>
      </c>
      <c r="F246" s="183" t="s">
        <v>2764</v>
      </c>
      <c r="G246" s="184" t="s">
        <v>1357</v>
      </c>
      <c r="H246" s="185">
        <v>1</v>
      </c>
      <c r="I246" s="186"/>
      <c r="J246" s="187">
        <f>ROUND(I246*H246,2)</f>
        <v>0</v>
      </c>
      <c r="K246" s="188"/>
      <c r="L246" s="38"/>
      <c r="M246" s="189" t="s">
        <v>1</v>
      </c>
      <c r="N246" s="190" t="s">
        <v>42</v>
      </c>
      <c r="O246" s="76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3" t="s">
        <v>175</v>
      </c>
      <c r="AT246" s="193" t="s">
        <v>171</v>
      </c>
      <c r="AU246" s="193" t="s">
        <v>84</v>
      </c>
      <c r="AY246" s="18" t="s">
        <v>168</v>
      </c>
      <c r="BE246" s="194">
        <f>IF(N246="základní",J246,0)</f>
        <v>0</v>
      </c>
      <c r="BF246" s="194">
        <f>IF(N246="snížená",J246,0)</f>
        <v>0</v>
      </c>
      <c r="BG246" s="194">
        <f>IF(N246="zákl. přenesená",J246,0)</f>
        <v>0</v>
      </c>
      <c r="BH246" s="194">
        <f>IF(N246="sníž. přenesená",J246,0)</f>
        <v>0</v>
      </c>
      <c r="BI246" s="194">
        <f>IF(N246="nulová",J246,0)</f>
        <v>0</v>
      </c>
      <c r="BJ246" s="18" t="s">
        <v>84</v>
      </c>
      <c r="BK246" s="194">
        <f>ROUND(I246*H246,2)</f>
        <v>0</v>
      </c>
      <c r="BL246" s="18" t="s">
        <v>175</v>
      </c>
      <c r="BM246" s="193" t="s">
        <v>1384</v>
      </c>
    </row>
    <row r="247" s="12" customFormat="1" ht="25.92" customHeight="1">
      <c r="A247" s="12"/>
      <c r="B247" s="168"/>
      <c r="C247" s="12"/>
      <c r="D247" s="169" t="s">
        <v>76</v>
      </c>
      <c r="E247" s="170" t="s">
        <v>2765</v>
      </c>
      <c r="F247" s="170" t="s">
        <v>2766</v>
      </c>
      <c r="G247" s="12"/>
      <c r="H247" s="12"/>
      <c r="I247" s="171"/>
      <c r="J247" s="156">
        <f>BK247</f>
        <v>0</v>
      </c>
      <c r="K247" s="12"/>
      <c r="L247" s="168"/>
      <c r="M247" s="172"/>
      <c r="N247" s="173"/>
      <c r="O247" s="173"/>
      <c r="P247" s="174">
        <f>SUM(P248:P257)</f>
        <v>0</v>
      </c>
      <c r="Q247" s="173"/>
      <c r="R247" s="174">
        <f>SUM(R248:R257)</f>
        <v>0</v>
      </c>
      <c r="S247" s="173"/>
      <c r="T247" s="175">
        <f>SUM(T248:T257)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9" t="s">
        <v>84</v>
      </c>
      <c r="AT247" s="176" t="s">
        <v>76</v>
      </c>
      <c r="AU247" s="176" t="s">
        <v>77</v>
      </c>
      <c r="AY247" s="169" t="s">
        <v>168</v>
      </c>
      <c r="BK247" s="177">
        <f>SUM(BK248:BK257)</f>
        <v>0</v>
      </c>
    </row>
    <row r="248" s="2" customFormat="1" ht="16.5" customHeight="1">
      <c r="A248" s="37"/>
      <c r="B248" s="180"/>
      <c r="C248" s="181" t="s">
        <v>764</v>
      </c>
      <c r="D248" s="181" t="s">
        <v>171</v>
      </c>
      <c r="E248" s="182" t="s">
        <v>2767</v>
      </c>
      <c r="F248" s="183" t="s">
        <v>2768</v>
      </c>
      <c r="G248" s="184" t="s">
        <v>520</v>
      </c>
      <c r="H248" s="185">
        <v>435</v>
      </c>
      <c r="I248" s="186"/>
      <c r="J248" s="187">
        <f>ROUND(I248*H248,2)</f>
        <v>0</v>
      </c>
      <c r="K248" s="188"/>
      <c r="L248" s="38"/>
      <c r="M248" s="189" t="s">
        <v>1</v>
      </c>
      <c r="N248" s="190" t="s">
        <v>42</v>
      </c>
      <c r="O248" s="76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3" t="s">
        <v>175</v>
      </c>
      <c r="AT248" s="193" t="s">
        <v>171</v>
      </c>
      <c r="AU248" s="193" t="s">
        <v>84</v>
      </c>
      <c r="AY248" s="18" t="s">
        <v>168</v>
      </c>
      <c r="BE248" s="194">
        <f>IF(N248="základní",J248,0)</f>
        <v>0</v>
      </c>
      <c r="BF248" s="194">
        <f>IF(N248="snížená",J248,0)</f>
        <v>0</v>
      </c>
      <c r="BG248" s="194">
        <f>IF(N248="zákl. přenesená",J248,0)</f>
        <v>0</v>
      </c>
      <c r="BH248" s="194">
        <f>IF(N248="sníž. přenesená",J248,0)</f>
        <v>0</v>
      </c>
      <c r="BI248" s="194">
        <f>IF(N248="nulová",J248,0)</f>
        <v>0</v>
      </c>
      <c r="BJ248" s="18" t="s">
        <v>84</v>
      </c>
      <c r="BK248" s="194">
        <f>ROUND(I248*H248,2)</f>
        <v>0</v>
      </c>
      <c r="BL248" s="18" t="s">
        <v>175</v>
      </c>
      <c r="BM248" s="193" t="s">
        <v>1394</v>
      </c>
    </row>
    <row r="249" s="2" customFormat="1" ht="16.5" customHeight="1">
      <c r="A249" s="37"/>
      <c r="B249" s="180"/>
      <c r="C249" s="181" t="s">
        <v>769</v>
      </c>
      <c r="D249" s="181" t="s">
        <v>171</v>
      </c>
      <c r="E249" s="182" t="s">
        <v>2769</v>
      </c>
      <c r="F249" s="183" t="s">
        <v>2770</v>
      </c>
      <c r="G249" s="184" t="s">
        <v>520</v>
      </c>
      <c r="H249" s="185">
        <v>580</v>
      </c>
      <c r="I249" s="186"/>
      <c r="J249" s="187">
        <f>ROUND(I249*H249,2)</f>
        <v>0</v>
      </c>
      <c r="K249" s="188"/>
      <c r="L249" s="38"/>
      <c r="M249" s="189" t="s">
        <v>1</v>
      </c>
      <c r="N249" s="190" t="s">
        <v>42</v>
      </c>
      <c r="O249" s="76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3" t="s">
        <v>175</v>
      </c>
      <c r="AT249" s="193" t="s">
        <v>171</v>
      </c>
      <c r="AU249" s="193" t="s">
        <v>84</v>
      </c>
      <c r="AY249" s="18" t="s">
        <v>168</v>
      </c>
      <c r="BE249" s="194">
        <f>IF(N249="základní",J249,0)</f>
        <v>0</v>
      </c>
      <c r="BF249" s="194">
        <f>IF(N249="snížená",J249,0)</f>
        <v>0</v>
      </c>
      <c r="BG249" s="194">
        <f>IF(N249="zákl. přenesená",J249,0)</f>
        <v>0</v>
      </c>
      <c r="BH249" s="194">
        <f>IF(N249="sníž. přenesená",J249,0)</f>
        <v>0</v>
      </c>
      <c r="BI249" s="194">
        <f>IF(N249="nulová",J249,0)</f>
        <v>0</v>
      </c>
      <c r="BJ249" s="18" t="s">
        <v>84</v>
      </c>
      <c r="BK249" s="194">
        <f>ROUND(I249*H249,2)</f>
        <v>0</v>
      </c>
      <c r="BL249" s="18" t="s">
        <v>175</v>
      </c>
      <c r="BM249" s="193" t="s">
        <v>1403</v>
      </c>
    </row>
    <row r="250" s="2" customFormat="1" ht="16.5" customHeight="1">
      <c r="A250" s="37"/>
      <c r="B250" s="180"/>
      <c r="C250" s="181" t="s">
        <v>774</v>
      </c>
      <c r="D250" s="181" t="s">
        <v>171</v>
      </c>
      <c r="E250" s="182" t="s">
        <v>2771</v>
      </c>
      <c r="F250" s="183" t="s">
        <v>2772</v>
      </c>
      <c r="G250" s="184" t="s">
        <v>520</v>
      </c>
      <c r="H250" s="185">
        <v>120</v>
      </c>
      <c r="I250" s="186"/>
      <c r="J250" s="187">
        <f>ROUND(I250*H250,2)</f>
        <v>0</v>
      </c>
      <c r="K250" s="188"/>
      <c r="L250" s="38"/>
      <c r="M250" s="189" t="s">
        <v>1</v>
      </c>
      <c r="N250" s="190" t="s">
        <v>42</v>
      </c>
      <c r="O250" s="76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93" t="s">
        <v>175</v>
      </c>
      <c r="AT250" s="193" t="s">
        <v>171</v>
      </c>
      <c r="AU250" s="193" t="s">
        <v>84</v>
      </c>
      <c r="AY250" s="18" t="s">
        <v>168</v>
      </c>
      <c r="BE250" s="194">
        <f>IF(N250="základní",J250,0)</f>
        <v>0</v>
      </c>
      <c r="BF250" s="194">
        <f>IF(N250="snížená",J250,0)</f>
        <v>0</v>
      </c>
      <c r="BG250" s="194">
        <f>IF(N250="zákl. přenesená",J250,0)</f>
        <v>0</v>
      </c>
      <c r="BH250" s="194">
        <f>IF(N250="sníž. přenesená",J250,0)</f>
        <v>0</v>
      </c>
      <c r="BI250" s="194">
        <f>IF(N250="nulová",J250,0)</f>
        <v>0</v>
      </c>
      <c r="BJ250" s="18" t="s">
        <v>84</v>
      </c>
      <c r="BK250" s="194">
        <f>ROUND(I250*H250,2)</f>
        <v>0</v>
      </c>
      <c r="BL250" s="18" t="s">
        <v>175</v>
      </c>
      <c r="BM250" s="193" t="s">
        <v>1412</v>
      </c>
    </row>
    <row r="251" s="2" customFormat="1" ht="16.5" customHeight="1">
      <c r="A251" s="37"/>
      <c r="B251" s="180"/>
      <c r="C251" s="181" t="s">
        <v>778</v>
      </c>
      <c r="D251" s="181" t="s">
        <v>171</v>
      </c>
      <c r="E251" s="182" t="s">
        <v>2773</v>
      </c>
      <c r="F251" s="183" t="s">
        <v>2774</v>
      </c>
      <c r="G251" s="184" t="s">
        <v>520</v>
      </c>
      <c r="H251" s="185">
        <v>120</v>
      </c>
      <c r="I251" s="186"/>
      <c r="J251" s="187">
        <f>ROUND(I251*H251,2)</f>
        <v>0</v>
      </c>
      <c r="K251" s="188"/>
      <c r="L251" s="38"/>
      <c r="M251" s="189" t="s">
        <v>1</v>
      </c>
      <c r="N251" s="190" t="s">
        <v>42</v>
      </c>
      <c r="O251" s="76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3" t="s">
        <v>175</v>
      </c>
      <c r="AT251" s="193" t="s">
        <v>171</v>
      </c>
      <c r="AU251" s="193" t="s">
        <v>84</v>
      </c>
      <c r="AY251" s="18" t="s">
        <v>168</v>
      </c>
      <c r="BE251" s="194">
        <f>IF(N251="základní",J251,0)</f>
        <v>0</v>
      </c>
      <c r="BF251" s="194">
        <f>IF(N251="snížená",J251,0)</f>
        <v>0</v>
      </c>
      <c r="BG251" s="194">
        <f>IF(N251="zákl. přenesená",J251,0)</f>
        <v>0</v>
      </c>
      <c r="BH251" s="194">
        <f>IF(N251="sníž. přenesená",J251,0)</f>
        <v>0</v>
      </c>
      <c r="BI251" s="194">
        <f>IF(N251="nulová",J251,0)</f>
        <v>0</v>
      </c>
      <c r="BJ251" s="18" t="s">
        <v>84</v>
      </c>
      <c r="BK251" s="194">
        <f>ROUND(I251*H251,2)</f>
        <v>0</v>
      </c>
      <c r="BL251" s="18" t="s">
        <v>175</v>
      </c>
      <c r="BM251" s="193" t="s">
        <v>1422</v>
      </c>
    </row>
    <row r="252" s="2" customFormat="1" ht="16.5" customHeight="1">
      <c r="A252" s="37"/>
      <c r="B252" s="180"/>
      <c r="C252" s="181" t="s">
        <v>784</v>
      </c>
      <c r="D252" s="181" t="s">
        <v>171</v>
      </c>
      <c r="E252" s="182" t="s">
        <v>2775</v>
      </c>
      <c r="F252" s="183" t="s">
        <v>2776</v>
      </c>
      <c r="G252" s="184" t="s">
        <v>520</v>
      </c>
      <c r="H252" s="185">
        <v>50</v>
      </c>
      <c r="I252" s="186"/>
      <c r="J252" s="187">
        <f>ROUND(I252*H252,2)</f>
        <v>0</v>
      </c>
      <c r="K252" s="188"/>
      <c r="L252" s="38"/>
      <c r="M252" s="189" t="s">
        <v>1</v>
      </c>
      <c r="N252" s="190" t="s">
        <v>42</v>
      </c>
      <c r="O252" s="76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3" t="s">
        <v>175</v>
      </c>
      <c r="AT252" s="193" t="s">
        <v>171</v>
      </c>
      <c r="AU252" s="193" t="s">
        <v>84</v>
      </c>
      <c r="AY252" s="18" t="s">
        <v>168</v>
      </c>
      <c r="BE252" s="194">
        <f>IF(N252="základní",J252,0)</f>
        <v>0</v>
      </c>
      <c r="BF252" s="194">
        <f>IF(N252="snížená",J252,0)</f>
        <v>0</v>
      </c>
      <c r="BG252" s="194">
        <f>IF(N252="zákl. přenesená",J252,0)</f>
        <v>0</v>
      </c>
      <c r="BH252" s="194">
        <f>IF(N252="sníž. přenesená",J252,0)</f>
        <v>0</v>
      </c>
      <c r="BI252" s="194">
        <f>IF(N252="nulová",J252,0)</f>
        <v>0</v>
      </c>
      <c r="BJ252" s="18" t="s">
        <v>84</v>
      </c>
      <c r="BK252" s="194">
        <f>ROUND(I252*H252,2)</f>
        <v>0</v>
      </c>
      <c r="BL252" s="18" t="s">
        <v>175</v>
      </c>
      <c r="BM252" s="193" t="s">
        <v>1429</v>
      </c>
    </row>
    <row r="253" s="2" customFormat="1" ht="16.5" customHeight="1">
      <c r="A253" s="37"/>
      <c r="B253" s="180"/>
      <c r="C253" s="181" t="s">
        <v>788</v>
      </c>
      <c r="D253" s="181" t="s">
        <v>171</v>
      </c>
      <c r="E253" s="182" t="s">
        <v>2777</v>
      </c>
      <c r="F253" s="183" t="s">
        <v>2778</v>
      </c>
      <c r="G253" s="184" t="s">
        <v>520</v>
      </c>
      <c r="H253" s="185">
        <v>100</v>
      </c>
      <c r="I253" s="186"/>
      <c r="J253" s="187">
        <f>ROUND(I253*H253,2)</f>
        <v>0</v>
      </c>
      <c r="K253" s="188"/>
      <c r="L253" s="38"/>
      <c r="M253" s="189" t="s">
        <v>1</v>
      </c>
      <c r="N253" s="190" t="s">
        <v>42</v>
      </c>
      <c r="O253" s="76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3" t="s">
        <v>175</v>
      </c>
      <c r="AT253" s="193" t="s">
        <v>171</v>
      </c>
      <c r="AU253" s="193" t="s">
        <v>84</v>
      </c>
      <c r="AY253" s="18" t="s">
        <v>168</v>
      </c>
      <c r="BE253" s="194">
        <f>IF(N253="základní",J253,0)</f>
        <v>0</v>
      </c>
      <c r="BF253" s="194">
        <f>IF(N253="snížená",J253,0)</f>
        <v>0</v>
      </c>
      <c r="BG253" s="194">
        <f>IF(N253="zákl. přenesená",J253,0)</f>
        <v>0</v>
      </c>
      <c r="BH253" s="194">
        <f>IF(N253="sníž. přenesená",J253,0)</f>
        <v>0</v>
      </c>
      <c r="BI253" s="194">
        <f>IF(N253="nulová",J253,0)</f>
        <v>0</v>
      </c>
      <c r="BJ253" s="18" t="s">
        <v>84</v>
      </c>
      <c r="BK253" s="194">
        <f>ROUND(I253*H253,2)</f>
        <v>0</v>
      </c>
      <c r="BL253" s="18" t="s">
        <v>175</v>
      </c>
      <c r="BM253" s="193" t="s">
        <v>1440</v>
      </c>
    </row>
    <row r="254" s="2" customFormat="1" ht="24.15" customHeight="1">
      <c r="A254" s="37"/>
      <c r="B254" s="180"/>
      <c r="C254" s="181" t="s">
        <v>793</v>
      </c>
      <c r="D254" s="181" t="s">
        <v>171</v>
      </c>
      <c r="E254" s="182" t="s">
        <v>2779</v>
      </c>
      <c r="F254" s="183" t="s">
        <v>2780</v>
      </c>
      <c r="G254" s="184" t="s">
        <v>520</v>
      </c>
      <c r="H254" s="185">
        <v>100</v>
      </c>
      <c r="I254" s="186"/>
      <c r="J254" s="187">
        <f>ROUND(I254*H254,2)</f>
        <v>0</v>
      </c>
      <c r="K254" s="188"/>
      <c r="L254" s="38"/>
      <c r="M254" s="189" t="s">
        <v>1</v>
      </c>
      <c r="N254" s="190" t="s">
        <v>42</v>
      </c>
      <c r="O254" s="76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93" t="s">
        <v>175</v>
      </c>
      <c r="AT254" s="193" t="s">
        <v>171</v>
      </c>
      <c r="AU254" s="193" t="s">
        <v>84</v>
      </c>
      <c r="AY254" s="18" t="s">
        <v>168</v>
      </c>
      <c r="BE254" s="194">
        <f>IF(N254="základní",J254,0)</f>
        <v>0</v>
      </c>
      <c r="BF254" s="194">
        <f>IF(N254="snížená",J254,0)</f>
        <v>0</v>
      </c>
      <c r="BG254" s="194">
        <f>IF(N254="zákl. přenesená",J254,0)</f>
        <v>0</v>
      </c>
      <c r="BH254" s="194">
        <f>IF(N254="sníž. přenesená",J254,0)</f>
        <v>0</v>
      </c>
      <c r="BI254" s="194">
        <f>IF(N254="nulová",J254,0)</f>
        <v>0</v>
      </c>
      <c r="BJ254" s="18" t="s">
        <v>84</v>
      </c>
      <c r="BK254" s="194">
        <f>ROUND(I254*H254,2)</f>
        <v>0</v>
      </c>
      <c r="BL254" s="18" t="s">
        <v>175</v>
      </c>
      <c r="BM254" s="193" t="s">
        <v>1448</v>
      </c>
    </row>
    <row r="255" s="2" customFormat="1" ht="16.5" customHeight="1">
      <c r="A255" s="37"/>
      <c r="B255" s="180"/>
      <c r="C255" s="181" t="s">
        <v>798</v>
      </c>
      <c r="D255" s="181" t="s">
        <v>171</v>
      </c>
      <c r="E255" s="182" t="s">
        <v>2781</v>
      </c>
      <c r="F255" s="183" t="s">
        <v>2782</v>
      </c>
      <c r="G255" s="184" t="s">
        <v>520</v>
      </c>
      <c r="H255" s="185">
        <v>500</v>
      </c>
      <c r="I255" s="186"/>
      <c r="J255" s="187">
        <f>ROUND(I255*H255,2)</f>
        <v>0</v>
      </c>
      <c r="K255" s="188"/>
      <c r="L255" s="38"/>
      <c r="M255" s="189" t="s">
        <v>1</v>
      </c>
      <c r="N255" s="190" t="s">
        <v>42</v>
      </c>
      <c r="O255" s="76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93" t="s">
        <v>175</v>
      </c>
      <c r="AT255" s="193" t="s">
        <v>171</v>
      </c>
      <c r="AU255" s="193" t="s">
        <v>84</v>
      </c>
      <c r="AY255" s="18" t="s">
        <v>168</v>
      </c>
      <c r="BE255" s="194">
        <f>IF(N255="základní",J255,0)</f>
        <v>0</v>
      </c>
      <c r="BF255" s="194">
        <f>IF(N255="snížená",J255,0)</f>
        <v>0</v>
      </c>
      <c r="BG255" s="194">
        <f>IF(N255="zákl. přenesená",J255,0)</f>
        <v>0</v>
      </c>
      <c r="BH255" s="194">
        <f>IF(N255="sníž. přenesená",J255,0)</f>
        <v>0</v>
      </c>
      <c r="BI255" s="194">
        <f>IF(N255="nulová",J255,0)</f>
        <v>0</v>
      </c>
      <c r="BJ255" s="18" t="s">
        <v>84</v>
      </c>
      <c r="BK255" s="194">
        <f>ROUND(I255*H255,2)</f>
        <v>0</v>
      </c>
      <c r="BL255" s="18" t="s">
        <v>175</v>
      </c>
      <c r="BM255" s="193" t="s">
        <v>1459</v>
      </c>
    </row>
    <row r="256" s="2" customFormat="1" ht="16.5" customHeight="1">
      <c r="A256" s="37"/>
      <c r="B256" s="180"/>
      <c r="C256" s="181" t="s">
        <v>803</v>
      </c>
      <c r="D256" s="181" t="s">
        <v>171</v>
      </c>
      <c r="E256" s="182" t="s">
        <v>2783</v>
      </c>
      <c r="F256" s="183" t="s">
        <v>2784</v>
      </c>
      <c r="G256" s="184" t="s">
        <v>520</v>
      </c>
      <c r="H256" s="185">
        <v>235</v>
      </c>
      <c r="I256" s="186"/>
      <c r="J256" s="187">
        <f>ROUND(I256*H256,2)</f>
        <v>0</v>
      </c>
      <c r="K256" s="188"/>
      <c r="L256" s="38"/>
      <c r="M256" s="189" t="s">
        <v>1</v>
      </c>
      <c r="N256" s="190" t="s">
        <v>42</v>
      </c>
      <c r="O256" s="76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3" t="s">
        <v>175</v>
      </c>
      <c r="AT256" s="193" t="s">
        <v>171</v>
      </c>
      <c r="AU256" s="193" t="s">
        <v>84</v>
      </c>
      <c r="AY256" s="18" t="s">
        <v>168</v>
      </c>
      <c r="BE256" s="194">
        <f>IF(N256="základní",J256,0)</f>
        <v>0</v>
      </c>
      <c r="BF256" s="194">
        <f>IF(N256="snížená",J256,0)</f>
        <v>0</v>
      </c>
      <c r="BG256" s="194">
        <f>IF(N256="zákl. přenesená",J256,0)</f>
        <v>0</v>
      </c>
      <c r="BH256" s="194">
        <f>IF(N256="sníž. přenesená",J256,0)</f>
        <v>0</v>
      </c>
      <c r="BI256" s="194">
        <f>IF(N256="nulová",J256,0)</f>
        <v>0</v>
      </c>
      <c r="BJ256" s="18" t="s">
        <v>84</v>
      </c>
      <c r="BK256" s="194">
        <f>ROUND(I256*H256,2)</f>
        <v>0</v>
      </c>
      <c r="BL256" s="18" t="s">
        <v>175</v>
      </c>
      <c r="BM256" s="193" t="s">
        <v>1470</v>
      </c>
    </row>
    <row r="257" s="2" customFormat="1" ht="16.5" customHeight="1">
      <c r="A257" s="37"/>
      <c r="B257" s="180"/>
      <c r="C257" s="181" t="s">
        <v>808</v>
      </c>
      <c r="D257" s="181" t="s">
        <v>171</v>
      </c>
      <c r="E257" s="182" t="s">
        <v>2785</v>
      </c>
      <c r="F257" s="183" t="s">
        <v>2786</v>
      </c>
      <c r="G257" s="184" t="s">
        <v>965</v>
      </c>
      <c r="H257" s="235"/>
      <c r="I257" s="186"/>
      <c r="J257" s="187">
        <f>ROUND(I257*H257,2)</f>
        <v>0</v>
      </c>
      <c r="K257" s="188"/>
      <c r="L257" s="38"/>
      <c r="M257" s="189" t="s">
        <v>1</v>
      </c>
      <c r="N257" s="190" t="s">
        <v>42</v>
      </c>
      <c r="O257" s="76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3" t="s">
        <v>175</v>
      </c>
      <c r="AT257" s="193" t="s">
        <v>171</v>
      </c>
      <c r="AU257" s="193" t="s">
        <v>84</v>
      </c>
      <c r="AY257" s="18" t="s">
        <v>168</v>
      </c>
      <c r="BE257" s="194">
        <f>IF(N257="základní",J257,0)</f>
        <v>0</v>
      </c>
      <c r="BF257" s="194">
        <f>IF(N257="snížená",J257,0)</f>
        <v>0</v>
      </c>
      <c r="BG257" s="194">
        <f>IF(N257="zákl. přenesená",J257,0)</f>
        <v>0</v>
      </c>
      <c r="BH257" s="194">
        <f>IF(N257="sníž. přenesená",J257,0)</f>
        <v>0</v>
      </c>
      <c r="BI257" s="194">
        <f>IF(N257="nulová",J257,0)</f>
        <v>0</v>
      </c>
      <c r="BJ257" s="18" t="s">
        <v>84</v>
      </c>
      <c r="BK257" s="194">
        <f>ROUND(I257*H257,2)</f>
        <v>0</v>
      </c>
      <c r="BL257" s="18" t="s">
        <v>175</v>
      </c>
      <c r="BM257" s="193" t="s">
        <v>1480</v>
      </c>
    </row>
    <row r="258" s="12" customFormat="1" ht="25.92" customHeight="1">
      <c r="A258" s="12"/>
      <c r="B258" s="168"/>
      <c r="C258" s="12"/>
      <c r="D258" s="169" t="s">
        <v>76</v>
      </c>
      <c r="E258" s="170" t="s">
        <v>2787</v>
      </c>
      <c r="F258" s="170" t="s">
        <v>2788</v>
      </c>
      <c r="G258" s="12"/>
      <c r="H258" s="12"/>
      <c r="I258" s="171"/>
      <c r="J258" s="156">
        <f>BK258</f>
        <v>0</v>
      </c>
      <c r="K258" s="12"/>
      <c r="L258" s="168"/>
      <c r="M258" s="172"/>
      <c r="N258" s="173"/>
      <c r="O258" s="173"/>
      <c r="P258" s="174">
        <f>P259</f>
        <v>0</v>
      </c>
      <c r="Q258" s="173"/>
      <c r="R258" s="174">
        <f>R259</f>
        <v>0</v>
      </c>
      <c r="S258" s="173"/>
      <c r="T258" s="175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69" t="s">
        <v>84</v>
      </c>
      <c r="AT258" s="176" t="s">
        <v>76</v>
      </c>
      <c r="AU258" s="176" t="s">
        <v>77</v>
      </c>
      <c r="AY258" s="169" t="s">
        <v>168</v>
      </c>
      <c r="BK258" s="177">
        <f>BK259</f>
        <v>0</v>
      </c>
    </row>
    <row r="259" s="2" customFormat="1" ht="16.5" customHeight="1">
      <c r="A259" s="37"/>
      <c r="B259" s="180"/>
      <c r="C259" s="181" t="s">
        <v>811</v>
      </c>
      <c r="D259" s="181" t="s">
        <v>171</v>
      </c>
      <c r="E259" s="182" t="s">
        <v>2789</v>
      </c>
      <c r="F259" s="183" t="s">
        <v>2790</v>
      </c>
      <c r="G259" s="184" t="s">
        <v>179</v>
      </c>
      <c r="H259" s="185">
        <v>1</v>
      </c>
      <c r="I259" s="186"/>
      <c r="J259" s="187">
        <f>ROUND(I259*H259,2)</f>
        <v>0</v>
      </c>
      <c r="K259" s="188"/>
      <c r="L259" s="38"/>
      <c r="M259" s="189" t="s">
        <v>1</v>
      </c>
      <c r="N259" s="190" t="s">
        <v>42</v>
      </c>
      <c r="O259" s="76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3" t="s">
        <v>496</v>
      </c>
      <c r="AT259" s="193" t="s">
        <v>171</v>
      </c>
      <c r="AU259" s="193" t="s">
        <v>84</v>
      </c>
      <c r="AY259" s="18" t="s">
        <v>168</v>
      </c>
      <c r="BE259" s="194">
        <f>IF(N259="základní",J259,0)</f>
        <v>0</v>
      </c>
      <c r="BF259" s="194">
        <f>IF(N259="snížená",J259,0)</f>
        <v>0</v>
      </c>
      <c r="BG259" s="194">
        <f>IF(N259="zákl. přenesená",J259,0)</f>
        <v>0</v>
      </c>
      <c r="BH259" s="194">
        <f>IF(N259="sníž. přenesená",J259,0)</f>
        <v>0</v>
      </c>
      <c r="BI259" s="194">
        <f>IF(N259="nulová",J259,0)</f>
        <v>0</v>
      </c>
      <c r="BJ259" s="18" t="s">
        <v>84</v>
      </c>
      <c r="BK259" s="194">
        <f>ROUND(I259*H259,2)</f>
        <v>0</v>
      </c>
      <c r="BL259" s="18" t="s">
        <v>496</v>
      </c>
      <c r="BM259" s="193" t="s">
        <v>2791</v>
      </c>
    </row>
    <row r="260" s="12" customFormat="1" ht="25.92" customHeight="1">
      <c r="A260" s="12"/>
      <c r="B260" s="168"/>
      <c r="C260" s="12"/>
      <c r="D260" s="169" t="s">
        <v>76</v>
      </c>
      <c r="E260" s="170" t="s">
        <v>2792</v>
      </c>
      <c r="F260" s="170" t="s">
        <v>1554</v>
      </c>
      <c r="G260" s="12"/>
      <c r="H260" s="12"/>
      <c r="I260" s="171"/>
      <c r="J260" s="156">
        <f>BK260</f>
        <v>0</v>
      </c>
      <c r="K260" s="12"/>
      <c r="L260" s="168"/>
      <c r="M260" s="172"/>
      <c r="N260" s="173"/>
      <c r="O260" s="173"/>
      <c r="P260" s="174">
        <f>P261</f>
        <v>0</v>
      </c>
      <c r="Q260" s="173"/>
      <c r="R260" s="174">
        <f>R261</f>
        <v>0</v>
      </c>
      <c r="S260" s="173"/>
      <c r="T260" s="175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69" t="s">
        <v>84</v>
      </c>
      <c r="AT260" s="176" t="s">
        <v>76</v>
      </c>
      <c r="AU260" s="176" t="s">
        <v>77</v>
      </c>
      <c r="AY260" s="169" t="s">
        <v>168</v>
      </c>
      <c r="BK260" s="177">
        <f>BK261</f>
        <v>0</v>
      </c>
    </row>
    <row r="261" s="2" customFormat="1" ht="16.5" customHeight="1">
      <c r="A261" s="37"/>
      <c r="B261" s="180"/>
      <c r="C261" s="181" t="s">
        <v>816</v>
      </c>
      <c r="D261" s="181" t="s">
        <v>171</v>
      </c>
      <c r="E261" s="182" t="s">
        <v>2793</v>
      </c>
      <c r="F261" s="183" t="s">
        <v>2794</v>
      </c>
      <c r="G261" s="184" t="s">
        <v>965</v>
      </c>
      <c r="H261" s="235"/>
      <c r="I261" s="186"/>
      <c r="J261" s="187">
        <f>ROUND(I261*H261,2)</f>
        <v>0</v>
      </c>
      <c r="K261" s="188"/>
      <c r="L261" s="38"/>
      <c r="M261" s="189" t="s">
        <v>1</v>
      </c>
      <c r="N261" s="190" t="s">
        <v>42</v>
      </c>
      <c r="O261" s="76"/>
      <c r="P261" s="191">
        <f>O261*H261</f>
        <v>0</v>
      </c>
      <c r="Q261" s="191">
        <v>0</v>
      </c>
      <c r="R261" s="191">
        <f>Q261*H261</f>
        <v>0</v>
      </c>
      <c r="S261" s="191">
        <v>0</v>
      </c>
      <c r="T261" s="192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93" t="s">
        <v>1559</v>
      </c>
      <c r="AT261" s="193" t="s">
        <v>171</v>
      </c>
      <c r="AU261" s="193" t="s">
        <v>84</v>
      </c>
      <c r="AY261" s="18" t="s">
        <v>168</v>
      </c>
      <c r="BE261" s="194">
        <f>IF(N261="základní",J261,0)</f>
        <v>0</v>
      </c>
      <c r="BF261" s="194">
        <f>IF(N261="snížená",J261,0)</f>
        <v>0</v>
      </c>
      <c r="BG261" s="194">
        <f>IF(N261="zákl. přenesená",J261,0)</f>
        <v>0</v>
      </c>
      <c r="BH261" s="194">
        <f>IF(N261="sníž. přenesená",J261,0)</f>
        <v>0</v>
      </c>
      <c r="BI261" s="194">
        <f>IF(N261="nulová",J261,0)</f>
        <v>0</v>
      </c>
      <c r="BJ261" s="18" t="s">
        <v>84</v>
      </c>
      <c r="BK261" s="194">
        <f>ROUND(I261*H261,2)</f>
        <v>0</v>
      </c>
      <c r="BL261" s="18" t="s">
        <v>1559</v>
      </c>
      <c r="BM261" s="193" t="s">
        <v>2795</v>
      </c>
    </row>
    <row r="262" s="2" customFormat="1" ht="49.92" customHeight="1">
      <c r="A262" s="37"/>
      <c r="B262" s="38"/>
      <c r="C262" s="37"/>
      <c r="D262" s="37"/>
      <c r="E262" s="170" t="s">
        <v>1591</v>
      </c>
      <c r="F262" s="170" t="s">
        <v>1592</v>
      </c>
      <c r="G262" s="37"/>
      <c r="H262" s="37"/>
      <c r="I262" s="37"/>
      <c r="J262" s="156">
        <f>BK262</f>
        <v>0</v>
      </c>
      <c r="K262" s="37"/>
      <c r="L262" s="38"/>
      <c r="M262" s="198"/>
      <c r="N262" s="199"/>
      <c r="O262" s="76"/>
      <c r="P262" s="76"/>
      <c r="Q262" s="76"/>
      <c r="R262" s="76"/>
      <c r="S262" s="76"/>
      <c r="T262" s="7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8" t="s">
        <v>76</v>
      </c>
      <c r="AU262" s="18" t="s">
        <v>77</v>
      </c>
      <c r="AY262" s="18" t="s">
        <v>1593</v>
      </c>
      <c r="BK262" s="194">
        <f>SUM(BK263:BK267)</f>
        <v>0</v>
      </c>
    </row>
    <row r="263" s="2" customFormat="1" ht="16.32" customHeight="1">
      <c r="A263" s="37"/>
      <c r="B263" s="38"/>
      <c r="C263" s="236" t="s">
        <v>1</v>
      </c>
      <c r="D263" s="236" t="s">
        <v>171</v>
      </c>
      <c r="E263" s="237" t="s">
        <v>1</v>
      </c>
      <c r="F263" s="238" t="s">
        <v>1</v>
      </c>
      <c r="G263" s="239" t="s">
        <v>1</v>
      </c>
      <c r="H263" s="240"/>
      <c r="I263" s="241"/>
      <c r="J263" s="242">
        <f>BK263</f>
        <v>0</v>
      </c>
      <c r="K263" s="243"/>
      <c r="L263" s="38"/>
      <c r="M263" s="244" t="s">
        <v>1</v>
      </c>
      <c r="N263" s="245" t="s">
        <v>42</v>
      </c>
      <c r="O263" s="76"/>
      <c r="P263" s="76"/>
      <c r="Q263" s="76"/>
      <c r="R263" s="76"/>
      <c r="S263" s="76"/>
      <c r="T263" s="7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8" t="s">
        <v>1593</v>
      </c>
      <c r="AU263" s="18" t="s">
        <v>84</v>
      </c>
      <c r="AY263" s="18" t="s">
        <v>1593</v>
      </c>
      <c r="BE263" s="194">
        <f>IF(N263="základní",J263,0)</f>
        <v>0</v>
      </c>
      <c r="BF263" s="194">
        <f>IF(N263="snížená",J263,0)</f>
        <v>0</v>
      </c>
      <c r="BG263" s="194">
        <f>IF(N263="zákl. přenesená",J263,0)</f>
        <v>0</v>
      </c>
      <c r="BH263" s="194">
        <f>IF(N263="sníž. přenesená",J263,0)</f>
        <v>0</v>
      </c>
      <c r="BI263" s="194">
        <f>IF(N263="nulová",J263,0)</f>
        <v>0</v>
      </c>
      <c r="BJ263" s="18" t="s">
        <v>84</v>
      </c>
      <c r="BK263" s="194">
        <f>I263*H263</f>
        <v>0</v>
      </c>
    </row>
    <row r="264" s="2" customFormat="1" ht="16.32" customHeight="1">
      <c r="A264" s="37"/>
      <c r="B264" s="38"/>
      <c r="C264" s="236" t="s">
        <v>1</v>
      </c>
      <c r="D264" s="236" t="s">
        <v>171</v>
      </c>
      <c r="E264" s="237" t="s">
        <v>1</v>
      </c>
      <c r="F264" s="238" t="s">
        <v>1</v>
      </c>
      <c r="G264" s="239" t="s">
        <v>1</v>
      </c>
      <c r="H264" s="240"/>
      <c r="I264" s="241"/>
      <c r="J264" s="242">
        <f>BK264</f>
        <v>0</v>
      </c>
      <c r="K264" s="243"/>
      <c r="L264" s="38"/>
      <c r="M264" s="244" t="s">
        <v>1</v>
      </c>
      <c r="N264" s="245" t="s">
        <v>42</v>
      </c>
      <c r="O264" s="76"/>
      <c r="P264" s="76"/>
      <c r="Q264" s="76"/>
      <c r="R264" s="76"/>
      <c r="S264" s="76"/>
      <c r="T264" s="7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8" t="s">
        <v>1593</v>
      </c>
      <c r="AU264" s="18" t="s">
        <v>84</v>
      </c>
      <c r="AY264" s="18" t="s">
        <v>1593</v>
      </c>
      <c r="BE264" s="194">
        <f>IF(N264="základní",J264,0)</f>
        <v>0</v>
      </c>
      <c r="BF264" s="194">
        <f>IF(N264="snížená",J264,0)</f>
        <v>0</v>
      </c>
      <c r="BG264" s="194">
        <f>IF(N264="zákl. přenesená",J264,0)</f>
        <v>0</v>
      </c>
      <c r="BH264" s="194">
        <f>IF(N264="sníž. přenesená",J264,0)</f>
        <v>0</v>
      </c>
      <c r="BI264" s="194">
        <f>IF(N264="nulová",J264,0)</f>
        <v>0</v>
      </c>
      <c r="BJ264" s="18" t="s">
        <v>84</v>
      </c>
      <c r="BK264" s="194">
        <f>I264*H264</f>
        <v>0</v>
      </c>
    </row>
    <row r="265" s="2" customFormat="1" ht="16.32" customHeight="1">
      <c r="A265" s="37"/>
      <c r="B265" s="38"/>
      <c r="C265" s="236" t="s">
        <v>1</v>
      </c>
      <c r="D265" s="236" t="s">
        <v>171</v>
      </c>
      <c r="E265" s="237" t="s">
        <v>1</v>
      </c>
      <c r="F265" s="238" t="s">
        <v>1</v>
      </c>
      <c r="G265" s="239" t="s">
        <v>1</v>
      </c>
      <c r="H265" s="240"/>
      <c r="I265" s="241"/>
      <c r="J265" s="242">
        <f>BK265</f>
        <v>0</v>
      </c>
      <c r="K265" s="243"/>
      <c r="L265" s="38"/>
      <c r="M265" s="244" t="s">
        <v>1</v>
      </c>
      <c r="N265" s="245" t="s">
        <v>42</v>
      </c>
      <c r="O265" s="76"/>
      <c r="P265" s="76"/>
      <c r="Q265" s="76"/>
      <c r="R265" s="76"/>
      <c r="S265" s="76"/>
      <c r="T265" s="7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8" t="s">
        <v>1593</v>
      </c>
      <c r="AU265" s="18" t="s">
        <v>84</v>
      </c>
      <c r="AY265" s="18" t="s">
        <v>1593</v>
      </c>
      <c r="BE265" s="194">
        <f>IF(N265="základní",J265,0)</f>
        <v>0</v>
      </c>
      <c r="BF265" s="194">
        <f>IF(N265="snížená",J265,0)</f>
        <v>0</v>
      </c>
      <c r="BG265" s="194">
        <f>IF(N265="zákl. přenesená",J265,0)</f>
        <v>0</v>
      </c>
      <c r="BH265" s="194">
        <f>IF(N265="sníž. přenesená",J265,0)</f>
        <v>0</v>
      </c>
      <c r="BI265" s="194">
        <f>IF(N265="nulová",J265,0)</f>
        <v>0</v>
      </c>
      <c r="BJ265" s="18" t="s">
        <v>84</v>
      </c>
      <c r="BK265" s="194">
        <f>I265*H265</f>
        <v>0</v>
      </c>
    </row>
    <row r="266" s="2" customFormat="1" ht="16.32" customHeight="1">
      <c r="A266" s="37"/>
      <c r="B266" s="38"/>
      <c r="C266" s="236" t="s">
        <v>1</v>
      </c>
      <c r="D266" s="236" t="s">
        <v>171</v>
      </c>
      <c r="E266" s="237" t="s">
        <v>1</v>
      </c>
      <c r="F266" s="238" t="s">
        <v>1</v>
      </c>
      <c r="G266" s="239" t="s">
        <v>1</v>
      </c>
      <c r="H266" s="240"/>
      <c r="I266" s="241"/>
      <c r="J266" s="242">
        <f>BK266</f>
        <v>0</v>
      </c>
      <c r="K266" s="243"/>
      <c r="L266" s="38"/>
      <c r="M266" s="244" t="s">
        <v>1</v>
      </c>
      <c r="N266" s="245" t="s">
        <v>42</v>
      </c>
      <c r="O266" s="76"/>
      <c r="P266" s="76"/>
      <c r="Q266" s="76"/>
      <c r="R266" s="76"/>
      <c r="S266" s="76"/>
      <c r="T266" s="7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8" t="s">
        <v>1593</v>
      </c>
      <c r="AU266" s="18" t="s">
        <v>84</v>
      </c>
      <c r="AY266" s="18" t="s">
        <v>1593</v>
      </c>
      <c r="BE266" s="194">
        <f>IF(N266="základní",J266,0)</f>
        <v>0</v>
      </c>
      <c r="BF266" s="194">
        <f>IF(N266="snížená",J266,0)</f>
        <v>0</v>
      </c>
      <c r="BG266" s="194">
        <f>IF(N266="zákl. přenesená",J266,0)</f>
        <v>0</v>
      </c>
      <c r="BH266" s="194">
        <f>IF(N266="sníž. přenesená",J266,0)</f>
        <v>0</v>
      </c>
      <c r="BI266" s="194">
        <f>IF(N266="nulová",J266,0)</f>
        <v>0</v>
      </c>
      <c r="BJ266" s="18" t="s">
        <v>84</v>
      </c>
      <c r="BK266" s="194">
        <f>I266*H266</f>
        <v>0</v>
      </c>
    </row>
    <row r="267" s="2" customFormat="1" ht="16.32" customHeight="1">
      <c r="A267" s="37"/>
      <c r="B267" s="38"/>
      <c r="C267" s="236" t="s">
        <v>1</v>
      </c>
      <c r="D267" s="236" t="s">
        <v>171</v>
      </c>
      <c r="E267" s="237" t="s">
        <v>1</v>
      </c>
      <c r="F267" s="238" t="s">
        <v>1</v>
      </c>
      <c r="G267" s="239" t="s">
        <v>1</v>
      </c>
      <c r="H267" s="240"/>
      <c r="I267" s="241"/>
      <c r="J267" s="242">
        <f>BK267</f>
        <v>0</v>
      </c>
      <c r="K267" s="243"/>
      <c r="L267" s="38"/>
      <c r="M267" s="244" t="s">
        <v>1</v>
      </c>
      <c r="N267" s="245" t="s">
        <v>42</v>
      </c>
      <c r="O267" s="246"/>
      <c r="P267" s="246"/>
      <c r="Q267" s="246"/>
      <c r="R267" s="246"/>
      <c r="S267" s="246"/>
      <c r="T267" s="24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8" t="s">
        <v>1593</v>
      </c>
      <c r="AU267" s="18" t="s">
        <v>84</v>
      </c>
      <c r="AY267" s="18" t="s">
        <v>1593</v>
      </c>
      <c r="BE267" s="194">
        <f>IF(N267="základní",J267,0)</f>
        <v>0</v>
      </c>
      <c r="BF267" s="194">
        <f>IF(N267="snížená",J267,0)</f>
        <v>0</v>
      </c>
      <c r="BG267" s="194">
        <f>IF(N267="zákl. přenesená",J267,0)</f>
        <v>0</v>
      </c>
      <c r="BH267" s="194">
        <f>IF(N267="sníž. přenesená",J267,0)</f>
        <v>0</v>
      </c>
      <c r="BI267" s="194">
        <f>IF(N267="nulová",J267,0)</f>
        <v>0</v>
      </c>
      <c r="BJ267" s="18" t="s">
        <v>84</v>
      </c>
      <c r="BK267" s="194">
        <f>I267*H267</f>
        <v>0</v>
      </c>
    </row>
    <row r="268" s="2" customFormat="1" ht="6.96" customHeight="1">
      <c r="A268" s="37"/>
      <c r="B268" s="59"/>
      <c r="C268" s="60"/>
      <c r="D268" s="60"/>
      <c r="E268" s="60"/>
      <c r="F268" s="60"/>
      <c r="G268" s="60"/>
      <c r="H268" s="60"/>
      <c r="I268" s="60"/>
      <c r="J268" s="60"/>
      <c r="K268" s="60"/>
      <c r="L268" s="38"/>
      <c r="M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</row>
  </sheetData>
  <autoFilter ref="C126:K267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dataValidations count="2">
    <dataValidation type="list" allowBlank="1" showInputMessage="1" showErrorMessage="1" error="Povoleny jsou hodnoty K, M." sqref="D263:D268">
      <formula1>"K, M"</formula1>
    </dataValidation>
    <dataValidation type="list" allowBlank="1" showInputMessage="1" showErrorMessage="1" error="Povoleny jsou hodnoty základní, snížená, zákl. přenesená, sníž. přenesená, nulová." sqref="N263:N268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119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19. 11. 2025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">
        <v>30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32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ROUND(J144,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ROUND((ROUND((SUM(BE144:BE775)),  2) + SUM(BE777:BE781)), 2)</f>
        <v>0</v>
      </c>
      <c r="G33" s="37"/>
      <c r="H33" s="37"/>
      <c r="I33" s="135">
        <v>0.20999999999999999</v>
      </c>
      <c r="J33" s="134">
        <f>ROUND((ROUND(((SUM(BE144:BE775))*I33),  2) + (SUM(BE777:BE781)*I33)),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ROUND((ROUND((SUM(BF144:BF775)),  2) + SUM(BF777:BF781)), 2)</f>
        <v>0</v>
      </c>
      <c r="G34" s="37"/>
      <c r="H34" s="37"/>
      <c r="I34" s="135">
        <v>0.12</v>
      </c>
      <c r="J34" s="134">
        <f>ROUND((ROUND(((SUM(BF144:BF775))*I34),  2) + (SUM(BF777:BF781)*I34)),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ROUND((ROUND((SUM(BG144:BG775)),  2) + SUM(BG777:BG781)),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ROUND((ROUND((SUM(BH144:BH775)),  2) + SUM(BH777:BH781)),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ROUND((ROUND((SUM(BI144:BI775)),  2) + SUM(BI777:BI781)),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SO-01 - Stavební úpravy - pavilon A1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19. 11. 2025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>RHM a.s.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121</v>
      </c>
      <c r="D94" s="136"/>
      <c r="E94" s="136"/>
      <c r="F94" s="136"/>
      <c r="G94" s="136"/>
      <c r="H94" s="136"/>
      <c r="I94" s="136"/>
      <c r="J94" s="145" t="s">
        <v>122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123</v>
      </c>
      <c r="D96" s="37"/>
      <c r="E96" s="37"/>
      <c r="F96" s="37"/>
      <c r="G96" s="37"/>
      <c r="H96" s="37"/>
      <c r="I96" s="37"/>
      <c r="J96" s="95">
        <f>J144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124</v>
      </c>
    </row>
    <row r="97" s="9" customFormat="1" ht="24.96" customHeight="1">
      <c r="A97" s="9"/>
      <c r="B97" s="147"/>
      <c r="C97" s="9"/>
      <c r="D97" s="148" t="s">
        <v>125</v>
      </c>
      <c r="E97" s="149"/>
      <c r="F97" s="149"/>
      <c r="G97" s="149"/>
      <c r="H97" s="149"/>
      <c r="I97" s="149"/>
      <c r="J97" s="150">
        <f>J145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126</v>
      </c>
      <c r="E98" s="153"/>
      <c r="F98" s="153"/>
      <c r="G98" s="153"/>
      <c r="H98" s="153"/>
      <c r="I98" s="153"/>
      <c r="J98" s="154">
        <f>J146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127</v>
      </c>
      <c r="E99" s="153"/>
      <c r="F99" s="153"/>
      <c r="G99" s="153"/>
      <c r="H99" s="153"/>
      <c r="I99" s="153"/>
      <c r="J99" s="154">
        <f>J160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128</v>
      </c>
      <c r="E100" s="153"/>
      <c r="F100" s="153"/>
      <c r="G100" s="153"/>
      <c r="H100" s="153"/>
      <c r="I100" s="153"/>
      <c r="J100" s="154">
        <f>J175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129</v>
      </c>
      <c r="E101" s="153"/>
      <c r="F101" s="153"/>
      <c r="G101" s="153"/>
      <c r="H101" s="153"/>
      <c r="I101" s="153"/>
      <c r="J101" s="154">
        <f>J192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130</v>
      </c>
      <c r="E102" s="153"/>
      <c r="F102" s="153"/>
      <c r="G102" s="153"/>
      <c r="H102" s="153"/>
      <c r="I102" s="153"/>
      <c r="J102" s="154">
        <f>J227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131</v>
      </c>
      <c r="E103" s="153"/>
      <c r="F103" s="153"/>
      <c r="G103" s="153"/>
      <c r="H103" s="153"/>
      <c r="I103" s="153"/>
      <c r="J103" s="154">
        <f>J242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132</v>
      </c>
      <c r="E104" s="153"/>
      <c r="F104" s="153"/>
      <c r="G104" s="153"/>
      <c r="H104" s="153"/>
      <c r="I104" s="153"/>
      <c r="J104" s="154">
        <f>J250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133</v>
      </c>
      <c r="E105" s="153"/>
      <c r="F105" s="153"/>
      <c r="G105" s="153"/>
      <c r="H105" s="153"/>
      <c r="I105" s="153"/>
      <c r="J105" s="154">
        <f>J351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134</v>
      </c>
      <c r="E106" s="153"/>
      <c r="F106" s="153"/>
      <c r="G106" s="153"/>
      <c r="H106" s="153"/>
      <c r="I106" s="153"/>
      <c r="J106" s="154">
        <f>J395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135</v>
      </c>
      <c r="E107" s="153"/>
      <c r="F107" s="153"/>
      <c r="G107" s="153"/>
      <c r="H107" s="153"/>
      <c r="I107" s="153"/>
      <c r="J107" s="154">
        <f>J401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7"/>
      <c r="C108" s="9"/>
      <c r="D108" s="148" t="s">
        <v>136</v>
      </c>
      <c r="E108" s="149"/>
      <c r="F108" s="149"/>
      <c r="G108" s="149"/>
      <c r="H108" s="149"/>
      <c r="I108" s="149"/>
      <c r="J108" s="150">
        <f>J403</f>
        <v>0</v>
      </c>
      <c r="K108" s="9"/>
      <c r="L108" s="14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1"/>
      <c r="C109" s="10"/>
      <c r="D109" s="152" t="s">
        <v>137</v>
      </c>
      <c r="E109" s="153"/>
      <c r="F109" s="153"/>
      <c r="G109" s="153"/>
      <c r="H109" s="153"/>
      <c r="I109" s="153"/>
      <c r="J109" s="154">
        <f>J404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1"/>
      <c r="C110" s="10"/>
      <c r="D110" s="152" t="s">
        <v>138</v>
      </c>
      <c r="E110" s="153"/>
      <c r="F110" s="153"/>
      <c r="G110" s="153"/>
      <c r="H110" s="153"/>
      <c r="I110" s="153"/>
      <c r="J110" s="154">
        <f>J461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139</v>
      </c>
      <c r="E111" s="153"/>
      <c r="F111" s="153"/>
      <c r="G111" s="153"/>
      <c r="H111" s="153"/>
      <c r="I111" s="153"/>
      <c r="J111" s="154">
        <f>J488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1"/>
      <c r="C112" s="10"/>
      <c r="D112" s="152" t="s">
        <v>140</v>
      </c>
      <c r="E112" s="153"/>
      <c r="F112" s="153"/>
      <c r="G112" s="153"/>
      <c r="H112" s="153"/>
      <c r="I112" s="153"/>
      <c r="J112" s="154">
        <f>J503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1"/>
      <c r="C113" s="10"/>
      <c r="D113" s="152" t="s">
        <v>141</v>
      </c>
      <c r="E113" s="153"/>
      <c r="F113" s="153"/>
      <c r="G113" s="153"/>
      <c r="H113" s="153"/>
      <c r="I113" s="153"/>
      <c r="J113" s="154">
        <f>J508</f>
        <v>0</v>
      </c>
      <c r="K113" s="10"/>
      <c r="L113" s="15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1"/>
      <c r="C114" s="10"/>
      <c r="D114" s="152" t="s">
        <v>142</v>
      </c>
      <c r="E114" s="153"/>
      <c r="F114" s="153"/>
      <c r="G114" s="153"/>
      <c r="H114" s="153"/>
      <c r="I114" s="153"/>
      <c r="J114" s="154">
        <f>J513</f>
        <v>0</v>
      </c>
      <c r="K114" s="10"/>
      <c r="L114" s="15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1"/>
      <c r="C115" s="10"/>
      <c r="D115" s="152" t="s">
        <v>143</v>
      </c>
      <c r="E115" s="153"/>
      <c r="F115" s="153"/>
      <c r="G115" s="153"/>
      <c r="H115" s="153"/>
      <c r="I115" s="153"/>
      <c r="J115" s="154">
        <f>J525</f>
        <v>0</v>
      </c>
      <c r="K115" s="10"/>
      <c r="L115" s="15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1"/>
      <c r="C116" s="10"/>
      <c r="D116" s="152" t="s">
        <v>144</v>
      </c>
      <c r="E116" s="153"/>
      <c r="F116" s="153"/>
      <c r="G116" s="153"/>
      <c r="H116" s="153"/>
      <c r="I116" s="153"/>
      <c r="J116" s="154">
        <f>J548</f>
        <v>0</v>
      </c>
      <c r="K116" s="10"/>
      <c r="L116" s="15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1"/>
      <c r="C117" s="10"/>
      <c r="D117" s="152" t="s">
        <v>145</v>
      </c>
      <c r="E117" s="153"/>
      <c r="F117" s="153"/>
      <c r="G117" s="153"/>
      <c r="H117" s="153"/>
      <c r="I117" s="153"/>
      <c r="J117" s="154">
        <f>J576</f>
        <v>0</v>
      </c>
      <c r="K117" s="10"/>
      <c r="L117" s="15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1"/>
      <c r="C118" s="10"/>
      <c r="D118" s="152" t="s">
        <v>146</v>
      </c>
      <c r="E118" s="153"/>
      <c r="F118" s="153"/>
      <c r="G118" s="153"/>
      <c r="H118" s="153"/>
      <c r="I118" s="153"/>
      <c r="J118" s="154">
        <f>J594</f>
        <v>0</v>
      </c>
      <c r="K118" s="10"/>
      <c r="L118" s="15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1"/>
      <c r="C119" s="10"/>
      <c r="D119" s="152" t="s">
        <v>147</v>
      </c>
      <c r="E119" s="153"/>
      <c r="F119" s="153"/>
      <c r="G119" s="153"/>
      <c r="H119" s="153"/>
      <c r="I119" s="153"/>
      <c r="J119" s="154">
        <f>J681</f>
        <v>0</v>
      </c>
      <c r="K119" s="10"/>
      <c r="L119" s="15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1"/>
      <c r="C120" s="10"/>
      <c r="D120" s="152" t="s">
        <v>148</v>
      </c>
      <c r="E120" s="153"/>
      <c r="F120" s="153"/>
      <c r="G120" s="153"/>
      <c r="H120" s="153"/>
      <c r="I120" s="153"/>
      <c r="J120" s="154">
        <f>J701</f>
        <v>0</v>
      </c>
      <c r="K120" s="10"/>
      <c r="L120" s="15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1"/>
      <c r="C121" s="10"/>
      <c r="D121" s="152" t="s">
        <v>149</v>
      </c>
      <c r="E121" s="153"/>
      <c r="F121" s="153"/>
      <c r="G121" s="153"/>
      <c r="H121" s="153"/>
      <c r="I121" s="153"/>
      <c r="J121" s="154">
        <f>J718</f>
        <v>0</v>
      </c>
      <c r="K121" s="10"/>
      <c r="L121" s="15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1"/>
      <c r="C122" s="10"/>
      <c r="D122" s="152" t="s">
        <v>150</v>
      </c>
      <c r="E122" s="153"/>
      <c r="F122" s="153"/>
      <c r="G122" s="153"/>
      <c r="H122" s="153"/>
      <c r="I122" s="153"/>
      <c r="J122" s="154">
        <f>J722</f>
        <v>0</v>
      </c>
      <c r="K122" s="10"/>
      <c r="L122" s="15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47"/>
      <c r="C123" s="9"/>
      <c r="D123" s="148" t="s">
        <v>151</v>
      </c>
      <c r="E123" s="149"/>
      <c r="F123" s="149"/>
      <c r="G123" s="149"/>
      <c r="H123" s="149"/>
      <c r="I123" s="149"/>
      <c r="J123" s="150">
        <f>J765</f>
        <v>0</v>
      </c>
      <c r="K123" s="9"/>
      <c r="L123" s="147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9" customFormat="1" ht="21.84" customHeight="1">
      <c r="A124" s="9"/>
      <c r="B124" s="147"/>
      <c r="C124" s="9"/>
      <c r="D124" s="155" t="s">
        <v>152</v>
      </c>
      <c r="E124" s="9"/>
      <c r="F124" s="9"/>
      <c r="G124" s="9"/>
      <c r="H124" s="9"/>
      <c r="I124" s="9"/>
      <c r="J124" s="156">
        <f>J776</f>
        <v>0</v>
      </c>
      <c r="K124" s="9"/>
      <c r="L124" s="147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2" customFormat="1" ht="21.84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30" s="2" customFormat="1" ht="6.96" customHeight="1">
      <c r="A130" s="37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4.96" customHeight="1">
      <c r="A131" s="37"/>
      <c r="B131" s="38"/>
      <c r="C131" s="22" t="s">
        <v>153</v>
      </c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16</v>
      </c>
      <c r="D133" s="37"/>
      <c r="E133" s="37"/>
      <c r="F133" s="37"/>
      <c r="G133" s="37"/>
      <c r="H133" s="37"/>
      <c r="I133" s="37"/>
      <c r="J133" s="37"/>
      <c r="K133" s="37"/>
      <c r="L133" s="5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6.5" customHeight="1">
      <c r="A134" s="37"/>
      <c r="B134" s="38"/>
      <c r="C134" s="37"/>
      <c r="D134" s="37"/>
      <c r="E134" s="128" t="str">
        <f>E7</f>
        <v>Dostavba budovy - zkapacitnění - ZŠ Hovorčovická, Praha 8</v>
      </c>
      <c r="F134" s="31"/>
      <c r="G134" s="31"/>
      <c r="H134" s="31"/>
      <c r="I134" s="37"/>
      <c r="J134" s="37"/>
      <c r="K134" s="37"/>
      <c r="L134" s="5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2" customHeight="1">
      <c r="A135" s="37"/>
      <c r="B135" s="38"/>
      <c r="C135" s="31" t="s">
        <v>118</v>
      </c>
      <c r="D135" s="37"/>
      <c r="E135" s="37"/>
      <c r="F135" s="37"/>
      <c r="G135" s="37"/>
      <c r="H135" s="37"/>
      <c r="I135" s="37"/>
      <c r="J135" s="37"/>
      <c r="K135" s="37"/>
      <c r="L135" s="54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6.5" customHeight="1">
      <c r="A136" s="37"/>
      <c r="B136" s="38"/>
      <c r="C136" s="37"/>
      <c r="D136" s="37"/>
      <c r="E136" s="66" t="str">
        <f>E9</f>
        <v>SO-01 - Stavební úpravy - pavilon A1</v>
      </c>
      <c r="F136" s="37"/>
      <c r="G136" s="37"/>
      <c r="H136" s="37"/>
      <c r="I136" s="37"/>
      <c r="J136" s="37"/>
      <c r="K136" s="37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5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2" customHeight="1">
      <c r="A138" s="37"/>
      <c r="B138" s="38"/>
      <c r="C138" s="31" t="s">
        <v>20</v>
      </c>
      <c r="D138" s="37"/>
      <c r="E138" s="37"/>
      <c r="F138" s="26" t="str">
        <f>F12</f>
        <v xml:space="preserve"> </v>
      </c>
      <c r="G138" s="37"/>
      <c r="H138" s="37"/>
      <c r="I138" s="31" t="s">
        <v>22</v>
      </c>
      <c r="J138" s="68" t="str">
        <f>IF(J12="","",J12)</f>
        <v>19. 11. 2025</v>
      </c>
      <c r="K138" s="37"/>
      <c r="L138" s="54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6.96" customHeight="1">
      <c r="A139" s="37"/>
      <c r="B139" s="38"/>
      <c r="C139" s="37"/>
      <c r="D139" s="37"/>
      <c r="E139" s="37"/>
      <c r="F139" s="37"/>
      <c r="G139" s="37"/>
      <c r="H139" s="37"/>
      <c r="I139" s="37"/>
      <c r="J139" s="37"/>
      <c r="K139" s="37"/>
      <c r="L139" s="54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5.15" customHeight="1">
      <c r="A140" s="37"/>
      <c r="B140" s="38"/>
      <c r="C140" s="31" t="s">
        <v>24</v>
      </c>
      <c r="D140" s="37"/>
      <c r="E140" s="37"/>
      <c r="F140" s="26" t="str">
        <f>E15</f>
        <v xml:space="preserve"> </v>
      </c>
      <c r="G140" s="37"/>
      <c r="H140" s="37"/>
      <c r="I140" s="31" t="s">
        <v>29</v>
      </c>
      <c r="J140" s="35" t="str">
        <f>E21</f>
        <v>RHM a.s.</v>
      </c>
      <c r="K140" s="37"/>
      <c r="L140" s="5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2" customFormat="1" ht="15.15" customHeight="1">
      <c r="A141" s="37"/>
      <c r="B141" s="38"/>
      <c r="C141" s="31" t="s">
        <v>27</v>
      </c>
      <c r="D141" s="37"/>
      <c r="E141" s="37"/>
      <c r="F141" s="26" t="str">
        <f>IF(E18="","",E18)</f>
        <v>Vyplň údaj</v>
      </c>
      <c r="G141" s="37"/>
      <c r="H141" s="37"/>
      <c r="I141" s="31" t="s">
        <v>34</v>
      </c>
      <c r="J141" s="35" t="str">
        <f>E24</f>
        <v xml:space="preserve"> </v>
      </c>
      <c r="K141" s="37"/>
      <c r="L141" s="54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="2" customFormat="1" ht="10.32" customHeight="1">
      <c r="A142" s="37"/>
      <c r="B142" s="38"/>
      <c r="C142" s="37"/>
      <c r="D142" s="37"/>
      <c r="E142" s="37"/>
      <c r="F142" s="37"/>
      <c r="G142" s="37"/>
      <c r="H142" s="37"/>
      <c r="I142" s="37"/>
      <c r="J142" s="37"/>
      <c r="K142" s="37"/>
      <c r="L142" s="54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="11" customFormat="1" ht="29.28" customHeight="1">
      <c r="A143" s="157"/>
      <c r="B143" s="158"/>
      <c r="C143" s="159" t="s">
        <v>154</v>
      </c>
      <c r="D143" s="160" t="s">
        <v>62</v>
      </c>
      <c r="E143" s="160" t="s">
        <v>58</v>
      </c>
      <c r="F143" s="160" t="s">
        <v>59</v>
      </c>
      <c r="G143" s="160" t="s">
        <v>155</v>
      </c>
      <c r="H143" s="160" t="s">
        <v>156</v>
      </c>
      <c r="I143" s="160" t="s">
        <v>157</v>
      </c>
      <c r="J143" s="161" t="s">
        <v>122</v>
      </c>
      <c r="K143" s="162" t="s">
        <v>158</v>
      </c>
      <c r="L143" s="163"/>
      <c r="M143" s="85" t="s">
        <v>1</v>
      </c>
      <c r="N143" s="86" t="s">
        <v>41</v>
      </c>
      <c r="O143" s="86" t="s">
        <v>159</v>
      </c>
      <c r="P143" s="86" t="s">
        <v>160</v>
      </c>
      <c r="Q143" s="86" t="s">
        <v>161</v>
      </c>
      <c r="R143" s="86" t="s">
        <v>162</v>
      </c>
      <c r="S143" s="86" t="s">
        <v>163</v>
      </c>
      <c r="T143" s="87" t="s">
        <v>164</v>
      </c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</row>
    <row r="144" s="2" customFormat="1" ht="22.8" customHeight="1">
      <c r="A144" s="37"/>
      <c r="B144" s="38"/>
      <c r="C144" s="92" t="s">
        <v>165</v>
      </c>
      <c r="D144" s="37"/>
      <c r="E144" s="37"/>
      <c r="F144" s="37"/>
      <c r="G144" s="37"/>
      <c r="H144" s="37"/>
      <c r="I144" s="37"/>
      <c r="J144" s="164">
        <f>BK144</f>
        <v>0</v>
      </c>
      <c r="K144" s="37"/>
      <c r="L144" s="38"/>
      <c r="M144" s="88"/>
      <c r="N144" s="72"/>
      <c r="O144" s="89"/>
      <c r="P144" s="165">
        <f>P145+P403+P765+P776</f>
        <v>0</v>
      </c>
      <c r="Q144" s="89"/>
      <c r="R144" s="165">
        <f>R145+R403+R765+R776</f>
        <v>213.37759347999997</v>
      </c>
      <c r="S144" s="89"/>
      <c r="T144" s="166">
        <f>T145+T403+T765+T776</f>
        <v>62.120679940000002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76</v>
      </c>
      <c r="AU144" s="18" t="s">
        <v>124</v>
      </c>
      <c r="BK144" s="167">
        <f>BK145+BK403+BK765+BK776</f>
        <v>0</v>
      </c>
    </row>
    <row r="145" s="12" customFormat="1" ht="25.92" customHeight="1">
      <c r="A145" s="12"/>
      <c r="B145" s="168"/>
      <c r="C145" s="12"/>
      <c r="D145" s="169" t="s">
        <v>76</v>
      </c>
      <c r="E145" s="170" t="s">
        <v>166</v>
      </c>
      <c r="F145" s="170" t="s">
        <v>167</v>
      </c>
      <c r="G145" s="12"/>
      <c r="H145" s="12"/>
      <c r="I145" s="171"/>
      <c r="J145" s="156">
        <f>BK145</f>
        <v>0</v>
      </c>
      <c r="K145" s="12"/>
      <c r="L145" s="168"/>
      <c r="M145" s="172"/>
      <c r="N145" s="173"/>
      <c r="O145" s="173"/>
      <c r="P145" s="174">
        <f>P146+P160+P175+P192+P227+P242+P250+P351+P395+P401</f>
        <v>0</v>
      </c>
      <c r="Q145" s="173"/>
      <c r="R145" s="174">
        <f>R146+R160+R175+R192+R227+R242+R250+R351+R395+R401</f>
        <v>188.05448057999996</v>
      </c>
      <c r="S145" s="173"/>
      <c r="T145" s="175">
        <f>T146+T160+T175+T192+T227+T242+T250+T351+T395+T401</f>
        <v>54.761509340000003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9" t="s">
        <v>84</v>
      </c>
      <c r="AT145" s="176" t="s">
        <v>76</v>
      </c>
      <c r="AU145" s="176" t="s">
        <v>77</v>
      </c>
      <c r="AY145" s="169" t="s">
        <v>168</v>
      </c>
      <c r="BK145" s="177">
        <f>BK146+BK160+BK175+BK192+BK227+BK242+BK250+BK351+BK395+BK401</f>
        <v>0</v>
      </c>
    </row>
    <row r="146" s="12" customFormat="1" ht="22.8" customHeight="1">
      <c r="A146" s="12"/>
      <c r="B146" s="168"/>
      <c r="C146" s="12"/>
      <c r="D146" s="169" t="s">
        <v>76</v>
      </c>
      <c r="E146" s="178" t="s">
        <v>169</v>
      </c>
      <c r="F146" s="178" t="s">
        <v>170</v>
      </c>
      <c r="G146" s="12"/>
      <c r="H146" s="12"/>
      <c r="I146" s="171"/>
      <c r="J146" s="179">
        <f>BK146</f>
        <v>0</v>
      </c>
      <c r="K146" s="12"/>
      <c r="L146" s="168"/>
      <c r="M146" s="172"/>
      <c r="N146" s="173"/>
      <c r="O146" s="173"/>
      <c r="P146" s="174">
        <f>SUM(P147:P159)</f>
        <v>0</v>
      </c>
      <c r="Q146" s="173"/>
      <c r="R146" s="174">
        <f>SUM(R147:R159)</f>
        <v>0</v>
      </c>
      <c r="S146" s="173"/>
      <c r="T146" s="175">
        <f>SUM(T147:T159)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9" t="s">
        <v>84</v>
      </c>
      <c r="AT146" s="176" t="s">
        <v>76</v>
      </c>
      <c r="AU146" s="176" t="s">
        <v>84</v>
      </c>
      <c r="AY146" s="169" t="s">
        <v>168</v>
      </c>
      <c r="BK146" s="177">
        <f>SUM(BK147:BK159)</f>
        <v>0</v>
      </c>
    </row>
    <row r="147" s="2" customFormat="1" ht="16.5" customHeight="1">
      <c r="A147" s="37"/>
      <c r="B147" s="180"/>
      <c r="C147" s="181" t="s">
        <v>84</v>
      </c>
      <c r="D147" s="181" t="s">
        <v>171</v>
      </c>
      <c r="E147" s="182" t="s">
        <v>172</v>
      </c>
      <c r="F147" s="183" t="s">
        <v>173</v>
      </c>
      <c r="G147" s="184" t="s">
        <v>174</v>
      </c>
      <c r="H147" s="185">
        <v>12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42</v>
      </c>
      <c r="O147" s="76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3" t="s">
        <v>175</v>
      </c>
      <c r="AT147" s="193" t="s">
        <v>171</v>
      </c>
      <c r="AU147" s="193" t="s">
        <v>86</v>
      </c>
      <c r="AY147" s="18" t="s">
        <v>168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84</v>
      </c>
      <c r="BK147" s="194">
        <f>ROUND(I147*H147,2)</f>
        <v>0</v>
      </c>
      <c r="BL147" s="18" t="s">
        <v>175</v>
      </c>
      <c r="BM147" s="193" t="s">
        <v>176</v>
      </c>
    </row>
    <row r="148" s="2" customFormat="1" ht="24.15" customHeight="1">
      <c r="A148" s="37"/>
      <c r="B148" s="180"/>
      <c r="C148" s="181" t="s">
        <v>86</v>
      </c>
      <c r="D148" s="181" t="s">
        <v>171</v>
      </c>
      <c r="E148" s="182" t="s">
        <v>177</v>
      </c>
      <c r="F148" s="183" t="s">
        <v>178</v>
      </c>
      <c r="G148" s="184" t="s">
        <v>179</v>
      </c>
      <c r="H148" s="185">
        <v>1</v>
      </c>
      <c r="I148" s="186"/>
      <c r="J148" s="187">
        <f>ROUND(I148*H148,2)</f>
        <v>0</v>
      </c>
      <c r="K148" s="188"/>
      <c r="L148" s="38"/>
      <c r="M148" s="189" t="s">
        <v>1</v>
      </c>
      <c r="N148" s="190" t="s">
        <v>42</v>
      </c>
      <c r="O148" s="76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3" t="s">
        <v>175</v>
      </c>
      <c r="AT148" s="193" t="s">
        <v>171</v>
      </c>
      <c r="AU148" s="193" t="s">
        <v>86</v>
      </c>
      <c r="AY148" s="18" t="s">
        <v>168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84</v>
      </c>
      <c r="BK148" s="194">
        <f>ROUND(I148*H148,2)</f>
        <v>0</v>
      </c>
      <c r="BL148" s="18" t="s">
        <v>175</v>
      </c>
      <c r="BM148" s="193" t="s">
        <v>180</v>
      </c>
    </row>
    <row r="149" s="2" customFormat="1" ht="24.15" customHeight="1">
      <c r="A149" s="37"/>
      <c r="B149" s="180"/>
      <c r="C149" s="181" t="s">
        <v>181</v>
      </c>
      <c r="D149" s="181" t="s">
        <v>171</v>
      </c>
      <c r="E149" s="182" t="s">
        <v>182</v>
      </c>
      <c r="F149" s="183" t="s">
        <v>183</v>
      </c>
      <c r="G149" s="184" t="s">
        <v>179</v>
      </c>
      <c r="H149" s="185">
        <v>1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42</v>
      </c>
      <c r="O149" s="76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3" t="s">
        <v>175</v>
      </c>
      <c r="AT149" s="193" t="s">
        <v>171</v>
      </c>
      <c r="AU149" s="193" t="s">
        <v>86</v>
      </c>
      <c r="AY149" s="18" t="s">
        <v>168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84</v>
      </c>
      <c r="BK149" s="194">
        <f>ROUND(I149*H149,2)</f>
        <v>0</v>
      </c>
      <c r="BL149" s="18" t="s">
        <v>175</v>
      </c>
      <c r="BM149" s="193" t="s">
        <v>184</v>
      </c>
    </row>
    <row r="150" s="2" customFormat="1" ht="24.15" customHeight="1">
      <c r="A150" s="37"/>
      <c r="B150" s="180"/>
      <c r="C150" s="181" t="s">
        <v>175</v>
      </c>
      <c r="D150" s="181" t="s">
        <v>171</v>
      </c>
      <c r="E150" s="182" t="s">
        <v>185</v>
      </c>
      <c r="F150" s="183" t="s">
        <v>186</v>
      </c>
      <c r="G150" s="184" t="s">
        <v>179</v>
      </c>
      <c r="H150" s="185">
        <v>1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42</v>
      </c>
      <c r="O150" s="76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3" t="s">
        <v>175</v>
      </c>
      <c r="AT150" s="193" t="s">
        <v>171</v>
      </c>
      <c r="AU150" s="193" t="s">
        <v>86</v>
      </c>
      <c r="AY150" s="18" t="s">
        <v>168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8" t="s">
        <v>84</v>
      </c>
      <c r="BK150" s="194">
        <f>ROUND(I150*H150,2)</f>
        <v>0</v>
      </c>
      <c r="BL150" s="18" t="s">
        <v>175</v>
      </c>
      <c r="BM150" s="193" t="s">
        <v>187</v>
      </c>
    </row>
    <row r="151" s="2" customFormat="1">
      <c r="A151" s="37"/>
      <c r="B151" s="38"/>
      <c r="C151" s="37"/>
      <c r="D151" s="195" t="s">
        <v>188</v>
      </c>
      <c r="E151" s="37"/>
      <c r="F151" s="196" t="s">
        <v>189</v>
      </c>
      <c r="G151" s="37"/>
      <c r="H151" s="37"/>
      <c r="I151" s="197"/>
      <c r="J151" s="37"/>
      <c r="K151" s="37"/>
      <c r="L151" s="38"/>
      <c r="M151" s="198"/>
      <c r="N151" s="199"/>
      <c r="O151" s="76"/>
      <c r="P151" s="76"/>
      <c r="Q151" s="76"/>
      <c r="R151" s="76"/>
      <c r="S151" s="76"/>
      <c r="T151" s="7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8" t="s">
        <v>188</v>
      </c>
      <c r="AU151" s="18" t="s">
        <v>86</v>
      </c>
    </row>
    <row r="152" s="2" customFormat="1" ht="33" customHeight="1">
      <c r="A152" s="37"/>
      <c r="B152" s="180"/>
      <c r="C152" s="181" t="s">
        <v>190</v>
      </c>
      <c r="D152" s="181" t="s">
        <v>171</v>
      </c>
      <c r="E152" s="182" t="s">
        <v>191</v>
      </c>
      <c r="F152" s="183" t="s">
        <v>192</v>
      </c>
      <c r="G152" s="184" t="s">
        <v>179</v>
      </c>
      <c r="H152" s="185">
        <v>1</v>
      </c>
      <c r="I152" s="186"/>
      <c r="J152" s="187">
        <f>ROUND(I152*H152,2)</f>
        <v>0</v>
      </c>
      <c r="K152" s="188"/>
      <c r="L152" s="38"/>
      <c r="M152" s="189" t="s">
        <v>1</v>
      </c>
      <c r="N152" s="190" t="s">
        <v>42</v>
      </c>
      <c r="O152" s="76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3" t="s">
        <v>175</v>
      </c>
      <c r="AT152" s="193" t="s">
        <v>171</v>
      </c>
      <c r="AU152" s="193" t="s">
        <v>86</v>
      </c>
      <c r="AY152" s="18" t="s">
        <v>168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8" t="s">
        <v>84</v>
      </c>
      <c r="BK152" s="194">
        <f>ROUND(I152*H152,2)</f>
        <v>0</v>
      </c>
      <c r="BL152" s="18" t="s">
        <v>175</v>
      </c>
      <c r="BM152" s="193" t="s">
        <v>193</v>
      </c>
    </row>
    <row r="153" s="2" customFormat="1" ht="33" customHeight="1">
      <c r="A153" s="37"/>
      <c r="B153" s="180"/>
      <c r="C153" s="181" t="s">
        <v>194</v>
      </c>
      <c r="D153" s="181" t="s">
        <v>171</v>
      </c>
      <c r="E153" s="182" t="s">
        <v>195</v>
      </c>
      <c r="F153" s="183" t="s">
        <v>196</v>
      </c>
      <c r="G153" s="184" t="s">
        <v>179</v>
      </c>
      <c r="H153" s="185">
        <v>1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42</v>
      </c>
      <c r="O153" s="76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3" t="s">
        <v>175</v>
      </c>
      <c r="AT153" s="193" t="s">
        <v>171</v>
      </c>
      <c r="AU153" s="193" t="s">
        <v>86</v>
      </c>
      <c r="AY153" s="18" t="s">
        <v>168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8" t="s">
        <v>84</v>
      </c>
      <c r="BK153" s="194">
        <f>ROUND(I153*H153,2)</f>
        <v>0</v>
      </c>
      <c r="BL153" s="18" t="s">
        <v>175</v>
      </c>
      <c r="BM153" s="193" t="s">
        <v>197</v>
      </c>
    </row>
    <row r="154" s="2" customFormat="1">
      <c r="A154" s="37"/>
      <c r="B154" s="38"/>
      <c r="C154" s="37"/>
      <c r="D154" s="195" t="s">
        <v>188</v>
      </c>
      <c r="E154" s="37"/>
      <c r="F154" s="196" t="s">
        <v>198</v>
      </c>
      <c r="G154" s="37"/>
      <c r="H154" s="37"/>
      <c r="I154" s="197"/>
      <c r="J154" s="37"/>
      <c r="K154" s="37"/>
      <c r="L154" s="38"/>
      <c r="M154" s="198"/>
      <c r="N154" s="199"/>
      <c r="O154" s="76"/>
      <c r="P154" s="76"/>
      <c r="Q154" s="76"/>
      <c r="R154" s="76"/>
      <c r="S154" s="76"/>
      <c r="T154" s="7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188</v>
      </c>
      <c r="AU154" s="18" t="s">
        <v>86</v>
      </c>
    </row>
    <row r="155" s="2" customFormat="1" ht="37.8" customHeight="1">
      <c r="A155" s="37"/>
      <c r="B155" s="180"/>
      <c r="C155" s="181" t="s">
        <v>199</v>
      </c>
      <c r="D155" s="181" t="s">
        <v>171</v>
      </c>
      <c r="E155" s="182" t="s">
        <v>200</v>
      </c>
      <c r="F155" s="183" t="s">
        <v>201</v>
      </c>
      <c r="G155" s="184" t="s">
        <v>179</v>
      </c>
      <c r="H155" s="185">
        <v>1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42</v>
      </c>
      <c r="O155" s="76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175</v>
      </c>
      <c r="AT155" s="193" t="s">
        <v>171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175</v>
      </c>
      <c r="BM155" s="193" t="s">
        <v>202</v>
      </c>
    </row>
    <row r="156" s="2" customFormat="1" ht="24.15" customHeight="1">
      <c r="A156" s="37"/>
      <c r="B156" s="180"/>
      <c r="C156" s="181" t="s">
        <v>203</v>
      </c>
      <c r="D156" s="181" t="s">
        <v>171</v>
      </c>
      <c r="E156" s="182" t="s">
        <v>204</v>
      </c>
      <c r="F156" s="183" t="s">
        <v>205</v>
      </c>
      <c r="G156" s="184" t="s">
        <v>174</v>
      </c>
      <c r="H156" s="185">
        <v>68</v>
      </c>
      <c r="I156" s="186"/>
      <c r="J156" s="187">
        <f>ROUND(I156*H156,2)</f>
        <v>0</v>
      </c>
      <c r="K156" s="188"/>
      <c r="L156" s="38"/>
      <c r="M156" s="189" t="s">
        <v>1</v>
      </c>
      <c r="N156" s="190" t="s">
        <v>42</v>
      </c>
      <c r="O156" s="76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3" t="s">
        <v>175</v>
      </c>
      <c r="AT156" s="193" t="s">
        <v>171</v>
      </c>
      <c r="AU156" s="193" t="s">
        <v>86</v>
      </c>
      <c r="AY156" s="18" t="s">
        <v>168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8" t="s">
        <v>84</v>
      </c>
      <c r="BK156" s="194">
        <f>ROUND(I156*H156,2)</f>
        <v>0</v>
      </c>
      <c r="BL156" s="18" t="s">
        <v>175</v>
      </c>
      <c r="BM156" s="193" t="s">
        <v>206</v>
      </c>
    </row>
    <row r="157" s="2" customFormat="1">
      <c r="A157" s="37"/>
      <c r="B157" s="38"/>
      <c r="C157" s="37"/>
      <c r="D157" s="195" t="s">
        <v>188</v>
      </c>
      <c r="E157" s="37"/>
      <c r="F157" s="196" t="s">
        <v>207</v>
      </c>
      <c r="G157" s="37"/>
      <c r="H157" s="37"/>
      <c r="I157" s="197"/>
      <c r="J157" s="37"/>
      <c r="K157" s="37"/>
      <c r="L157" s="38"/>
      <c r="M157" s="198"/>
      <c r="N157" s="199"/>
      <c r="O157" s="76"/>
      <c r="P157" s="76"/>
      <c r="Q157" s="76"/>
      <c r="R157" s="76"/>
      <c r="S157" s="76"/>
      <c r="T157" s="7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8" t="s">
        <v>188</v>
      </c>
      <c r="AU157" s="18" t="s">
        <v>86</v>
      </c>
    </row>
    <row r="158" s="2" customFormat="1" ht="37.8" customHeight="1">
      <c r="A158" s="37"/>
      <c r="B158" s="180"/>
      <c r="C158" s="200" t="s">
        <v>208</v>
      </c>
      <c r="D158" s="200" t="s">
        <v>209</v>
      </c>
      <c r="E158" s="201" t="s">
        <v>210</v>
      </c>
      <c r="F158" s="202" t="s">
        <v>211</v>
      </c>
      <c r="G158" s="203" t="s">
        <v>212</v>
      </c>
      <c r="H158" s="204">
        <v>200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42</v>
      </c>
      <c r="O158" s="76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3" t="s">
        <v>203</v>
      </c>
      <c r="AT158" s="193" t="s">
        <v>209</v>
      </c>
      <c r="AU158" s="193" t="s">
        <v>86</v>
      </c>
      <c r="AY158" s="18" t="s">
        <v>168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8" t="s">
        <v>84</v>
      </c>
      <c r="BK158" s="194">
        <f>ROUND(I158*H158,2)</f>
        <v>0</v>
      </c>
      <c r="BL158" s="18" t="s">
        <v>175</v>
      </c>
      <c r="BM158" s="193" t="s">
        <v>213</v>
      </c>
    </row>
    <row r="159" s="2" customFormat="1">
      <c r="A159" s="37"/>
      <c r="B159" s="38"/>
      <c r="C159" s="37"/>
      <c r="D159" s="195" t="s">
        <v>188</v>
      </c>
      <c r="E159" s="37"/>
      <c r="F159" s="196" t="s">
        <v>207</v>
      </c>
      <c r="G159" s="37"/>
      <c r="H159" s="37"/>
      <c r="I159" s="197"/>
      <c r="J159" s="37"/>
      <c r="K159" s="37"/>
      <c r="L159" s="38"/>
      <c r="M159" s="198"/>
      <c r="N159" s="199"/>
      <c r="O159" s="76"/>
      <c r="P159" s="76"/>
      <c r="Q159" s="76"/>
      <c r="R159" s="76"/>
      <c r="S159" s="76"/>
      <c r="T159" s="7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8" t="s">
        <v>188</v>
      </c>
      <c r="AU159" s="18" t="s">
        <v>86</v>
      </c>
    </row>
    <row r="160" s="12" customFormat="1" ht="22.8" customHeight="1">
      <c r="A160" s="12"/>
      <c r="B160" s="168"/>
      <c r="C160" s="12"/>
      <c r="D160" s="169" t="s">
        <v>76</v>
      </c>
      <c r="E160" s="178" t="s">
        <v>84</v>
      </c>
      <c r="F160" s="178" t="s">
        <v>214</v>
      </c>
      <c r="G160" s="12"/>
      <c r="H160" s="12"/>
      <c r="I160" s="171"/>
      <c r="J160" s="179">
        <f>BK160</f>
        <v>0</v>
      </c>
      <c r="K160" s="12"/>
      <c r="L160" s="168"/>
      <c r="M160" s="172"/>
      <c r="N160" s="173"/>
      <c r="O160" s="173"/>
      <c r="P160" s="174">
        <f>SUM(P161:P174)</f>
        <v>0</v>
      </c>
      <c r="Q160" s="173"/>
      <c r="R160" s="174">
        <f>SUM(R161:R174)</f>
        <v>0</v>
      </c>
      <c r="S160" s="173"/>
      <c r="T160" s="175">
        <f>SUM(T161:T174)</f>
        <v>10.465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9" t="s">
        <v>84</v>
      </c>
      <c r="AT160" s="176" t="s">
        <v>76</v>
      </c>
      <c r="AU160" s="176" t="s">
        <v>84</v>
      </c>
      <c r="AY160" s="169" t="s">
        <v>168</v>
      </c>
      <c r="BK160" s="177">
        <f>SUM(BK161:BK174)</f>
        <v>0</v>
      </c>
    </row>
    <row r="161" s="2" customFormat="1" ht="24.15" customHeight="1">
      <c r="A161" s="37"/>
      <c r="B161" s="180"/>
      <c r="C161" s="181" t="s">
        <v>215</v>
      </c>
      <c r="D161" s="181" t="s">
        <v>171</v>
      </c>
      <c r="E161" s="182" t="s">
        <v>216</v>
      </c>
      <c r="F161" s="183" t="s">
        <v>217</v>
      </c>
      <c r="G161" s="184" t="s">
        <v>218</v>
      </c>
      <c r="H161" s="185">
        <v>40.25</v>
      </c>
      <c r="I161" s="186"/>
      <c r="J161" s="187">
        <f>ROUND(I161*H161,2)</f>
        <v>0</v>
      </c>
      <c r="K161" s="188"/>
      <c r="L161" s="38"/>
      <c r="M161" s="189" t="s">
        <v>1</v>
      </c>
      <c r="N161" s="190" t="s">
        <v>42</v>
      </c>
      <c r="O161" s="76"/>
      <c r="P161" s="191">
        <f>O161*H161</f>
        <v>0</v>
      </c>
      <c r="Q161" s="191">
        <v>0</v>
      </c>
      <c r="R161" s="191">
        <f>Q161*H161</f>
        <v>0</v>
      </c>
      <c r="S161" s="191">
        <v>0.26000000000000001</v>
      </c>
      <c r="T161" s="192">
        <f>S161*H161</f>
        <v>10.465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3" t="s">
        <v>175</v>
      </c>
      <c r="AT161" s="193" t="s">
        <v>171</v>
      </c>
      <c r="AU161" s="193" t="s">
        <v>86</v>
      </c>
      <c r="AY161" s="18" t="s">
        <v>168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8" t="s">
        <v>84</v>
      </c>
      <c r="BK161" s="194">
        <f>ROUND(I161*H161,2)</f>
        <v>0</v>
      </c>
      <c r="BL161" s="18" t="s">
        <v>175</v>
      </c>
      <c r="BM161" s="193" t="s">
        <v>219</v>
      </c>
    </row>
    <row r="162" s="13" customFormat="1">
      <c r="A162" s="13"/>
      <c r="B162" s="211"/>
      <c r="C162" s="13"/>
      <c r="D162" s="195" t="s">
        <v>220</v>
      </c>
      <c r="E162" s="212" t="s">
        <v>1</v>
      </c>
      <c r="F162" s="213" t="s">
        <v>221</v>
      </c>
      <c r="G162" s="13"/>
      <c r="H162" s="214">
        <v>40.25</v>
      </c>
      <c r="I162" s="215"/>
      <c r="J162" s="13"/>
      <c r="K162" s="13"/>
      <c r="L162" s="211"/>
      <c r="M162" s="216"/>
      <c r="N162" s="217"/>
      <c r="O162" s="217"/>
      <c r="P162" s="217"/>
      <c r="Q162" s="217"/>
      <c r="R162" s="217"/>
      <c r="S162" s="217"/>
      <c r="T162" s="21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12" t="s">
        <v>220</v>
      </c>
      <c r="AU162" s="212" t="s">
        <v>86</v>
      </c>
      <c r="AV162" s="13" t="s">
        <v>86</v>
      </c>
      <c r="AW162" s="13" t="s">
        <v>33</v>
      </c>
      <c r="AX162" s="13" t="s">
        <v>84</v>
      </c>
      <c r="AY162" s="212" t="s">
        <v>168</v>
      </c>
    </row>
    <row r="163" s="2" customFormat="1" ht="24.15" customHeight="1">
      <c r="A163" s="37"/>
      <c r="B163" s="180"/>
      <c r="C163" s="181" t="s">
        <v>222</v>
      </c>
      <c r="D163" s="181" t="s">
        <v>171</v>
      </c>
      <c r="E163" s="182" t="s">
        <v>223</v>
      </c>
      <c r="F163" s="183" t="s">
        <v>224</v>
      </c>
      <c r="G163" s="184" t="s">
        <v>225</v>
      </c>
      <c r="H163" s="185">
        <v>31.492999999999999</v>
      </c>
      <c r="I163" s="186"/>
      <c r="J163" s="187">
        <f>ROUND(I163*H163,2)</f>
        <v>0</v>
      </c>
      <c r="K163" s="188"/>
      <c r="L163" s="38"/>
      <c r="M163" s="189" t="s">
        <v>1</v>
      </c>
      <c r="N163" s="190" t="s">
        <v>42</v>
      </c>
      <c r="O163" s="76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3" t="s">
        <v>175</v>
      </c>
      <c r="AT163" s="193" t="s">
        <v>171</v>
      </c>
      <c r="AU163" s="193" t="s">
        <v>86</v>
      </c>
      <c r="AY163" s="18" t="s">
        <v>168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8" t="s">
        <v>84</v>
      </c>
      <c r="BK163" s="194">
        <f>ROUND(I163*H163,2)</f>
        <v>0</v>
      </c>
      <c r="BL163" s="18" t="s">
        <v>175</v>
      </c>
      <c r="BM163" s="193" t="s">
        <v>226</v>
      </c>
    </row>
    <row r="164" s="13" customFormat="1">
      <c r="A164" s="13"/>
      <c r="B164" s="211"/>
      <c r="C164" s="13"/>
      <c r="D164" s="195" t="s">
        <v>220</v>
      </c>
      <c r="E164" s="212" t="s">
        <v>1</v>
      </c>
      <c r="F164" s="213" t="s">
        <v>227</v>
      </c>
      <c r="G164" s="13"/>
      <c r="H164" s="214">
        <v>31.492999999999999</v>
      </c>
      <c r="I164" s="215"/>
      <c r="J164" s="13"/>
      <c r="K164" s="13"/>
      <c r="L164" s="211"/>
      <c r="M164" s="216"/>
      <c r="N164" s="217"/>
      <c r="O164" s="217"/>
      <c r="P164" s="217"/>
      <c r="Q164" s="217"/>
      <c r="R164" s="217"/>
      <c r="S164" s="217"/>
      <c r="T164" s="21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12" t="s">
        <v>220</v>
      </c>
      <c r="AU164" s="212" t="s">
        <v>86</v>
      </c>
      <c r="AV164" s="13" t="s">
        <v>86</v>
      </c>
      <c r="AW164" s="13" t="s">
        <v>33</v>
      </c>
      <c r="AX164" s="13" t="s">
        <v>84</v>
      </c>
      <c r="AY164" s="212" t="s">
        <v>168</v>
      </c>
    </row>
    <row r="165" s="2" customFormat="1" ht="37.8" customHeight="1">
      <c r="A165" s="37"/>
      <c r="B165" s="180"/>
      <c r="C165" s="181" t="s">
        <v>169</v>
      </c>
      <c r="D165" s="181" t="s">
        <v>171</v>
      </c>
      <c r="E165" s="182" t="s">
        <v>228</v>
      </c>
      <c r="F165" s="183" t="s">
        <v>229</v>
      </c>
      <c r="G165" s="184" t="s">
        <v>225</v>
      </c>
      <c r="H165" s="185">
        <v>0.64800000000000002</v>
      </c>
      <c r="I165" s="186"/>
      <c r="J165" s="187">
        <f>ROUND(I165*H165,2)</f>
        <v>0</v>
      </c>
      <c r="K165" s="188"/>
      <c r="L165" s="38"/>
      <c r="M165" s="189" t="s">
        <v>1</v>
      </c>
      <c r="N165" s="190" t="s">
        <v>42</v>
      </c>
      <c r="O165" s="76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3" t="s">
        <v>175</v>
      </c>
      <c r="AT165" s="193" t="s">
        <v>171</v>
      </c>
      <c r="AU165" s="193" t="s">
        <v>86</v>
      </c>
      <c r="AY165" s="18" t="s">
        <v>168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ROUND(I165*H165,2)</f>
        <v>0</v>
      </c>
      <c r="BL165" s="18" t="s">
        <v>175</v>
      </c>
      <c r="BM165" s="193" t="s">
        <v>230</v>
      </c>
    </row>
    <row r="166" s="13" customFormat="1">
      <c r="A166" s="13"/>
      <c r="B166" s="211"/>
      <c r="C166" s="13"/>
      <c r="D166" s="195" t="s">
        <v>220</v>
      </c>
      <c r="E166" s="212" t="s">
        <v>1</v>
      </c>
      <c r="F166" s="213" t="s">
        <v>231</v>
      </c>
      <c r="G166" s="13"/>
      <c r="H166" s="214">
        <v>0.64800000000000002</v>
      </c>
      <c r="I166" s="215"/>
      <c r="J166" s="13"/>
      <c r="K166" s="13"/>
      <c r="L166" s="211"/>
      <c r="M166" s="216"/>
      <c r="N166" s="217"/>
      <c r="O166" s="217"/>
      <c r="P166" s="217"/>
      <c r="Q166" s="217"/>
      <c r="R166" s="217"/>
      <c r="S166" s="217"/>
      <c r="T166" s="21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12" t="s">
        <v>220</v>
      </c>
      <c r="AU166" s="212" t="s">
        <v>86</v>
      </c>
      <c r="AV166" s="13" t="s">
        <v>86</v>
      </c>
      <c r="AW166" s="13" t="s">
        <v>33</v>
      </c>
      <c r="AX166" s="13" t="s">
        <v>84</v>
      </c>
      <c r="AY166" s="212" t="s">
        <v>168</v>
      </c>
    </row>
    <row r="167" s="2" customFormat="1" ht="37.8" customHeight="1">
      <c r="A167" s="37"/>
      <c r="B167" s="180"/>
      <c r="C167" s="181" t="s">
        <v>8</v>
      </c>
      <c r="D167" s="181" t="s">
        <v>171</v>
      </c>
      <c r="E167" s="182" t="s">
        <v>232</v>
      </c>
      <c r="F167" s="183" t="s">
        <v>233</v>
      </c>
      <c r="G167" s="184" t="s">
        <v>225</v>
      </c>
      <c r="H167" s="185">
        <v>32.140999999999998</v>
      </c>
      <c r="I167" s="186"/>
      <c r="J167" s="187">
        <f>ROUND(I167*H167,2)</f>
        <v>0</v>
      </c>
      <c r="K167" s="188"/>
      <c r="L167" s="38"/>
      <c r="M167" s="189" t="s">
        <v>1</v>
      </c>
      <c r="N167" s="190" t="s">
        <v>42</v>
      </c>
      <c r="O167" s="76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3" t="s">
        <v>175</v>
      </c>
      <c r="AT167" s="193" t="s">
        <v>171</v>
      </c>
      <c r="AU167" s="193" t="s">
        <v>86</v>
      </c>
      <c r="AY167" s="18" t="s">
        <v>168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8" t="s">
        <v>84</v>
      </c>
      <c r="BK167" s="194">
        <f>ROUND(I167*H167,2)</f>
        <v>0</v>
      </c>
      <c r="BL167" s="18" t="s">
        <v>175</v>
      </c>
      <c r="BM167" s="193" t="s">
        <v>234</v>
      </c>
    </row>
    <row r="168" s="2" customFormat="1" ht="24.15" customHeight="1">
      <c r="A168" s="37"/>
      <c r="B168" s="180"/>
      <c r="C168" s="181" t="s">
        <v>235</v>
      </c>
      <c r="D168" s="181" t="s">
        <v>171</v>
      </c>
      <c r="E168" s="182" t="s">
        <v>236</v>
      </c>
      <c r="F168" s="183" t="s">
        <v>237</v>
      </c>
      <c r="G168" s="184" t="s">
        <v>225</v>
      </c>
      <c r="H168" s="185">
        <v>32.140999999999998</v>
      </c>
      <c r="I168" s="186"/>
      <c r="J168" s="187">
        <f>ROUND(I168*H168,2)</f>
        <v>0</v>
      </c>
      <c r="K168" s="188"/>
      <c r="L168" s="38"/>
      <c r="M168" s="189" t="s">
        <v>1</v>
      </c>
      <c r="N168" s="190" t="s">
        <v>42</v>
      </c>
      <c r="O168" s="76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3" t="s">
        <v>175</v>
      </c>
      <c r="AT168" s="193" t="s">
        <v>171</v>
      </c>
      <c r="AU168" s="193" t="s">
        <v>86</v>
      </c>
      <c r="AY168" s="18" t="s">
        <v>168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84</v>
      </c>
      <c r="BK168" s="194">
        <f>ROUND(I168*H168,2)</f>
        <v>0</v>
      </c>
      <c r="BL168" s="18" t="s">
        <v>175</v>
      </c>
      <c r="BM168" s="193" t="s">
        <v>238</v>
      </c>
    </row>
    <row r="169" s="2" customFormat="1" ht="33" customHeight="1">
      <c r="A169" s="37"/>
      <c r="B169" s="180"/>
      <c r="C169" s="181" t="s">
        <v>239</v>
      </c>
      <c r="D169" s="181" t="s">
        <v>171</v>
      </c>
      <c r="E169" s="182" t="s">
        <v>240</v>
      </c>
      <c r="F169" s="183" t="s">
        <v>241</v>
      </c>
      <c r="G169" s="184" t="s">
        <v>242</v>
      </c>
      <c r="H169" s="185">
        <v>57.853999999999999</v>
      </c>
      <c r="I169" s="186"/>
      <c r="J169" s="187">
        <f>ROUND(I169*H169,2)</f>
        <v>0</v>
      </c>
      <c r="K169" s="188"/>
      <c r="L169" s="38"/>
      <c r="M169" s="189" t="s">
        <v>1</v>
      </c>
      <c r="N169" s="190" t="s">
        <v>42</v>
      </c>
      <c r="O169" s="76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3" t="s">
        <v>175</v>
      </c>
      <c r="AT169" s="193" t="s">
        <v>171</v>
      </c>
      <c r="AU169" s="193" t="s">
        <v>86</v>
      </c>
      <c r="AY169" s="18" t="s">
        <v>168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84</v>
      </c>
      <c r="BK169" s="194">
        <f>ROUND(I169*H169,2)</f>
        <v>0</v>
      </c>
      <c r="BL169" s="18" t="s">
        <v>175</v>
      </c>
      <c r="BM169" s="193" t="s">
        <v>243</v>
      </c>
    </row>
    <row r="170" s="13" customFormat="1">
      <c r="A170" s="13"/>
      <c r="B170" s="211"/>
      <c r="C170" s="13"/>
      <c r="D170" s="195" t="s">
        <v>220</v>
      </c>
      <c r="E170" s="13"/>
      <c r="F170" s="213" t="s">
        <v>244</v>
      </c>
      <c r="G170" s="13"/>
      <c r="H170" s="214">
        <v>57.853999999999999</v>
      </c>
      <c r="I170" s="215"/>
      <c r="J170" s="13"/>
      <c r="K170" s="13"/>
      <c r="L170" s="211"/>
      <c r="M170" s="216"/>
      <c r="N170" s="217"/>
      <c r="O170" s="217"/>
      <c r="P170" s="217"/>
      <c r="Q170" s="217"/>
      <c r="R170" s="217"/>
      <c r="S170" s="217"/>
      <c r="T170" s="21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12" t="s">
        <v>220</v>
      </c>
      <c r="AU170" s="212" t="s">
        <v>86</v>
      </c>
      <c r="AV170" s="13" t="s">
        <v>86</v>
      </c>
      <c r="AW170" s="13" t="s">
        <v>3</v>
      </c>
      <c r="AX170" s="13" t="s">
        <v>84</v>
      </c>
      <c r="AY170" s="212" t="s">
        <v>168</v>
      </c>
    </row>
    <row r="171" s="2" customFormat="1" ht="16.5" customHeight="1">
      <c r="A171" s="37"/>
      <c r="B171" s="180"/>
      <c r="C171" s="181" t="s">
        <v>245</v>
      </c>
      <c r="D171" s="181" t="s">
        <v>171</v>
      </c>
      <c r="E171" s="182" t="s">
        <v>246</v>
      </c>
      <c r="F171" s="183" t="s">
        <v>247</v>
      </c>
      <c r="G171" s="184" t="s">
        <v>225</v>
      </c>
      <c r="H171" s="185">
        <v>32.140999999999998</v>
      </c>
      <c r="I171" s="186"/>
      <c r="J171" s="187">
        <f>ROUND(I171*H171,2)</f>
        <v>0</v>
      </c>
      <c r="K171" s="188"/>
      <c r="L171" s="38"/>
      <c r="M171" s="189" t="s">
        <v>1</v>
      </c>
      <c r="N171" s="190" t="s">
        <v>42</v>
      </c>
      <c r="O171" s="76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3" t="s">
        <v>175</v>
      </c>
      <c r="AT171" s="193" t="s">
        <v>171</v>
      </c>
      <c r="AU171" s="193" t="s">
        <v>86</v>
      </c>
      <c r="AY171" s="18" t="s">
        <v>168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8" t="s">
        <v>84</v>
      </c>
      <c r="BK171" s="194">
        <f>ROUND(I171*H171,2)</f>
        <v>0</v>
      </c>
      <c r="BL171" s="18" t="s">
        <v>175</v>
      </c>
      <c r="BM171" s="193" t="s">
        <v>248</v>
      </c>
    </row>
    <row r="172" s="13" customFormat="1">
      <c r="A172" s="13"/>
      <c r="B172" s="211"/>
      <c r="C172" s="13"/>
      <c r="D172" s="195" t="s">
        <v>220</v>
      </c>
      <c r="E172" s="212" t="s">
        <v>1</v>
      </c>
      <c r="F172" s="213" t="s">
        <v>249</v>
      </c>
      <c r="G172" s="13"/>
      <c r="H172" s="214">
        <v>32.140999999999998</v>
      </c>
      <c r="I172" s="215"/>
      <c r="J172" s="13"/>
      <c r="K172" s="13"/>
      <c r="L172" s="211"/>
      <c r="M172" s="216"/>
      <c r="N172" s="217"/>
      <c r="O172" s="217"/>
      <c r="P172" s="217"/>
      <c r="Q172" s="217"/>
      <c r="R172" s="217"/>
      <c r="S172" s="217"/>
      <c r="T172" s="218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12" t="s">
        <v>220</v>
      </c>
      <c r="AU172" s="212" t="s">
        <v>86</v>
      </c>
      <c r="AV172" s="13" t="s">
        <v>86</v>
      </c>
      <c r="AW172" s="13" t="s">
        <v>33</v>
      </c>
      <c r="AX172" s="13" t="s">
        <v>84</v>
      </c>
      <c r="AY172" s="212" t="s">
        <v>168</v>
      </c>
    </row>
    <row r="173" s="2" customFormat="1" ht="24.15" customHeight="1">
      <c r="A173" s="37"/>
      <c r="B173" s="180"/>
      <c r="C173" s="181" t="s">
        <v>250</v>
      </c>
      <c r="D173" s="181" t="s">
        <v>171</v>
      </c>
      <c r="E173" s="182" t="s">
        <v>251</v>
      </c>
      <c r="F173" s="183" t="s">
        <v>252</v>
      </c>
      <c r="G173" s="184" t="s">
        <v>218</v>
      </c>
      <c r="H173" s="185">
        <v>40.25</v>
      </c>
      <c r="I173" s="186"/>
      <c r="J173" s="187">
        <f>ROUND(I173*H173,2)</f>
        <v>0</v>
      </c>
      <c r="K173" s="188"/>
      <c r="L173" s="38"/>
      <c r="M173" s="189" t="s">
        <v>1</v>
      </c>
      <c r="N173" s="190" t="s">
        <v>42</v>
      </c>
      <c r="O173" s="76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3" t="s">
        <v>175</v>
      </c>
      <c r="AT173" s="193" t="s">
        <v>171</v>
      </c>
      <c r="AU173" s="193" t="s">
        <v>86</v>
      </c>
      <c r="AY173" s="18" t="s">
        <v>168</v>
      </c>
      <c r="BE173" s="194">
        <f>IF(N173="základní",J173,0)</f>
        <v>0</v>
      </c>
      <c r="BF173" s="194">
        <f>IF(N173="snížená",J173,0)</f>
        <v>0</v>
      </c>
      <c r="BG173" s="194">
        <f>IF(N173="zákl. přenesená",J173,0)</f>
        <v>0</v>
      </c>
      <c r="BH173" s="194">
        <f>IF(N173="sníž. přenesená",J173,0)</f>
        <v>0</v>
      </c>
      <c r="BI173" s="194">
        <f>IF(N173="nulová",J173,0)</f>
        <v>0</v>
      </c>
      <c r="BJ173" s="18" t="s">
        <v>84</v>
      </c>
      <c r="BK173" s="194">
        <f>ROUND(I173*H173,2)</f>
        <v>0</v>
      </c>
      <c r="BL173" s="18" t="s">
        <v>175</v>
      </c>
      <c r="BM173" s="193" t="s">
        <v>253</v>
      </c>
    </row>
    <row r="174" s="13" customFormat="1">
      <c r="A174" s="13"/>
      <c r="B174" s="211"/>
      <c r="C174" s="13"/>
      <c r="D174" s="195" t="s">
        <v>220</v>
      </c>
      <c r="E174" s="212" t="s">
        <v>1</v>
      </c>
      <c r="F174" s="213" t="s">
        <v>221</v>
      </c>
      <c r="G174" s="13"/>
      <c r="H174" s="214">
        <v>40.25</v>
      </c>
      <c r="I174" s="215"/>
      <c r="J174" s="13"/>
      <c r="K174" s="13"/>
      <c r="L174" s="211"/>
      <c r="M174" s="216"/>
      <c r="N174" s="217"/>
      <c r="O174" s="217"/>
      <c r="P174" s="217"/>
      <c r="Q174" s="217"/>
      <c r="R174" s="217"/>
      <c r="S174" s="217"/>
      <c r="T174" s="21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12" t="s">
        <v>220</v>
      </c>
      <c r="AU174" s="212" t="s">
        <v>86</v>
      </c>
      <c r="AV174" s="13" t="s">
        <v>86</v>
      </c>
      <c r="AW174" s="13" t="s">
        <v>33</v>
      </c>
      <c r="AX174" s="13" t="s">
        <v>84</v>
      </c>
      <c r="AY174" s="212" t="s">
        <v>168</v>
      </c>
    </row>
    <row r="175" s="12" customFormat="1" ht="22.8" customHeight="1">
      <c r="A175" s="12"/>
      <c r="B175" s="168"/>
      <c r="C175" s="12"/>
      <c r="D175" s="169" t="s">
        <v>76</v>
      </c>
      <c r="E175" s="178" t="s">
        <v>86</v>
      </c>
      <c r="F175" s="178" t="s">
        <v>254</v>
      </c>
      <c r="G175" s="12"/>
      <c r="H175" s="12"/>
      <c r="I175" s="171"/>
      <c r="J175" s="179">
        <f>BK175</f>
        <v>0</v>
      </c>
      <c r="K175" s="12"/>
      <c r="L175" s="168"/>
      <c r="M175" s="172"/>
      <c r="N175" s="173"/>
      <c r="O175" s="173"/>
      <c r="P175" s="174">
        <f>SUM(P176:P191)</f>
        <v>0</v>
      </c>
      <c r="Q175" s="173"/>
      <c r="R175" s="174">
        <f>SUM(R176:R191)</f>
        <v>42.012784920000001</v>
      </c>
      <c r="S175" s="173"/>
      <c r="T175" s="175">
        <f>SUM(T176:T191)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69" t="s">
        <v>84</v>
      </c>
      <c r="AT175" s="176" t="s">
        <v>76</v>
      </c>
      <c r="AU175" s="176" t="s">
        <v>84</v>
      </c>
      <c r="AY175" s="169" t="s">
        <v>168</v>
      </c>
      <c r="BK175" s="177">
        <f>SUM(BK176:BK191)</f>
        <v>0</v>
      </c>
    </row>
    <row r="176" s="2" customFormat="1" ht="21.75" customHeight="1">
      <c r="A176" s="37"/>
      <c r="B176" s="180"/>
      <c r="C176" s="181" t="s">
        <v>255</v>
      </c>
      <c r="D176" s="181" t="s">
        <v>171</v>
      </c>
      <c r="E176" s="182" t="s">
        <v>256</v>
      </c>
      <c r="F176" s="183" t="s">
        <v>257</v>
      </c>
      <c r="G176" s="184" t="s">
        <v>225</v>
      </c>
      <c r="H176" s="185">
        <v>4.5359999999999996</v>
      </c>
      <c r="I176" s="186"/>
      <c r="J176" s="187">
        <f>ROUND(I176*H176,2)</f>
        <v>0</v>
      </c>
      <c r="K176" s="188"/>
      <c r="L176" s="38"/>
      <c r="M176" s="189" t="s">
        <v>1</v>
      </c>
      <c r="N176" s="190" t="s">
        <v>42</v>
      </c>
      <c r="O176" s="76"/>
      <c r="P176" s="191">
        <f>O176*H176</f>
        <v>0</v>
      </c>
      <c r="Q176" s="191">
        <v>2.1600000000000001</v>
      </c>
      <c r="R176" s="191">
        <f>Q176*H176</f>
        <v>9.7977600000000002</v>
      </c>
      <c r="S176" s="191">
        <v>0</v>
      </c>
      <c r="T176" s="19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3" t="s">
        <v>175</v>
      </c>
      <c r="AT176" s="193" t="s">
        <v>171</v>
      </c>
      <c r="AU176" s="193" t="s">
        <v>86</v>
      </c>
      <c r="AY176" s="18" t="s">
        <v>168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8" t="s">
        <v>84</v>
      </c>
      <c r="BK176" s="194">
        <f>ROUND(I176*H176,2)</f>
        <v>0</v>
      </c>
      <c r="BL176" s="18" t="s">
        <v>175</v>
      </c>
      <c r="BM176" s="193" t="s">
        <v>258</v>
      </c>
    </row>
    <row r="177" s="13" customFormat="1">
      <c r="A177" s="13"/>
      <c r="B177" s="211"/>
      <c r="C177" s="13"/>
      <c r="D177" s="195" t="s">
        <v>220</v>
      </c>
      <c r="E177" s="212" t="s">
        <v>1</v>
      </c>
      <c r="F177" s="213" t="s">
        <v>259</v>
      </c>
      <c r="G177" s="13"/>
      <c r="H177" s="214">
        <v>4.3739999999999997</v>
      </c>
      <c r="I177" s="215"/>
      <c r="J177" s="13"/>
      <c r="K177" s="13"/>
      <c r="L177" s="211"/>
      <c r="M177" s="216"/>
      <c r="N177" s="217"/>
      <c r="O177" s="217"/>
      <c r="P177" s="217"/>
      <c r="Q177" s="217"/>
      <c r="R177" s="217"/>
      <c r="S177" s="217"/>
      <c r="T177" s="21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12" t="s">
        <v>220</v>
      </c>
      <c r="AU177" s="212" t="s">
        <v>86</v>
      </c>
      <c r="AV177" s="13" t="s">
        <v>86</v>
      </c>
      <c r="AW177" s="13" t="s">
        <v>33</v>
      </c>
      <c r="AX177" s="13" t="s">
        <v>77</v>
      </c>
      <c r="AY177" s="212" t="s">
        <v>168</v>
      </c>
    </row>
    <row r="178" s="13" customFormat="1">
      <c r="A178" s="13"/>
      <c r="B178" s="211"/>
      <c r="C178" s="13"/>
      <c r="D178" s="195" t="s">
        <v>220</v>
      </c>
      <c r="E178" s="212" t="s">
        <v>1</v>
      </c>
      <c r="F178" s="213" t="s">
        <v>260</v>
      </c>
      <c r="G178" s="13"/>
      <c r="H178" s="214">
        <v>0.16200000000000001</v>
      </c>
      <c r="I178" s="215"/>
      <c r="J178" s="13"/>
      <c r="K178" s="13"/>
      <c r="L178" s="211"/>
      <c r="M178" s="216"/>
      <c r="N178" s="217"/>
      <c r="O178" s="217"/>
      <c r="P178" s="217"/>
      <c r="Q178" s="217"/>
      <c r="R178" s="217"/>
      <c r="S178" s="217"/>
      <c r="T178" s="21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12" t="s">
        <v>220</v>
      </c>
      <c r="AU178" s="212" t="s">
        <v>86</v>
      </c>
      <c r="AV178" s="13" t="s">
        <v>86</v>
      </c>
      <c r="AW178" s="13" t="s">
        <v>33</v>
      </c>
      <c r="AX178" s="13" t="s">
        <v>77</v>
      </c>
      <c r="AY178" s="212" t="s">
        <v>168</v>
      </c>
    </row>
    <row r="179" s="14" customFormat="1">
      <c r="A179" s="14"/>
      <c r="B179" s="219"/>
      <c r="C179" s="14"/>
      <c r="D179" s="195" t="s">
        <v>220</v>
      </c>
      <c r="E179" s="220" t="s">
        <v>1</v>
      </c>
      <c r="F179" s="221" t="s">
        <v>261</v>
      </c>
      <c r="G179" s="14"/>
      <c r="H179" s="222">
        <v>4.5359999999999996</v>
      </c>
      <c r="I179" s="223"/>
      <c r="J179" s="14"/>
      <c r="K179" s="14"/>
      <c r="L179" s="219"/>
      <c r="M179" s="224"/>
      <c r="N179" s="225"/>
      <c r="O179" s="225"/>
      <c r="P179" s="225"/>
      <c r="Q179" s="225"/>
      <c r="R179" s="225"/>
      <c r="S179" s="225"/>
      <c r="T179" s="22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20" t="s">
        <v>220</v>
      </c>
      <c r="AU179" s="220" t="s">
        <v>86</v>
      </c>
      <c r="AV179" s="14" t="s">
        <v>175</v>
      </c>
      <c r="AW179" s="14" t="s">
        <v>33</v>
      </c>
      <c r="AX179" s="14" t="s">
        <v>84</v>
      </c>
      <c r="AY179" s="220" t="s">
        <v>168</v>
      </c>
    </row>
    <row r="180" s="2" customFormat="1" ht="24.15" customHeight="1">
      <c r="A180" s="37"/>
      <c r="B180" s="180"/>
      <c r="C180" s="181" t="s">
        <v>262</v>
      </c>
      <c r="D180" s="181" t="s">
        <v>171</v>
      </c>
      <c r="E180" s="182" t="s">
        <v>263</v>
      </c>
      <c r="F180" s="183" t="s">
        <v>264</v>
      </c>
      <c r="G180" s="184" t="s">
        <v>225</v>
      </c>
      <c r="H180" s="185">
        <v>11.664</v>
      </c>
      <c r="I180" s="186"/>
      <c r="J180" s="187">
        <f>ROUND(I180*H180,2)</f>
        <v>0</v>
      </c>
      <c r="K180" s="188"/>
      <c r="L180" s="38"/>
      <c r="M180" s="189" t="s">
        <v>1</v>
      </c>
      <c r="N180" s="190" t="s">
        <v>42</v>
      </c>
      <c r="O180" s="76"/>
      <c r="P180" s="191">
        <f>O180*H180</f>
        <v>0</v>
      </c>
      <c r="Q180" s="191">
        <v>2.5018699999999998</v>
      </c>
      <c r="R180" s="191">
        <f>Q180*H180</f>
        <v>29.181811679999996</v>
      </c>
      <c r="S180" s="191">
        <v>0</v>
      </c>
      <c r="T180" s="19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3" t="s">
        <v>175</v>
      </c>
      <c r="AT180" s="193" t="s">
        <v>171</v>
      </c>
      <c r="AU180" s="193" t="s">
        <v>86</v>
      </c>
      <c r="AY180" s="18" t="s">
        <v>168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8" t="s">
        <v>84</v>
      </c>
      <c r="BK180" s="194">
        <f>ROUND(I180*H180,2)</f>
        <v>0</v>
      </c>
      <c r="BL180" s="18" t="s">
        <v>175</v>
      </c>
      <c r="BM180" s="193" t="s">
        <v>265</v>
      </c>
    </row>
    <row r="181" s="13" customFormat="1">
      <c r="A181" s="13"/>
      <c r="B181" s="211"/>
      <c r="C181" s="13"/>
      <c r="D181" s="195" t="s">
        <v>220</v>
      </c>
      <c r="E181" s="212" t="s">
        <v>1</v>
      </c>
      <c r="F181" s="213" t="s">
        <v>266</v>
      </c>
      <c r="G181" s="13"/>
      <c r="H181" s="214">
        <v>11.664</v>
      </c>
      <c r="I181" s="215"/>
      <c r="J181" s="13"/>
      <c r="K181" s="13"/>
      <c r="L181" s="211"/>
      <c r="M181" s="216"/>
      <c r="N181" s="217"/>
      <c r="O181" s="217"/>
      <c r="P181" s="217"/>
      <c r="Q181" s="217"/>
      <c r="R181" s="217"/>
      <c r="S181" s="217"/>
      <c r="T181" s="21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12" t="s">
        <v>220</v>
      </c>
      <c r="AU181" s="212" t="s">
        <v>86</v>
      </c>
      <c r="AV181" s="13" t="s">
        <v>86</v>
      </c>
      <c r="AW181" s="13" t="s">
        <v>33</v>
      </c>
      <c r="AX181" s="13" t="s">
        <v>84</v>
      </c>
      <c r="AY181" s="212" t="s">
        <v>168</v>
      </c>
    </row>
    <row r="182" s="2" customFormat="1" ht="16.5" customHeight="1">
      <c r="A182" s="37"/>
      <c r="B182" s="180"/>
      <c r="C182" s="181" t="s">
        <v>267</v>
      </c>
      <c r="D182" s="181" t="s">
        <v>171</v>
      </c>
      <c r="E182" s="182" t="s">
        <v>268</v>
      </c>
      <c r="F182" s="183" t="s">
        <v>269</v>
      </c>
      <c r="G182" s="184" t="s">
        <v>218</v>
      </c>
      <c r="H182" s="185">
        <v>9.3599999999999994</v>
      </c>
      <c r="I182" s="186"/>
      <c r="J182" s="187">
        <f>ROUND(I182*H182,2)</f>
        <v>0</v>
      </c>
      <c r="K182" s="188"/>
      <c r="L182" s="38"/>
      <c r="M182" s="189" t="s">
        <v>1</v>
      </c>
      <c r="N182" s="190" t="s">
        <v>42</v>
      </c>
      <c r="O182" s="76"/>
      <c r="P182" s="191">
        <f>O182*H182</f>
        <v>0</v>
      </c>
      <c r="Q182" s="191">
        <v>0.0029399999999999999</v>
      </c>
      <c r="R182" s="191">
        <f>Q182*H182</f>
        <v>0.027518399999999998</v>
      </c>
      <c r="S182" s="191">
        <v>0</v>
      </c>
      <c r="T182" s="19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3" t="s">
        <v>175</v>
      </c>
      <c r="AT182" s="193" t="s">
        <v>171</v>
      </c>
      <c r="AU182" s="193" t="s">
        <v>86</v>
      </c>
      <c r="AY182" s="18" t="s">
        <v>168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8" t="s">
        <v>84</v>
      </c>
      <c r="BK182" s="194">
        <f>ROUND(I182*H182,2)</f>
        <v>0</v>
      </c>
      <c r="BL182" s="18" t="s">
        <v>175</v>
      </c>
      <c r="BM182" s="193" t="s">
        <v>270</v>
      </c>
    </row>
    <row r="183" s="13" customFormat="1">
      <c r="A183" s="13"/>
      <c r="B183" s="211"/>
      <c r="C183" s="13"/>
      <c r="D183" s="195" t="s">
        <v>220</v>
      </c>
      <c r="E183" s="212" t="s">
        <v>1</v>
      </c>
      <c r="F183" s="213" t="s">
        <v>271</v>
      </c>
      <c r="G183" s="13"/>
      <c r="H183" s="214">
        <v>9.3599999999999994</v>
      </c>
      <c r="I183" s="215"/>
      <c r="J183" s="13"/>
      <c r="K183" s="13"/>
      <c r="L183" s="211"/>
      <c r="M183" s="216"/>
      <c r="N183" s="217"/>
      <c r="O183" s="217"/>
      <c r="P183" s="217"/>
      <c r="Q183" s="217"/>
      <c r="R183" s="217"/>
      <c r="S183" s="217"/>
      <c r="T183" s="21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12" t="s">
        <v>220</v>
      </c>
      <c r="AU183" s="212" t="s">
        <v>86</v>
      </c>
      <c r="AV183" s="13" t="s">
        <v>86</v>
      </c>
      <c r="AW183" s="13" t="s">
        <v>33</v>
      </c>
      <c r="AX183" s="13" t="s">
        <v>84</v>
      </c>
      <c r="AY183" s="212" t="s">
        <v>168</v>
      </c>
    </row>
    <row r="184" s="2" customFormat="1" ht="16.5" customHeight="1">
      <c r="A184" s="37"/>
      <c r="B184" s="180"/>
      <c r="C184" s="181" t="s">
        <v>272</v>
      </c>
      <c r="D184" s="181" t="s">
        <v>171</v>
      </c>
      <c r="E184" s="182" t="s">
        <v>273</v>
      </c>
      <c r="F184" s="183" t="s">
        <v>274</v>
      </c>
      <c r="G184" s="184" t="s">
        <v>218</v>
      </c>
      <c r="H184" s="185">
        <v>9.3599999999999994</v>
      </c>
      <c r="I184" s="186"/>
      <c r="J184" s="187">
        <f>ROUND(I184*H184,2)</f>
        <v>0</v>
      </c>
      <c r="K184" s="188"/>
      <c r="L184" s="38"/>
      <c r="M184" s="189" t="s">
        <v>1</v>
      </c>
      <c r="N184" s="190" t="s">
        <v>42</v>
      </c>
      <c r="O184" s="76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3" t="s">
        <v>175</v>
      </c>
      <c r="AT184" s="193" t="s">
        <v>171</v>
      </c>
      <c r="AU184" s="193" t="s">
        <v>86</v>
      </c>
      <c r="AY184" s="18" t="s">
        <v>168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8" t="s">
        <v>84</v>
      </c>
      <c r="BK184" s="194">
        <f>ROUND(I184*H184,2)</f>
        <v>0</v>
      </c>
      <c r="BL184" s="18" t="s">
        <v>175</v>
      </c>
      <c r="BM184" s="193" t="s">
        <v>275</v>
      </c>
    </row>
    <row r="185" s="2" customFormat="1" ht="21.75" customHeight="1">
      <c r="A185" s="37"/>
      <c r="B185" s="180"/>
      <c r="C185" s="181" t="s">
        <v>7</v>
      </c>
      <c r="D185" s="181" t="s">
        <v>171</v>
      </c>
      <c r="E185" s="182" t="s">
        <v>276</v>
      </c>
      <c r="F185" s="183" t="s">
        <v>277</v>
      </c>
      <c r="G185" s="184" t="s">
        <v>242</v>
      </c>
      <c r="H185" s="185">
        <v>1.74</v>
      </c>
      <c r="I185" s="186"/>
      <c r="J185" s="187">
        <f>ROUND(I185*H185,2)</f>
        <v>0</v>
      </c>
      <c r="K185" s="188"/>
      <c r="L185" s="38"/>
      <c r="M185" s="189" t="s">
        <v>1</v>
      </c>
      <c r="N185" s="190" t="s">
        <v>42</v>
      </c>
      <c r="O185" s="76"/>
      <c r="P185" s="191">
        <f>O185*H185</f>
        <v>0</v>
      </c>
      <c r="Q185" s="191">
        <v>1.0606199999999999</v>
      </c>
      <c r="R185" s="191">
        <f>Q185*H185</f>
        <v>1.8454787999999998</v>
      </c>
      <c r="S185" s="191">
        <v>0</v>
      </c>
      <c r="T185" s="19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3" t="s">
        <v>175</v>
      </c>
      <c r="AT185" s="193" t="s">
        <v>171</v>
      </c>
      <c r="AU185" s="193" t="s">
        <v>86</v>
      </c>
      <c r="AY185" s="18" t="s">
        <v>168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84</v>
      </c>
      <c r="BK185" s="194">
        <f>ROUND(I185*H185,2)</f>
        <v>0</v>
      </c>
      <c r="BL185" s="18" t="s">
        <v>175</v>
      </c>
      <c r="BM185" s="193" t="s">
        <v>278</v>
      </c>
    </row>
    <row r="186" s="2" customFormat="1" ht="24.15" customHeight="1">
      <c r="A186" s="37"/>
      <c r="B186" s="180"/>
      <c r="C186" s="181" t="s">
        <v>279</v>
      </c>
      <c r="D186" s="181" t="s">
        <v>171</v>
      </c>
      <c r="E186" s="182" t="s">
        <v>280</v>
      </c>
      <c r="F186" s="183" t="s">
        <v>281</v>
      </c>
      <c r="G186" s="184" t="s">
        <v>225</v>
      </c>
      <c r="H186" s="185">
        <v>0.432</v>
      </c>
      <c r="I186" s="186"/>
      <c r="J186" s="187">
        <f>ROUND(I186*H186,2)</f>
        <v>0</v>
      </c>
      <c r="K186" s="188"/>
      <c r="L186" s="38"/>
      <c r="M186" s="189" t="s">
        <v>1</v>
      </c>
      <c r="N186" s="190" t="s">
        <v>42</v>
      </c>
      <c r="O186" s="76"/>
      <c r="P186" s="191">
        <f>O186*H186</f>
        <v>0</v>
      </c>
      <c r="Q186" s="191">
        <v>2.5018699999999998</v>
      </c>
      <c r="R186" s="191">
        <f>Q186*H186</f>
        <v>1.0808078399999999</v>
      </c>
      <c r="S186" s="191">
        <v>0</v>
      </c>
      <c r="T186" s="19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3" t="s">
        <v>175</v>
      </c>
      <c r="AT186" s="193" t="s">
        <v>171</v>
      </c>
      <c r="AU186" s="193" t="s">
        <v>86</v>
      </c>
      <c r="AY186" s="18" t="s">
        <v>168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8" t="s">
        <v>84</v>
      </c>
      <c r="BK186" s="194">
        <f>ROUND(I186*H186,2)</f>
        <v>0</v>
      </c>
      <c r="BL186" s="18" t="s">
        <v>175</v>
      </c>
      <c r="BM186" s="193" t="s">
        <v>282</v>
      </c>
    </row>
    <row r="187" s="13" customFormat="1">
      <c r="A187" s="13"/>
      <c r="B187" s="211"/>
      <c r="C187" s="13"/>
      <c r="D187" s="195" t="s">
        <v>220</v>
      </c>
      <c r="E187" s="212" t="s">
        <v>1</v>
      </c>
      <c r="F187" s="213" t="s">
        <v>283</v>
      </c>
      <c r="G187" s="13"/>
      <c r="H187" s="214">
        <v>0.432</v>
      </c>
      <c r="I187" s="215"/>
      <c r="J187" s="13"/>
      <c r="K187" s="13"/>
      <c r="L187" s="211"/>
      <c r="M187" s="216"/>
      <c r="N187" s="217"/>
      <c r="O187" s="217"/>
      <c r="P187" s="217"/>
      <c r="Q187" s="217"/>
      <c r="R187" s="217"/>
      <c r="S187" s="217"/>
      <c r="T187" s="21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12" t="s">
        <v>220</v>
      </c>
      <c r="AU187" s="212" t="s">
        <v>86</v>
      </c>
      <c r="AV187" s="13" t="s">
        <v>86</v>
      </c>
      <c r="AW187" s="13" t="s">
        <v>33</v>
      </c>
      <c r="AX187" s="13" t="s">
        <v>84</v>
      </c>
      <c r="AY187" s="212" t="s">
        <v>168</v>
      </c>
    </row>
    <row r="188" s="2" customFormat="1" ht="16.5" customHeight="1">
      <c r="A188" s="37"/>
      <c r="B188" s="180"/>
      <c r="C188" s="181" t="s">
        <v>284</v>
      </c>
      <c r="D188" s="181" t="s">
        <v>171</v>
      </c>
      <c r="E188" s="182" t="s">
        <v>285</v>
      </c>
      <c r="F188" s="183" t="s">
        <v>286</v>
      </c>
      <c r="G188" s="184" t="s">
        <v>218</v>
      </c>
      <c r="H188" s="185">
        <v>1.9199999999999999</v>
      </c>
      <c r="I188" s="186"/>
      <c r="J188" s="187">
        <f>ROUND(I188*H188,2)</f>
        <v>0</v>
      </c>
      <c r="K188" s="188"/>
      <c r="L188" s="38"/>
      <c r="M188" s="189" t="s">
        <v>1</v>
      </c>
      <c r="N188" s="190" t="s">
        <v>42</v>
      </c>
      <c r="O188" s="76"/>
      <c r="P188" s="191">
        <f>O188*H188</f>
        <v>0</v>
      </c>
      <c r="Q188" s="191">
        <v>0.0026900000000000001</v>
      </c>
      <c r="R188" s="191">
        <f>Q188*H188</f>
        <v>0.0051647999999999998</v>
      </c>
      <c r="S188" s="191">
        <v>0</v>
      </c>
      <c r="T188" s="19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3" t="s">
        <v>175</v>
      </c>
      <c r="AT188" s="193" t="s">
        <v>171</v>
      </c>
      <c r="AU188" s="193" t="s">
        <v>86</v>
      </c>
      <c r="AY188" s="18" t="s">
        <v>168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8" t="s">
        <v>84</v>
      </c>
      <c r="BK188" s="194">
        <f>ROUND(I188*H188,2)</f>
        <v>0</v>
      </c>
      <c r="BL188" s="18" t="s">
        <v>175</v>
      </c>
      <c r="BM188" s="193" t="s">
        <v>287</v>
      </c>
    </row>
    <row r="189" s="13" customFormat="1">
      <c r="A189" s="13"/>
      <c r="B189" s="211"/>
      <c r="C189" s="13"/>
      <c r="D189" s="195" t="s">
        <v>220</v>
      </c>
      <c r="E189" s="212" t="s">
        <v>1</v>
      </c>
      <c r="F189" s="213" t="s">
        <v>288</v>
      </c>
      <c r="G189" s="13"/>
      <c r="H189" s="214">
        <v>1.9199999999999999</v>
      </c>
      <c r="I189" s="215"/>
      <c r="J189" s="13"/>
      <c r="K189" s="13"/>
      <c r="L189" s="211"/>
      <c r="M189" s="216"/>
      <c r="N189" s="217"/>
      <c r="O189" s="217"/>
      <c r="P189" s="217"/>
      <c r="Q189" s="217"/>
      <c r="R189" s="217"/>
      <c r="S189" s="217"/>
      <c r="T189" s="21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12" t="s">
        <v>220</v>
      </c>
      <c r="AU189" s="212" t="s">
        <v>86</v>
      </c>
      <c r="AV189" s="13" t="s">
        <v>86</v>
      </c>
      <c r="AW189" s="13" t="s">
        <v>33</v>
      </c>
      <c r="AX189" s="13" t="s">
        <v>84</v>
      </c>
      <c r="AY189" s="212" t="s">
        <v>168</v>
      </c>
    </row>
    <row r="190" s="2" customFormat="1" ht="16.5" customHeight="1">
      <c r="A190" s="37"/>
      <c r="B190" s="180"/>
      <c r="C190" s="181" t="s">
        <v>289</v>
      </c>
      <c r="D190" s="181" t="s">
        <v>171</v>
      </c>
      <c r="E190" s="182" t="s">
        <v>290</v>
      </c>
      <c r="F190" s="183" t="s">
        <v>291</v>
      </c>
      <c r="G190" s="184" t="s">
        <v>218</v>
      </c>
      <c r="H190" s="185">
        <v>1.9199999999999999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42</v>
      </c>
      <c r="O190" s="76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3" t="s">
        <v>175</v>
      </c>
      <c r="AT190" s="193" t="s">
        <v>171</v>
      </c>
      <c r="AU190" s="193" t="s">
        <v>86</v>
      </c>
      <c r="AY190" s="18" t="s">
        <v>168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8" t="s">
        <v>84</v>
      </c>
      <c r="BK190" s="194">
        <f>ROUND(I190*H190,2)</f>
        <v>0</v>
      </c>
      <c r="BL190" s="18" t="s">
        <v>175</v>
      </c>
      <c r="BM190" s="193" t="s">
        <v>292</v>
      </c>
    </row>
    <row r="191" s="2" customFormat="1" ht="21.75" customHeight="1">
      <c r="A191" s="37"/>
      <c r="B191" s="180"/>
      <c r="C191" s="181" t="s">
        <v>293</v>
      </c>
      <c r="D191" s="181" t="s">
        <v>171</v>
      </c>
      <c r="E191" s="182" t="s">
        <v>294</v>
      </c>
      <c r="F191" s="183" t="s">
        <v>295</v>
      </c>
      <c r="G191" s="184" t="s">
        <v>242</v>
      </c>
      <c r="H191" s="185">
        <v>0.070000000000000007</v>
      </c>
      <c r="I191" s="186"/>
      <c r="J191" s="187">
        <f>ROUND(I191*H191,2)</f>
        <v>0</v>
      </c>
      <c r="K191" s="188"/>
      <c r="L191" s="38"/>
      <c r="M191" s="189" t="s">
        <v>1</v>
      </c>
      <c r="N191" s="190" t="s">
        <v>42</v>
      </c>
      <c r="O191" s="76"/>
      <c r="P191" s="191">
        <f>O191*H191</f>
        <v>0</v>
      </c>
      <c r="Q191" s="191">
        <v>1.0606199999999999</v>
      </c>
      <c r="R191" s="191">
        <f>Q191*H191</f>
        <v>0.074243400000000001</v>
      </c>
      <c r="S191" s="191">
        <v>0</v>
      </c>
      <c r="T191" s="19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3" t="s">
        <v>175</v>
      </c>
      <c r="AT191" s="193" t="s">
        <v>171</v>
      </c>
      <c r="AU191" s="193" t="s">
        <v>86</v>
      </c>
      <c r="AY191" s="18" t="s">
        <v>168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84</v>
      </c>
      <c r="BK191" s="194">
        <f>ROUND(I191*H191,2)</f>
        <v>0</v>
      </c>
      <c r="BL191" s="18" t="s">
        <v>175</v>
      </c>
      <c r="BM191" s="193" t="s">
        <v>296</v>
      </c>
    </row>
    <row r="192" s="12" customFormat="1" ht="22.8" customHeight="1">
      <c r="A192" s="12"/>
      <c r="B192" s="168"/>
      <c r="C192" s="12"/>
      <c r="D192" s="169" t="s">
        <v>76</v>
      </c>
      <c r="E192" s="178" t="s">
        <v>181</v>
      </c>
      <c r="F192" s="178" t="s">
        <v>297</v>
      </c>
      <c r="G192" s="12"/>
      <c r="H192" s="12"/>
      <c r="I192" s="171"/>
      <c r="J192" s="179">
        <f>BK192</f>
        <v>0</v>
      </c>
      <c r="K192" s="12"/>
      <c r="L192" s="168"/>
      <c r="M192" s="172"/>
      <c r="N192" s="173"/>
      <c r="O192" s="173"/>
      <c r="P192" s="174">
        <f>SUM(P193:P226)</f>
        <v>0</v>
      </c>
      <c r="Q192" s="173"/>
      <c r="R192" s="174">
        <f>SUM(R193:R226)</f>
        <v>54.742592539999997</v>
      </c>
      <c r="S192" s="173"/>
      <c r="T192" s="175">
        <f>SUM(T193:T226)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9" t="s">
        <v>84</v>
      </c>
      <c r="AT192" s="176" t="s">
        <v>76</v>
      </c>
      <c r="AU192" s="176" t="s">
        <v>84</v>
      </c>
      <c r="AY192" s="169" t="s">
        <v>168</v>
      </c>
      <c r="BK192" s="177">
        <f>SUM(BK193:BK226)</f>
        <v>0</v>
      </c>
    </row>
    <row r="193" s="2" customFormat="1" ht="24.15" customHeight="1">
      <c r="A193" s="37"/>
      <c r="B193" s="180"/>
      <c r="C193" s="181" t="s">
        <v>298</v>
      </c>
      <c r="D193" s="181" t="s">
        <v>171</v>
      </c>
      <c r="E193" s="182" t="s">
        <v>299</v>
      </c>
      <c r="F193" s="183" t="s">
        <v>300</v>
      </c>
      <c r="G193" s="184" t="s">
        <v>218</v>
      </c>
      <c r="H193" s="185">
        <v>72.751999999999995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42</v>
      </c>
      <c r="O193" s="76"/>
      <c r="P193" s="191">
        <f>O193*H193</f>
        <v>0</v>
      </c>
      <c r="Q193" s="191">
        <v>0.22897999999999999</v>
      </c>
      <c r="R193" s="191">
        <f>Q193*H193</f>
        <v>16.658752959999998</v>
      </c>
      <c r="S193" s="191">
        <v>0</v>
      </c>
      <c r="T193" s="19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3" t="s">
        <v>175</v>
      </c>
      <c r="AT193" s="193" t="s">
        <v>171</v>
      </c>
      <c r="AU193" s="193" t="s">
        <v>86</v>
      </c>
      <c r="AY193" s="18" t="s">
        <v>168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8" t="s">
        <v>84</v>
      </c>
      <c r="BK193" s="194">
        <f>ROUND(I193*H193,2)</f>
        <v>0</v>
      </c>
      <c r="BL193" s="18" t="s">
        <v>175</v>
      </c>
      <c r="BM193" s="193" t="s">
        <v>301</v>
      </c>
    </row>
    <row r="194" s="13" customFormat="1">
      <c r="A194" s="13"/>
      <c r="B194" s="211"/>
      <c r="C194" s="13"/>
      <c r="D194" s="195" t="s">
        <v>220</v>
      </c>
      <c r="E194" s="212" t="s">
        <v>1</v>
      </c>
      <c r="F194" s="213" t="s">
        <v>302</v>
      </c>
      <c r="G194" s="13"/>
      <c r="H194" s="214">
        <v>106.84</v>
      </c>
      <c r="I194" s="215"/>
      <c r="J194" s="13"/>
      <c r="K194" s="13"/>
      <c r="L194" s="211"/>
      <c r="M194" s="216"/>
      <c r="N194" s="217"/>
      <c r="O194" s="217"/>
      <c r="P194" s="217"/>
      <c r="Q194" s="217"/>
      <c r="R194" s="217"/>
      <c r="S194" s="217"/>
      <c r="T194" s="21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12" t="s">
        <v>220</v>
      </c>
      <c r="AU194" s="212" t="s">
        <v>86</v>
      </c>
      <c r="AV194" s="13" t="s">
        <v>86</v>
      </c>
      <c r="AW194" s="13" t="s">
        <v>33</v>
      </c>
      <c r="AX194" s="13" t="s">
        <v>77</v>
      </c>
      <c r="AY194" s="212" t="s">
        <v>168</v>
      </c>
    </row>
    <row r="195" s="13" customFormat="1">
      <c r="A195" s="13"/>
      <c r="B195" s="211"/>
      <c r="C195" s="13"/>
      <c r="D195" s="195" t="s">
        <v>220</v>
      </c>
      <c r="E195" s="212" t="s">
        <v>1</v>
      </c>
      <c r="F195" s="213" t="s">
        <v>303</v>
      </c>
      <c r="G195" s="13"/>
      <c r="H195" s="214">
        <v>-45.542000000000002</v>
      </c>
      <c r="I195" s="215"/>
      <c r="J195" s="13"/>
      <c r="K195" s="13"/>
      <c r="L195" s="211"/>
      <c r="M195" s="216"/>
      <c r="N195" s="217"/>
      <c r="O195" s="217"/>
      <c r="P195" s="217"/>
      <c r="Q195" s="217"/>
      <c r="R195" s="217"/>
      <c r="S195" s="217"/>
      <c r="T195" s="21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12" t="s">
        <v>220</v>
      </c>
      <c r="AU195" s="212" t="s">
        <v>86</v>
      </c>
      <c r="AV195" s="13" t="s">
        <v>86</v>
      </c>
      <c r="AW195" s="13" t="s">
        <v>33</v>
      </c>
      <c r="AX195" s="13" t="s">
        <v>77</v>
      </c>
      <c r="AY195" s="212" t="s">
        <v>168</v>
      </c>
    </row>
    <row r="196" s="13" customFormat="1">
      <c r="A196" s="13"/>
      <c r="B196" s="211"/>
      <c r="C196" s="13"/>
      <c r="D196" s="195" t="s">
        <v>220</v>
      </c>
      <c r="E196" s="212" t="s">
        <v>1</v>
      </c>
      <c r="F196" s="213" t="s">
        <v>304</v>
      </c>
      <c r="G196" s="13"/>
      <c r="H196" s="214">
        <v>2.9300000000000002</v>
      </c>
      <c r="I196" s="215"/>
      <c r="J196" s="13"/>
      <c r="K196" s="13"/>
      <c r="L196" s="211"/>
      <c r="M196" s="216"/>
      <c r="N196" s="217"/>
      <c r="O196" s="217"/>
      <c r="P196" s="217"/>
      <c r="Q196" s="217"/>
      <c r="R196" s="217"/>
      <c r="S196" s="217"/>
      <c r="T196" s="21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12" t="s">
        <v>220</v>
      </c>
      <c r="AU196" s="212" t="s">
        <v>86</v>
      </c>
      <c r="AV196" s="13" t="s">
        <v>86</v>
      </c>
      <c r="AW196" s="13" t="s">
        <v>33</v>
      </c>
      <c r="AX196" s="13" t="s">
        <v>77</v>
      </c>
      <c r="AY196" s="212" t="s">
        <v>168</v>
      </c>
    </row>
    <row r="197" s="13" customFormat="1">
      <c r="A197" s="13"/>
      <c r="B197" s="211"/>
      <c r="C197" s="13"/>
      <c r="D197" s="195" t="s">
        <v>220</v>
      </c>
      <c r="E197" s="212" t="s">
        <v>1</v>
      </c>
      <c r="F197" s="213" t="s">
        <v>305</v>
      </c>
      <c r="G197" s="13"/>
      <c r="H197" s="214">
        <v>8.5239999999999991</v>
      </c>
      <c r="I197" s="215"/>
      <c r="J197" s="13"/>
      <c r="K197" s="13"/>
      <c r="L197" s="211"/>
      <c r="M197" s="216"/>
      <c r="N197" s="217"/>
      <c r="O197" s="217"/>
      <c r="P197" s="217"/>
      <c r="Q197" s="217"/>
      <c r="R197" s="217"/>
      <c r="S197" s="217"/>
      <c r="T197" s="21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12" t="s">
        <v>220</v>
      </c>
      <c r="AU197" s="212" t="s">
        <v>86</v>
      </c>
      <c r="AV197" s="13" t="s">
        <v>86</v>
      </c>
      <c r="AW197" s="13" t="s">
        <v>33</v>
      </c>
      <c r="AX197" s="13" t="s">
        <v>77</v>
      </c>
      <c r="AY197" s="212" t="s">
        <v>168</v>
      </c>
    </row>
    <row r="198" s="14" customFormat="1">
      <c r="A198" s="14"/>
      <c r="B198" s="219"/>
      <c r="C198" s="14"/>
      <c r="D198" s="195" t="s">
        <v>220</v>
      </c>
      <c r="E198" s="220" t="s">
        <v>1</v>
      </c>
      <c r="F198" s="221" t="s">
        <v>261</v>
      </c>
      <c r="G198" s="14"/>
      <c r="H198" s="222">
        <v>72.751999999999995</v>
      </c>
      <c r="I198" s="223"/>
      <c r="J198" s="14"/>
      <c r="K198" s="14"/>
      <c r="L198" s="219"/>
      <c r="M198" s="224"/>
      <c r="N198" s="225"/>
      <c r="O198" s="225"/>
      <c r="P198" s="225"/>
      <c r="Q198" s="225"/>
      <c r="R198" s="225"/>
      <c r="S198" s="225"/>
      <c r="T198" s="226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20" t="s">
        <v>220</v>
      </c>
      <c r="AU198" s="220" t="s">
        <v>86</v>
      </c>
      <c r="AV198" s="14" t="s">
        <v>175</v>
      </c>
      <c r="AW198" s="14" t="s">
        <v>33</v>
      </c>
      <c r="AX198" s="14" t="s">
        <v>84</v>
      </c>
      <c r="AY198" s="220" t="s">
        <v>168</v>
      </c>
    </row>
    <row r="199" s="2" customFormat="1" ht="33" customHeight="1">
      <c r="A199" s="37"/>
      <c r="B199" s="180"/>
      <c r="C199" s="181" t="s">
        <v>306</v>
      </c>
      <c r="D199" s="181" t="s">
        <v>171</v>
      </c>
      <c r="E199" s="182" t="s">
        <v>307</v>
      </c>
      <c r="F199" s="183" t="s">
        <v>308</v>
      </c>
      <c r="G199" s="184" t="s">
        <v>218</v>
      </c>
      <c r="H199" s="185">
        <v>76.131</v>
      </c>
      <c r="I199" s="186"/>
      <c r="J199" s="187">
        <f>ROUND(I199*H199,2)</f>
        <v>0</v>
      </c>
      <c r="K199" s="188"/>
      <c r="L199" s="38"/>
      <c r="M199" s="189" t="s">
        <v>1</v>
      </c>
      <c r="N199" s="190" t="s">
        <v>42</v>
      </c>
      <c r="O199" s="76"/>
      <c r="P199" s="191">
        <f>O199*H199</f>
        <v>0</v>
      </c>
      <c r="Q199" s="191">
        <v>0.19692000000000001</v>
      </c>
      <c r="R199" s="191">
        <f>Q199*H199</f>
        <v>14.991716520000001</v>
      </c>
      <c r="S199" s="191">
        <v>0</v>
      </c>
      <c r="T199" s="19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3" t="s">
        <v>175</v>
      </c>
      <c r="AT199" s="193" t="s">
        <v>171</v>
      </c>
      <c r="AU199" s="193" t="s">
        <v>86</v>
      </c>
      <c r="AY199" s="18" t="s">
        <v>168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8" t="s">
        <v>84</v>
      </c>
      <c r="BK199" s="194">
        <f>ROUND(I199*H199,2)</f>
        <v>0</v>
      </c>
      <c r="BL199" s="18" t="s">
        <v>175</v>
      </c>
      <c r="BM199" s="193" t="s">
        <v>309</v>
      </c>
    </row>
    <row r="200" s="13" customFormat="1">
      <c r="A200" s="13"/>
      <c r="B200" s="211"/>
      <c r="C200" s="13"/>
      <c r="D200" s="195" t="s">
        <v>220</v>
      </c>
      <c r="E200" s="212" t="s">
        <v>1</v>
      </c>
      <c r="F200" s="213" t="s">
        <v>310</v>
      </c>
      <c r="G200" s="13"/>
      <c r="H200" s="214">
        <v>71.879999999999995</v>
      </c>
      <c r="I200" s="215"/>
      <c r="J200" s="13"/>
      <c r="K200" s="13"/>
      <c r="L200" s="211"/>
      <c r="M200" s="216"/>
      <c r="N200" s="217"/>
      <c r="O200" s="217"/>
      <c r="P200" s="217"/>
      <c r="Q200" s="217"/>
      <c r="R200" s="217"/>
      <c r="S200" s="217"/>
      <c r="T200" s="21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12" t="s">
        <v>220</v>
      </c>
      <c r="AU200" s="212" t="s">
        <v>86</v>
      </c>
      <c r="AV200" s="13" t="s">
        <v>86</v>
      </c>
      <c r="AW200" s="13" t="s">
        <v>33</v>
      </c>
      <c r="AX200" s="13" t="s">
        <v>77</v>
      </c>
      <c r="AY200" s="212" t="s">
        <v>168</v>
      </c>
    </row>
    <row r="201" s="13" customFormat="1">
      <c r="A201" s="13"/>
      <c r="B201" s="211"/>
      <c r="C201" s="13"/>
      <c r="D201" s="195" t="s">
        <v>220</v>
      </c>
      <c r="E201" s="212" t="s">
        <v>1</v>
      </c>
      <c r="F201" s="213" t="s">
        <v>311</v>
      </c>
      <c r="G201" s="13"/>
      <c r="H201" s="214">
        <v>7.4029999999999996</v>
      </c>
      <c r="I201" s="215"/>
      <c r="J201" s="13"/>
      <c r="K201" s="13"/>
      <c r="L201" s="211"/>
      <c r="M201" s="216"/>
      <c r="N201" s="217"/>
      <c r="O201" s="217"/>
      <c r="P201" s="217"/>
      <c r="Q201" s="217"/>
      <c r="R201" s="217"/>
      <c r="S201" s="217"/>
      <c r="T201" s="21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12" t="s">
        <v>220</v>
      </c>
      <c r="AU201" s="212" t="s">
        <v>86</v>
      </c>
      <c r="AV201" s="13" t="s">
        <v>86</v>
      </c>
      <c r="AW201" s="13" t="s">
        <v>33</v>
      </c>
      <c r="AX201" s="13" t="s">
        <v>77</v>
      </c>
      <c r="AY201" s="212" t="s">
        <v>168</v>
      </c>
    </row>
    <row r="202" s="13" customFormat="1">
      <c r="A202" s="13"/>
      <c r="B202" s="211"/>
      <c r="C202" s="13"/>
      <c r="D202" s="195" t="s">
        <v>220</v>
      </c>
      <c r="E202" s="212" t="s">
        <v>1</v>
      </c>
      <c r="F202" s="213" t="s">
        <v>312</v>
      </c>
      <c r="G202" s="13"/>
      <c r="H202" s="214">
        <v>-3.1520000000000001</v>
      </c>
      <c r="I202" s="215"/>
      <c r="J202" s="13"/>
      <c r="K202" s="13"/>
      <c r="L202" s="211"/>
      <c r="M202" s="216"/>
      <c r="N202" s="217"/>
      <c r="O202" s="217"/>
      <c r="P202" s="217"/>
      <c r="Q202" s="217"/>
      <c r="R202" s="217"/>
      <c r="S202" s="217"/>
      <c r="T202" s="21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12" t="s">
        <v>220</v>
      </c>
      <c r="AU202" s="212" t="s">
        <v>86</v>
      </c>
      <c r="AV202" s="13" t="s">
        <v>86</v>
      </c>
      <c r="AW202" s="13" t="s">
        <v>33</v>
      </c>
      <c r="AX202" s="13" t="s">
        <v>77</v>
      </c>
      <c r="AY202" s="212" t="s">
        <v>168</v>
      </c>
    </row>
    <row r="203" s="14" customFormat="1">
      <c r="A203" s="14"/>
      <c r="B203" s="219"/>
      <c r="C203" s="14"/>
      <c r="D203" s="195" t="s">
        <v>220</v>
      </c>
      <c r="E203" s="220" t="s">
        <v>1</v>
      </c>
      <c r="F203" s="221" t="s">
        <v>261</v>
      </c>
      <c r="G203" s="14"/>
      <c r="H203" s="222">
        <v>76.131</v>
      </c>
      <c r="I203" s="223"/>
      <c r="J203" s="14"/>
      <c r="K203" s="14"/>
      <c r="L203" s="219"/>
      <c r="M203" s="224"/>
      <c r="N203" s="225"/>
      <c r="O203" s="225"/>
      <c r="P203" s="225"/>
      <c r="Q203" s="225"/>
      <c r="R203" s="225"/>
      <c r="S203" s="225"/>
      <c r="T203" s="22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20" t="s">
        <v>220</v>
      </c>
      <c r="AU203" s="220" t="s">
        <v>86</v>
      </c>
      <c r="AV203" s="14" t="s">
        <v>175</v>
      </c>
      <c r="AW203" s="14" t="s">
        <v>33</v>
      </c>
      <c r="AX203" s="14" t="s">
        <v>84</v>
      </c>
      <c r="AY203" s="220" t="s">
        <v>168</v>
      </c>
    </row>
    <row r="204" s="2" customFormat="1" ht="21.75" customHeight="1">
      <c r="A204" s="37"/>
      <c r="B204" s="180"/>
      <c r="C204" s="181" t="s">
        <v>313</v>
      </c>
      <c r="D204" s="181" t="s">
        <v>171</v>
      </c>
      <c r="E204" s="182" t="s">
        <v>314</v>
      </c>
      <c r="F204" s="183" t="s">
        <v>315</v>
      </c>
      <c r="G204" s="184" t="s">
        <v>316</v>
      </c>
      <c r="H204" s="185">
        <v>4</v>
      </c>
      <c r="I204" s="186"/>
      <c r="J204" s="187">
        <f>ROUND(I204*H204,2)</f>
        <v>0</v>
      </c>
      <c r="K204" s="188"/>
      <c r="L204" s="38"/>
      <c r="M204" s="189" t="s">
        <v>1</v>
      </c>
      <c r="N204" s="190" t="s">
        <v>42</v>
      </c>
      <c r="O204" s="76"/>
      <c r="P204" s="191">
        <f>O204*H204</f>
        <v>0</v>
      </c>
      <c r="Q204" s="191">
        <v>0.04555</v>
      </c>
      <c r="R204" s="191">
        <f>Q204*H204</f>
        <v>0.1822</v>
      </c>
      <c r="S204" s="191">
        <v>0</v>
      </c>
      <c r="T204" s="19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3" t="s">
        <v>175</v>
      </c>
      <c r="AT204" s="193" t="s">
        <v>171</v>
      </c>
      <c r="AU204" s="193" t="s">
        <v>86</v>
      </c>
      <c r="AY204" s="18" t="s">
        <v>168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8" t="s">
        <v>84</v>
      </c>
      <c r="BK204" s="194">
        <f>ROUND(I204*H204,2)</f>
        <v>0</v>
      </c>
      <c r="BL204" s="18" t="s">
        <v>175</v>
      </c>
      <c r="BM204" s="193" t="s">
        <v>317</v>
      </c>
    </row>
    <row r="205" s="13" customFormat="1">
      <c r="A205" s="13"/>
      <c r="B205" s="211"/>
      <c r="C205" s="13"/>
      <c r="D205" s="195" t="s">
        <v>220</v>
      </c>
      <c r="E205" s="212" t="s">
        <v>1</v>
      </c>
      <c r="F205" s="213" t="s">
        <v>318</v>
      </c>
      <c r="G205" s="13"/>
      <c r="H205" s="214">
        <v>4</v>
      </c>
      <c r="I205" s="215"/>
      <c r="J205" s="13"/>
      <c r="K205" s="13"/>
      <c r="L205" s="211"/>
      <c r="M205" s="216"/>
      <c r="N205" s="217"/>
      <c r="O205" s="217"/>
      <c r="P205" s="217"/>
      <c r="Q205" s="217"/>
      <c r="R205" s="217"/>
      <c r="S205" s="217"/>
      <c r="T205" s="21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12" t="s">
        <v>220</v>
      </c>
      <c r="AU205" s="212" t="s">
        <v>86</v>
      </c>
      <c r="AV205" s="13" t="s">
        <v>86</v>
      </c>
      <c r="AW205" s="13" t="s">
        <v>33</v>
      </c>
      <c r="AX205" s="13" t="s">
        <v>84</v>
      </c>
      <c r="AY205" s="212" t="s">
        <v>168</v>
      </c>
    </row>
    <row r="206" s="2" customFormat="1" ht="21.75" customHeight="1">
      <c r="A206" s="37"/>
      <c r="B206" s="180"/>
      <c r="C206" s="181" t="s">
        <v>319</v>
      </c>
      <c r="D206" s="181" t="s">
        <v>171</v>
      </c>
      <c r="E206" s="182" t="s">
        <v>320</v>
      </c>
      <c r="F206" s="183" t="s">
        <v>321</v>
      </c>
      <c r="G206" s="184" t="s">
        <v>316</v>
      </c>
      <c r="H206" s="185">
        <v>3</v>
      </c>
      <c r="I206" s="186"/>
      <c r="J206" s="187">
        <f>ROUND(I206*H206,2)</f>
        <v>0</v>
      </c>
      <c r="K206" s="188"/>
      <c r="L206" s="38"/>
      <c r="M206" s="189" t="s">
        <v>1</v>
      </c>
      <c r="N206" s="190" t="s">
        <v>42</v>
      </c>
      <c r="O206" s="76"/>
      <c r="P206" s="191">
        <f>O206*H206</f>
        <v>0</v>
      </c>
      <c r="Q206" s="191">
        <v>0.11805</v>
      </c>
      <c r="R206" s="191">
        <f>Q206*H206</f>
        <v>0.35415000000000002</v>
      </c>
      <c r="S206" s="191">
        <v>0</v>
      </c>
      <c r="T206" s="19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3" t="s">
        <v>175</v>
      </c>
      <c r="AT206" s="193" t="s">
        <v>171</v>
      </c>
      <c r="AU206" s="193" t="s">
        <v>86</v>
      </c>
      <c r="AY206" s="18" t="s">
        <v>168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8" t="s">
        <v>84</v>
      </c>
      <c r="BK206" s="194">
        <f>ROUND(I206*H206,2)</f>
        <v>0</v>
      </c>
      <c r="BL206" s="18" t="s">
        <v>175</v>
      </c>
      <c r="BM206" s="193" t="s">
        <v>322</v>
      </c>
    </row>
    <row r="207" s="2" customFormat="1" ht="33" customHeight="1">
      <c r="A207" s="37"/>
      <c r="B207" s="180"/>
      <c r="C207" s="181" t="s">
        <v>323</v>
      </c>
      <c r="D207" s="181" t="s">
        <v>171</v>
      </c>
      <c r="E207" s="182" t="s">
        <v>324</v>
      </c>
      <c r="F207" s="183" t="s">
        <v>325</v>
      </c>
      <c r="G207" s="184" t="s">
        <v>242</v>
      </c>
      <c r="H207" s="185">
        <v>0.16800000000000001</v>
      </c>
      <c r="I207" s="186"/>
      <c r="J207" s="187">
        <f>ROUND(I207*H207,2)</f>
        <v>0</v>
      </c>
      <c r="K207" s="188"/>
      <c r="L207" s="38"/>
      <c r="M207" s="189" t="s">
        <v>1</v>
      </c>
      <c r="N207" s="190" t="s">
        <v>42</v>
      </c>
      <c r="O207" s="76"/>
      <c r="P207" s="191">
        <f>O207*H207</f>
        <v>0</v>
      </c>
      <c r="Q207" s="191">
        <v>0.019539999999999998</v>
      </c>
      <c r="R207" s="191">
        <f>Q207*H207</f>
        <v>0.0032827199999999998</v>
      </c>
      <c r="S207" s="191">
        <v>0</v>
      </c>
      <c r="T207" s="19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93" t="s">
        <v>175</v>
      </c>
      <c r="AT207" s="193" t="s">
        <v>171</v>
      </c>
      <c r="AU207" s="193" t="s">
        <v>86</v>
      </c>
      <c r="AY207" s="18" t="s">
        <v>168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8" t="s">
        <v>84</v>
      </c>
      <c r="BK207" s="194">
        <f>ROUND(I207*H207,2)</f>
        <v>0</v>
      </c>
      <c r="BL207" s="18" t="s">
        <v>175</v>
      </c>
      <c r="BM207" s="193" t="s">
        <v>326</v>
      </c>
    </row>
    <row r="208" s="13" customFormat="1">
      <c r="A208" s="13"/>
      <c r="B208" s="211"/>
      <c r="C208" s="13"/>
      <c r="D208" s="195" t="s">
        <v>220</v>
      </c>
      <c r="E208" s="212" t="s">
        <v>1</v>
      </c>
      <c r="F208" s="213" t="s">
        <v>327</v>
      </c>
      <c r="G208" s="13"/>
      <c r="H208" s="214">
        <v>0.16800000000000001</v>
      </c>
      <c r="I208" s="215"/>
      <c r="J208" s="13"/>
      <c r="K208" s="13"/>
      <c r="L208" s="211"/>
      <c r="M208" s="216"/>
      <c r="N208" s="217"/>
      <c r="O208" s="217"/>
      <c r="P208" s="217"/>
      <c r="Q208" s="217"/>
      <c r="R208" s="217"/>
      <c r="S208" s="217"/>
      <c r="T208" s="218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12" t="s">
        <v>220</v>
      </c>
      <c r="AU208" s="212" t="s">
        <v>86</v>
      </c>
      <c r="AV208" s="13" t="s">
        <v>86</v>
      </c>
      <c r="AW208" s="13" t="s">
        <v>33</v>
      </c>
      <c r="AX208" s="13" t="s">
        <v>84</v>
      </c>
      <c r="AY208" s="212" t="s">
        <v>168</v>
      </c>
    </row>
    <row r="209" s="2" customFormat="1" ht="24.15" customHeight="1">
      <c r="A209" s="37"/>
      <c r="B209" s="180"/>
      <c r="C209" s="200" t="s">
        <v>328</v>
      </c>
      <c r="D209" s="200" t="s">
        <v>209</v>
      </c>
      <c r="E209" s="201" t="s">
        <v>329</v>
      </c>
      <c r="F209" s="202" t="s">
        <v>330</v>
      </c>
      <c r="G209" s="203" t="s">
        <v>242</v>
      </c>
      <c r="H209" s="204">
        <v>0.16800000000000001</v>
      </c>
      <c r="I209" s="205"/>
      <c r="J209" s="206">
        <f>ROUND(I209*H209,2)</f>
        <v>0</v>
      </c>
      <c r="K209" s="207"/>
      <c r="L209" s="208"/>
      <c r="M209" s="209" t="s">
        <v>1</v>
      </c>
      <c r="N209" s="210" t="s">
        <v>42</v>
      </c>
      <c r="O209" s="76"/>
      <c r="P209" s="191">
        <f>O209*H209</f>
        <v>0</v>
      </c>
      <c r="Q209" s="191">
        <v>1</v>
      </c>
      <c r="R209" s="191">
        <f>Q209*H209</f>
        <v>0.16800000000000001</v>
      </c>
      <c r="S209" s="191">
        <v>0</v>
      </c>
      <c r="T209" s="19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93" t="s">
        <v>203</v>
      </c>
      <c r="AT209" s="193" t="s">
        <v>209</v>
      </c>
      <c r="AU209" s="193" t="s">
        <v>86</v>
      </c>
      <c r="AY209" s="18" t="s">
        <v>168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8" t="s">
        <v>84</v>
      </c>
      <c r="BK209" s="194">
        <f>ROUND(I209*H209,2)</f>
        <v>0</v>
      </c>
      <c r="BL209" s="18" t="s">
        <v>175</v>
      </c>
      <c r="BM209" s="193" t="s">
        <v>331</v>
      </c>
    </row>
    <row r="210" s="2" customFormat="1">
      <c r="A210" s="37"/>
      <c r="B210" s="38"/>
      <c r="C210" s="37"/>
      <c r="D210" s="195" t="s">
        <v>188</v>
      </c>
      <c r="E210" s="37"/>
      <c r="F210" s="196" t="s">
        <v>332</v>
      </c>
      <c r="G210" s="37"/>
      <c r="H210" s="37"/>
      <c r="I210" s="197"/>
      <c r="J210" s="37"/>
      <c r="K210" s="37"/>
      <c r="L210" s="38"/>
      <c r="M210" s="198"/>
      <c r="N210" s="199"/>
      <c r="O210" s="76"/>
      <c r="P210" s="76"/>
      <c r="Q210" s="76"/>
      <c r="R210" s="76"/>
      <c r="S210" s="76"/>
      <c r="T210" s="7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188</v>
      </c>
      <c r="AU210" s="18" t="s">
        <v>86</v>
      </c>
    </row>
    <row r="211" s="2" customFormat="1" ht="21.75" customHeight="1">
      <c r="A211" s="37"/>
      <c r="B211" s="180"/>
      <c r="C211" s="181" t="s">
        <v>333</v>
      </c>
      <c r="D211" s="181" t="s">
        <v>171</v>
      </c>
      <c r="E211" s="182" t="s">
        <v>334</v>
      </c>
      <c r="F211" s="183" t="s">
        <v>335</v>
      </c>
      <c r="G211" s="184" t="s">
        <v>242</v>
      </c>
      <c r="H211" s="185">
        <v>8.0500000000000007</v>
      </c>
      <c r="I211" s="186"/>
      <c r="J211" s="187">
        <f>ROUND(I211*H211,2)</f>
        <v>0</v>
      </c>
      <c r="K211" s="188"/>
      <c r="L211" s="38"/>
      <c r="M211" s="189" t="s">
        <v>1</v>
      </c>
      <c r="N211" s="190" t="s">
        <v>42</v>
      </c>
      <c r="O211" s="76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3" t="s">
        <v>175</v>
      </c>
      <c r="AT211" s="193" t="s">
        <v>171</v>
      </c>
      <c r="AU211" s="193" t="s">
        <v>86</v>
      </c>
      <c r="AY211" s="18" t="s">
        <v>168</v>
      </c>
      <c r="BE211" s="194">
        <f>IF(N211="základní",J211,0)</f>
        <v>0</v>
      </c>
      <c r="BF211" s="194">
        <f>IF(N211="snížená",J211,0)</f>
        <v>0</v>
      </c>
      <c r="BG211" s="194">
        <f>IF(N211="zákl. přenesená",J211,0)</f>
        <v>0</v>
      </c>
      <c r="BH211" s="194">
        <f>IF(N211="sníž. přenesená",J211,0)</f>
        <v>0</v>
      </c>
      <c r="BI211" s="194">
        <f>IF(N211="nulová",J211,0)</f>
        <v>0</v>
      </c>
      <c r="BJ211" s="18" t="s">
        <v>84</v>
      </c>
      <c r="BK211" s="194">
        <f>ROUND(I211*H211,2)</f>
        <v>0</v>
      </c>
      <c r="BL211" s="18" t="s">
        <v>175</v>
      </c>
      <c r="BM211" s="193" t="s">
        <v>336</v>
      </c>
    </row>
    <row r="212" s="2" customFormat="1" ht="49.05" customHeight="1">
      <c r="A212" s="37"/>
      <c r="B212" s="180"/>
      <c r="C212" s="200" t="s">
        <v>337</v>
      </c>
      <c r="D212" s="200" t="s">
        <v>209</v>
      </c>
      <c r="E212" s="201" t="s">
        <v>338</v>
      </c>
      <c r="F212" s="202" t="s">
        <v>339</v>
      </c>
      <c r="G212" s="203" t="s">
        <v>242</v>
      </c>
      <c r="H212" s="204">
        <v>7.0999999999999996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42</v>
      </c>
      <c r="O212" s="76"/>
      <c r="P212" s="191">
        <f>O212*H212</f>
        <v>0</v>
      </c>
      <c r="Q212" s="191">
        <v>1</v>
      </c>
      <c r="R212" s="191">
        <f>Q212*H212</f>
        <v>7.0999999999999996</v>
      </c>
      <c r="S212" s="191">
        <v>0</v>
      </c>
      <c r="T212" s="19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3" t="s">
        <v>203</v>
      </c>
      <c r="AT212" s="193" t="s">
        <v>209</v>
      </c>
      <c r="AU212" s="193" t="s">
        <v>86</v>
      </c>
      <c r="AY212" s="18" t="s">
        <v>168</v>
      </c>
      <c r="BE212" s="194">
        <f>IF(N212="základní",J212,0)</f>
        <v>0</v>
      </c>
      <c r="BF212" s="194">
        <f>IF(N212="snížená",J212,0)</f>
        <v>0</v>
      </c>
      <c r="BG212" s="194">
        <f>IF(N212="zákl. přenesená",J212,0)</f>
        <v>0</v>
      </c>
      <c r="BH212" s="194">
        <f>IF(N212="sníž. přenesená",J212,0)</f>
        <v>0</v>
      </c>
      <c r="BI212" s="194">
        <f>IF(N212="nulová",J212,0)</f>
        <v>0</v>
      </c>
      <c r="BJ212" s="18" t="s">
        <v>84</v>
      </c>
      <c r="BK212" s="194">
        <f>ROUND(I212*H212,2)</f>
        <v>0</v>
      </c>
      <c r="BL212" s="18" t="s">
        <v>175</v>
      </c>
      <c r="BM212" s="193" t="s">
        <v>340</v>
      </c>
    </row>
    <row r="213" s="2" customFormat="1" ht="49.05" customHeight="1">
      <c r="A213" s="37"/>
      <c r="B213" s="180"/>
      <c r="C213" s="200" t="s">
        <v>341</v>
      </c>
      <c r="D213" s="200" t="s">
        <v>209</v>
      </c>
      <c r="E213" s="201" t="s">
        <v>342</v>
      </c>
      <c r="F213" s="202" t="s">
        <v>343</v>
      </c>
      <c r="G213" s="203" t="s">
        <v>242</v>
      </c>
      <c r="H213" s="204">
        <v>0.94999999999999996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42</v>
      </c>
      <c r="O213" s="76"/>
      <c r="P213" s="191">
        <f>O213*H213</f>
        <v>0</v>
      </c>
      <c r="Q213" s="191">
        <v>1</v>
      </c>
      <c r="R213" s="191">
        <f>Q213*H213</f>
        <v>0.94999999999999996</v>
      </c>
      <c r="S213" s="191">
        <v>0</v>
      </c>
      <c r="T213" s="19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3" t="s">
        <v>203</v>
      </c>
      <c r="AT213" s="193" t="s">
        <v>209</v>
      </c>
      <c r="AU213" s="193" t="s">
        <v>86</v>
      </c>
      <c r="AY213" s="18" t="s">
        <v>168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8" t="s">
        <v>84</v>
      </c>
      <c r="BK213" s="194">
        <f>ROUND(I213*H213,2)</f>
        <v>0</v>
      </c>
      <c r="BL213" s="18" t="s">
        <v>175</v>
      </c>
      <c r="BM213" s="193" t="s">
        <v>344</v>
      </c>
    </row>
    <row r="214" s="2" customFormat="1" ht="33" customHeight="1">
      <c r="A214" s="37"/>
      <c r="B214" s="180"/>
      <c r="C214" s="181" t="s">
        <v>345</v>
      </c>
      <c r="D214" s="181" t="s">
        <v>171</v>
      </c>
      <c r="E214" s="182" t="s">
        <v>346</v>
      </c>
      <c r="F214" s="183" t="s">
        <v>347</v>
      </c>
      <c r="G214" s="184" t="s">
        <v>316</v>
      </c>
      <c r="H214" s="185">
        <v>2</v>
      </c>
      <c r="I214" s="186"/>
      <c r="J214" s="187">
        <f>ROUND(I214*H214,2)</f>
        <v>0</v>
      </c>
      <c r="K214" s="188"/>
      <c r="L214" s="38"/>
      <c r="M214" s="189" t="s">
        <v>1</v>
      </c>
      <c r="N214" s="190" t="s">
        <v>42</v>
      </c>
      <c r="O214" s="76"/>
      <c r="P214" s="191">
        <f>O214*H214</f>
        <v>0</v>
      </c>
      <c r="Q214" s="191">
        <v>0.050220000000000001</v>
      </c>
      <c r="R214" s="191">
        <f>Q214*H214</f>
        <v>0.10044</v>
      </c>
      <c r="S214" s="191">
        <v>0</v>
      </c>
      <c r="T214" s="19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93" t="s">
        <v>175</v>
      </c>
      <c r="AT214" s="193" t="s">
        <v>171</v>
      </c>
      <c r="AU214" s="193" t="s">
        <v>86</v>
      </c>
      <c r="AY214" s="18" t="s">
        <v>168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8" t="s">
        <v>84</v>
      </c>
      <c r="BK214" s="194">
        <f>ROUND(I214*H214,2)</f>
        <v>0</v>
      </c>
      <c r="BL214" s="18" t="s">
        <v>175</v>
      </c>
      <c r="BM214" s="193" t="s">
        <v>348</v>
      </c>
    </row>
    <row r="215" s="13" customFormat="1">
      <c r="A215" s="13"/>
      <c r="B215" s="211"/>
      <c r="C215" s="13"/>
      <c r="D215" s="195" t="s">
        <v>220</v>
      </c>
      <c r="E215" s="212" t="s">
        <v>1</v>
      </c>
      <c r="F215" s="213" t="s">
        <v>349</v>
      </c>
      <c r="G215" s="13"/>
      <c r="H215" s="214">
        <v>2</v>
      </c>
      <c r="I215" s="215"/>
      <c r="J215" s="13"/>
      <c r="K215" s="13"/>
      <c r="L215" s="211"/>
      <c r="M215" s="216"/>
      <c r="N215" s="217"/>
      <c r="O215" s="217"/>
      <c r="P215" s="217"/>
      <c r="Q215" s="217"/>
      <c r="R215" s="217"/>
      <c r="S215" s="217"/>
      <c r="T215" s="21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12" t="s">
        <v>220</v>
      </c>
      <c r="AU215" s="212" t="s">
        <v>86</v>
      </c>
      <c r="AV215" s="13" t="s">
        <v>86</v>
      </c>
      <c r="AW215" s="13" t="s">
        <v>33</v>
      </c>
      <c r="AX215" s="13" t="s">
        <v>84</v>
      </c>
      <c r="AY215" s="212" t="s">
        <v>168</v>
      </c>
    </row>
    <row r="216" s="2" customFormat="1" ht="24.15" customHeight="1">
      <c r="A216" s="37"/>
      <c r="B216" s="180"/>
      <c r="C216" s="181" t="s">
        <v>350</v>
      </c>
      <c r="D216" s="181" t="s">
        <v>171</v>
      </c>
      <c r="E216" s="182" t="s">
        <v>351</v>
      </c>
      <c r="F216" s="183" t="s">
        <v>352</v>
      </c>
      <c r="G216" s="184" t="s">
        <v>218</v>
      </c>
      <c r="H216" s="185">
        <v>13.050000000000001</v>
      </c>
      <c r="I216" s="186"/>
      <c r="J216" s="187">
        <f>ROUND(I216*H216,2)</f>
        <v>0</v>
      </c>
      <c r="K216" s="188"/>
      <c r="L216" s="38"/>
      <c r="M216" s="189" t="s">
        <v>1</v>
      </c>
      <c r="N216" s="190" t="s">
        <v>42</v>
      </c>
      <c r="O216" s="76"/>
      <c r="P216" s="191">
        <f>O216*H216</f>
        <v>0</v>
      </c>
      <c r="Q216" s="191">
        <v>0.068479999999999999</v>
      </c>
      <c r="R216" s="191">
        <f>Q216*H216</f>
        <v>0.89366400000000001</v>
      </c>
      <c r="S216" s="191">
        <v>0</v>
      </c>
      <c r="T216" s="19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93" t="s">
        <v>175</v>
      </c>
      <c r="AT216" s="193" t="s">
        <v>171</v>
      </c>
      <c r="AU216" s="193" t="s">
        <v>86</v>
      </c>
      <c r="AY216" s="18" t="s">
        <v>168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8" t="s">
        <v>84</v>
      </c>
      <c r="BK216" s="194">
        <f>ROUND(I216*H216,2)</f>
        <v>0</v>
      </c>
      <c r="BL216" s="18" t="s">
        <v>175</v>
      </c>
      <c r="BM216" s="193" t="s">
        <v>353</v>
      </c>
    </row>
    <row r="217" s="13" customFormat="1">
      <c r="A217" s="13"/>
      <c r="B217" s="211"/>
      <c r="C217" s="13"/>
      <c r="D217" s="195" t="s">
        <v>220</v>
      </c>
      <c r="E217" s="212" t="s">
        <v>1</v>
      </c>
      <c r="F217" s="213" t="s">
        <v>354</v>
      </c>
      <c r="G217" s="13"/>
      <c r="H217" s="214">
        <v>6.6500000000000004</v>
      </c>
      <c r="I217" s="215"/>
      <c r="J217" s="13"/>
      <c r="K217" s="13"/>
      <c r="L217" s="211"/>
      <c r="M217" s="216"/>
      <c r="N217" s="217"/>
      <c r="O217" s="217"/>
      <c r="P217" s="217"/>
      <c r="Q217" s="217"/>
      <c r="R217" s="217"/>
      <c r="S217" s="217"/>
      <c r="T217" s="21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12" t="s">
        <v>220</v>
      </c>
      <c r="AU217" s="212" t="s">
        <v>86</v>
      </c>
      <c r="AV217" s="13" t="s">
        <v>86</v>
      </c>
      <c r="AW217" s="13" t="s">
        <v>33</v>
      </c>
      <c r="AX217" s="13" t="s">
        <v>77</v>
      </c>
      <c r="AY217" s="212" t="s">
        <v>168</v>
      </c>
    </row>
    <row r="218" s="13" customFormat="1">
      <c r="A218" s="13"/>
      <c r="B218" s="211"/>
      <c r="C218" s="13"/>
      <c r="D218" s="195" t="s">
        <v>220</v>
      </c>
      <c r="E218" s="212" t="s">
        <v>1</v>
      </c>
      <c r="F218" s="213" t="s">
        <v>355</v>
      </c>
      <c r="G218" s="13"/>
      <c r="H218" s="214">
        <v>6.4000000000000004</v>
      </c>
      <c r="I218" s="215"/>
      <c r="J218" s="13"/>
      <c r="K218" s="13"/>
      <c r="L218" s="211"/>
      <c r="M218" s="216"/>
      <c r="N218" s="217"/>
      <c r="O218" s="217"/>
      <c r="P218" s="217"/>
      <c r="Q218" s="217"/>
      <c r="R218" s="217"/>
      <c r="S218" s="217"/>
      <c r="T218" s="21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12" t="s">
        <v>220</v>
      </c>
      <c r="AU218" s="212" t="s">
        <v>86</v>
      </c>
      <c r="AV218" s="13" t="s">
        <v>86</v>
      </c>
      <c r="AW218" s="13" t="s">
        <v>33</v>
      </c>
      <c r="AX218" s="13" t="s">
        <v>77</v>
      </c>
      <c r="AY218" s="212" t="s">
        <v>168</v>
      </c>
    </row>
    <row r="219" s="14" customFormat="1">
      <c r="A219" s="14"/>
      <c r="B219" s="219"/>
      <c r="C219" s="14"/>
      <c r="D219" s="195" t="s">
        <v>220</v>
      </c>
      <c r="E219" s="220" t="s">
        <v>1</v>
      </c>
      <c r="F219" s="221" t="s">
        <v>261</v>
      </c>
      <c r="G219" s="14"/>
      <c r="H219" s="222">
        <v>13.050000000000001</v>
      </c>
      <c r="I219" s="223"/>
      <c r="J219" s="14"/>
      <c r="K219" s="14"/>
      <c r="L219" s="219"/>
      <c r="M219" s="224"/>
      <c r="N219" s="225"/>
      <c r="O219" s="225"/>
      <c r="P219" s="225"/>
      <c r="Q219" s="225"/>
      <c r="R219" s="225"/>
      <c r="S219" s="225"/>
      <c r="T219" s="226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20" t="s">
        <v>220</v>
      </c>
      <c r="AU219" s="220" t="s">
        <v>86</v>
      </c>
      <c r="AV219" s="14" t="s">
        <v>175</v>
      </c>
      <c r="AW219" s="14" t="s">
        <v>33</v>
      </c>
      <c r="AX219" s="14" t="s">
        <v>84</v>
      </c>
      <c r="AY219" s="220" t="s">
        <v>168</v>
      </c>
    </row>
    <row r="220" s="2" customFormat="1" ht="24.15" customHeight="1">
      <c r="A220" s="37"/>
      <c r="B220" s="180"/>
      <c r="C220" s="181" t="s">
        <v>356</v>
      </c>
      <c r="D220" s="181" t="s">
        <v>171</v>
      </c>
      <c r="E220" s="182" t="s">
        <v>357</v>
      </c>
      <c r="F220" s="183" t="s">
        <v>358</v>
      </c>
      <c r="G220" s="184" t="s">
        <v>225</v>
      </c>
      <c r="H220" s="185">
        <v>5.0869999999999997</v>
      </c>
      <c r="I220" s="186"/>
      <c r="J220" s="187">
        <f>ROUND(I220*H220,2)</f>
        <v>0</v>
      </c>
      <c r="K220" s="188"/>
      <c r="L220" s="38"/>
      <c r="M220" s="189" t="s">
        <v>1</v>
      </c>
      <c r="N220" s="190" t="s">
        <v>42</v>
      </c>
      <c r="O220" s="76"/>
      <c r="P220" s="191">
        <f>O220*H220</f>
        <v>0</v>
      </c>
      <c r="Q220" s="191">
        <v>2.5018899999999999</v>
      </c>
      <c r="R220" s="191">
        <f>Q220*H220</f>
        <v>12.727114429999999</v>
      </c>
      <c r="S220" s="191">
        <v>0</v>
      </c>
      <c r="T220" s="19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93" t="s">
        <v>175</v>
      </c>
      <c r="AT220" s="193" t="s">
        <v>171</v>
      </c>
      <c r="AU220" s="193" t="s">
        <v>86</v>
      </c>
      <c r="AY220" s="18" t="s">
        <v>168</v>
      </c>
      <c r="BE220" s="194">
        <f>IF(N220="základní",J220,0)</f>
        <v>0</v>
      </c>
      <c r="BF220" s="194">
        <f>IF(N220="snížená",J220,0)</f>
        <v>0</v>
      </c>
      <c r="BG220" s="194">
        <f>IF(N220="zákl. přenesená",J220,0)</f>
        <v>0</v>
      </c>
      <c r="BH220" s="194">
        <f>IF(N220="sníž. přenesená",J220,0)</f>
        <v>0</v>
      </c>
      <c r="BI220" s="194">
        <f>IF(N220="nulová",J220,0)</f>
        <v>0</v>
      </c>
      <c r="BJ220" s="18" t="s">
        <v>84</v>
      </c>
      <c r="BK220" s="194">
        <f>ROUND(I220*H220,2)</f>
        <v>0</v>
      </c>
      <c r="BL220" s="18" t="s">
        <v>175</v>
      </c>
      <c r="BM220" s="193" t="s">
        <v>359</v>
      </c>
    </row>
    <row r="221" s="13" customFormat="1">
      <c r="A221" s="13"/>
      <c r="B221" s="211"/>
      <c r="C221" s="13"/>
      <c r="D221" s="195" t="s">
        <v>220</v>
      </c>
      <c r="E221" s="212" t="s">
        <v>1</v>
      </c>
      <c r="F221" s="213" t="s">
        <v>360</v>
      </c>
      <c r="G221" s="13"/>
      <c r="H221" s="214">
        <v>5.0869999999999997</v>
      </c>
      <c r="I221" s="215"/>
      <c r="J221" s="13"/>
      <c r="K221" s="13"/>
      <c r="L221" s="211"/>
      <c r="M221" s="216"/>
      <c r="N221" s="217"/>
      <c r="O221" s="217"/>
      <c r="P221" s="217"/>
      <c r="Q221" s="217"/>
      <c r="R221" s="217"/>
      <c r="S221" s="217"/>
      <c r="T221" s="21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12" t="s">
        <v>220</v>
      </c>
      <c r="AU221" s="212" t="s">
        <v>86</v>
      </c>
      <c r="AV221" s="13" t="s">
        <v>86</v>
      </c>
      <c r="AW221" s="13" t="s">
        <v>33</v>
      </c>
      <c r="AX221" s="13" t="s">
        <v>84</v>
      </c>
      <c r="AY221" s="212" t="s">
        <v>168</v>
      </c>
    </row>
    <row r="222" s="2" customFormat="1" ht="24.15" customHeight="1">
      <c r="A222" s="37"/>
      <c r="B222" s="180"/>
      <c r="C222" s="181" t="s">
        <v>361</v>
      </c>
      <c r="D222" s="181" t="s">
        <v>171</v>
      </c>
      <c r="E222" s="182" t="s">
        <v>362</v>
      </c>
      <c r="F222" s="183" t="s">
        <v>363</v>
      </c>
      <c r="G222" s="184" t="s">
        <v>218</v>
      </c>
      <c r="H222" s="185">
        <v>62.590000000000003</v>
      </c>
      <c r="I222" s="186"/>
      <c r="J222" s="187">
        <f>ROUND(I222*H222,2)</f>
        <v>0</v>
      </c>
      <c r="K222" s="188"/>
      <c r="L222" s="38"/>
      <c r="M222" s="189" t="s">
        <v>1</v>
      </c>
      <c r="N222" s="190" t="s">
        <v>42</v>
      </c>
      <c r="O222" s="76"/>
      <c r="P222" s="191">
        <f>O222*H222</f>
        <v>0</v>
      </c>
      <c r="Q222" s="191">
        <v>0.00142</v>
      </c>
      <c r="R222" s="191">
        <f>Q222*H222</f>
        <v>0.088877800000000007</v>
      </c>
      <c r="S222" s="191">
        <v>0</v>
      </c>
      <c r="T222" s="19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93" t="s">
        <v>175</v>
      </c>
      <c r="AT222" s="193" t="s">
        <v>171</v>
      </c>
      <c r="AU222" s="193" t="s">
        <v>86</v>
      </c>
      <c r="AY222" s="18" t="s">
        <v>168</v>
      </c>
      <c r="BE222" s="194">
        <f>IF(N222="základní",J222,0)</f>
        <v>0</v>
      </c>
      <c r="BF222" s="194">
        <f>IF(N222="snížená",J222,0)</f>
        <v>0</v>
      </c>
      <c r="BG222" s="194">
        <f>IF(N222="zákl. přenesená",J222,0)</f>
        <v>0</v>
      </c>
      <c r="BH222" s="194">
        <f>IF(N222="sníž. přenesená",J222,0)</f>
        <v>0</v>
      </c>
      <c r="BI222" s="194">
        <f>IF(N222="nulová",J222,0)</f>
        <v>0</v>
      </c>
      <c r="BJ222" s="18" t="s">
        <v>84</v>
      </c>
      <c r="BK222" s="194">
        <f>ROUND(I222*H222,2)</f>
        <v>0</v>
      </c>
      <c r="BL222" s="18" t="s">
        <v>175</v>
      </c>
      <c r="BM222" s="193" t="s">
        <v>364</v>
      </c>
    </row>
    <row r="223" s="13" customFormat="1">
      <c r="A223" s="13"/>
      <c r="B223" s="211"/>
      <c r="C223" s="13"/>
      <c r="D223" s="195" t="s">
        <v>220</v>
      </c>
      <c r="E223" s="212" t="s">
        <v>1</v>
      </c>
      <c r="F223" s="213" t="s">
        <v>365</v>
      </c>
      <c r="G223" s="13"/>
      <c r="H223" s="214">
        <v>62.590000000000003</v>
      </c>
      <c r="I223" s="215"/>
      <c r="J223" s="13"/>
      <c r="K223" s="13"/>
      <c r="L223" s="211"/>
      <c r="M223" s="216"/>
      <c r="N223" s="217"/>
      <c r="O223" s="217"/>
      <c r="P223" s="217"/>
      <c r="Q223" s="217"/>
      <c r="R223" s="217"/>
      <c r="S223" s="217"/>
      <c r="T223" s="21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12" t="s">
        <v>220</v>
      </c>
      <c r="AU223" s="212" t="s">
        <v>86</v>
      </c>
      <c r="AV223" s="13" t="s">
        <v>86</v>
      </c>
      <c r="AW223" s="13" t="s">
        <v>33</v>
      </c>
      <c r="AX223" s="13" t="s">
        <v>84</v>
      </c>
      <c r="AY223" s="212" t="s">
        <v>168</v>
      </c>
    </row>
    <row r="224" s="2" customFormat="1" ht="24.15" customHeight="1">
      <c r="A224" s="37"/>
      <c r="B224" s="180"/>
      <c r="C224" s="181" t="s">
        <v>366</v>
      </c>
      <c r="D224" s="181" t="s">
        <v>171</v>
      </c>
      <c r="E224" s="182" t="s">
        <v>367</v>
      </c>
      <c r="F224" s="183" t="s">
        <v>368</v>
      </c>
      <c r="G224" s="184" t="s">
        <v>218</v>
      </c>
      <c r="H224" s="185">
        <v>62.590000000000003</v>
      </c>
      <c r="I224" s="186"/>
      <c r="J224" s="187">
        <f>ROUND(I224*H224,2)</f>
        <v>0</v>
      </c>
      <c r="K224" s="188"/>
      <c r="L224" s="38"/>
      <c r="M224" s="189" t="s">
        <v>1</v>
      </c>
      <c r="N224" s="190" t="s">
        <v>42</v>
      </c>
      <c r="O224" s="76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93" t="s">
        <v>175</v>
      </c>
      <c r="AT224" s="193" t="s">
        <v>171</v>
      </c>
      <c r="AU224" s="193" t="s">
        <v>86</v>
      </c>
      <c r="AY224" s="18" t="s">
        <v>168</v>
      </c>
      <c r="BE224" s="194">
        <f>IF(N224="základní",J224,0)</f>
        <v>0</v>
      </c>
      <c r="BF224" s="194">
        <f>IF(N224="snížená",J224,0)</f>
        <v>0</v>
      </c>
      <c r="BG224" s="194">
        <f>IF(N224="zákl. přenesená",J224,0)</f>
        <v>0</v>
      </c>
      <c r="BH224" s="194">
        <f>IF(N224="sníž. přenesená",J224,0)</f>
        <v>0</v>
      </c>
      <c r="BI224" s="194">
        <f>IF(N224="nulová",J224,0)</f>
        <v>0</v>
      </c>
      <c r="BJ224" s="18" t="s">
        <v>84</v>
      </c>
      <c r="BK224" s="194">
        <f>ROUND(I224*H224,2)</f>
        <v>0</v>
      </c>
      <c r="BL224" s="18" t="s">
        <v>175</v>
      </c>
      <c r="BM224" s="193" t="s">
        <v>369</v>
      </c>
    </row>
    <row r="225" s="2" customFormat="1" ht="24.15" customHeight="1">
      <c r="A225" s="37"/>
      <c r="B225" s="180"/>
      <c r="C225" s="181" t="s">
        <v>370</v>
      </c>
      <c r="D225" s="181" t="s">
        <v>171</v>
      </c>
      <c r="E225" s="182" t="s">
        <v>371</v>
      </c>
      <c r="F225" s="183" t="s">
        <v>372</v>
      </c>
      <c r="G225" s="184" t="s">
        <v>242</v>
      </c>
      <c r="H225" s="185">
        <v>0.499</v>
      </c>
      <c r="I225" s="186"/>
      <c r="J225" s="187">
        <f>ROUND(I225*H225,2)</f>
        <v>0</v>
      </c>
      <c r="K225" s="188"/>
      <c r="L225" s="38"/>
      <c r="M225" s="189" t="s">
        <v>1</v>
      </c>
      <c r="N225" s="190" t="s">
        <v>42</v>
      </c>
      <c r="O225" s="76"/>
      <c r="P225" s="191">
        <f>O225*H225</f>
        <v>0</v>
      </c>
      <c r="Q225" s="191">
        <v>1.0508900000000001</v>
      </c>
      <c r="R225" s="191">
        <f>Q225*H225</f>
        <v>0.52439411000000002</v>
      </c>
      <c r="S225" s="191">
        <v>0</v>
      </c>
      <c r="T225" s="19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3" t="s">
        <v>175</v>
      </c>
      <c r="AT225" s="193" t="s">
        <v>171</v>
      </c>
      <c r="AU225" s="193" t="s">
        <v>86</v>
      </c>
      <c r="AY225" s="18" t="s">
        <v>168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18" t="s">
        <v>84</v>
      </c>
      <c r="BK225" s="194">
        <f>ROUND(I225*H225,2)</f>
        <v>0</v>
      </c>
      <c r="BL225" s="18" t="s">
        <v>175</v>
      </c>
      <c r="BM225" s="193" t="s">
        <v>373</v>
      </c>
    </row>
    <row r="226" s="13" customFormat="1">
      <c r="A226" s="13"/>
      <c r="B226" s="211"/>
      <c r="C226" s="13"/>
      <c r="D226" s="195" t="s">
        <v>220</v>
      </c>
      <c r="E226" s="212" t="s">
        <v>1</v>
      </c>
      <c r="F226" s="213" t="s">
        <v>374</v>
      </c>
      <c r="G226" s="13"/>
      <c r="H226" s="214">
        <v>0.499</v>
      </c>
      <c r="I226" s="215"/>
      <c r="J226" s="13"/>
      <c r="K226" s="13"/>
      <c r="L226" s="211"/>
      <c r="M226" s="216"/>
      <c r="N226" s="217"/>
      <c r="O226" s="217"/>
      <c r="P226" s="217"/>
      <c r="Q226" s="217"/>
      <c r="R226" s="217"/>
      <c r="S226" s="217"/>
      <c r="T226" s="21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12" t="s">
        <v>220</v>
      </c>
      <c r="AU226" s="212" t="s">
        <v>86</v>
      </c>
      <c r="AV226" s="13" t="s">
        <v>86</v>
      </c>
      <c r="AW226" s="13" t="s">
        <v>33</v>
      </c>
      <c r="AX226" s="13" t="s">
        <v>84</v>
      </c>
      <c r="AY226" s="212" t="s">
        <v>168</v>
      </c>
    </row>
    <row r="227" s="12" customFormat="1" ht="22.8" customHeight="1">
      <c r="A227" s="12"/>
      <c r="B227" s="168"/>
      <c r="C227" s="12"/>
      <c r="D227" s="169" t="s">
        <v>76</v>
      </c>
      <c r="E227" s="178" t="s">
        <v>175</v>
      </c>
      <c r="F227" s="178" t="s">
        <v>375</v>
      </c>
      <c r="G227" s="12"/>
      <c r="H227" s="12"/>
      <c r="I227" s="171"/>
      <c r="J227" s="179">
        <f>BK227</f>
        <v>0</v>
      </c>
      <c r="K227" s="12"/>
      <c r="L227" s="168"/>
      <c r="M227" s="172"/>
      <c r="N227" s="173"/>
      <c r="O227" s="173"/>
      <c r="P227" s="174">
        <f>SUM(P228:P241)</f>
        <v>0</v>
      </c>
      <c r="Q227" s="173"/>
      <c r="R227" s="174">
        <f>SUM(R228:R241)</f>
        <v>48.01483300999999</v>
      </c>
      <c r="S227" s="173"/>
      <c r="T227" s="175">
        <f>SUM(T228:T241)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69" t="s">
        <v>84</v>
      </c>
      <c r="AT227" s="176" t="s">
        <v>76</v>
      </c>
      <c r="AU227" s="176" t="s">
        <v>84</v>
      </c>
      <c r="AY227" s="169" t="s">
        <v>168</v>
      </c>
      <c r="BK227" s="177">
        <f>SUM(BK228:BK241)</f>
        <v>0</v>
      </c>
    </row>
    <row r="228" s="2" customFormat="1" ht="24.15" customHeight="1">
      <c r="A228" s="37"/>
      <c r="B228" s="180"/>
      <c r="C228" s="181" t="s">
        <v>376</v>
      </c>
      <c r="D228" s="181" t="s">
        <v>171</v>
      </c>
      <c r="E228" s="182" t="s">
        <v>377</v>
      </c>
      <c r="F228" s="183" t="s">
        <v>378</v>
      </c>
      <c r="G228" s="184" t="s">
        <v>242</v>
      </c>
      <c r="H228" s="185">
        <v>0.59999999999999998</v>
      </c>
      <c r="I228" s="186"/>
      <c r="J228" s="187">
        <f>ROUND(I228*H228,2)</f>
        <v>0</v>
      </c>
      <c r="K228" s="188"/>
      <c r="L228" s="38"/>
      <c r="M228" s="189" t="s">
        <v>1</v>
      </c>
      <c r="N228" s="190" t="s">
        <v>42</v>
      </c>
      <c r="O228" s="76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93" t="s">
        <v>175</v>
      </c>
      <c r="AT228" s="193" t="s">
        <v>171</v>
      </c>
      <c r="AU228" s="193" t="s">
        <v>86</v>
      </c>
      <c r="AY228" s="18" t="s">
        <v>168</v>
      </c>
      <c r="BE228" s="194">
        <f>IF(N228="základní",J228,0)</f>
        <v>0</v>
      </c>
      <c r="BF228" s="194">
        <f>IF(N228="snížená",J228,0)</f>
        <v>0</v>
      </c>
      <c r="BG228" s="194">
        <f>IF(N228="zákl. přenesená",J228,0)</f>
        <v>0</v>
      </c>
      <c r="BH228" s="194">
        <f>IF(N228="sníž. přenesená",J228,0)</f>
        <v>0</v>
      </c>
      <c r="BI228" s="194">
        <f>IF(N228="nulová",J228,0)</f>
        <v>0</v>
      </c>
      <c r="BJ228" s="18" t="s">
        <v>84</v>
      </c>
      <c r="BK228" s="194">
        <f>ROUND(I228*H228,2)</f>
        <v>0</v>
      </c>
      <c r="BL228" s="18" t="s">
        <v>175</v>
      </c>
      <c r="BM228" s="193" t="s">
        <v>379</v>
      </c>
    </row>
    <row r="229" s="2" customFormat="1" ht="55.5" customHeight="1">
      <c r="A229" s="37"/>
      <c r="B229" s="180"/>
      <c r="C229" s="200" t="s">
        <v>380</v>
      </c>
      <c r="D229" s="200" t="s">
        <v>209</v>
      </c>
      <c r="E229" s="201" t="s">
        <v>381</v>
      </c>
      <c r="F229" s="202" t="s">
        <v>382</v>
      </c>
      <c r="G229" s="203" t="s">
        <v>242</v>
      </c>
      <c r="H229" s="204">
        <v>0.59999999999999998</v>
      </c>
      <c r="I229" s="205"/>
      <c r="J229" s="206">
        <f>ROUND(I229*H229,2)</f>
        <v>0</v>
      </c>
      <c r="K229" s="207"/>
      <c r="L229" s="208"/>
      <c r="M229" s="209" t="s">
        <v>1</v>
      </c>
      <c r="N229" s="210" t="s">
        <v>42</v>
      </c>
      <c r="O229" s="76"/>
      <c r="P229" s="191">
        <f>O229*H229</f>
        <v>0</v>
      </c>
      <c r="Q229" s="191">
        <v>1</v>
      </c>
      <c r="R229" s="191">
        <f>Q229*H229</f>
        <v>0.59999999999999998</v>
      </c>
      <c r="S229" s="191">
        <v>0</v>
      </c>
      <c r="T229" s="19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3" t="s">
        <v>203</v>
      </c>
      <c r="AT229" s="193" t="s">
        <v>209</v>
      </c>
      <c r="AU229" s="193" t="s">
        <v>86</v>
      </c>
      <c r="AY229" s="18" t="s">
        <v>168</v>
      </c>
      <c r="BE229" s="194">
        <f>IF(N229="základní",J229,0)</f>
        <v>0</v>
      </c>
      <c r="BF229" s="194">
        <f>IF(N229="snížená",J229,0)</f>
        <v>0</v>
      </c>
      <c r="BG229" s="194">
        <f>IF(N229="zákl. přenesená",J229,0)</f>
        <v>0</v>
      </c>
      <c r="BH229" s="194">
        <f>IF(N229="sníž. přenesená",J229,0)</f>
        <v>0</v>
      </c>
      <c r="BI229" s="194">
        <f>IF(N229="nulová",J229,0)</f>
        <v>0</v>
      </c>
      <c r="BJ229" s="18" t="s">
        <v>84</v>
      </c>
      <c r="BK229" s="194">
        <f>ROUND(I229*H229,2)</f>
        <v>0</v>
      </c>
      <c r="BL229" s="18" t="s">
        <v>175</v>
      </c>
      <c r="BM229" s="193" t="s">
        <v>383</v>
      </c>
    </row>
    <row r="230" s="2" customFormat="1" ht="21.75" customHeight="1">
      <c r="A230" s="37"/>
      <c r="B230" s="180"/>
      <c r="C230" s="181" t="s">
        <v>384</v>
      </c>
      <c r="D230" s="181" t="s">
        <v>171</v>
      </c>
      <c r="E230" s="182" t="s">
        <v>385</v>
      </c>
      <c r="F230" s="183" t="s">
        <v>386</v>
      </c>
      <c r="G230" s="184" t="s">
        <v>225</v>
      </c>
      <c r="H230" s="185">
        <v>17.469999999999999</v>
      </c>
      <c r="I230" s="186"/>
      <c r="J230" s="187">
        <f>ROUND(I230*H230,2)</f>
        <v>0</v>
      </c>
      <c r="K230" s="188"/>
      <c r="L230" s="38"/>
      <c r="M230" s="189" t="s">
        <v>1</v>
      </c>
      <c r="N230" s="190" t="s">
        <v>42</v>
      </c>
      <c r="O230" s="76"/>
      <c r="P230" s="191">
        <f>O230*H230</f>
        <v>0</v>
      </c>
      <c r="Q230" s="191">
        <v>2.5020099999999998</v>
      </c>
      <c r="R230" s="191">
        <f>Q230*H230</f>
        <v>43.710114699999991</v>
      </c>
      <c r="S230" s="191">
        <v>0</v>
      </c>
      <c r="T230" s="19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3" t="s">
        <v>175</v>
      </c>
      <c r="AT230" s="193" t="s">
        <v>171</v>
      </c>
      <c r="AU230" s="193" t="s">
        <v>86</v>
      </c>
      <c r="AY230" s="18" t="s">
        <v>168</v>
      </c>
      <c r="BE230" s="194">
        <f>IF(N230="základní",J230,0)</f>
        <v>0</v>
      </c>
      <c r="BF230" s="194">
        <f>IF(N230="snížená",J230,0)</f>
        <v>0</v>
      </c>
      <c r="BG230" s="194">
        <f>IF(N230="zákl. přenesená",J230,0)</f>
        <v>0</v>
      </c>
      <c r="BH230" s="194">
        <f>IF(N230="sníž. přenesená",J230,0)</f>
        <v>0</v>
      </c>
      <c r="BI230" s="194">
        <f>IF(N230="nulová",J230,0)</f>
        <v>0</v>
      </c>
      <c r="BJ230" s="18" t="s">
        <v>84</v>
      </c>
      <c r="BK230" s="194">
        <f>ROUND(I230*H230,2)</f>
        <v>0</v>
      </c>
      <c r="BL230" s="18" t="s">
        <v>175</v>
      </c>
      <c r="BM230" s="193" t="s">
        <v>387</v>
      </c>
    </row>
    <row r="231" s="13" customFormat="1">
      <c r="A231" s="13"/>
      <c r="B231" s="211"/>
      <c r="C231" s="13"/>
      <c r="D231" s="195" t="s">
        <v>220</v>
      </c>
      <c r="E231" s="212" t="s">
        <v>1</v>
      </c>
      <c r="F231" s="213" t="s">
        <v>388</v>
      </c>
      <c r="G231" s="13"/>
      <c r="H231" s="214">
        <v>13.763999999999999</v>
      </c>
      <c r="I231" s="215"/>
      <c r="J231" s="13"/>
      <c r="K231" s="13"/>
      <c r="L231" s="211"/>
      <c r="M231" s="216"/>
      <c r="N231" s="217"/>
      <c r="O231" s="217"/>
      <c r="P231" s="217"/>
      <c r="Q231" s="217"/>
      <c r="R231" s="217"/>
      <c r="S231" s="217"/>
      <c r="T231" s="21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12" t="s">
        <v>220</v>
      </c>
      <c r="AU231" s="212" t="s">
        <v>86</v>
      </c>
      <c r="AV231" s="13" t="s">
        <v>86</v>
      </c>
      <c r="AW231" s="13" t="s">
        <v>33</v>
      </c>
      <c r="AX231" s="13" t="s">
        <v>77</v>
      </c>
      <c r="AY231" s="212" t="s">
        <v>168</v>
      </c>
    </row>
    <row r="232" s="13" customFormat="1">
      <c r="A232" s="13"/>
      <c r="B232" s="211"/>
      <c r="C232" s="13"/>
      <c r="D232" s="195" t="s">
        <v>220</v>
      </c>
      <c r="E232" s="212" t="s">
        <v>1</v>
      </c>
      <c r="F232" s="213" t="s">
        <v>389</v>
      </c>
      <c r="G232" s="13"/>
      <c r="H232" s="214">
        <v>3.706</v>
      </c>
      <c r="I232" s="215"/>
      <c r="J232" s="13"/>
      <c r="K232" s="13"/>
      <c r="L232" s="211"/>
      <c r="M232" s="216"/>
      <c r="N232" s="217"/>
      <c r="O232" s="217"/>
      <c r="P232" s="217"/>
      <c r="Q232" s="217"/>
      <c r="R232" s="217"/>
      <c r="S232" s="217"/>
      <c r="T232" s="21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12" t="s">
        <v>220</v>
      </c>
      <c r="AU232" s="212" t="s">
        <v>86</v>
      </c>
      <c r="AV232" s="13" t="s">
        <v>86</v>
      </c>
      <c r="AW232" s="13" t="s">
        <v>33</v>
      </c>
      <c r="AX232" s="13" t="s">
        <v>77</v>
      </c>
      <c r="AY232" s="212" t="s">
        <v>168</v>
      </c>
    </row>
    <row r="233" s="14" customFormat="1">
      <c r="A233" s="14"/>
      <c r="B233" s="219"/>
      <c r="C233" s="14"/>
      <c r="D233" s="195" t="s">
        <v>220</v>
      </c>
      <c r="E233" s="220" t="s">
        <v>1</v>
      </c>
      <c r="F233" s="221" t="s">
        <v>261</v>
      </c>
      <c r="G233" s="14"/>
      <c r="H233" s="222">
        <v>17.469999999999999</v>
      </c>
      <c r="I233" s="223"/>
      <c r="J233" s="14"/>
      <c r="K233" s="14"/>
      <c r="L233" s="219"/>
      <c r="M233" s="224"/>
      <c r="N233" s="225"/>
      <c r="O233" s="225"/>
      <c r="P233" s="225"/>
      <c r="Q233" s="225"/>
      <c r="R233" s="225"/>
      <c r="S233" s="225"/>
      <c r="T233" s="22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20" t="s">
        <v>220</v>
      </c>
      <c r="AU233" s="220" t="s">
        <v>86</v>
      </c>
      <c r="AV233" s="14" t="s">
        <v>175</v>
      </c>
      <c r="AW233" s="14" t="s">
        <v>33</v>
      </c>
      <c r="AX233" s="14" t="s">
        <v>84</v>
      </c>
      <c r="AY233" s="220" t="s">
        <v>168</v>
      </c>
    </row>
    <row r="234" s="2" customFormat="1" ht="24.15" customHeight="1">
      <c r="A234" s="37"/>
      <c r="B234" s="180"/>
      <c r="C234" s="181" t="s">
        <v>390</v>
      </c>
      <c r="D234" s="181" t="s">
        <v>171</v>
      </c>
      <c r="E234" s="182" t="s">
        <v>391</v>
      </c>
      <c r="F234" s="183" t="s">
        <v>392</v>
      </c>
      <c r="G234" s="184" t="s">
        <v>218</v>
      </c>
      <c r="H234" s="185">
        <v>211.75</v>
      </c>
      <c r="I234" s="186"/>
      <c r="J234" s="187">
        <f>ROUND(I234*H234,2)</f>
        <v>0</v>
      </c>
      <c r="K234" s="188"/>
      <c r="L234" s="38"/>
      <c r="M234" s="189" t="s">
        <v>1</v>
      </c>
      <c r="N234" s="190" t="s">
        <v>42</v>
      </c>
      <c r="O234" s="76"/>
      <c r="P234" s="191">
        <f>O234*H234</f>
        <v>0</v>
      </c>
      <c r="Q234" s="191">
        <v>0.0081200000000000005</v>
      </c>
      <c r="R234" s="191">
        <f>Q234*H234</f>
        <v>1.7194100000000001</v>
      </c>
      <c r="S234" s="191">
        <v>0</v>
      </c>
      <c r="T234" s="19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93" t="s">
        <v>175</v>
      </c>
      <c r="AT234" s="193" t="s">
        <v>171</v>
      </c>
      <c r="AU234" s="193" t="s">
        <v>86</v>
      </c>
      <c r="AY234" s="18" t="s">
        <v>168</v>
      </c>
      <c r="BE234" s="194">
        <f>IF(N234="základní",J234,0)</f>
        <v>0</v>
      </c>
      <c r="BF234" s="194">
        <f>IF(N234="snížená",J234,0)</f>
        <v>0</v>
      </c>
      <c r="BG234" s="194">
        <f>IF(N234="zákl. přenesená",J234,0)</f>
        <v>0</v>
      </c>
      <c r="BH234" s="194">
        <f>IF(N234="sníž. přenesená",J234,0)</f>
        <v>0</v>
      </c>
      <c r="BI234" s="194">
        <f>IF(N234="nulová",J234,0)</f>
        <v>0</v>
      </c>
      <c r="BJ234" s="18" t="s">
        <v>84</v>
      </c>
      <c r="BK234" s="194">
        <f>ROUND(I234*H234,2)</f>
        <v>0</v>
      </c>
      <c r="BL234" s="18" t="s">
        <v>175</v>
      </c>
      <c r="BM234" s="193" t="s">
        <v>393</v>
      </c>
    </row>
    <row r="235" s="13" customFormat="1">
      <c r="A235" s="13"/>
      <c r="B235" s="211"/>
      <c r="C235" s="13"/>
      <c r="D235" s="195" t="s">
        <v>220</v>
      </c>
      <c r="E235" s="212" t="s">
        <v>1</v>
      </c>
      <c r="F235" s="213" t="s">
        <v>394</v>
      </c>
      <c r="G235" s="13"/>
      <c r="H235" s="214">
        <v>211.75</v>
      </c>
      <c r="I235" s="215"/>
      <c r="J235" s="13"/>
      <c r="K235" s="13"/>
      <c r="L235" s="211"/>
      <c r="M235" s="216"/>
      <c r="N235" s="217"/>
      <c r="O235" s="217"/>
      <c r="P235" s="217"/>
      <c r="Q235" s="217"/>
      <c r="R235" s="217"/>
      <c r="S235" s="217"/>
      <c r="T235" s="21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12" t="s">
        <v>220</v>
      </c>
      <c r="AU235" s="212" t="s">
        <v>86</v>
      </c>
      <c r="AV235" s="13" t="s">
        <v>86</v>
      </c>
      <c r="AW235" s="13" t="s">
        <v>33</v>
      </c>
      <c r="AX235" s="13" t="s">
        <v>84</v>
      </c>
      <c r="AY235" s="212" t="s">
        <v>168</v>
      </c>
    </row>
    <row r="236" s="2" customFormat="1" ht="21.75" customHeight="1">
      <c r="A236" s="37"/>
      <c r="B236" s="180"/>
      <c r="C236" s="181" t="s">
        <v>395</v>
      </c>
      <c r="D236" s="181" t="s">
        <v>171</v>
      </c>
      <c r="E236" s="182" t="s">
        <v>396</v>
      </c>
      <c r="F236" s="183" t="s">
        <v>397</v>
      </c>
      <c r="G236" s="184" t="s">
        <v>218</v>
      </c>
      <c r="H236" s="185">
        <v>56.600000000000001</v>
      </c>
      <c r="I236" s="186"/>
      <c r="J236" s="187">
        <f>ROUND(I236*H236,2)</f>
        <v>0</v>
      </c>
      <c r="K236" s="188"/>
      <c r="L236" s="38"/>
      <c r="M236" s="189" t="s">
        <v>1</v>
      </c>
      <c r="N236" s="190" t="s">
        <v>42</v>
      </c>
      <c r="O236" s="76"/>
      <c r="P236" s="191">
        <f>O236*H236</f>
        <v>0</v>
      </c>
      <c r="Q236" s="191">
        <v>0.0109</v>
      </c>
      <c r="R236" s="191">
        <f>Q236*H236</f>
        <v>0.61694000000000004</v>
      </c>
      <c r="S236" s="191">
        <v>0</v>
      </c>
      <c r="T236" s="19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93" t="s">
        <v>175</v>
      </c>
      <c r="AT236" s="193" t="s">
        <v>171</v>
      </c>
      <c r="AU236" s="193" t="s">
        <v>86</v>
      </c>
      <c r="AY236" s="18" t="s">
        <v>168</v>
      </c>
      <c r="BE236" s="194">
        <f>IF(N236="základní",J236,0)</f>
        <v>0</v>
      </c>
      <c r="BF236" s="194">
        <f>IF(N236="snížená",J236,0)</f>
        <v>0</v>
      </c>
      <c r="BG236" s="194">
        <f>IF(N236="zákl. přenesená",J236,0)</f>
        <v>0</v>
      </c>
      <c r="BH236" s="194">
        <f>IF(N236="sníž. přenesená",J236,0)</f>
        <v>0</v>
      </c>
      <c r="BI236" s="194">
        <f>IF(N236="nulová",J236,0)</f>
        <v>0</v>
      </c>
      <c r="BJ236" s="18" t="s">
        <v>84</v>
      </c>
      <c r="BK236" s="194">
        <f>ROUND(I236*H236,2)</f>
        <v>0</v>
      </c>
      <c r="BL236" s="18" t="s">
        <v>175</v>
      </c>
      <c r="BM236" s="193" t="s">
        <v>398</v>
      </c>
    </row>
    <row r="237" s="13" customFormat="1">
      <c r="A237" s="13"/>
      <c r="B237" s="211"/>
      <c r="C237" s="13"/>
      <c r="D237" s="195" t="s">
        <v>220</v>
      </c>
      <c r="E237" s="212" t="s">
        <v>1</v>
      </c>
      <c r="F237" s="213" t="s">
        <v>399</v>
      </c>
      <c r="G237" s="13"/>
      <c r="H237" s="214">
        <v>56.600000000000001</v>
      </c>
      <c r="I237" s="215"/>
      <c r="J237" s="13"/>
      <c r="K237" s="13"/>
      <c r="L237" s="211"/>
      <c r="M237" s="216"/>
      <c r="N237" s="217"/>
      <c r="O237" s="217"/>
      <c r="P237" s="217"/>
      <c r="Q237" s="217"/>
      <c r="R237" s="217"/>
      <c r="S237" s="217"/>
      <c r="T237" s="21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12" t="s">
        <v>220</v>
      </c>
      <c r="AU237" s="212" t="s">
        <v>86</v>
      </c>
      <c r="AV237" s="13" t="s">
        <v>86</v>
      </c>
      <c r="AW237" s="13" t="s">
        <v>33</v>
      </c>
      <c r="AX237" s="13" t="s">
        <v>84</v>
      </c>
      <c r="AY237" s="212" t="s">
        <v>168</v>
      </c>
    </row>
    <row r="238" s="2" customFormat="1" ht="16.5" customHeight="1">
      <c r="A238" s="37"/>
      <c r="B238" s="180"/>
      <c r="C238" s="181" t="s">
        <v>400</v>
      </c>
      <c r="D238" s="181" t="s">
        <v>171</v>
      </c>
      <c r="E238" s="182" t="s">
        <v>401</v>
      </c>
      <c r="F238" s="183" t="s">
        <v>402</v>
      </c>
      <c r="G238" s="184" t="s">
        <v>242</v>
      </c>
      <c r="H238" s="185">
        <v>0.50800000000000001</v>
      </c>
      <c r="I238" s="186"/>
      <c r="J238" s="187">
        <f>ROUND(I238*H238,2)</f>
        <v>0</v>
      </c>
      <c r="K238" s="188"/>
      <c r="L238" s="38"/>
      <c r="M238" s="189" t="s">
        <v>1</v>
      </c>
      <c r="N238" s="190" t="s">
        <v>42</v>
      </c>
      <c r="O238" s="76"/>
      <c r="P238" s="191">
        <f>O238*H238</f>
        <v>0</v>
      </c>
      <c r="Q238" s="191">
        <v>1.05555</v>
      </c>
      <c r="R238" s="191">
        <f>Q238*H238</f>
        <v>0.53621940000000001</v>
      </c>
      <c r="S238" s="191">
        <v>0</v>
      </c>
      <c r="T238" s="192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93" t="s">
        <v>175</v>
      </c>
      <c r="AT238" s="193" t="s">
        <v>171</v>
      </c>
      <c r="AU238" s="193" t="s">
        <v>86</v>
      </c>
      <c r="AY238" s="18" t="s">
        <v>168</v>
      </c>
      <c r="BE238" s="194">
        <f>IF(N238="základní",J238,0)</f>
        <v>0</v>
      </c>
      <c r="BF238" s="194">
        <f>IF(N238="snížená",J238,0)</f>
        <v>0</v>
      </c>
      <c r="BG238" s="194">
        <f>IF(N238="zákl. přenesená",J238,0)</f>
        <v>0</v>
      </c>
      <c r="BH238" s="194">
        <f>IF(N238="sníž. přenesená",J238,0)</f>
        <v>0</v>
      </c>
      <c r="BI238" s="194">
        <f>IF(N238="nulová",J238,0)</f>
        <v>0</v>
      </c>
      <c r="BJ238" s="18" t="s">
        <v>84</v>
      </c>
      <c r="BK238" s="194">
        <f>ROUND(I238*H238,2)</f>
        <v>0</v>
      </c>
      <c r="BL238" s="18" t="s">
        <v>175</v>
      </c>
      <c r="BM238" s="193" t="s">
        <v>403</v>
      </c>
    </row>
    <row r="239" s="13" customFormat="1">
      <c r="A239" s="13"/>
      <c r="B239" s="211"/>
      <c r="C239" s="13"/>
      <c r="D239" s="195" t="s">
        <v>220</v>
      </c>
      <c r="E239" s="212" t="s">
        <v>1</v>
      </c>
      <c r="F239" s="213" t="s">
        <v>404</v>
      </c>
      <c r="G239" s="13"/>
      <c r="H239" s="214">
        <v>0.50800000000000001</v>
      </c>
      <c r="I239" s="215"/>
      <c r="J239" s="13"/>
      <c r="K239" s="13"/>
      <c r="L239" s="211"/>
      <c r="M239" s="216"/>
      <c r="N239" s="217"/>
      <c r="O239" s="217"/>
      <c r="P239" s="217"/>
      <c r="Q239" s="217"/>
      <c r="R239" s="217"/>
      <c r="S239" s="217"/>
      <c r="T239" s="21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12" t="s">
        <v>220</v>
      </c>
      <c r="AU239" s="212" t="s">
        <v>86</v>
      </c>
      <c r="AV239" s="13" t="s">
        <v>86</v>
      </c>
      <c r="AW239" s="13" t="s">
        <v>33</v>
      </c>
      <c r="AX239" s="13" t="s">
        <v>84</v>
      </c>
      <c r="AY239" s="212" t="s">
        <v>168</v>
      </c>
    </row>
    <row r="240" s="2" customFormat="1" ht="16.5" customHeight="1">
      <c r="A240" s="37"/>
      <c r="B240" s="180"/>
      <c r="C240" s="181" t="s">
        <v>405</v>
      </c>
      <c r="D240" s="181" t="s">
        <v>171</v>
      </c>
      <c r="E240" s="182" t="s">
        <v>406</v>
      </c>
      <c r="F240" s="183" t="s">
        <v>407</v>
      </c>
      <c r="G240" s="184" t="s">
        <v>242</v>
      </c>
      <c r="H240" s="185">
        <v>0.78300000000000003</v>
      </c>
      <c r="I240" s="186"/>
      <c r="J240" s="187">
        <f>ROUND(I240*H240,2)</f>
        <v>0</v>
      </c>
      <c r="K240" s="188"/>
      <c r="L240" s="38"/>
      <c r="M240" s="189" t="s">
        <v>1</v>
      </c>
      <c r="N240" s="190" t="s">
        <v>42</v>
      </c>
      <c r="O240" s="76"/>
      <c r="P240" s="191">
        <f>O240*H240</f>
        <v>0</v>
      </c>
      <c r="Q240" s="191">
        <v>1.06277</v>
      </c>
      <c r="R240" s="191">
        <f>Q240*H240</f>
        <v>0.83214891000000002</v>
      </c>
      <c r="S240" s="191">
        <v>0</v>
      </c>
      <c r="T240" s="192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93" t="s">
        <v>175</v>
      </c>
      <c r="AT240" s="193" t="s">
        <v>171</v>
      </c>
      <c r="AU240" s="193" t="s">
        <v>86</v>
      </c>
      <c r="AY240" s="18" t="s">
        <v>168</v>
      </c>
      <c r="BE240" s="194">
        <f>IF(N240="základní",J240,0)</f>
        <v>0</v>
      </c>
      <c r="BF240" s="194">
        <f>IF(N240="snížená",J240,0)</f>
        <v>0</v>
      </c>
      <c r="BG240" s="194">
        <f>IF(N240="zákl. přenesená",J240,0)</f>
        <v>0</v>
      </c>
      <c r="BH240" s="194">
        <f>IF(N240="sníž. přenesená",J240,0)</f>
        <v>0</v>
      </c>
      <c r="BI240" s="194">
        <f>IF(N240="nulová",J240,0)</f>
        <v>0</v>
      </c>
      <c r="BJ240" s="18" t="s">
        <v>84</v>
      </c>
      <c r="BK240" s="194">
        <f>ROUND(I240*H240,2)</f>
        <v>0</v>
      </c>
      <c r="BL240" s="18" t="s">
        <v>175</v>
      </c>
      <c r="BM240" s="193" t="s">
        <v>408</v>
      </c>
    </row>
    <row r="241" s="13" customFormat="1">
      <c r="A241" s="13"/>
      <c r="B241" s="211"/>
      <c r="C241" s="13"/>
      <c r="D241" s="195" t="s">
        <v>220</v>
      </c>
      <c r="E241" s="212" t="s">
        <v>1</v>
      </c>
      <c r="F241" s="213" t="s">
        <v>409</v>
      </c>
      <c r="G241" s="13"/>
      <c r="H241" s="214">
        <v>0.78300000000000003</v>
      </c>
      <c r="I241" s="215"/>
      <c r="J241" s="13"/>
      <c r="K241" s="13"/>
      <c r="L241" s="211"/>
      <c r="M241" s="216"/>
      <c r="N241" s="217"/>
      <c r="O241" s="217"/>
      <c r="P241" s="217"/>
      <c r="Q241" s="217"/>
      <c r="R241" s="217"/>
      <c r="S241" s="217"/>
      <c r="T241" s="21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12" t="s">
        <v>220</v>
      </c>
      <c r="AU241" s="212" t="s">
        <v>86</v>
      </c>
      <c r="AV241" s="13" t="s">
        <v>86</v>
      </c>
      <c r="AW241" s="13" t="s">
        <v>33</v>
      </c>
      <c r="AX241" s="13" t="s">
        <v>84</v>
      </c>
      <c r="AY241" s="212" t="s">
        <v>168</v>
      </c>
    </row>
    <row r="242" s="12" customFormat="1" ht="22.8" customHeight="1">
      <c r="A242" s="12"/>
      <c r="B242" s="168"/>
      <c r="C242" s="12"/>
      <c r="D242" s="169" t="s">
        <v>76</v>
      </c>
      <c r="E242" s="178" t="s">
        <v>190</v>
      </c>
      <c r="F242" s="178" t="s">
        <v>410</v>
      </c>
      <c r="G242" s="12"/>
      <c r="H242" s="12"/>
      <c r="I242" s="171"/>
      <c r="J242" s="179">
        <f>BK242</f>
        <v>0</v>
      </c>
      <c r="K242" s="12"/>
      <c r="L242" s="168"/>
      <c r="M242" s="172"/>
      <c r="N242" s="173"/>
      <c r="O242" s="173"/>
      <c r="P242" s="174">
        <f>SUM(P243:P249)</f>
        <v>0</v>
      </c>
      <c r="Q242" s="173"/>
      <c r="R242" s="174">
        <f>SUM(R243:R249)</f>
        <v>9.063561</v>
      </c>
      <c r="S242" s="173"/>
      <c r="T242" s="175">
        <f>SUM(T243:T249)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9" t="s">
        <v>84</v>
      </c>
      <c r="AT242" s="176" t="s">
        <v>76</v>
      </c>
      <c r="AU242" s="176" t="s">
        <v>84</v>
      </c>
      <c r="AY242" s="169" t="s">
        <v>168</v>
      </c>
      <c r="BK242" s="177">
        <f>SUM(BK243:BK249)</f>
        <v>0</v>
      </c>
    </row>
    <row r="243" s="2" customFormat="1" ht="24.15" customHeight="1">
      <c r="A243" s="37"/>
      <c r="B243" s="180"/>
      <c r="C243" s="181" t="s">
        <v>411</v>
      </c>
      <c r="D243" s="181" t="s">
        <v>171</v>
      </c>
      <c r="E243" s="182" t="s">
        <v>412</v>
      </c>
      <c r="F243" s="183" t="s">
        <v>413</v>
      </c>
      <c r="G243" s="184" t="s">
        <v>218</v>
      </c>
      <c r="H243" s="185">
        <v>29.16</v>
      </c>
      <c r="I243" s="186"/>
      <c r="J243" s="187">
        <f>ROUND(I243*H243,2)</f>
        <v>0</v>
      </c>
      <c r="K243" s="188"/>
      <c r="L243" s="38"/>
      <c r="M243" s="189" t="s">
        <v>1</v>
      </c>
      <c r="N243" s="190" t="s">
        <v>42</v>
      </c>
      <c r="O243" s="76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93" t="s">
        <v>175</v>
      </c>
      <c r="AT243" s="193" t="s">
        <v>171</v>
      </c>
      <c r="AU243" s="193" t="s">
        <v>86</v>
      </c>
      <c r="AY243" s="18" t="s">
        <v>168</v>
      </c>
      <c r="BE243" s="194">
        <f>IF(N243="základní",J243,0)</f>
        <v>0</v>
      </c>
      <c r="BF243" s="194">
        <f>IF(N243="snížená",J243,0)</f>
        <v>0</v>
      </c>
      <c r="BG243" s="194">
        <f>IF(N243="zákl. přenesená",J243,0)</f>
        <v>0</v>
      </c>
      <c r="BH243" s="194">
        <f>IF(N243="sníž. přenesená",J243,0)</f>
        <v>0</v>
      </c>
      <c r="BI243" s="194">
        <f>IF(N243="nulová",J243,0)</f>
        <v>0</v>
      </c>
      <c r="BJ243" s="18" t="s">
        <v>84</v>
      </c>
      <c r="BK243" s="194">
        <f>ROUND(I243*H243,2)</f>
        <v>0</v>
      </c>
      <c r="BL243" s="18" t="s">
        <v>175</v>
      </c>
      <c r="BM243" s="193" t="s">
        <v>414</v>
      </c>
    </row>
    <row r="244" s="2" customFormat="1" ht="21.75" customHeight="1">
      <c r="A244" s="37"/>
      <c r="B244" s="180"/>
      <c r="C244" s="181" t="s">
        <v>415</v>
      </c>
      <c r="D244" s="181" t="s">
        <v>171</v>
      </c>
      <c r="E244" s="182" t="s">
        <v>416</v>
      </c>
      <c r="F244" s="183" t="s">
        <v>417</v>
      </c>
      <c r="G244" s="184" t="s">
        <v>218</v>
      </c>
      <c r="H244" s="185">
        <v>29.16</v>
      </c>
      <c r="I244" s="186"/>
      <c r="J244" s="187">
        <f>ROUND(I244*H244,2)</f>
        <v>0</v>
      </c>
      <c r="K244" s="188"/>
      <c r="L244" s="38"/>
      <c r="M244" s="189" t="s">
        <v>1</v>
      </c>
      <c r="N244" s="190" t="s">
        <v>42</v>
      </c>
      <c r="O244" s="76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3" t="s">
        <v>175</v>
      </c>
      <c r="AT244" s="193" t="s">
        <v>171</v>
      </c>
      <c r="AU244" s="193" t="s">
        <v>86</v>
      </c>
      <c r="AY244" s="18" t="s">
        <v>168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8" t="s">
        <v>84</v>
      </c>
      <c r="BK244" s="194">
        <f>ROUND(I244*H244,2)</f>
        <v>0</v>
      </c>
      <c r="BL244" s="18" t="s">
        <v>175</v>
      </c>
      <c r="BM244" s="193" t="s">
        <v>418</v>
      </c>
    </row>
    <row r="245" s="13" customFormat="1">
      <c r="A245" s="13"/>
      <c r="B245" s="211"/>
      <c r="C245" s="13"/>
      <c r="D245" s="195" t="s">
        <v>220</v>
      </c>
      <c r="E245" s="212" t="s">
        <v>1</v>
      </c>
      <c r="F245" s="213" t="s">
        <v>419</v>
      </c>
      <c r="G245" s="13"/>
      <c r="H245" s="214">
        <v>29.16</v>
      </c>
      <c r="I245" s="215"/>
      <c r="J245" s="13"/>
      <c r="K245" s="13"/>
      <c r="L245" s="211"/>
      <c r="M245" s="216"/>
      <c r="N245" s="217"/>
      <c r="O245" s="217"/>
      <c r="P245" s="217"/>
      <c r="Q245" s="217"/>
      <c r="R245" s="217"/>
      <c r="S245" s="217"/>
      <c r="T245" s="21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12" t="s">
        <v>220</v>
      </c>
      <c r="AU245" s="212" t="s">
        <v>86</v>
      </c>
      <c r="AV245" s="13" t="s">
        <v>86</v>
      </c>
      <c r="AW245" s="13" t="s">
        <v>33</v>
      </c>
      <c r="AX245" s="13" t="s">
        <v>84</v>
      </c>
      <c r="AY245" s="212" t="s">
        <v>168</v>
      </c>
    </row>
    <row r="246" s="2" customFormat="1" ht="21.75" customHeight="1">
      <c r="A246" s="37"/>
      <c r="B246" s="180"/>
      <c r="C246" s="181" t="s">
        <v>420</v>
      </c>
      <c r="D246" s="181" t="s">
        <v>171</v>
      </c>
      <c r="E246" s="182" t="s">
        <v>421</v>
      </c>
      <c r="F246" s="183" t="s">
        <v>422</v>
      </c>
      <c r="G246" s="184" t="s">
        <v>218</v>
      </c>
      <c r="H246" s="185">
        <v>29.16</v>
      </c>
      <c r="I246" s="186"/>
      <c r="J246" s="187">
        <f>ROUND(I246*H246,2)</f>
        <v>0</v>
      </c>
      <c r="K246" s="188"/>
      <c r="L246" s="38"/>
      <c r="M246" s="189" t="s">
        <v>1</v>
      </c>
      <c r="N246" s="190" t="s">
        <v>42</v>
      </c>
      <c r="O246" s="76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93" t="s">
        <v>175</v>
      </c>
      <c r="AT246" s="193" t="s">
        <v>171</v>
      </c>
      <c r="AU246" s="193" t="s">
        <v>86</v>
      </c>
      <c r="AY246" s="18" t="s">
        <v>168</v>
      </c>
      <c r="BE246" s="194">
        <f>IF(N246="základní",J246,0)</f>
        <v>0</v>
      </c>
      <c r="BF246" s="194">
        <f>IF(N246="snížená",J246,0)</f>
        <v>0</v>
      </c>
      <c r="BG246" s="194">
        <f>IF(N246="zákl. přenesená",J246,0)</f>
        <v>0</v>
      </c>
      <c r="BH246" s="194">
        <f>IF(N246="sníž. přenesená",J246,0)</f>
        <v>0</v>
      </c>
      <c r="BI246" s="194">
        <f>IF(N246="nulová",J246,0)</f>
        <v>0</v>
      </c>
      <c r="BJ246" s="18" t="s">
        <v>84</v>
      </c>
      <c r="BK246" s="194">
        <f>ROUND(I246*H246,2)</f>
        <v>0</v>
      </c>
      <c r="BL246" s="18" t="s">
        <v>175</v>
      </c>
      <c r="BM246" s="193" t="s">
        <v>423</v>
      </c>
    </row>
    <row r="247" s="2" customFormat="1" ht="24.15" customHeight="1">
      <c r="A247" s="37"/>
      <c r="B247" s="180"/>
      <c r="C247" s="181" t="s">
        <v>424</v>
      </c>
      <c r="D247" s="181" t="s">
        <v>171</v>
      </c>
      <c r="E247" s="182" t="s">
        <v>425</v>
      </c>
      <c r="F247" s="183" t="s">
        <v>426</v>
      </c>
      <c r="G247" s="184" t="s">
        <v>218</v>
      </c>
      <c r="H247" s="185">
        <v>40.25</v>
      </c>
      <c r="I247" s="186"/>
      <c r="J247" s="187">
        <f>ROUND(I247*H247,2)</f>
        <v>0</v>
      </c>
      <c r="K247" s="188"/>
      <c r="L247" s="38"/>
      <c r="M247" s="189" t="s">
        <v>1</v>
      </c>
      <c r="N247" s="190" t="s">
        <v>42</v>
      </c>
      <c r="O247" s="76"/>
      <c r="P247" s="191">
        <f>O247*H247</f>
        <v>0</v>
      </c>
      <c r="Q247" s="191">
        <v>0.089219999999999994</v>
      </c>
      <c r="R247" s="191">
        <f>Q247*H247</f>
        <v>3.5911049999999998</v>
      </c>
      <c r="S247" s="191">
        <v>0</v>
      </c>
      <c r="T247" s="19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3" t="s">
        <v>175</v>
      </c>
      <c r="AT247" s="193" t="s">
        <v>171</v>
      </c>
      <c r="AU247" s="193" t="s">
        <v>86</v>
      </c>
      <c r="AY247" s="18" t="s">
        <v>168</v>
      </c>
      <c r="BE247" s="194">
        <f>IF(N247="základní",J247,0)</f>
        <v>0</v>
      </c>
      <c r="BF247" s="194">
        <f>IF(N247="snížená",J247,0)</f>
        <v>0</v>
      </c>
      <c r="BG247" s="194">
        <f>IF(N247="zákl. přenesená",J247,0)</f>
        <v>0</v>
      </c>
      <c r="BH247" s="194">
        <f>IF(N247="sníž. přenesená",J247,0)</f>
        <v>0</v>
      </c>
      <c r="BI247" s="194">
        <f>IF(N247="nulová",J247,0)</f>
        <v>0</v>
      </c>
      <c r="BJ247" s="18" t="s">
        <v>84</v>
      </c>
      <c r="BK247" s="194">
        <f>ROUND(I247*H247,2)</f>
        <v>0</v>
      </c>
      <c r="BL247" s="18" t="s">
        <v>175</v>
      </c>
      <c r="BM247" s="193" t="s">
        <v>427</v>
      </c>
    </row>
    <row r="248" s="2" customFormat="1" ht="24.15" customHeight="1">
      <c r="A248" s="37"/>
      <c r="B248" s="180"/>
      <c r="C248" s="200" t="s">
        <v>428</v>
      </c>
      <c r="D248" s="200" t="s">
        <v>209</v>
      </c>
      <c r="E248" s="201" t="s">
        <v>429</v>
      </c>
      <c r="F248" s="202" t="s">
        <v>430</v>
      </c>
      <c r="G248" s="203" t="s">
        <v>218</v>
      </c>
      <c r="H248" s="204">
        <v>41.457999999999998</v>
      </c>
      <c r="I248" s="205"/>
      <c r="J248" s="206">
        <f>ROUND(I248*H248,2)</f>
        <v>0</v>
      </c>
      <c r="K248" s="207"/>
      <c r="L248" s="208"/>
      <c r="M248" s="209" t="s">
        <v>1</v>
      </c>
      <c r="N248" s="210" t="s">
        <v>42</v>
      </c>
      <c r="O248" s="76"/>
      <c r="P248" s="191">
        <f>O248*H248</f>
        <v>0</v>
      </c>
      <c r="Q248" s="191">
        <v>0.13200000000000001</v>
      </c>
      <c r="R248" s="191">
        <f>Q248*H248</f>
        <v>5.4724560000000002</v>
      </c>
      <c r="S248" s="191">
        <v>0</v>
      </c>
      <c r="T248" s="19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3" t="s">
        <v>203</v>
      </c>
      <c r="AT248" s="193" t="s">
        <v>209</v>
      </c>
      <c r="AU248" s="193" t="s">
        <v>86</v>
      </c>
      <c r="AY248" s="18" t="s">
        <v>168</v>
      </c>
      <c r="BE248" s="194">
        <f>IF(N248="základní",J248,0)</f>
        <v>0</v>
      </c>
      <c r="BF248" s="194">
        <f>IF(N248="snížená",J248,0)</f>
        <v>0</v>
      </c>
      <c r="BG248" s="194">
        <f>IF(N248="zákl. přenesená",J248,0)</f>
        <v>0</v>
      </c>
      <c r="BH248" s="194">
        <f>IF(N248="sníž. přenesená",J248,0)</f>
        <v>0</v>
      </c>
      <c r="BI248" s="194">
        <f>IF(N248="nulová",J248,0)</f>
        <v>0</v>
      </c>
      <c r="BJ248" s="18" t="s">
        <v>84</v>
      </c>
      <c r="BK248" s="194">
        <f>ROUND(I248*H248,2)</f>
        <v>0</v>
      </c>
      <c r="BL248" s="18" t="s">
        <v>175</v>
      </c>
      <c r="BM248" s="193" t="s">
        <v>431</v>
      </c>
    </row>
    <row r="249" s="13" customFormat="1">
      <c r="A249" s="13"/>
      <c r="B249" s="211"/>
      <c r="C249" s="13"/>
      <c r="D249" s="195" t="s">
        <v>220</v>
      </c>
      <c r="E249" s="13"/>
      <c r="F249" s="213" t="s">
        <v>432</v>
      </c>
      <c r="G249" s="13"/>
      <c r="H249" s="214">
        <v>41.457999999999998</v>
      </c>
      <c r="I249" s="215"/>
      <c r="J249" s="13"/>
      <c r="K249" s="13"/>
      <c r="L249" s="211"/>
      <c r="M249" s="216"/>
      <c r="N249" s="217"/>
      <c r="O249" s="217"/>
      <c r="P249" s="217"/>
      <c r="Q249" s="217"/>
      <c r="R249" s="217"/>
      <c r="S249" s="217"/>
      <c r="T249" s="21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12" t="s">
        <v>220</v>
      </c>
      <c r="AU249" s="212" t="s">
        <v>86</v>
      </c>
      <c r="AV249" s="13" t="s">
        <v>86</v>
      </c>
      <c r="AW249" s="13" t="s">
        <v>3</v>
      </c>
      <c r="AX249" s="13" t="s">
        <v>84</v>
      </c>
      <c r="AY249" s="212" t="s">
        <v>168</v>
      </c>
    </row>
    <row r="250" s="12" customFormat="1" ht="22.8" customHeight="1">
      <c r="A250" s="12"/>
      <c r="B250" s="168"/>
      <c r="C250" s="12"/>
      <c r="D250" s="169" t="s">
        <v>76</v>
      </c>
      <c r="E250" s="178" t="s">
        <v>194</v>
      </c>
      <c r="F250" s="178" t="s">
        <v>433</v>
      </c>
      <c r="G250" s="12"/>
      <c r="H250" s="12"/>
      <c r="I250" s="171"/>
      <c r="J250" s="179">
        <f>BK250</f>
        <v>0</v>
      </c>
      <c r="K250" s="12"/>
      <c r="L250" s="168"/>
      <c r="M250" s="172"/>
      <c r="N250" s="173"/>
      <c r="O250" s="173"/>
      <c r="P250" s="174">
        <f>SUM(P251:P350)</f>
        <v>0</v>
      </c>
      <c r="Q250" s="173"/>
      <c r="R250" s="174">
        <f>SUM(R251:R350)</f>
        <v>34.173563109999989</v>
      </c>
      <c r="S250" s="173"/>
      <c r="T250" s="175">
        <f>SUM(T251:T350)</f>
        <v>0.00099134000000000006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69" t="s">
        <v>84</v>
      </c>
      <c r="AT250" s="176" t="s">
        <v>76</v>
      </c>
      <c r="AU250" s="176" t="s">
        <v>84</v>
      </c>
      <c r="AY250" s="169" t="s">
        <v>168</v>
      </c>
      <c r="BK250" s="177">
        <f>SUM(BK251:BK350)</f>
        <v>0</v>
      </c>
    </row>
    <row r="251" s="2" customFormat="1" ht="24.15" customHeight="1">
      <c r="A251" s="37"/>
      <c r="B251" s="180"/>
      <c r="C251" s="181" t="s">
        <v>434</v>
      </c>
      <c r="D251" s="181" t="s">
        <v>171</v>
      </c>
      <c r="E251" s="182" t="s">
        <v>435</v>
      </c>
      <c r="F251" s="183" t="s">
        <v>436</v>
      </c>
      <c r="G251" s="184" t="s">
        <v>218</v>
      </c>
      <c r="H251" s="185">
        <v>265.19999999999999</v>
      </c>
      <c r="I251" s="186"/>
      <c r="J251" s="187">
        <f>ROUND(I251*H251,2)</f>
        <v>0</v>
      </c>
      <c r="K251" s="188"/>
      <c r="L251" s="38"/>
      <c r="M251" s="189" t="s">
        <v>1</v>
      </c>
      <c r="N251" s="190" t="s">
        <v>42</v>
      </c>
      <c r="O251" s="76"/>
      <c r="P251" s="191">
        <f>O251*H251</f>
        <v>0</v>
      </c>
      <c r="Q251" s="191">
        <v>0.00025999999999999998</v>
      </c>
      <c r="R251" s="191">
        <f>Q251*H251</f>
        <v>0.068951999999999986</v>
      </c>
      <c r="S251" s="191">
        <v>0</v>
      </c>
      <c r="T251" s="192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93" t="s">
        <v>175</v>
      </c>
      <c r="AT251" s="193" t="s">
        <v>171</v>
      </c>
      <c r="AU251" s="193" t="s">
        <v>86</v>
      </c>
      <c r="AY251" s="18" t="s">
        <v>168</v>
      </c>
      <c r="BE251" s="194">
        <f>IF(N251="základní",J251,0)</f>
        <v>0</v>
      </c>
      <c r="BF251" s="194">
        <f>IF(N251="snížená",J251,0)</f>
        <v>0</v>
      </c>
      <c r="BG251" s="194">
        <f>IF(N251="zákl. přenesená",J251,0)</f>
        <v>0</v>
      </c>
      <c r="BH251" s="194">
        <f>IF(N251="sníž. přenesená",J251,0)</f>
        <v>0</v>
      </c>
      <c r="BI251" s="194">
        <f>IF(N251="nulová",J251,0)</f>
        <v>0</v>
      </c>
      <c r="BJ251" s="18" t="s">
        <v>84</v>
      </c>
      <c r="BK251" s="194">
        <f>ROUND(I251*H251,2)</f>
        <v>0</v>
      </c>
      <c r="BL251" s="18" t="s">
        <v>175</v>
      </c>
      <c r="BM251" s="193" t="s">
        <v>437</v>
      </c>
    </row>
    <row r="252" s="2" customFormat="1" ht="24.15" customHeight="1">
      <c r="A252" s="37"/>
      <c r="B252" s="180"/>
      <c r="C252" s="181" t="s">
        <v>438</v>
      </c>
      <c r="D252" s="181" t="s">
        <v>171</v>
      </c>
      <c r="E252" s="182" t="s">
        <v>439</v>
      </c>
      <c r="F252" s="183" t="s">
        <v>440</v>
      </c>
      <c r="G252" s="184" t="s">
        <v>218</v>
      </c>
      <c r="H252" s="185">
        <v>265.19999999999999</v>
      </c>
      <c r="I252" s="186"/>
      <c r="J252" s="187">
        <f>ROUND(I252*H252,2)</f>
        <v>0</v>
      </c>
      <c r="K252" s="188"/>
      <c r="L252" s="38"/>
      <c r="M252" s="189" t="s">
        <v>1</v>
      </c>
      <c r="N252" s="190" t="s">
        <v>42</v>
      </c>
      <c r="O252" s="76"/>
      <c r="P252" s="191">
        <f>O252*H252</f>
        <v>0</v>
      </c>
      <c r="Q252" s="191">
        <v>0.018380000000000001</v>
      </c>
      <c r="R252" s="191">
        <f>Q252*H252</f>
        <v>4.8743759999999998</v>
      </c>
      <c r="S252" s="191">
        <v>0</v>
      </c>
      <c r="T252" s="19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3" t="s">
        <v>175</v>
      </c>
      <c r="AT252" s="193" t="s">
        <v>171</v>
      </c>
      <c r="AU252" s="193" t="s">
        <v>86</v>
      </c>
      <c r="AY252" s="18" t="s">
        <v>168</v>
      </c>
      <c r="BE252" s="194">
        <f>IF(N252="základní",J252,0)</f>
        <v>0</v>
      </c>
      <c r="BF252" s="194">
        <f>IF(N252="snížená",J252,0)</f>
        <v>0</v>
      </c>
      <c r="BG252" s="194">
        <f>IF(N252="zákl. přenesená",J252,0)</f>
        <v>0</v>
      </c>
      <c r="BH252" s="194">
        <f>IF(N252="sníž. přenesená",J252,0)</f>
        <v>0</v>
      </c>
      <c r="BI252" s="194">
        <f>IF(N252="nulová",J252,0)</f>
        <v>0</v>
      </c>
      <c r="BJ252" s="18" t="s">
        <v>84</v>
      </c>
      <c r="BK252" s="194">
        <f>ROUND(I252*H252,2)</f>
        <v>0</v>
      </c>
      <c r="BL252" s="18" t="s">
        <v>175</v>
      </c>
      <c r="BM252" s="193" t="s">
        <v>441</v>
      </c>
    </row>
    <row r="253" s="13" customFormat="1">
      <c r="A253" s="13"/>
      <c r="B253" s="211"/>
      <c r="C253" s="13"/>
      <c r="D253" s="195" t="s">
        <v>220</v>
      </c>
      <c r="E253" s="212" t="s">
        <v>1</v>
      </c>
      <c r="F253" s="213" t="s">
        <v>442</v>
      </c>
      <c r="G253" s="13"/>
      <c r="H253" s="214">
        <v>194.40000000000001</v>
      </c>
      <c r="I253" s="215"/>
      <c r="J253" s="13"/>
      <c r="K253" s="13"/>
      <c r="L253" s="211"/>
      <c r="M253" s="216"/>
      <c r="N253" s="217"/>
      <c r="O253" s="217"/>
      <c r="P253" s="217"/>
      <c r="Q253" s="217"/>
      <c r="R253" s="217"/>
      <c r="S253" s="217"/>
      <c r="T253" s="21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12" t="s">
        <v>220</v>
      </c>
      <c r="AU253" s="212" t="s">
        <v>86</v>
      </c>
      <c r="AV253" s="13" t="s">
        <v>86</v>
      </c>
      <c r="AW253" s="13" t="s">
        <v>33</v>
      </c>
      <c r="AX253" s="13" t="s">
        <v>77</v>
      </c>
      <c r="AY253" s="212" t="s">
        <v>168</v>
      </c>
    </row>
    <row r="254" s="13" customFormat="1">
      <c r="A254" s="13"/>
      <c r="B254" s="211"/>
      <c r="C254" s="13"/>
      <c r="D254" s="195" t="s">
        <v>220</v>
      </c>
      <c r="E254" s="212" t="s">
        <v>1</v>
      </c>
      <c r="F254" s="213" t="s">
        <v>443</v>
      </c>
      <c r="G254" s="13"/>
      <c r="H254" s="214">
        <v>70.799999999999997</v>
      </c>
      <c r="I254" s="215"/>
      <c r="J254" s="13"/>
      <c r="K254" s="13"/>
      <c r="L254" s="211"/>
      <c r="M254" s="216"/>
      <c r="N254" s="217"/>
      <c r="O254" s="217"/>
      <c r="P254" s="217"/>
      <c r="Q254" s="217"/>
      <c r="R254" s="217"/>
      <c r="S254" s="217"/>
      <c r="T254" s="21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12" t="s">
        <v>220</v>
      </c>
      <c r="AU254" s="212" t="s">
        <v>86</v>
      </c>
      <c r="AV254" s="13" t="s">
        <v>86</v>
      </c>
      <c r="AW254" s="13" t="s">
        <v>33</v>
      </c>
      <c r="AX254" s="13" t="s">
        <v>77</v>
      </c>
      <c r="AY254" s="212" t="s">
        <v>168</v>
      </c>
    </row>
    <row r="255" s="14" customFormat="1">
      <c r="A255" s="14"/>
      <c r="B255" s="219"/>
      <c r="C255" s="14"/>
      <c r="D255" s="195" t="s">
        <v>220</v>
      </c>
      <c r="E255" s="220" t="s">
        <v>1</v>
      </c>
      <c r="F255" s="221" t="s">
        <v>261</v>
      </c>
      <c r="G255" s="14"/>
      <c r="H255" s="222">
        <v>265.19999999999999</v>
      </c>
      <c r="I255" s="223"/>
      <c r="J255" s="14"/>
      <c r="K255" s="14"/>
      <c r="L255" s="219"/>
      <c r="M255" s="224"/>
      <c r="N255" s="225"/>
      <c r="O255" s="225"/>
      <c r="P255" s="225"/>
      <c r="Q255" s="225"/>
      <c r="R255" s="225"/>
      <c r="S255" s="225"/>
      <c r="T255" s="22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20" t="s">
        <v>220</v>
      </c>
      <c r="AU255" s="220" t="s">
        <v>86</v>
      </c>
      <c r="AV255" s="14" t="s">
        <v>175</v>
      </c>
      <c r="AW255" s="14" t="s">
        <v>33</v>
      </c>
      <c r="AX255" s="14" t="s">
        <v>84</v>
      </c>
      <c r="AY255" s="220" t="s">
        <v>168</v>
      </c>
    </row>
    <row r="256" s="2" customFormat="1" ht="24.15" customHeight="1">
      <c r="A256" s="37"/>
      <c r="B256" s="180"/>
      <c r="C256" s="181" t="s">
        <v>444</v>
      </c>
      <c r="D256" s="181" t="s">
        <v>171</v>
      </c>
      <c r="E256" s="182" t="s">
        <v>445</v>
      </c>
      <c r="F256" s="183" t="s">
        <v>446</v>
      </c>
      <c r="G256" s="184" t="s">
        <v>316</v>
      </c>
      <c r="H256" s="185">
        <v>1</v>
      </c>
      <c r="I256" s="186"/>
      <c r="J256" s="187">
        <f>ROUND(I256*H256,2)</f>
        <v>0</v>
      </c>
      <c r="K256" s="188"/>
      <c r="L256" s="38"/>
      <c r="M256" s="189" t="s">
        <v>1</v>
      </c>
      <c r="N256" s="190" t="s">
        <v>42</v>
      </c>
      <c r="O256" s="76"/>
      <c r="P256" s="191">
        <f>O256*H256</f>
        <v>0</v>
      </c>
      <c r="Q256" s="191">
        <v>0.010699999999999999</v>
      </c>
      <c r="R256" s="191">
        <f>Q256*H256</f>
        <v>0.010699999999999999</v>
      </c>
      <c r="S256" s="191">
        <v>0</v>
      </c>
      <c r="T256" s="192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93" t="s">
        <v>175</v>
      </c>
      <c r="AT256" s="193" t="s">
        <v>171</v>
      </c>
      <c r="AU256" s="193" t="s">
        <v>86</v>
      </c>
      <c r="AY256" s="18" t="s">
        <v>168</v>
      </c>
      <c r="BE256" s="194">
        <f>IF(N256="základní",J256,0)</f>
        <v>0</v>
      </c>
      <c r="BF256" s="194">
        <f>IF(N256="snížená",J256,0)</f>
        <v>0</v>
      </c>
      <c r="BG256" s="194">
        <f>IF(N256="zákl. přenesená",J256,0)</f>
        <v>0</v>
      </c>
      <c r="BH256" s="194">
        <f>IF(N256="sníž. přenesená",J256,0)</f>
        <v>0</v>
      </c>
      <c r="BI256" s="194">
        <f>IF(N256="nulová",J256,0)</f>
        <v>0</v>
      </c>
      <c r="BJ256" s="18" t="s">
        <v>84</v>
      </c>
      <c r="BK256" s="194">
        <f>ROUND(I256*H256,2)</f>
        <v>0</v>
      </c>
      <c r="BL256" s="18" t="s">
        <v>175</v>
      </c>
      <c r="BM256" s="193" t="s">
        <v>447</v>
      </c>
    </row>
    <row r="257" s="13" customFormat="1">
      <c r="A257" s="13"/>
      <c r="B257" s="211"/>
      <c r="C257" s="13"/>
      <c r="D257" s="195" t="s">
        <v>220</v>
      </c>
      <c r="E257" s="212" t="s">
        <v>1</v>
      </c>
      <c r="F257" s="213" t="s">
        <v>448</v>
      </c>
      <c r="G257" s="13"/>
      <c r="H257" s="214">
        <v>1</v>
      </c>
      <c r="I257" s="215"/>
      <c r="J257" s="13"/>
      <c r="K257" s="13"/>
      <c r="L257" s="211"/>
      <c r="M257" s="216"/>
      <c r="N257" s="217"/>
      <c r="O257" s="217"/>
      <c r="P257" s="217"/>
      <c r="Q257" s="217"/>
      <c r="R257" s="217"/>
      <c r="S257" s="217"/>
      <c r="T257" s="21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12" t="s">
        <v>220</v>
      </c>
      <c r="AU257" s="212" t="s">
        <v>86</v>
      </c>
      <c r="AV257" s="13" t="s">
        <v>86</v>
      </c>
      <c r="AW257" s="13" t="s">
        <v>33</v>
      </c>
      <c r="AX257" s="13" t="s">
        <v>84</v>
      </c>
      <c r="AY257" s="212" t="s">
        <v>168</v>
      </c>
    </row>
    <row r="258" s="2" customFormat="1" ht="24.15" customHeight="1">
      <c r="A258" s="37"/>
      <c r="B258" s="180"/>
      <c r="C258" s="181" t="s">
        <v>449</v>
      </c>
      <c r="D258" s="181" t="s">
        <v>171</v>
      </c>
      <c r="E258" s="182" t="s">
        <v>450</v>
      </c>
      <c r="F258" s="183" t="s">
        <v>451</v>
      </c>
      <c r="G258" s="184" t="s">
        <v>218</v>
      </c>
      <c r="H258" s="185">
        <v>346.10199999999998</v>
      </c>
      <c r="I258" s="186"/>
      <c r="J258" s="187">
        <f>ROUND(I258*H258,2)</f>
        <v>0</v>
      </c>
      <c r="K258" s="188"/>
      <c r="L258" s="38"/>
      <c r="M258" s="189" t="s">
        <v>1</v>
      </c>
      <c r="N258" s="190" t="s">
        <v>42</v>
      </c>
      <c r="O258" s="76"/>
      <c r="P258" s="191">
        <f>O258*H258</f>
        <v>0</v>
      </c>
      <c r="Q258" s="191">
        <v>0.0049399999999999999</v>
      </c>
      <c r="R258" s="191">
        <f>Q258*H258</f>
        <v>1.7097438799999998</v>
      </c>
      <c r="S258" s="191">
        <v>0</v>
      </c>
      <c r="T258" s="192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93" t="s">
        <v>175</v>
      </c>
      <c r="AT258" s="193" t="s">
        <v>171</v>
      </c>
      <c r="AU258" s="193" t="s">
        <v>86</v>
      </c>
      <c r="AY258" s="18" t="s">
        <v>168</v>
      </c>
      <c r="BE258" s="194">
        <f>IF(N258="základní",J258,0)</f>
        <v>0</v>
      </c>
      <c r="BF258" s="194">
        <f>IF(N258="snížená",J258,0)</f>
        <v>0</v>
      </c>
      <c r="BG258" s="194">
        <f>IF(N258="zákl. přenesená",J258,0)</f>
        <v>0</v>
      </c>
      <c r="BH258" s="194">
        <f>IF(N258="sníž. přenesená",J258,0)</f>
        <v>0</v>
      </c>
      <c r="BI258" s="194">
        <f>IF(N258="nulová",J258,0)</f>
        <v>0</v>
      </c>
      <c r="BJ258" s="18" t="s">
        <v>84</v>
      </c>
      <c r="BK258" s="194">
        <f>ROUND(I258*H258,2)</f>
        <v>0</v>
      </c>
      <c r="BL258" s="18" t="s">
        <v>175</v>
      </c>
      <c r="BM258" s="193" t="s">
        <v>452</v>
      </c>
    </row>
    <row r="259" s="2" customFormat="1" ht="24.15" customHeight="1">
      <c r="A259" s="37"/>
      <c r="B259" s="180"/>
      <c r="C259" s="181" t="s">
        <v>453</v>
      </c>
      <c r="D259" s="181" t="s">
        <v>171</v>
      </c>
      <c r="E259" s="182" t="s">
        <v>454</v>
      </c>
      <c r="F259" s="183" t="s">
        <v>455</v>
      </c>
      <c r="G259" s="184" t="s">
        <v>218</v>
      </c>
      <c r="H259" s="185">
        <v>346.10199999999998</v>
      </c>
      <c r="I259" s="186"/>
      <c r="J259" s="187">
        <f>ROUND(I259*H259,2)</f>
        <v>0</v>
      </c>
      <c r="K259" s="188"/>
      <c r="L259" s="38"/>
      <c r="M259" s="189" t="s">
        <v>1</v>
      </c>
      <c r="N259" s="190" t="s">
        <v>42</v>
      </c>
      <c r="O259" s="76"/>
      <c r="P259" s="191">
        <f>O259*H259</f>
        <v>0</v>
      </c>
      <c r="Q259" s="191">
        <v>0.018380000000000001</v>
      </c>
      <c r="R259" s="191">
        <f>Q259*H259</f>
        <v>6.3613547599999993</v>
      </c>
      <c r="S259" s="191">
        <v>0</v>
      </c>
      <c r="T259" s="19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3" t="s">
        <v>175</v>
      </c>
      <c r="AT259" s="193" t="s">
        <v>171</v>
      </c>
      <c r="AU259" s="193" t="s">
        <v>86</v>
      </c>
      <c r="AY259" s="18" t="s">
        <v>168</v>
      </c>
      <c r="BE259" s="194">
        <f>IF(N259="základní",J259,0)</f>
        <v>0</v>
      </c>
      <c r="BF259" s="194">
        <f>IF(N259="snížená",J259,0)</f>
        <v>0</v>
      </c>
      <c r="BG259" s="194">
        <f>IF(N259="zákl. přenesená",J259,0)</f>
        <v>0</v>
      </c>
      <c r="BH259" s="194">
        <f>IF(N259="sníž. přenesená",J259,0)</f>
        <v>0</v>
      </c>
      <c r="BI259" s="194">
        <f>IF(N259="nulová",J259,0)</f>
        <v>0</v>
      </c>
      <c r="BJ259" s="18" t="s">
        <v>84</v>
      </c>
      <c r="BK259" s="194">
        <f>ROUND(I259*H259,2)</f>
        <v>0</v>
      </c>
      <c r="BL259" s="18" t="s">
        <v>175</v>
      </c>
      <c r="BM259" s="193" t="s">
        <v>456</v>
      </c>
    </row>
    <row r="260" s="13" customFormat="1">
      <c r="A260" s="13"/>
      <c r="B260" s="211"/>
      <c r="C260" s="13"/>
      <c r="D260" s="195" t="s">
        <v>220</v>
      </c>
      <c r="E260" s="212" t="s">
        <v>1</v>
      </c>
      <c r="F260" s="213" t="s">
        <v>457</v>
      </c>
      <c r="G260" s="13"/>
      <c r="H260" s="214">
        <v>361.80000000000001</v>
      </c>
      <c r="I260" s="215"/>
      <c r="J260" s="13"/>
      <c r="K260" s="13"/>
      <c r="L260" s="211"/>
      <c r="M260" s="216"/>
      <c r="N260" s="217"/>
      <c r="O260" s="217"/>
      <c r="P260" s="217"/>
      <c r="Q260" s="217"/>
      <c r="R260" s="217"/>
      <c r="S260" s="217"/>
      <c r="T260" s="21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12" t="s">
        <v>220</v>
      </c>
      <c r="AU260" s="212" t="s">
        <v>86</v>
      </c>
      <c r="AV260" s="13" t="s">
        <v>86</v>
      </c>
      <c r="AW260" s="13" t="s">
        <v>33</v>
      </c>
      <c r="AX260" s="13" t="s">
        <v>77</v>
      </c>
      <c r="AY260" s="212" t="s">
        <v>168</v>
      </c>
    </row>
    <row r="261" s="13" customFormat="1">
      <c r="A261" s="13"/>
      <c r="B261" s="211"/>
      <c r="C261" s="13"/>
      <c r="D261" s="195" t="s">
        <v>220</v>
      </c>
      <c r="E261" s="212" t="s">
        <v>1</v>
      </c>
      <c r="F261" s="213" t="s">
        <v>458</v>
      </c>
      <c r="G261" s="13"/>
      <c r="H261" s="214">
        <v>-52.634</v>
      </c>
      <c r="I261" s="215"/>
      <c r="J261" s="13"/>
      <c r="K261" s="13"/>
      <c r="L261" s="211"/>
      <c r="M261" s="216"/>
      <c r="N261" s="217"/>
      <c r="O261" s="217"/>
      <c r="P261" s="217"/>
      <c r="Q261" s="217"/>
      <c r="R261" s="217"/>
      <c r="S261" s="217"/>
      <c r="T261" s="21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12" t="s">
        <v>220</v>
      </c>
      <c r="AU261" s="212" t="s">
        <v>86</v>
      </c>
      <c r="AV261" s="13" t="s">
        <v>86</v>
      </c>
      <c r="AW261" s="13" t="s">
        <v>33</v>
      </c>
      <c r="AX261" s="13" t="s">
        <v>77</v>
      </c>
      <c r="AY261" s="212" t="s">
        <v>168</v>
      </c>
    </row>
    <row r="262" s="13" customFormat="1">
      <c r="A262" s="13"/>
      <c r="B262" s="211"/>
      <c r="C262" s="13"/>
      <c r="D262" s="195" t="s">
        <v>220</v>
      </c>
      <c r="E262" s="212" t="s">
        <v>1</v>
      </c>
      <c r="F262" s="213" t="s">
        <v>459</v>
      </c>
      <c r="G262" s="13"/>
      <c r="H262" s="214">
        <v>12.571999999999999</v>
      </c>
      <c r="I262" s="215"/>
      <c r="J262" s="13"/>
      <c r="K262" s="13"/>
      <c r="L262" s="211"/>
      <c r="M262" s="216"/>
      <c r="N262" s="217"/>
      <c r="O262" s="217"/>
      <c r="P262" s="217"/>
      <c r="Q262" s="217"/>
      <c r="R262" s="217"/>
      <c r="S262" s="217"/>
      <c r="T262" s="21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12" t="s">
        <v>220</v>
      </c>
      <c r="AU262" s="212" t="s">
        <v>86</v>
      </c>
      <c r="AV262" s="13" t="s">
        <v>86</v>
      </c>
      <c r="AW262" s="13" t="s">
        <v>33</v>
      </c>
      <c r="AX262" s="13" t="s">
        <v>77</v>
      </c>
      <c r="AY262" s="212" t="s">
        <v>168</v>
      </c>
    </row>
    <row r="263" s="13" customFormat="1">
      <c r="A263" s="13"/>
      <c r="B263" s="211"/>
      <c r="C263" s="13"/>
      <c r="D263" s="195" t="s">
        <v>220</v>
      </c>
      <c r="E263" s="212" t="s">
        <v>1</v>
      </c>
      <c r="F263" s="213" t="s">
        <v>460</v>
      </c>
      <c r="G263" s="13"/>
      <c r="H263" s="214">
        <v>7.7729999999999997</v>
      </c>
      <c r="I263" s="215"/>
      <c r="J263" s="13"/>
      <c r="K263" s="13"/>
      <c r="L263" s="211"/>
      <c r="M263" s="216"/>
      <c r="N263" s="217"/>
      <c r="O263" s="217"/>
      <c r="P263" s="217"/>
      <c r="Q263" s="217"/>
      <c r="R263" s="217"/>
      <c r="S263" s="217"/>
      <c r="T263" s="21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12" t="s">
        <v>220</v>
      </c>
      <c r="AU263" s="212" t="s">
        <v>86</v>
      </c>
      <c r="AV263" s="13" t="s">
        <v>86</v>
      </c>
      <c r="AW263" s="13" t="s">
        <v>33</v>
      </c>
      <c r="AX263" s="13" t="s">
        <v>77</v>
      </c>
      <c r="AY263" s="212" t="s">
        <v>168</v>
      </c>
    </row>
    <row r="264" s="15" customFormat="1">
      <c r="A264" s="15"/>
      <c r="B264" s="227"/>
      <c r="C264" s="15"/>
      <c r="D264" s="195" t="s">
        <v>220</v>
      </c>
      <c r="E264" s="228" t="s">
        <v>1</v>
      </c>
      <c r="F264" s="229" t="s">
        <v>461</v>
      </c>
      <c r="G264" s="15"/>
      <c r="H264" s="230">
        <v>329.51100000000002</v>
      </c>
      <c r="I264" s="231"/>
      <c r="J264" s="15"/>
      <c r="K264" s="15"/>
      <c r="L264" s="227"/>
      <c r="M264" s="232"/>
      <c r="N264" s="233"/>
      <c r="O264" s="233"/>
      <c r="P264" s="233"/>
      <c r="Q264" s="233"/>
      <c r="R264" s="233"/>
      <c r="S264" s="233"/>
      <c r="T264" s="23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28" t="s">
        <v>220</v>
      </c>
      <c r="AU264" s="228" t="s">
        <v>86</v>
      </c>
      <c r="AV264" s="15" t="s">
        <v>181</v>
      </c>
      <c r="AW264" s="15" t="s">
        <v>33</v>
      </c>
      <c r="AX264" s="15" t="s">
        <v>77</v>
      </c>
      <c r="AY264" s="228" t="s">
        <v>168</v>
      </c>
    </row>
    <row r="265" s="13" customFormat="1">
      <c r="A265" s="13"/>
      <c r="B265" s="211"/>
      <c r="C265" s="13"/>
      <c r="D265" s="195" t="s">
        <v>220</v>
      </c>
      <c r="E265" s="212" t="s">
        <v>1</v>
      </c>
      <c r="F265" s="213" t="s">
        <v>462</v>
      </c>
      <c r="G265" s="13"/>
      <c r="H265" s="214">
        <v>2.0670000000000002</v>
      </c>
      <c r="I265" s="215"/>
      <c r="J265" s="13"/>
      <c r="K265" s="13"/>
      <c r="L265" s="211"/>
      <c r="M265" s="216"/>
      <c r="N265" s="217"/>
      <c r="O265" s="217"/>
      <c r="P265" s="217"/>
      <c r="Q265" s="217"/>
      <c r="R265" s="217"/>
      <c r="S265" s="217"/>
      <c r="T265" s="21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12" t="s">
        <v>220</v>
      </c>
      <c r="AU265" s="212" t="s">
        <v>86</v>
      </c>
      <c r="AV265" s="13" t="s">
        <v>86</v>
      </c>
      <c r="AW265" s="13" t="s">
        <v>33</v>
      </c>
      <c r="AX265" s="13" t="s">
        <v>77</v>
      </c>
      <c r="AY265" s="212" t="s">
        <v>168</v>
      </c>
    </row>
    <row r="266" s="13" customFormat="1">
      <c r="A266" s="13"/>
      <c r="B266" s="211"/>
      <c r="C266" s="13"/>
      <c r="D266" s="195" t="s">
        <v>220</v>
      </c>
      <c r="E266" s="212" t="s">
        <v>1</v>
      </c>
      <c r="F266" s="213" t="s">
        <v>463</v>
      </c>
      <c r="G266" s="13"/>
      <c r="H266" s="214">
        <v>6</v>
      </c>
      <c r="I266" s="215"/>
      <c r="J266" s="13"/>
      <c r="K266" s="13"/>
      <c r="L266" s="211"/>
      <c r="M266" s="216"/>
      <c r="N266" s="217"/>
      <c r="O266" s="217"/>
      <c r="P266" s="217"/>
      <c r="Q266" s="217"/>
      <c r="R266" s="217"/>
      <c r="S266" s="217"/>
      <c r="T266" s="21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12" t="s">
        <v>220</v>
      </c>
      <c r="AU266" s="212" t="s">
        <v>86</v>
      </c>
      <c r="AV266" s="13" t="s">
        <v>86</v>
      </c>
      <c r="AW266" s="13" t="s">
        <v>33</v>
      </c>
      <c r="AX266" s="13" t="s">
        <v>77</v>
      </c>
      <c r="AY266" s="212" t="s">
        <v>168</v>
      </c>
    </row>
    <row r="267" s="13" customFormat="1">
      <c r="A267" s="13"/>
      <c r="B267" s="211"/>
      <c r="C267" s="13"/>
      <c r="D267" s="195" t="s">
        <v>220</v>
      </c>
      <c r="E267" s="212" t="s">
        <v>1</v>
      </c>
      <c r="F267" s="213" t="s">
        <v>464</v>
      </c>
      <c r="G267" s="13"/>
      <c r="H267" s="214">
        <v>8.5239999999999991</v>
      </c>
      <c r="I267" s="215"/>
      <c r="J267" s="13"/>
      <c r="K267" s="13"/>
      <c r="L267" s="211"/>
      <c r="M267" s="216"/>
      <c r="N267" s="217"/>
      <c r="O267" s="217"/>
      <c r="P267" s="217"/>
      <c r="Q267" s="217"/>
      <c r="R267" s="217"/>
      <c r="S267" s="217"/>
      <c r="T267" s="21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12" t="s">
        <v>220</v>
      </c>
      <c r="AU267" s="212" t="s">
        <v>86</v>
      </c>
      <c r="AV267" s="13" t="s">
        <v>86</v>
      </c>
      <c r="AW267" s="13" t="s">
        <v>33</v>
      </c>
      <c r="AX267" s="13" t="s">
        <v>77</v>
      </c>
      <c r="AY267" s="212" t="s">
        <v>168</v>
      </c>
    </row>
    <row r="268" s="15" customFormat="1">
      <c r="A268" s="15"/>
      <c r="B268" s="227"/>
      <c r="C268" s="15"/>
      <c r="D268" s="195" t="s">
        <v>220</v>
      </c>
      <c r="E268" s="228" t="s">
        <v>1</v>
      </c>
      <c r="F268" s="229" t="s">
        <v>465</v>
      </c>
      <c r="G268" s="15"/>
      <c r="H268" s="230">
        <v>16.591000000000001</v>
      </c>
      <c r="I268" s="231"/>
      <c r="J268" s="15"/>
      <c r="K268" s="15"/>
      <c r="L268" s="227"/>
      <c r="M268" s="232"/>
      <c r="N268" s="233"/>
      <c r="O268" s="233"/>
      <c r="P268" s="233"/>
      <c r="Q268" s="233"/>
      <c r="R268" s="233"/>
      <c r="S268" s="233"/>
      <c r="T268" s="234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28" t="s">
        <v>220</v>
      </c>
      <c r="AU268" s="228" t="s">
        <v>86</v>
      </c>
      <c r="AV268" s="15" t="s">
        <v>181</v>
      </c>
      <c r="AW268" s="15" t="s">
        <v>33</v>
      </c>
      <c r="AX268" s="15" t="s">
        <v>77</v>
      </c>
      <c r="AY268" s="228" t="s">
        <v>168</v>
      </c>
    </row>
    <row r="269" s="14" customFormat="1">
      <c r="A269" s="14"/>
      <c r="B269" s="219"/>
      <c r="C269" s="14"/>
      <c r="D269" s="195" t="s">
        <v>220</v>
      </c>
      <c r="E269" s="220" t="s">
        <v>1</v>
      </c>
      <c r="F269" s="221" t="s">
        <v>261</v>
      </c>
      <c r="G269" s="14"/>
      <c r="H269" s="222">
        <v>346.10199999999998</v>
      </c>
      <c r="I269" s="223"/>
      <c r="J269" s="14"/>
      <c r="K269" s="14"/>
      <c r="L269" s="219"/>
      <c r="M269" s="224"/>
      <c r="N269" s="225"/>
      <c r="O269" s="225"/>
      <c r="P269" s="225"/>
      <c r="Q269" s="225"/>
      <c r="R269" s="225"/>
      <c r="S269" s="225"/>
      <c r="T269" s="22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20" t="s">
        <v>220</v>
      </c>
      <c r="AU269" s="220" t="s">
        <v>86</v>
      </c>
      <c r="AV269" s="14" t="s">
        <v>175</v>
      </c>
      <c r="AW269" s="14" t="s">
        <v>33</v>
      </c>
      <c r="AX269" s="14" t="s">
        <v>84</v>
      </c>
      <c r="AY269" s="220" t="s">
        <v>168</v>
      </c>
    </row>
    <row r="270" s="2" customFormat="1" ht="24.15" customHeight="1">
      <c r="A270" s="37"/>
      <c r="B270" s="180"/>
      <c r="C270" s="181" t="s">
        <v>466</v>
      </c>
      <c r="D270" s="181" t="s">
        <v>171</v>
      </c>
      <c r="E270" s="182" t="s">
        <v>467</v>
      </c>
      <c r="F270" s="183" t="s">
        <v>468</v>
      </c>
      <c r="G270" s="184" t="s">
        <v>316</v>
      </c>
      <c r="H270" s="185">
        <v>4</v>
      </c>
      <c r="I270" s="186"/>
      <c r="J270" s="187">
        <f>ROUND(I270*H270,2)</f>
        <v>0</v>
      </c>
      <c r="K270" s="188"/>
      <c r="L270" s="38"/>
      <c r="M270" s="189" t="s">
        <v>1</v>
      </c>
      <c r="N270" s="190" t="s">
        <v>42</v>
      </c>
      <c r="O270" s="76"/>
      <c r="P270" s="191">
        <f>O270*H270</f>
        <v>0</v>
      </c>
      <c r="Q270" s="191">
        <v>0.010699999999999999</v>
      </c>
      <c r="R270" s="191">
        <f>Q270*H270</f>
        <v>0.042799999999999998</v>
      </c>
      <c r="S270" s="191">
        <v>0</v>
      </c>
      <c r="T270" s="192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3" t="s">
        <v>175</v>
      </c>
      <c r="AT270" s="193" t="s">
        <v>171</v>
      </c>
      <c r="AU270" s="193" t="s">
        <v>86</v>
      </c>
      <c r="AY270" s="18" t="s">
        <v>168</v>
      </c>
      <c r="BE270" s="194">
        <f>IF(N270="základní",J270,0)</f>
        <v>0</v>
      </c>
      <c r="BF270" s="194">
        <f>IF(N270="snížená",J270,0)</f>
        <v>0</v>
      </c>
      <c r="BG270" s="194">
        <f>IF(N270="zákl. přenesená",J270,0)</f>
        <v>0</v>
      </c>
      <c r="BH270" s="194">
        <f>IF(N270="sníž. přenesená",J270,0)</f>
        <v>0</v>
      </c>
      <c r="BI270" s="194">
        <f>IF(N270="nulová",J270,0)</f>
        <v>0</v>
      </c>
      <c r="BJ270" s="18" t="s">
        <v>84</v>
      </c>
      <c r="BK270" s="194">
        <f>ROUND(I270*H270,2)</f>
        <v>0</v>
      </c>
      <c r="BL270" s="18" t="s">
        <v>175</v>
      </c>
      <c r="BM270" s="193" t="s">
        <v>469</v>
      </c>
    </row>
    <row r="271" s="13" customFormat="1">
      <c r="A271" s="13"/>
      <c r="B271" s="211"/>
      <c r="C271" s="13"/>
      <c r="D271" s="195" t="s">
        <v>220</v>
      </c>
      <c r="E271" s="212" t="s">
        <v>1</v>
      </c>
      <c r="F271" s="213" t="s">
        <v>470</v>
      </c>
      <c r="G271" s="13"/>
      <c r="H271" s="214">
        <v>4</v>
      </c>
      <c r="I271" s="215"/>
      <c r="J271" s="13"/>
      <c r="K271" s="13"/>
      <c r="L271" s="211"/>
      <c r="M271" s="216"/>
      <c r="N271" s="217"/>
      <c r="O271" s="217"/>
      <c r="P271" s="217"/>
      <c r="Q271" s="217"/>
      <c r="R271" s="217"/>
      <c r="S271" s="217"/>
      <c r="T271" s="21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12" t="s">
        <v>220</v>
      </c>
      <c r="AU271" s="212" t="s">
        <v>86</v>
      </c>
      <c r="AV271" s="13" t="s">
        <v>86</v>
      </c>
      <c r="AW271" s="13" t="s">
        <v>33</v>
      </c>
      <c r="AX271" s="13" t="s">
        <v>84</v>
      </c>
      <c r="AY271" s="212" t="s">
        <v>168</v>
      </c>
    </row>
    <row r="272" s="2" customFormat="1" ht="24.15" customHeight="1">
      <c r="A272" s="37"/>
      <c r="B272" s="180"/>
      <c r="C272" s="181" t="s">
        <v>471</v>
      </c>
      <c r="D272" s="181" t="s">
        <v>171</v>
      </c>
      <c r="E272" s="182" t="s">
        <v>472</v>
      </c>
      <c r="F272" s="183" t="s">
        <v>473</v>
      </c>
      <c r="G272" s="184" t="s">
        <v>316</v>
      </c>
      <c r="H272" s="185">
        <v>2</v>
      </c>
      <c r="I272" s="186"/>
      <c r="J272" s="187">
        <f>ROUND(I272*H272,2)</f>
        <v>0</v>
      </c>
      <c r="K272" s="188"/>
      <c r="L272" s="38"/>
      <c r="M272" s="189" t="s">
        <v>1</v>
      </c>
      <c r="N272" s="190" t="s">
        <v>42</v>
      </c>
      <c r="O272" s="76"/>
      <c r="P272" s="191">
        <f>O272*H272</f>
        <v>0</v>
      </c>
      <c r="Q272" s="191">
        <v>0.043799999999999999</v>
      </c>
      <c r="R272" s="191">
        <f>Q272*H272</f>
        <v>0.087599999999999997</v>
      </c>
      <c r="S272" s="191">
        <v>0</v>
      </c>
      <c r="T272" s="192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3" t="s">
        <v>175</v>
      </c>
      <c r="AT272" s="193" t="s">
        <v>171</v>
      </c>
      <c r="AU272" s="193" t="s">
        <v>86</v>
      </c>
      <c r="AY272" s="18" t="s">
        <v>168</v>
      </c>
      <c r="BE272" s="194">
        <f>IF(N272="základní",J272,0)</f>
        <v>0</v>
      </c>
      <c r="BF272" s="194">
        <f>IF(N272="snížená",J272,0)</f>
        <v>0</v>
      </c>
      <c r="BG272" s="194">
        <f>IF(N272="zákl. přenesená",J272,0)</f>
        <v>0</v>
      </c>
      <c r="BH272" s="194">
        <f>IF(N272="sníž. přenesená",J272,0)</f>
        <v>0</v>
      </c>
      <c r="BI272" s="194">
        <f>IF(N272="nulová",J272,0)</f>
        <v>0</v>
      </c>
      <c r="BJ272" s="18" t="s">
        <v>84</v>
      </c>
      <c r="BK272" s="194">
        <f>ROUND(I272*H272,2)</f>
        <v>0</v>
      </c>
      <c r="BL272" s="18" t="s">
        <v>175</v>
      </c>
      <c r="BM272" s="193" t="s">
        <v>474</v>
      </c>
    </row>
    <row r="273" s="13" customFormat="1">
      <c r="A273" s="13"/>
      <c r="B273" s="211"/>
      <c r="C273" s="13"/>
      <c r="D273" s="195" t="s">
        <v>220</v>
      </c>
      <c r="E273" s="212" t="s">
        <v>1</v>
      </c>
      <c r="F273" s="213" t="s">
        <v>475</v>
      </c>
      <c r="G273" s="13"/>
      <c r="H273" s="214">
        <v>2</v>
      </c>
      <c r="I273" s="215"/>
      <c r="J273" s="13"/>
      <c r="K273" s="13"/>
      <c r="L273" s="211"/>
      <c r="M273" s="216"/>
      <c r="N273" s="217"/>
      <c r="O273" s="217"/>
      <c r="P273" s="217"/>
      <c r="Q273" s="217"/>
      <c r="R273" s="217"/>
      <c r="S273" s="217"/>
      <c r="T273" s="21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12" t="s">
        <v>220</v>
      </c>
      <c r="AU273" s="212" t="s">
        <v>86</v>
      </c>
      <c r="AV273" s="13" t="s">
        <v>86</v>
      </c>
      <c r="AW273" s="13" t="s">
        <v>33</v>
      </c>
      <c r="AX273" s="13" t="s">
        <v>84</v>
      </c>
      <c r="AY273" s="212" t="s">
        <v>168</v>
      </c>
    </row>
    <row r="274" s="2" customFormat="1" ht="24.15" customHeight="1">
      <c r="A274" s="37"/>
      <c r="B274" s="180"/>
      <c r="C274" s="181" t="s">
        <v>476</v>
      </c>
      <c r="D274" s="181" t="s">
        <v>171</v>
      </c>
      <c r="E274" s="182" t="s">
        <v>477</v>
      </c>
      <c r="F274" s="183" t="s">
        <v>478</v>
      </c>
      <c r="G274" s="184" t="s">
        <v>316</v>
      </c>
      <c r="H274" s="185">
        <v>18</v>
      </c>
      <c r="I274" s="186"/>
      <c r="J274" s="187">
        <f>ROUND(I274*H274,2)</f>
        <v>0</v>
      </c>
      <c r="K274" s="188"/>
      <c r="L274" s="38"/>
      <c r="M274" s="189" t="s">
        <v>1</v>
      </c>
      <c r="N274" s="190" t="s">
        <v>42</v>
      </c>
      <c r="O274" s="76"/>
      <c r="P274" s="191">
        <f>O274*H274</f>
        <v>0</v>
      </c>
      <c r="Q274" s="191">
        <v>0.1658</v>
      </c>
      <c r="R274" s="191">
        <f>Q274*H274</f>
        <v>2.9843999999999999</v>
      </c>
      <c r="S274" s="191">
        <v>0</v>
      </c>
      <c r="T274" s="192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3" t="s">
        <v>175</v>
      </c>
      <c r="AT274" s="193" t="s">
        <v>171</v>
      </c>
      <c r="AU274" s="193" t="s">
        <v>86</v>
      </c>
      <c r="AY274" s="18" t="s">
        <v>168</v>
      </c>
      <c r="BE274" s="194">
        <f>IF(N274="základní",J274,0)</f>
        <v>0</v>
      </c>
      <c r="BF274" s="194">
        <f>IF(N274="snížená",J274,0)</f>
        <v>0</v>
      </c>
      <c r="BG274" s="194">
        <f>IF(N274="zákl. přenesená",J274,0)</f>
        <v>0</v>
      </c>
      <c r="BH274" s="194">
        <f>IF(N274="sníž. přenesená",J274,0)</f>
        <v>0</v>
      </c>
      <c r="BI274" s="194">
        <f>IF(N274="nulová",J274,0)</f>
        <v>0</v>
      </c>
      <c r="BJ274" s="18" t="s">
        <v>84</v>
      </c>
      <c r="BK274" s="194">
        <f>ROUND(I274*H274,2)</f>
        <v>0</v>
      </c>
      <c r="BL274" s="18" t="s">
        <v>175</v>
      </c>
      <c r="BM274" s="193" t="s">
        <v>479</v>
      </c>
    </row>
    <row r="275" s="13" customFormat="1">
      <c r="A275" s="13"/>
      <c r="B275" s="211"/>
      <c r="C275" s="13"/>
      <c r="D275" s="195" t="s">
        <v>220</v>
      </c>
      <c r="E275" s="212" t="s">
        <v>1</v>
      </c>
      <c r="F275" s="213" t="s">
        <v>480</v>
      </c>
      <c r="G275" s="13"/>
      <c r="H275" s="214">
        <v>18</v>
      </c>
      <c r="I275" s="215"/>
      <c r="J275" s="13"/>
      <c r="K275" s="13"/>
      <c r="L275" s="211"/>
      <c r="M275" s="216"/>
      <c r="N275" s="217"/>
      <c r="O275" s="217"/>
      <c r="P275" s="217"/>
      <c r="Q275" s="217"/>
      <c r="R275" s="217"/>
      <c r="S275" s="217"/>
      <c r="T275" s="21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12" t="s">
        <v>220</v>
      </c>
      <c r="AU275" s="212" t="s">
        <v>86</v>
      </c>
      <c r="AV275" s="13" t="s">
        <v>86</v>
      </c>
      <c r="AW275" s="13" t="s">
        <v>33</v>
      </c>
      <c r="AX275" s="13" t="s">
        <v>84</v>
      </c>
      <c r="AY275" s="212" t="s">
        <v>168</v>
      </c>
    </row>
    <row r="276" s="2" customFormat="1" ht="24.15" customHeight="1">
      <c r="A276" s="37"/>
      <c r="B276" s="180"/>
      <c r="C276" s="181" t="s">
        <v>481</v>
      </c>
      <c r="D276" s="181" t="s">
        <v>171</v>
      </c>
      <c r="E276" s="182" t="s">
        <v>482</v>
      </c>
      <c r="F276" s="183" t="s">
        <v>483</v>
      </c>
      <c r="G276" s="184" t="s">
        <v>218</v>
      </c>
      <c r="H276" s="185">
        <v>2.9100000000000001</v>
      </c>
      <c r="I276" s="186"/>
      <c r="J276" s="187">
        <f>ROUND(I276*H276,2)</f>
        <v>0</v>
      </c>
      <c r="K276" s="188"/>
      <c r="L276" s="38"/>
      <c r="M276" s="189" t="s">
        <v>1</v>
      </c>
      <c r="N276" s="190" t="s">
        <v>42</v>
      </c>
      <c r="O276" s="76"/>
      <c r="P276" s="191">
        <f>O276*H276</f>
        <v>0</v>
      </c>
      <c r="Q276" s="191">
        <v>0.034680000000000002</v>
      </c>
      <c r="R276" s="191">
        <f>Q276*H276</f>
        <v>0.10091880000000002</v>
      </c>
      <c r="S276" s="191">
        <v>0</v>
      </c>
      <c r="T276" s="192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3" t="s">
        <v>175</v>
      </c>
      <c r="AT276" s="193" t="s">
        <v>171</v>
      </c>
      <c r="AU276" s="193" t="s">
        <v>86</v>
      </c>
      <c r="AY276" s="18" t="s">
        <v>168</v>
      </c>
      <c r="BE276" s="194">
        <f>IF(N276="základní",J276,0)</f>
        <v>0</v>
      </c>
      <c r="BF276" s="194">
        <f>IF(N276="snížená",J276,0)</f>
        <v>0</v>
      </c>
      <c r="BG276" s="194">
        <f>IF(N276="zákl. přenesená",J276,0)</f>
        <v>0</v>
      </c>
      <c r="BH276" s="194">
        <f>IF(N276="sníž. přenesená",J276,0)</f>
        <v>0</v>
      </c>
      <c r="BI276" s="194">
        <f>IF(N276="nulová",J276,0)</f>
        <v>0</v>
      </c>
      <c r="BJ276" s="18" t="s">
        <v>84</v>
      </c>
      <c r="BK276" s="194">
        <f>ROUND(I276*H276,2)</f>
        <v>0</v>
      </c>
      <c r="BL276" s="18" t="s">
        <v>175</v>
      </c>
      <c r="BM276" s="193" t="s">
        <v>484</v>
      </c>
    </row>
    <row r="277" s="13" customFormat="1">
      <c r="A277" s="13"/>
      <c r="B277" s="211"/>
      <c r="C277" s="13"/>
      <c r="D277" s="195" t="s">
        <v>220</v>
      </c>
      <c r="E277" s="212" t="s">
        <v>1</v>
      </c>
      <c r="F277" s="213" t="s">
        <v>485</v>
      </c>
      <c r="G277" s="13"/>
      <c r="H277" s="214">
        <v>2.9100000000000001</v>
      </c>
      <c r="I277" s="215"/>
      <c r="J277" s="13"/>
      <c r="K277" s="13"/>
      <c r="L277" s="211"/>
      <c r="M277" s="216"/>
      <c r="N277" s="217"/>
      <c r="O277" s="217"/>
      <c r="P277" s="217"/>
      <c r="Q277" s="217"/>
      <c r="R277" s="217"/>
      <c r="S277" s="217"/>
      <c r="T277" s="21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12" t="s">
        <v>220</v>
      </c>
      <c r="AU277" s="212" t="s">
        <v>86</v>
      </c>
      <c r="AV277" s="13" t="s">
        <v>86</v>
      </c>
      <c r="AW277" s="13" t="s">
        <v>33</v>
      </c>
      <c r="AX277" s="13" t="s">
        <v>84</v>
      </c>
      <c r="AY277" s="212" t="s">
        <v>168</v>
      </c>
    </row>
    <row r="278" s="2" customFormat="1" ht="24.15" customHeight="1">
      <c r="A278" s="37"/>
      <c r="B278" s="180"/>
      <c r="C278" s="181" t="s">
        <v>486</v>
      </c>
      <c r="D278" s="181" t="s">
        <v>171</v>
      </c>
      <c r="E278" s="182" t="s">
        <v>487</v>
      </c>
      <c r="F278" s="183" t="s">
        <v>488</v>
      </c>
      <c r="G278" s="184" t="s">
        <v>218</v>
      </c>
      <c r="H278" s="185">
        <v>246.50299999999999</v>
      </c>
      <c r="I278" s="186"/>
      <c r="J278" s="187">
        <f>ROUND(I278*H278,2)</f>
        <v>0</v>
      </c>
      <c r="K278" s="188"/>
      <c r="L278" s="38"/>
      <c r="M278" s="189" t="s">
        <v>1</v>
      </c>
      <c r="N278" s="190" t="s">
        <v>42</v>
      </c>
      <c r="O278" s="76"/>
      <c r="P278" s="191">
        <f>O278*H278</f>
        <v>0</v>
      </c>
      <c r="Q278" s="191">
        <v>0.00013999999999999999</v>
      </c>
      <c r="R278" s="191">
        <f>Q278*H278</f>
        <v>0.034510419999999993</v>
      </c>
      <c r="S278" s="191">
        <v>0</v>
      </c>
      <c r="T278" s="192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93" t="s">
        <v>175</v>
      </c>
      <c r="AT278" s="193" t="s">
        <v>171</v>
      </c>
      <c r="AU278" s="193" t="s">
        <v>86</v>
      </c>
      <c r="AY278" s="18" t="s">
        <v>168</v>
      </c>
      <c r="BE278" s="194">
        <f>IF(N278="základní",J278,0)</f>
        <v>0</v>
      </c>
      <c r="BF278" s="194">
        <f>IF(N278="snížená",J278,0)</f>
        <v>0</v>
      </c>
      <c r="BG278" s="194">
        <f>IF(N278="zákl. přenesená",J278,0)</f>
        <v>0</v>
      </c>
      <c r="BH278" s="194">
        <f>IF(N278="sníž. přenesená",J278,0)</f>
        <v>0</v>
      </c>
      <c r="BI278" s="194">
        <f>IF(N278="nulová",J278,0)</f>
        <v>0</v>
      </c>
      <c r="BJ278" s="18" t="s">
        <v>84</v>
      </c>
      <c r="BK278" s="194">
        <f>ROUND(I278*H278,2)</f>
        <v>0</v>
      </c>
      <c r="BL278" s="18" t="s">
        <v>175</v>
      </c>
      <c r="BM278" s="193" t="s">
        <v>489</v>
      </c>
    </row>
    <row r="279" s="2" customFormat="1" ht="44.25" customHeight="1">
      <c r="A279" s="37"/>
      <c r="B279" s="180"/>
      <c r="C279" s="181" t="s">
        <v>490</v>
      </c>
      <c r="D279" s="181" t="s">
        <v>171</v>
      </c>
      <c r="E279" s="182" t="s">
        <v>491</v>
      </c>
      <c r="F279" s="183" t="s">
        <v>492</v>
      </c>
      <c r="G279" s="184" t="s">
        <v>218</v>
      </c>
      <c r="H279" s="185">
        <v>90.049000000000007</v>
      </c>
      <c r="I279" s="186"/>
      <c r="J279" s="187">
        <f>ROUND(I279*H279,2)</f>
        <v>0</v>
      </c>
      <c r="K279" s="188"/>
      <c r="L279" s="38"/>
      <c r="M279" s="189" t="s">
        <v>1</v>
      </c>
      <c r="N279" s="190" t="s">
        <v>42</v>
      </c>
      <c r="O279" s="76"/>
      <c r="P279" s="191">
        <f>O279*H279</f>
        <v>0</v>
      </c>
      <c r="Q279" s="191">
        <v>0.011520000000000001</v>
      </c>
      <c r="R279" s="191">
        <f>Q279*H279</f>
        <v>1.0373644800000001</v>
      </c>
      <c r="S279" s="191">
        <v>0</v>
      </c>
      <c r="T279" s="192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93" t="s">
        <v>175</v>
      </c>
      <c r="AT279" s="193" t="s">
        <v>171</v>
      </c>
      <c r="AU279" s="193" t="s">
        <v>86</v>
      </c>
      <c r="AY279" s="18" t="s">
        <v>168</v>
      </c>
      <c r="BE279" s="194">
        <f>IF(N279="základní",J279,0)</f>
        <v>0</v>
      </c>
      <c r="BF279" s="194">
        <f>IF(N279="snížená",J279,0)</f>
        <v>0</v>
      </c>
      <c r="BG279" s="194">
        <f>IF(N279="zákl. přenesená",J279,0)</f>
        <v>0</v>
      </c>
      <c r="BH279" s="194">
        <f>IF(N279="sníž. přenesená",J279,0)</f>
        <v>0</v>
      </c>
      <c r="BI279" s="194">
        <f>IF(N279="nulová",J279,0)</f>
        <v>0</v>
      </c>
      <c r="BJ279" s="18" t="s">
        <v>84</v>
      </c>
      <c r="BK279" s="194">
        <f>ROUND(I279*H279,2)</f>
        <v>0</v>
      </c>
      <c r="BL279" s="18" t="s">
        <v>175</v>
      </c>
      <c r="BM279" s="193" t="s">
        <v>493</v>
      </c>
    </row>
    <row r="280" s="13" customFormat="1">
      <c r="A280" s="13"/>
      <c r="B280" s="211"/>
      <c r="C280" s="13"/>
      <c r="D280" s="195" t="s">
        <v>220</v>
      </c>
      <c r="E280" s="212" t="s">
        <v>1</v>
      </c>
      <c r="F280" s="213" t="s">
        <v>494</v>
      </c>
      <c r="G280" s="13"/>
      <c r="H280" s="214">
        <v>138.76900000000001</v>
      </c>
      <c r="I280" s="215"/>
      <c r="J280" s="13"/>
      <c r="K280" s="13"/>
      <c r="L280" s="211"/>
      <c r="M280" s="216"/>
      <c r="N280" s="217"/>
      <c r="O280" s="217"/>
      <c r="P280" s="217"/>
      <c r="Q280" s="217"/>
      <c r="R280" s="217"/>
      <c r="S280" s="217"/>
      <c r="T280" s="21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12" t="s">
        <v>220</v>
      </c>
      <c r="AU280" s="212" t="s">
        <v>86</v>
      </c>
      <c r="AV280" s="13" t="s">
        <v>86</v>
      </c>
      <c r="AW280" s="13" t="s">
        <v>33</v>
      </c>
      <c r="AX280" s="13" t="s">
        <v>77</v>
      </c>
      <c r="AY280" s="212" t="s">
        <v>168</v>
      </c>
    </row>
    <row r="281" s="13" customFormat="1">
      <c r="A281" s="13"/>
      <c r="B281" s="211"/>
      <c r="C281" s="13"/>
      <c r="D281" s="195" t="s">
        <v>220</v>
      </c>
      <c r="E281" s="212" t="s">
        <v>1</v>
      </c>
      <c r="F281" s="213" t="s">
        <v>495</v>
      </c>
      <c r="G281" s="13"/>
      <c r="H281" s="214">
        <v>-48.719999999999999</v>
      </c>
      <c r="I281" s="215"/>
      <c r="J281" s="13"/>
      <c r="K281" s="13"/>
      <c r="L281" s="211"/>
      <c r="M281" s="216"/>
      <c r="N281" s="217"/>
      <c r="O281" s="217"/>
      <c r="P281" s="217"/>
      <c r="Q281" s="217"/>
      <c r="R281" s="217"/>
      <c r="S281" s="217"/>
      <c r="T281" s="21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12" t="s">
        <v>220</v>
      </c>
      <c r="AU281" s="212" t="s">
        <v>86</v>
      </c>
      <c r="AV281" s="13" t="s">
        <v>86</v>
      </c>
      <c r="AW281" s="13" t="s">
        <v>33</v>
      </c>
      <c r="AX281" s="13" t="s">
        <v>77</v>
      </c>
      <c r="AY281" s="212" t="s">
        <v>168</v>
      </c>
    </row>
    <row r="282" s="14" customFormat="1">
      <c r="A282" s="14"/>
      <c r="B282" s="219"/>
      <c r="C282" s="14"/>
      <c r="D282" s="195" t="s">
        <v>220</v>
      </c>
      <c r="E282" s="220" t="s">
        <v>1</v>
      </c>
      <c r="F282" s="221" t="s">
        <v>261</v>
      </c>
      <c r="G282" s="14"/>
      <c r="H282" s="222">
        <v>90.049000000000007</v>
      </c>
      <c r="I282" s="223"/>
      <c r="J282" s="14"/>
      <c r="K282" s="14"/>
      <c r="L282" s="219"/>
      <c r="M282" s="224"/>
      <c r="N282" s="225"/>
      <c r="O282" s="225"/>
      <c r="P282" s="225"/>
      <c r="Q282" s="225"/>
      <c r="R282" s="225"/>
      <c r="S282" s="225"/>
      <c r="T282" s="226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20" t="s">
        <v>220</v>
      </c>
      <c r="AU282" s="220" t="s">
        <v>86</v>
      </c>
      <c r="AV282" s="14" t="s">
        <v>175</v>
      </c>
      <c r="AW282" s="14" t="s">
        <v>33</v>
      </c>
      <c r="AX282" s="14" t="s">
        <v>84</v>
      </c>
      <c r="AY282" s="220" t="s">
        <v>168</v>
      </c>
    </row>
    <row r="283" s="2" customFormat="1" ht="24.15" customHeight="1">
      <c r="A283" s="37"/>
      <c r="B283" s="180"/>
      <c r="C283" s="200" t="s">
        <v>496</v>
      </c>
      <c r="D283" s="200" t="s">
        <v>209</v>
      </c>
      <c r="E283" s="201" t="s">
        <v>497</v>
      </c>
      <c r="F283" s="202" t="s">
        <v>498</v>
      </c>
      <c r="G283" s="203" t="s">
        <v>218</v>
      </c>
      <c r="H283" s="204">
        <v>94.551000000000002</v>
      </c>
      <c r="I283" s="205"/>
      <c r="J283" s="206">
        <f>ROUND(I283*H283,2)</f>
        <v>0</v>
      </c>
      <c r="K283" s="207"/>
      <c r="L283" s="208"/>
      <c r="M283" s="209" t="s">
        <v>1</v>
      </c>
      <c r="N283" s="210" t="s">
        <v>42</v>
      </c>
      <c r="O283" s="76"/>
      <c r="P283" s="191">
        <f>O283*H283</f>
        <v>0</v>
      </c>
      <c r="Q283" s="191">
        <v>0.019</v>
      </c>
      <c r="R283" s="191">
        <f>Q283*H283</f>
        <v>1.7964690000000001</v>
      </c>
      <c r="S283" s="191">
        <v>0</v>
      </c>
      <c r="T283" s="19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93" t="s">
        <v>203</v>
      </c>
      <c r="AT283" s="193" t="s">
        <v>209</v>
      </c>
      <c r="AU283" s="193" t="s">
        <v>86</v>
      </c>
      <c r="AY283" s="18" t="s">
        <v>168</v>
      </c>
      <c r="BE283" s="194">
        <f>IF(N283="základní",J283,0)</f>
        <v>0</v>
      </c>
      <c r="BF283" s="194">
        <f>IF(N283="snížená",J283,0)</f>
        <v>0</v>
      </c>
      <c r="BG283" s="194">
        <f>IF(N283="zákl. přenesená",J283,0)</f>
        <v>0</v>
      </c>
      <c r="BH283" s="194">
        <f>IF(N283="sníž. přenesená",J283,0)</f>
        <v>0</v>
      </c>
      <c r="BI283" s="194">
        <f>IF(N283="nulová",J283,0)</f>
        <v>0</v>
      </c>
      <c r="BJ283" s="18" t="s">
        <v>84</v>
      </c>
      <c r="BK283" s="194">
        <f>ROUND(I283*H283,2)</f>
        <v>0</v>
      </c>
      <c r="BL283" s="18" t="s">
        <v>175</v>
      </c>
      <c r="BM283" s="193" t="s">
        <v>499</v>
      </c>
    </row>
    <row r="284" s="13" customFormat="1">
      <c r="A284" s="13"/>
      <c r="B284" s="211"/>
      <c r="C284" s="13"/>
      <c r="D284" s="195" t="s">
        <v>220</v>
      </c>
      <c r="E284" s="13"/>
      <c r="F284" s="213" t="s">
        <v>500</v>
      </c>
      <c r="G284" s="13"/>
      <c r="H284" s="214">
        <v>94.551000000000002</v>
      </c>
      <c r="I284" s="215"/>
      <c r="J284" s="13"/>
      <c r="K284" s="13"/>
      <c r="L284" s="211"/>
      <c r="M284" s="216"/>
      <c r="N284" s="217"/>
      <c r="O284" s="217"/>
      <c r="P284" s="217"/>
      <c r="Q284" s="217"/>
      <c r="R284" s="217"/>
      <c r="S284" s="217"/>
      <c r="T284" s="21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12" t="s">
        <v>220</v>
      </c>
      <c r="AU284" s="212" t="s">
        <v>86</v>
      </c>
      <c r="AV284" s="13" t="s">
        <v>86</v>
      </c>
      <c r="AW284" s="13" t="s">
        <v>3</v>
      </c>
      <c r="AX284" s="13" t="s">
        <v>84</v>
      </c>
      <c r="AY284" s="212" t="s">
        <v>168</v>
      </c>
    </row>
    <row r="285" s="2" customFormat="1" ht="49.05" customHeight="1">
      <c r="A285" s="37"/>
      <c r="B285" s="180"/>
      <c r="C285" s="181" t="s">
        <v>501</v>
      </c>
      <c r="D285" s="181" t="s">
        <v>171</v>
      </c>
      <c r="E285" s="182" t="s">
        <v>502</v>
      </c>
      <c r="F285" s="183" t="s">
        <v>503</v>
      </c>
      <c r="G285" s="184" t="s">
        <v>218</v>
      </c>
      <c r="H285" s="185">
        <v>121.774</v>
      </c>
      <c r="I285" s="186"/>
      <c r="J285" s="187">
        <f>ROUND(I285*H285,2)</f>
        <v>0</v>
      </c>
      <c r="K285" s="188"/>
      <c r="L285" s="38"/>
      <c r="M285" s="189" t="s">
        <v>1</v>
      </c>
      <c r="N285" s="190" t="s">
        <v>42</v>
      </c>
      <c r="O285" s="76"/>
      <c r="P285" s="191">
        <f>O285*H285</f>
        <v>0</v>
      </c>
      <c r="Q285" s="191">
        <v>0.011679999999999999</v>
      </c>
      <c r="R285" s="191">
        <f>Q285*H285</f>
        <v>1.4223203199999999</v>
      </c>
      <c r="S285" s="191">
        <v>0</v>
      </c>
      <c r="T285" s="192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93" t="s">
        <v>250</v>
      </c>
      <c r="AT285" s="193" t="s">
        <v>171</v>
      </c>
      <c r="AU285" s="193" t="s">
        <v>86</v>
      </c>
      <c r="AY285" s="18" t="s">
        <v>168</v>
      </c>
      <c r="BE285" s="194">
        <f>IF(N285="základní",J285,0)</f>
        <v>0</v>
      </c>
      <c r="BF285" s="194">
        <f>IF(N285="snížená",J285,0)</f>
        <v>0</v>
      </c>
      <c r="BG285" s="194">
        <f>IF(N285="zákl. přenesená",J285,0)</f>
        <v>0</v>
      </c>
      <c r="BH285" s="194">
        <f>IF(N285="sníž. přenesená",J285,0)</f>
        <v>0</v>
      </c>
      <c r="BI285" s="194">
        <f>IF(N285="nulová",J285,0)</f>
        <v>0</v>
      </c>
      <c r="BJ285" s="18" t="s">
        <v>84</v>
      </c>
      <c r="BK285" s="194">
        <f>ROUND(I285*H285,2)</f>
        <v>0</v>
      </c>
      <c r="BL285" s="18" t="s">
        <v>250</v>
      </c>
      <c r="BM285" s="193" t="s">
        <v>504</v>
      </c>
    </row>
    <row r="286" s="13" customFormat="1">
      <c r="A286" s="13"/>
      <c r="B286" s="211"/>
      <c r="C286" s="13"/>
      <c r="D286" s="195" t="s">
        <v>220</v>
      </c>
      <c r="E286" s="212" t="s">
        <v>1</v>
      </c>
      <c r="F286" s="213" t="s">
        <v>505</v>
      </c>
      <c r="G286" s="13"/>
      <c r="H286" s="214">
        <v>60.624000000000002</v>
      </c>
      <c r="I286" s="215"/>
      <c r="J286" s="13"/>
      <c r="K286" s="13"/>
      <c r="L286" s="211"/>
      <c r="M286" s="216"/>
      <c r="N286" s="217"/>
      <c r="O286" s="217"/>
      <c r="P286" s="217"/>
      <c r="Q286" s="217"/>
      <c r="R286" s="217"/>
      <c r="S286" s="217"/>
      <c r="T286" s="21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12" t="s">
        <v>220</v>
      </c>
      <c r="AU286" s="212" t="s">
        <v>86</v>
      </c>
      <c r="AV286" s="13" t="s">
        <v>86</v>
      </c>
      <c r="AW286" s="13" t="s">
        <v>33</v>
      </c>
      <c r="AX286" s="13" t="s">
        <v>77</v>
      </c>
      <c r="AY286" s="212" t="s">
        <v>168</v>
      </c>
    </row>
    <row r="287" s="13" customFormat="1">
      <c r="A287" s="13"/>
      <c r="B287" s="211"/>
      <c r="C287" s="13"/>
      <c r="D287" s="195" t="s">
        <v>220</v>
      </c>
      <c r="E287" s="212" t="s">
        <v>1</v>
      </c>
      <c r="F287" s="213" t="s">
        <v>506</v>
      </c>
      <c r="G287" s="13"/>
      <c r="H287" s="214">
        <v>61.149999999999999</v>
      </c>
      <c r="I287" s="215"/>
      <c r="J287" s="13"/>
      <c r="K287" s="13"/>
      <c r="L287" s="211"/>
      <c r="M287" s="216"/>
      <c r="N287" s="217"/>
      <c r="O287" s="217"/>
      <c r="P287" s="217"/>
      <c r="Q287" s="217"/>
      <c r="R287" s="217"/>
      <c r="S287" s="217"/>
      <c r="T287" s="21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12" t="s">
        <v>220</v>
      </c>
      <c r="AU287" s="212" t="s">
        <v>86</v>
      </c>
      <c r="AV287" s="13" t="s">
        <v>86</v>
      </c>
      <c r="AW287" s="13" t="s">
        <v>33</v>
      </c>
      <c r="AX287" s="13" t="s">
        <v>77</v>
      </c>
      <c r="AY287" s="212" t="s">
        <v>168</v>
      </c>
    </row>
    <row r="288" s="14" customFormat="1">
      <c r="A288" s="14"/>
      <c r="B288" s="219"/>
      <c r="C288" s="14"/>
      <c r="D288" s="195" t="s">
        <v>220</v>
      </c>
      <c r="E288" s="220" t="s">
        <v>1</v>
      </c>
      <c r="F288" s="221" t="s">
        <v>261</v>
      </c>
      <c r="G288" s="14"/>
      <c r="H288" s="222">
        <v>121.774</v>
      </c>
      <c r="I288" s="223"/>
      <c r="J288" s="14"/>
      <c r="K288" s="14"/>
      <c r="L288" s="219"/>
      <c r="M288" s="224"/>
      <c r="N288" s="225"/>
      <c r="O288" s="225"/>
      <c r="P288" s="225"/>
      <c r="Q288" s="225"/>
      <c r="R288" s="225"/>
      <c r="S288" s="225"/>
      <c r="T288" s="22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20" t="s">
        <v>220</v>
      </c>
      <c r="AU288" s="220" t="s">
        <v>86</v>
      </c>
      <c r="AV288" s="14" t="s">
        <v>175</v>
      </c>
      <c r="AW288" s="14" t="s">
        <v>33</v>
      </c>
      <c r="AX288" s="14" t="s">
        <v>84</v>
      </c>
      <c r="AY288" s="220" t="s">
        <v>168</v>
      </c>
    </row>
    <row r="289" s="2" customFormat="1" ht="24.15" customHeight="1">
      <c r="A289" s="37"/>
      <c r="B289" s="180"/>
      <c r="C289" s="200" t="s">
        <v>507</v>
      </c>
      <c r="D289" s="200" t="s">
        <v>209</v>
      </c>
      <c r="E289" s="201" t="s">
        <v>508</v>
      </c>
      <c r="F289" s="202" t="s">
        <v>509</v>
      </c>
      <c r="G289" s="203" t="s">
        <v>218</v>
      </c>
      <c r="H289" s="204">
        <v>63.655000000000001</v>
      </c>
      <c r="I289" s="205"/>
      <c r="J289" s="206">
        <f>ROUND(I289*H289,2)</f>
        <v>0</v>
      </c>
      <c r="K289" s="207"/>
      <c r="L289" s="208"/>
      <c r="M289" s="209" t="s">
        <v>1</v>
      </c>
      <c r="N289" s="210" t="s">
        <v>42</v>
      </c>
      <c r="O289" s="76"/>
      <c r="P289" s="191">
        <f>O289*H289</f>
        <v>0</v>
      </c>
      <c r="Q289" s="191">
        <v>0.028000000000000001</v>
      </c>
      <c r="R289" s="191">
        <f>Q289*H289</f>
        <v>1.78234</v>
      </c>
      <c r="S289" s="191">
        <v>0</v>
      </c>
      <c r="T289" s="19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3" t="s">
        <v>333</v>
      </c>
      <c r="AT289" s="193" t="s">
        <v>209</v>
      </c>
      <c r="AU289" s="193" t="s">
        <v>86</v>
      </c>
      <c r="AY289" s="18" t="s">
        <v>168</v>
      </c>
      <c r="BE289" s="194">
        <f>IF(N289="základní",J289,0)</f>
        <v>0</v>
      </c>
      <c r="BF289" s="194">
        <f>IF(N289="snížená",J289,0)</f>
        <v>0</v>
      </c>
      <c r="BG289" s="194">
        <f>IF(N289="zákl. přenesená",J289,0)</f>
        <v>0</v>
      </c>
      <c r="BH289" s="194">
        <f>IF(N289="sníž. přenesená",J289,0)</f>
        <v>0</v>
      </c>
      <c r="BI289" s="194">
        <f>IF(N289="nulová",J289,0)</f>
        <v>0</v>
      </c>
      <c r="BJ289" s="18" t="s">
        <v>84</v>
      </c>
      <c r="BK289" s="194">
        <f>ROUND(I289*H289,2)</f>
        <v>0</v>
      </c>
      <c r="BL289" s="18" t="s">
        <v>250</v>
      </c>
      <c r="BM289" s="193" t="s">
        <v>510</v>
      </c>
    </row>
    <row r="290" s="13" customFormat="1">
      <c r="A290" s="13"/>
      <c r="B290" s="211"/>
      <c r="C290" s="13"/>
      <c r="D290" s="195" t="s">
        <v>220</v>
      </c>
      <c r="E290" s="13"/>
      <c r="F290" s="213" t="s">
        <v>511</v>
      </c>
      <c r="G290" s="13"/>
      <c r="H290" s="214">
        <v>63.655000000000001</v>
      </c>
      <c r="I290" s="215"/>
      <c r="J290" s="13"/>
      <c r="K290" s="13"/>
      <c r="L290" s="211"/>
      <c r="M290" s="216"/>
      <c r="N290" s="217"/>
      <c r="O290" s="217"/>
      <c r="P290" s="217"/>
      <c r="Q290" s="217"/>
      <c r="R290" s="217"/>
      <c r="S290" s="217"/>
      <c r="T290" s="21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12" t="s">
        <v>220</v>
      </c>
      <c r="AU290" s="212" t="s">
        <v>86</v>
      </c>
      <c r="AV290" s="13" t="s">
        <v>86</v>
      </c>
      <c r="AW290" s="13" t="s">
        <v>3</v>
      </c>
      <c r="AX290" s="13" t="s">
        <v>84</v>
      </c>
      <c r="AY290" s="212" t="s">
        <v>168</v>
      </c>
    </row>
    <row r="291" s="2" customFormat="1" ht="24.15" customHeight="1">
      <c r="A291" s="37"/>
      <c r="B291" s="180"/>
      <c r="C291" s="200" t="s">
        <v>512</v>
      </c>
      <c r="D291" s="200" t="s">
        <v>209</v>
      </c>
      <c r="E291" s="201" t="s">
        <v>513</v>
      </c>
      <c r="F291" s="202" t="s">
        <v>514</v>
      </c>
      <c r="G291" s="203" t="s">
        <v>218</v>
      </c>
      <c r="H291" s="204">
        <v>63.158000000000001</v>
      </c>
      <c r="I291" s="205"/>
      <c r="J291" s="206">
        <f>ROUND(I291*H291,2)</f>
        <v>0</v>
      </c>
      <c r="K291" s="207"/>
      <c r="L291" s="208"/>
      <c r="M291" s="209" t="s">
        <v>1</v>
      </c>
      <c r="N291" s="210" t="s">
        <v>42</v>
      </c>
      <c r="O291" s="76"/>
      <c r="P291" s="191">
        <f>O291*H291</f>
        <v>0</v>
      </c>
      <c r="Q291" s="191">
        <v>0.031</v>
      </c>
      <c r="R291" s="191">
        <f>Q291*H291</f>
        <v>1.9578979999999999</v>
      </c>
      <c r="S291" s="191">
        <v>0</v>
      </c>
      <c r="T291" s="192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3" t="s">
        <v>333</v>
      </c>
      <c r="AT291" s="193" t="s">
        <v>209</v>
      </c>
      <c r="AU291" s="193" t="s">
        <v>86</v>
      </c>
      <c r="AY291" s="18" t="s">
        <v>168</v>
      </c>
      <c r="BE291" s="194">
        <f>IF(N291="základní",J291,0)</f>
        <v>0</v>
      </c>
      <c r="BF291" s="194">
        <f>IF(N291="snížená",J291,0)</f>
        <v>0</v>
      </c>
      <c r="BG291" s="194">
        <f>IF(N291="zákl. přenesená",J291,0)</f>
        <v>0</v>
      </c>
      <c r="BH291" s="194">
        <f>IF(N291="sníž. přenesená",J291,0)</f>
        <v>0</v>
      </c>
      <c r="BI291" s="194">
        <f>IF(N291="nulová",J291,0)</f>
        <v>0</v>
      </c>
      <c r="BJ291" s="18" t="s">
        <v>84</v>
      </c>
      <c r="BK291" s="194">
        <f>ROUND(I291*H291,2)</f>
        <v>0</v>
      </c>
      <c r="BL291" s="18" t="s">
        <v>250</v>
      </c>
      <c r="BM291" s="193" t="s">
        <v>515</v>
      </c>
    </row>
    <row r="292" s="13" customFormat="1">
      <c r="A292" s="13"/>
      <c r="B292" s="211"/>
      <c r="C292" s="13"/>
      <c r="D292" s="195" t="s">
        <v>220</v>
      </c>
      <c r="E292" s="13"/>
      <c r="F292" s="213" t="s">
        <v>516</v>
      </c>
      <c r="G292" s="13"/>
      <c r="H292" s="214">
        <v>63.158000000000001</v>
      </c>
      <c r="I292" s="215"/>
      <c r="J292" s="13"/>
      <c r="K292" s="13"/>
      <c r="L292" s="211"/>
      <c r="M292" s="216"/>
      <c r="N292" s="217"/>
      <c r="O292" s="217"/>
      <c r="P292" s="217"/>
      <c r="Q292" s="217"/>
      <c r="R292" s="217"/>
      <c r="S292" s="217"/>
      <c r="T292" s="21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12" t="s">
        <v>220</v>
      </c>
      <c r="AU292" s="212" t="s">
        <v>86</v>
      </c>
      <c r="AV292" s="13" t="s">
        <v>86</v>
      </c>
      <c r="AW292" s="13" t="s">
        <v>3</v>
      </c>
      <c r="AX292" s="13" t="s">
        <v>84</v>
      </c>
      <c r="AY292" s="212" t="s">
        <v>168</v>
      </c>
    </row>
    <row r="293" s="2" customFormat="1" ht="37.8" customHeight="1">
      <c r="A293" s="37"/>
      <c r="B293" s="180"/>
      <c r="C293" s="181" t="s">
        <v>517</v>
      </c>
      <c r="D293" s="181" t="s">
        <v>171</v>
      </c>
      <c r="E293" s="182" t="s">
        <v>518</v>
      </c>
      <c r="F293" s="183" t="s">
        <v>519</v>
      </c>
      <c r="G293" s="184" t="s">
        <v>520</v>
      </c>
      <c r="H293" s="185">
        <v>178.59999999999999</v>
      </c>
      <c r="I293" s="186"/>
      <c r="J293" s="187">
        <f>ROUND(I293*H293,2)</f>
        <v>0</v>
      </c>
      <c r="K293" s="188"/>
      <c r="L293" s="38"/>
      <c r="M293" s="189" t="s">
        <v>1</v>
      </c>
      <c r="N293" s="190" t="s">
        <v>42</v>
      </c>
      <c r="O293" s="76"/>
      <c r="P293" s="191">
        <f>O293*H293</f>
        <v>0</v>
      </c>
      <c r="Q293" s="191">
        <v>0.0017600000000000001</v>
      </c>
      <c r="R293" s="191">
        <f>Q293*H293</f>
        <v>0.314336</v>
      </c>
      <c r="S293" s="191">
        <v>0</v>
      </c>
      <c r="T293" s="192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193" t="s">
        <v>175</v>
      </c>
      <c r="AT293" s="193" t="s">
        <v>171</v>
      </c>
      <c r="AU293" s="193" t="s">
        <v>86</v>
      </c>
      <c r="AY293" s="18" t="s">
        <v>168</v>
      </c>
      <c r="BE293" s="194">
        <f>IF(N293="základní",J293,0)</f>
        <v>0</v>
      </c>
      <c r="BF293" s="194">
        <f>IF(N293="snížená",J293,0)</f>
        <v>0</v>
      </c>
      <c r="BG293" s="194">
        <f>IF(N293="zákl. přenesená",J293,0)</f>
        <v>0</v>
      </c>
      <c r="BH293" s="194">
        <f>IF(N293="sníž. přenesená",J293,0)</f>
        <v>0</v>
      </c>
      <c r="BI293" s="194">
        <f>IF(N293="nulová",J293,0)</f>
        <v>0</v>
      </c>
      <c r="BJ293" s="18" t="s">
        <v>84</v>
      </c>
      <c r="BK293" s="194">
        <f>ROUND(I293*H293,2)</f>
        <v>0</v>
      </c>
      <c r="BL293" s="18" t="s">
        <v>175</v>
      </c>
      <c r="BM293" s="193" t="s">
        <v>521</v>
      </c>
    </row>
    <row r="294" s="13" customFormat="1">
      <c r="A294" s="13"/>
      <c r="B294" s="211"/>
      <c r="C294" s="13"/>
      <c r="D294" s="195" t="s">
        <v>220</v>
      </c>
      <c r="E294" s="212" t="s">
        <v>1</v>
      </c>
      <c r="F294" s="213" t="s">
        <v>522</v>
      </c>
      <c r="G294" s="13"/>
      <c r="H294" s="214">
        <v>70.879999999999995</v>
      </c>
      <c r="I294" s="215"/>
      <c r="J294" s="13"/>
      <c r="K294" s="13"/>
      <c r="L294" s="211"/>
      <c r="M294" s="216"/>
      <c r="N294" s="217"/>
      <c r="O294" s="217"/>
      <c r="P294" s="217"/>
      <c r="Q294" s="217"/>
      <c r="R294" s="217"/>
      <c r="S294" s="217"/>
      <c r="T294" s="21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12" t="s">
        <v>220</v>
      </c>
      <c r="AU294" s="212" t="s">
        <v>86</v>
      </c>
      <c r="AV294" s="13" t="s">
        <v>86</v>
      </c>
      <c r="AW294" s="13" t="s">
        <v>33</v>
      </c>
      <c r="AX294" s="13" t="s">
        <v>77</v>
      </c>
      <c r="AY294" s="212" t="s">
        <v>168</v>
      </c>
    </row>
    <row r="295" s="13" customFormat="1">
      <c r="A295" s="13"/>
      <c r="B295" s="211"/>
      <c r="C295" s="13"/>
      <c r="D295" s="195" t="s">
        <v>220</v>
      </c>
      <c r="E295" s="212" t="s">
        <v>1</v>
      </c>
      <c r="F295" s="213" t="s">
        <v>523</v>
      </c>
      <c r="G295" s="13"/>
      <c r="H295" s="214">
        <v>10.26</v>
      </c>
      <c r="I295" s="215"/>
      <c r="J295" s="13"/>
      <c r="K295" s="13"/>
      <c r="L295" s="211"/>
      <c r="M295" s="216"/>
      <c r="N295" s="217"/>
      <c r="O295" s="217"/>
      <c r="P295" s="217"/>
      <c r="Q295" s="217"/>
      <c r="R295" s="217"/>
      <c r="S295" s="217"/>
      <c r="T295" s="21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12" t="s">
        <v>220</v>
      </c>
      <c r="AU295" s="212" t="s">
        <v>86</v>
      </c>
      <c r="AV295" s="13" t="s">
        <v>86</v>
      </c>
      <c r="AW295" s="13" t="s">
        <v>33</v>
      </c>
      <c r="AX295" s="13" t="s">
        <v>77</v>
      </c>
      <c r="AY295" s="212" t="s">
        <v>168</v>
      </c>
    </row>
    <row r="296" s="13" customFormat="1">
      <c r="A296" s="13"/>
      <c r="B296" s="211"/>
      <c r="C296" s="13"/>
      <c r="D296" s="195" t="s">
        <v>220</v>
      </c>
      <c r="E296" s="212" t="s">
        <v>1</v>
      </c>
      <c r="F296" s="213" t="s">
        <v>524</v>
      </c>
      <c r="G296" s="13"/>
      <c r="H296" s="214">
        <v>97.459999999999994</v>
      </c>
      <c r="I296" s="215"/>
      <c r="J296" s="13"/>
      <c r="K296" s="13"/>
      <c r="L296" s="211"/>
      <c r="M296" s="216"/>
      <c r="N296" s="217"/>
      <c r="O296" s="217"/>
      <c r="P296" s="217"/>
      <c r="Q296" s="217"/>
      <c r="R296" s="217"/>
      <c r="S296" s="217"/>
      <c r="T296" s="21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12" t="s">
        <v>220</v>
      </c>
      <c r="AU296" s="212" t="s">
        <v>86</v>
      </c>
      <c r="AV296" s="13" t="s">
        <v>86</v>
      </c>
      <c r="AW296" s="13" t="s">
        <v>33</v>
      </c>
      <c r="AX296" s="13" t="s">
        <v>77</v>
      </c>
      <c r="AY296" s="212" t="s">
        <v>168</v>
      </c>
    </row>
    <row r="297" s="14" customFormat="1">
      <c r="A297" s="14"/>
      <c r="B297" s="219"/>
      <c r="C297" s="14"/>
      <c r="D297" s="195" t="s">
        <v>220</v>
      </c>
      <c r="E297" s="220" t="s">
        <v>1</v>
      </c>
      <c r="F297" s="221" t="s">
        <v>261</v>
      </c>
      <c r="G297" s="14"/>
      <c r="H297" s="222">
        <v>178.59999999999999</v>
      </c>
      <c r="I297" s="223"/>
      <c r="J297" s="14"/>
      <c r="K297" s="14"/>
      <c r="L297" s="219"/>
      <c r="M297" s="224"/>
      <c r="N297" s="225"/>
      <c r="O297" s="225"/>
      <c r="P297" s="225"/>
      <c r="Q297" s="225"/>
      <c r="R297" s="225"/>
      <c r="S297" s="225"/>
      <c r="T297" s="22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20" t="s">
        <v>220</v>
      </c>
      <c r="AU297" s="220" t="s">
        <v>86</v>
      </c>
      <c r="AV297" s="14" t="s">
        <v>175</v>
      </c>
      <c r="AW297" s="14" t="s">
        <v>33</v>
      </c>
      <c r="AX297" s="14" t="s">
        <v>84</v>
      </c>
      <c r="AY297" s="220" t="s">
        <v>168</v>
      </c>
    </row>
    <row r="298" s="2" customFormat="1" ht="24.15" customHeight="1">
      <c r="A298" s="37"/>
      <c r="B298" s="180"/>
      <c r="C298" s="200" t="s">
        <v>525</v>
      </c>
      <c r="D298" s="200" t="s">
        <v>209</v>
      </c>
      <c r="E298" s="201" t="s">
        <v>526</v>
      </c>
      <c r="F298" s="202" t="s">
        <v>527</v>
      </c>
      <c r="G298" s="203" t="s">
        <v>218</v>
      </c>
      <c r="H298" s="204">
        <v>10.946</v>
      </c>
      <c r="I298" s="205"/>
      <c r="J298" s="206">
        <f>ROUND(I298*H298,2)</f>
        <v>0</v>
      </c>
      <c r="K298" s="207"/>
      <c r="L298" s="208"/>
      <c r="M298" s="209" t="s">
        <v>1</v>
      </c>
      <c r="N298" s="210" t="s">
        <v>42</v>
      </c>
      <c r="O298" s="76"/>
      <c r="P298" s="191">
        <f>O298*H298</f>
        <v>0</v>
      </c>
      <c r="Q298" s="191">
        <v>0.0047999999999999996</v>
      </c>
      <c r="R298" s="191">
        <f>Q298*H298</f>
        <v>0.052540799999999992</v>
      </c>
      <c r="S298" s="191">
        <v>0</v>
      </c>
      <c r="T298" s="192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93" t="s">
        <v>203</v>
      </c>
      <c r="AT298" s="193" t="s">
        <v>209</v>
      </c>
      <c r="AU298" s="193" t="s">
        <v>86</v>
      </c>
      <c r="AY298" s="18" t="s">
        <v>168</v>
      </c>
      <c r="BE298" s="194">
        <f>IF(N298="základní",J298,0)</f>
        <v>0</v>
      </c>
      <c r="BF298" s="194">
        <f>IF(N298="snížená",J298,0)</f>
        <v>0</v>
      </c>
      <c r="BG298" s="194">
        <f>IF(N298="zákl. přenesená",J298,0)</f>
        <v>0</v>
      </c>
      <c r="BH298" s="194">
        <f>IF(N298="sníž. přenesená",J298,0)</f>
        <v>0</v>
      </c>
      <c r="BI298" s="194">
        <f>IF(N298="nulová",J298,0)</f>
        <v>0</v>
      </c>
      <c r="BJ298" s="18" t="s">
        <v>84</v>
      </c>
      <c r="BK298" s="194">
        <f>ROUND(I298*H298,2)</f>
        <v>0</v>
      </c>
      <c r="BL298" s="18" t="s">
        <v>175</v>
      </c>
      <c r="BM298" s="193" t="s">
        <v>528</v>
      </c>
    </row>
    <row r="299" s="13" customFormat="1">
      <c r="A299" s="13"/>
      <c r="B299" s="211"/>
      <c r="C299" s="13"/>
      <c r="D299" s="195" t="s">
        <v>220</v>
      </c>
      <c r="E299" s="212" t="s">
        <v>1</v>
      </c>
      <c r="F299" s="213" t="s">
        <v>529</v>
      </c>
      <c r="G299" s="13"/>
      <c r="H299" s="214">
        <v>4.1340000000000003</v>
      </c>
      <c r="I299" s="215"/>
      <c r="J299" s="13"/>
      <c r="K299" s="13"/>
      <c r="L299" s="211"/>
      <c r="M299" s="216"/>
      <c r="N299" s="217"/>
      <c r="O299" s="217"/>
      <c r="P299" s="217"/>
      <c r="Q299" s="217"/>
      <c r="R299" s="217"/>
      <c r="S299" s="217"/>
      <c r="T299" s="21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12" t="s">
        <v>220</v>
      </c>
      <c r="AU299" s="212" t="s">
        <v>86</v>
      </c>
      <c r="AV299" s="13" t="s">
        <v>86</v>
      </c>
      <c r="AW299" s="13" t="s">
        <v>33</v>
      </c>
      <c r="AX299" s="13" t="s">
        <v>77</v>
      </c>
      <c r="AY299" s="212" t="s">
        <v>168</v>
      </c>
    </row>
    <row r="300" s="13" customFormat="1">
      <c r="A300" s="13"/>
      <c r="B300" s="211"/>
      <c r="C300" s="13"/>
      <c r="D300" s="195" t="s">
        <v>220</v>
      </c>
      <c r="E300" s="212" t="s">
        <v>1</v>
      </c>
      <c r="F300" s="213" t="s">
        <v>530</v>
      </c>
      <c r="G300" s="13"/>
      <c r="H300" s="214">
        <v>0.60599999999999998</v>
      </c>
      <c r="I300" s="215"/>
      <c r="J300" s="13"/>
      <c r="K300" s="13"/>
      <c r="L300" s="211"/>
      <c r="M300" s="216"/>
      <c r="N300" s="217"/>
      <c r="O300" s="217"/>
      <c r="P300" s="217"/>
      <c r="Q300" s="217"/>
      <c r="R300" s="217"/>
      <c r="S300" s="217"/>
      <c r="T300" s="21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12" t="s">
        <v>220</v>
      </c>
      <c r="AU300" s="212" t="s">
        <v>86</v>
      </c>
      <c r="AV300" s="13" t="s">
        <v>86</v>
      </c>
      <c r="AW300" s="13" t="s">
        <v>33</v>
      </c>
      <c r="AX300" s="13" t="s">
        <v>77</v>
      </c>
      <c r="AY300" s="212" t="s">
        <v>168</v>
      </c>
    </row>
    <row r="301" s="13" customFormat="1">
      <c r="A301" s="13"/>
      <c r="B301" s="211"/>
      <c r="C301" s="13"/>
      <c r="D301" s="195" t="s">
        <v>220</v>
      </c>
      <c r="E301" s="212" t="s">
        <v>1</v>
      </c>
      <c r="F301" s="213" t="s">
        <v>531</v>
      </c>
      <c r="G301" s="13"/>
      <c r="H301" s="214">
        <v>5.6849999999999996</v>
      </c>
      <c r="I301" s="215"/>
      <c r="J301" s="13"/>
      <c r="K301" s="13"/>
      <c r="L301" s="211"/>
      <c r="M301" s="216"/>
      <c r="N301" s="217"/>
      <c r="O301" s="217"/>
      <c r="P301" s="217"/>
      <c r="Q301" s="217"/>
      <c r="R301" s="217"/>
      <c r="S301" s="217"/>
      <c r="T301" s="21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12" t="s">
        <v>220</v>
      </c>
      <c r="AU301" s="212" t="s">
        <v>86</v>
      </c>
      <c r="AV301" s="13" t="s">
        <v>86</v>
      </c>
      <c r="AW301" s="13" t="s">
        <v>33</v>
      </c>
      <c r="AX301" s="13" t="s">
        <v>77</v>
      </c>
      <c r="AY301" s="212" t="s">
        <v>168</v>
      </c>
    </row>
    <row r="302" s="14" customFormat="1">
      <c r="A302" s="14"/>
      <c r="B302" s="219"/>
      <c r="C302" s="14"/>
      <c r="D302" s="195" t="s">
        <v>220</v>
      </c>
      <c r="E302" s="220" t="s">
        <v>1</v>
      </c>
      <c r="F302" s="221" t="s">
        <v>532</v>
      </c>
      <c r="G302" s="14"/>
      <c r="H302" s="222">
        <v>10.425000000000001</v>
      </c>
      <c r="I302" s="223"/>
      <c r="J302" s="14"/>
      <c r="K302" s="14"/>
      <c r="L302" s="219"/>
      <c r="M302" s="224"/>
      <c r="N302" s="225"/>
      <c r="O302" s="225"/>
      <c r="P302" s="225"/>
      <c r="Q302" s="225"/>
      <c r="R302" s="225"/>
      <c r="S302" s="225"/>
      <c r="T302" s="226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20" t="s">
        <v>220</v>
      </c>
      <c r="AU302" s="220" t="s">
        <v>86</v>
      </c>
      <c r="AV302" s="14" t="s">
        <v>175</v>
      </c>
      <c r="AW302" s="14" t="s">
        <v>33</v>
      </c>
      <c r="AX302" s="14" t="s">
        <v>84</v>
      </c>
      <c r="AY302" s="220" t="s">
        <v>168</v>
      </c>
    </row>
    <row r="303" s="13" customFormat="1">
      <c r="A303" s="13"/>
      <c r="B303" s="211"/>
      <c r="C303" s="13"/>
      <c r="D303" s="195" t="s">
        <v>220</v>
      </c>
      <c r="E303" s="13"/>
      <c r="F303" s="213" t="s">
        <v>533</v>
      </c>
      <c r="G303" s="13"/>
      <c r="H303" s="214">
        <v>10.946</v>
      </c>
      <c r="I303" s="215"/>
      <c r="J303" s="13"/>
      <c r="K303" s="13"/>
      <c r="L303" s="211"/>
      <c r="M303" s="216"/>
      <c r="N303" s="217"/>
      <c r="O303" s="217"/>
      <c r="P303" s="217"/>
      <c r="Q303" s="217"/>
      <c r="R303" s="217"/>
      <c r="S303" s="217"/>
      <c r="T303" s="21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12" t="s">
        <v>220</v>
      </c>
      <c r="AU303" s="212" t="s">
        <v>86</v>
      </c>
      <c r="AV303" s="13" t="s">
        <v>86</v>
      </c>
      <c r="AW303" s="13" t="s">
        <v>3</v>
      </c>
      <c r="AX303" s="13" t="s">
        <v>84</v>
      </c>
      <c r="AY303" s="212" t="s">
        <v>168</v>
      </c>
    </row>
    <row r="304" s="2" customFormat="1" ht="24.15" customHeight="1">
      <c r="A304" s="37"/>
      <c r="B304" s="180"/>
      <c r="C304" s="200" t="s">
        <v>534</v>
      </c>
      <c r="D304" s="200" t="s">
        <v>209</v>
      </c>
      <c r="E304" s="201" t="s">
        <v>535</v>
      </c>
      <c r="F304" s="202" t="s">
        <v>536</v>
      </c>
      <c r="G304" s="203" t="s">
        <v>218</v>
      </c>
      <c r="H304" s="204">
        <v>4.0549999999999997</v>
      </c>
      <c r="I304" s="205"/>
      <c r="J304" s="206">
        <f>ROUND(I304*H304,2)</f>
        <v>0</v>
      </c>
      <c r="K304" s="207"/>
      <c r="L304" s="208"/>
      <c r="M304" s="209" t="s">
        <v>1</v>
      </c>
      <c r="N304" s="210" t="s">
        <v>42</v>
      </c>
      <c r="O304" s="76"/>
      <c r="P304" s="191">
        <f>O304*H304</f>
        <v>0</v>
      </c>
      <c r="Q304" s="191">
        <v>0.0011999999999999999</v>
      </c>
      <c r="R304" s="191">
        <f>Q304*H304</f>
        <v>0.0048659999999999997</v>
      </c>
      <c r="S304" s="191">
        <v>0</v>
      </c>
      <c r="T304" s="192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93" t="s">
        <v>203</v>
      </c>
      <c r="AT304" s="193" t="s">
        <v>209</v>
      </c>
      <c r="AU304" s="193" t="s">
        <v>86</v>
      </c>
      <c r="AY304" s="18" t="s">
        <v>168</v>
      </c>
      <c r="BE304" s="194">
        <f>IF(N304="základní",J304,0)</f>
        <v>0</v>
      </c>
      <c r="BF304" s="194">
        <f>IF(N304="snížená",J304,0)</f>
        <v>0</v>
      </c>
      <c r="BG304" s="194">
        <f>IF(N304="zákl. přenesená",J304,0)</f>
        <v>0</v>
      </c>
      <c r="BH304" s="194">
        <f>IF(N304="sníž. přenesená",J304,0)</f>
        <v>0</v>
      </c>
      <c r="BI304" s="194">
        <f>IF(N304="nulová",J304,0)</f>
        <v>0</v>
      </c>
      <c r="BJ304" s="18" t="s">
        <v>84</v>
      </c>
      <c r="BK304" s="194">
        <f>ROUND(I304*H304,2)</f>
        <v>0</v>
      </c>
      <c r="BL304" s="18" t="s">
        <v>175</v>
      </c>
      <c r="BM304" s="193" t="s">
        <v>537</v>
      </c>
    </row>
    <row r="305" s="13" customFormat="1">
      <c r="A305" s="13"/>
      <c r="B305" s="211"/>
      <c r="C305" s="13"/>
      <c r="D305" s="195" t="s">
        <v>220</v>
      </c>
      <c r="E305" s="212" t="s">
        <v>1</v>
      </c>
      <c r="F305" s="213" t="s">
        <v>538</v>
      </c>
      <c r="G305" s="13"/>
      <c r="H305" s="214">
        <v>1.536</v>
      </c>
      <c r="I305" s="215"/>
      <c r="J305" s="13"/>
      <c r="K305" s="13"/>
      <c r="L305" s="211"/>
      <c r="M305" s="216"/>
      <c r="N305" s="217"/>
      <c r="O305" s="217"/>
      <c r="P305" s="217"/>
      <c r="Q305" s="217"/>
      <c r="R305" s="217"/>
      <c r="S305" s="217"/>
      <c r="T305" s="21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12" t="s">
        <v>220</v>
      </c>
      <c r="AU305" s="212" t="s">
        <v>86</v>
      </c>
      <c r="AV305" s="13" t="s">
        <v>86</v>
      </c>
      <c r="AW305" s="13" t="s">
        <v>33</v>
      </c>
      <c r="AX305" s="13" t="s">
        <v>77</v>
      </c>
      <c r="AY305" s="212" t="s">
        <v>168</v>
      </c>
    </row>
    <row r="306" s="13" customFormat="1">
      <c r="A306" s="13"/>
      <c r="B306" s="211"/>
      <c r="C306" s="13"/>
      <c r="D306" s="195" t="s">
        <v>220</v>
      </c>
      <c r="E306" s="212" t="s">
        <v>1</v>
      </c>
      <c r="F306" s="213" t="s">
        <v>539</v>
      </c>
      <c r="G306" s="13"/>
      <c r="H306" s="214">
        <v>0.214</v>
      </c>
      <c r="I306" s="215"/>
      <c r="J306" s="13"/>
      <c r="K306" s="13"/>
      <c r="L306" s="211"/>
      <c r="M306" s="216"/>
      <c r="N306" s="217"/>
      <c r="O306" s="217"/>
      <c r="P306" s="217"/>
      <c r="Q306" s="217"/>
      <c r="R306" s="217"/>
      <c r="S306" s="217"/>
      <c r="T306" s="218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12" t="s">
        <v>220</v>
      </c>
      <c r="AU306" s="212" t="s">
        <v>86</v>
      </c>
      <c r="AV306" s="13" t="s">
        <v>86</v>
      </c>
      <c r="AW306" s="13" t="s">
        <v>33</v>
      </c>
      <c r="AX306" s="13" t="s">
        <v>77</v>
      </c>
      <c r="AY306" s="212" t="s">
        <v>168</v>
      </c>
    </row>
    <row r="307" s="13" customFormat="1">
      <c r="A307" s="13"/>
      <c r="B307" s="211"/>
      <c r="C307" s="13"/>
      <c r="D307" s="195" t="s">
        <v>220</v>
      </c>
      <c r="E307" s="212" t="s">
        <v>1</v>
      </c>
      <c r="F307" s="213" t="s">
        <v>540</v>
      </c>
      <c r="G307" s="13"/>
      <c r="H307" s="214">
        <v>2.1120000000000001</v>
      </c>
      <c r="I307" s="215"/>
      <c r="J307" s="13"/>
      <c r="K307" s="13"/>
      <c r="L307" s="211"/>
      <c r="M307" s="216"/>
      <c r="N307" s="217"/>
      <c r="O307" s="217"/>
      <c r="P307" s="217"/>
      <c r="Q307" s="217"/>
      <c r="R307" s="217"/>
      <c r="S307" s="217"/>
      <c r="T307" s="21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12" t="s">
        <v>220</v>
      </c>
      <c r="AU307" s="212" t="s">
        <v>86</v>
      </c>
      <c r="AV307" s="13" t="s">
        <v>86</v>
      </c>
      <c r="AW307" s="13" t="s">
        <v>33</v>
      </c>
      <c r="AX307" s="13" t="s">
        <v>77</v>
      </c>
      <c r="AY307" s="212" t="s">
        <v>168</v>
      </c>
    </row>
    <row r="308" s="14" customFormat="1">
      <c r="A308" s="14"/>
      <c r="B308" s="219"/>
      <c r="C308" s="14"/>
      <c r="D308" s="195" t="s">
        <v>220</v>
      </c>
      <c r="E308" s="220" t="s">
        <v>1</v>
      </c>
      <c r="F308" s="221" t="s">
        <v>541</v>
      </c>
      <c r="G308" s="14"/>
      <c r="H308" s="222">
        <v>3.8620000000000001</v>
      </c>
      <c r="I308" s="223"/>
      <c r="J308" s="14"/>
      <c r="K308" s="14"/>
      <c r="L308" s="219"/>
      <c r="M308" s="224"/>
      <c r="N308" s="225"/>
      <c r="O308" s="225"/>
      <c r="P308" s="225"/>
      <c r="Q308" s="225"/>
      <c r="R308" s="225"/>
      <c r="S308" s="225"/>
      <c r="T308" s="22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20" t="s">
        <v>220</v>
      </c>
      <c r="AU308" s="220" t="s">
        <v>86</v>
      </c>
      <c r="AV308" s="14" t="s">
        <v>175</v>
      </c>
      <c r="AW308" s="14" t="s">
        <v>33</v>
      </c>
      <c r="AX308" s="14" t="s">
        <v>84</v>
      </c>
      <c r="AY308" s="220" t="s">
        <v>168</v>
      </c>
    </row>
    <row r="309" s="13" customFormat="1">
      <c r="A309" s="13"/>
      <c r="B309" s="211"/>
      <c r="C309" s="13"/>
      <c r="D309" s="195" t="s">
        <v>220</v>
      </c>
      <c r="E309" s="13"/>
      <c r="F309" s="213" t="s">
        <v>542</v>
      </c>
      <c r="G309" s="13"/>
      <c r="H309" s="214">
        <v>4.0549999999999997</v>
      </c>
      <c r="I309" s="215"/>
      <c r="J309" s="13"/>
      <c r="K309" s="13"/>
      <c r="L309" s="211"/>
      <c r="M309" s="216"/>
      <c r="N309" s="217"/>
      <c r="O309" s="217"/>
      <c r="P309" s="217"/>
      <c r="Q309" s="217"/>
      <c r="R309" s="217"/>
      <c r="S309" s="217"/>
      <c r="T309" s="21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12" t="s">
        <v>220</v>
      </c>
      <c r="AU309" s="212" t="s">
        <v>86</v>
      </c>
      <c r="AV309" s="13" t="s">
        <v>86</v>
      </c>
      <c r="AW309" s="13" t="s">
        <v>3</v>
      </c>
      <c r="AX309" s="13" t="s">
        <v>84</v>
      </c>
      <c r="AY309" s="212" t="s">
        <v>168</v>
      </c>
    </row>
    <row r="310" s="2" customFormat="1" ht="33" customHeight="1">
      <c r="A310" s="37"/>
      <c r="B310" s="180"/>
      <c r="C310" s="181" t="s">
        <v>543</v>
      </c>
      <c r="D310" s="181" t="s">
        <v>171</v>
      </c>
      <c r="E310" s="182" t="s">
        <v>544</v>
      </c>
      <c r="F310" s="183" t="s">
        <v>545</v>
      </c>
      <c r="G310" s="184" t="s">
        <v>316</v>
      </c>
      <c r="H310" s="185">
        <v>2</v>
      </c>
      <c r="I310" s="186"/>
      <c r="J310" s="187">
        <f>ROUND(I310*H310,2)</f>
        <v>0</v>
      </c>
      <c r="K310" s="188"/>
      <c r="L310" s="38"/>
      <c r="M310" s="189" t="s">
        <v>1</v>
      </c>
      <c r="N310" s="190" t="s">
        <v>42</v>
      </c>
      <c r="O310" s="76"/>
      <c r="P310" s="191">
        <f>O310*H310</f>
        <v>0</v>
      </c>
      <c r="Q310" s="191">
        <v>0.02622</v>
      </c>
      <c r="R310" s="191">
        <f>Q310*H310</f>
        <v>0.05244</v>
      </c>
      <c r="S310" s="191">
        <v>0</v>
      </c>
      <c r="T310" s="192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193" t="s">
        <v>175</v>
      </c>
      <c r="AT310" s="193" t="s">
        <v>171</v>
      </c>
      <c r="AU310" s="193" t="s">
        <v>86</v>
      </c>
      <c r="AY310" s="18" t="s">
        <v>168</v>
      </c>
      <c r="BE310" s="194">
        <f>IF(N310="základní",J310,0)</f>
        <v>0</v>
      </c>
      <c r="BF310" s="194">
        <f>IF(N310="snížená",J310,0)</f>
        <v>0</v>
      </c>
      <c r="BG310" s="194">
        <f>IF(N310="zákl. přenesená",J310,0)</f>
        <v>0</v>
      </c>
      <c r="BH310" s="194">
        <f>IF(N310="sníž. přenesená",J310,0)</f>
        <v>0</v>
      </c>
      <c r="BI310" s="194">
        <f>IF(N310="nulová",J310,0)</f>
        <v>0</v>
      </c>
      <c r="BJ310" s="18" t="s">
        <v>84</v>
      </c>
      <c r="BK310" s="194">
        <f>ROUND(I310*H310,2)</f>
        <v>0</v>
      </c>
      <c r="BL310" s="18" t="s">
        <v>175</v>
      </c>
      <c r="BM310" s="193" t="s">
        <v>546</v>
      </c>
    </row>
    <row r="311" s="13" customFormat="1">
      <c r="A311" s="13"/>
      <c r="B311" s="211"/>
      <c r="C311" s="13"/>
      <c r="D311" s="195" t="s">
        <v>220</v>
      </c>
      <c r="E311" s="212" t="s">
        <v>1</v>
      </c>
      <c r="F311" s="213" t="s">
        <v>547</v>
      </c>
      <c r="G311" s="13"/>
      <c r="H311" s="214">
        <v>2</v>
      </c>
      <c r="I311" s="215"/>
      <c r="J311" s="13"/>
      <c r="K311" s="13"/>
      <c r="L311" s="211"/>
      <c r="M311" s="216"/>
      <c r="N311" s="217"/>
      <c r="O311" s="217"/>
      <c r="P311" s="217"/>
      <c r="Q311" s="217"/>
      <c r="R311" s="217"/>
      <c r="S311" s="217"/>
      <c r="T311" s="21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12" t="s">
        <v>220</v>
      </c>
      <c r="AU311" s="212" t="s">
        <v>86</v>
      </c>
      <c r="AV311" s="13" t="s">
        <v>86</v>
      </c>
      <c r="AW311" s="13" t="s">
        <v>33</v>
      </c>
      <c r="AX311" s="13" t="s">
        <v>77</v>
      </c>
      <c r="AY311" s="212" t="s">
        <v>168</v>
      </c>
    </row>
    <row r="312" s="14" customFormat="1">
      <c r="A312" s="14"/>
      <c r="B312" s="219"/>
      <c r="C312" s="14"/>
      <c r="D312" s="195" t="s">
        <v>220</v>
      </c>
      <c r="E312" s="220" t="s">
        <v>1</v>
      </c>
      <c r="F312" s="221" t="s">
        <v>261</v>
      </c>
      <c r="G312" s="14"/>
      <c r="H312" s="222">
        <v>2</v>
      </c>
      <c r="I312" s="223"/>
      <c r="J312" s="14"/>
      <c r="K312" s="14"/>
      <c r="L312" s="219"/>
      <c r="M312" s="224"/>
      <c r="N312" s="225"/>
      <c r="O312" s="225"/>
      <c r="P312" s="225"/>
      <c r="Q312" s="225"/>
      <c r="R312" s="225"/>
      <c r="S312" s="225"/>
      <c r="T312" s="226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20" t="s">
        <v>220</v>
      </c>
      <c r="AU312" s="220" t="s">
        <v>86</v>
      </c>
      <c r="AV312" s="14" t="s">
        <v>175</v>
      </c>
      <c r="AW312" s="14" t="s">
        <v>33</v>
      </c>
      <c r="AX312" s="14" t="s">
        <v>84</v>
      </c>
      <c r="AY312" s="220" t="s">
        <v>168</v>
      </c>
    </row>
    <row r="313" s="2" customFormat="1" ht="37.8" customHeight="1">
      <c r="A313" s="37"/>
      <c r="B313" s="180"/>
      <c r="C313" s="181" t="s">
        <v>548</v>
      </c>
      <c r="D313" s="181" t="s">
        <v>171</v>
      </c>
      <c r="E313" s="182" t="s">
        <v>549</v>
      </c>
      <c r="F313" s="183" t="s">
        <v>550</v>
      </c>
      <c r="G313" s="184" t="s">
        <v>218</v>
      </c>
      <c r="H313" s="185">
        <v>2</v>
      </c>
      <c r="I313" s="186"/>
      <c r="J313" s="187">
        <f>ROUND(I313*H313,2)</f>
        <v>0</v>
      </c>
      <c r="K313" s="188"/>
      <c r="L313" s="38"/>
      <c r="M313" s="189" t="s">
        <v>1</v>
      </c>
      <c r="N313" s="190" t="s">
        <v>42</v>
      </c>
      <c r="O313" s="76"/>
      <c r="P313" s="191">
        <f>O313*H313</f>
        <v>0</v>
      </c>
      <c r="Q313" s="191">
        <v>0.0083700000000000007</v>
      </c>
      <c r="R313" s="191">
        <f>Q313*H313</f>
        <v>0.016740000000000001</v>
      </c>
      <c r="S313" s="191">
        <v>0</v>
      </c>
      <c r="T313" s="192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93" t="s">
        <v>175</v>
      </c>
      <c r="AT313" s="193" t="s">
        <v>171</v>
      </c>
      <c r="AU313" s="193" t="s">
        <v>86</v>
      </c>
      <c r="AY313" s="18" t="s">
        <v>168</v>
      </c>
      <c r="BE313" s="194">
        <f>IF(N313="základní",J313,0)</f>
        <v>0</v>
      </c>
      <c r="BF313" s="194">
        <f>IF(N313="snížená",J313,0)</f>
        <v>0</v>
      </c>
      <c r="BG313" s="194">
        <f>IF(N313="zákl. přenesená",J313,0)</f>
        <v>0</v>
      </c>
      <c r="BH313" s="194">
        <f>IF(N313="sníž. přenesená",J313,0)</f>
        <v>0</v>
      </c>
      <c r="BI313" s="194">
        <f>IF(N313="nulová",J313,0)</f>
        <v>0</v>
      </c>
      <c r="BJ313" s="18" t="s">
        <v>84</v>
      </c>
      <c r="BK313" s="194">
        <f>ROUND(I313*H313,2)</f>
        <v>0</v>
      </c>
      <c r="BL313" s="18" t="s">
        <v>175</v>
      </c>
      <c r="BM313" s="193" t="s">
        <v>551</v>
      </c>
    </row>
    <row r="314" s="13" customFormat="1">
      <c r="A314" s="13"/>
      <c r="B314" s="211"/>
      <c r="C314" s="13"/>
      <c r="D314" s="195" t="s">
        <v>220</v>
      </c>
      <c r="E314" s="212" t="s">
        <v>1</v>
      </c>
      <c r="F314" s="213" t="s">
        <v>552</v>
      </c>
      <c r="G314" s="13"/>
      <c r="H314" s="214">
        <v>2</v>
      </c>
      <c r="I314" s="215"/>
      <c r="J314" s="13"/>
      <c r="K314" s="13"/>
      <c r="L314" s="211"/>
      <c r="M314" s="216"/>
      <c r="N314" s="217"/>
      <c r="O314" s="217"/>
      <c r="P314" s="217"/>
      <c r="Q314" s="217"/>
      <c r="R314" s="217"/>
      <c r="S314" s="217"/>
      <c r="T314" s="218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12" t="s">
        <v>220</v>
      </c>
      <c r="AU314" s="212" t="s">
        <v>86</v>
      </c>
      <c r="AV314" s="13" t="s">
        <v>86</v>
      </c>
      <c r="AW314" s="13" t="s">
        <v>33</v>
      </c>
      <c r="AX314" s="13" t="s">
        <v>84</v>
      </c>
      <c r="AY314" s="212" t="s">
        <v>168</v>
      </c>
    </row>
    <row r="315" s="2" customFormat="1" ht="24.15" customHeight="1">
      <c r="A315" s="37"/>
      <c r="B315" s="180"/>
      <c r="C315" s="200" t="s">
        <v>553</v>
      </c>
      <c r="D315" s="200" t="s">
        <v>209</v>
      </c>
      <c r="E315" s="201" t="s">
        <v>554</v>
      </c>
      <c r="F315" s="202" t="s">
        <v>555</v>
      </c>
      <c r="G315" s="203" t="s">
        <v>218</v>
      </c>
      <c r="H315" s="204">
        <v>2.1000000000000001</v>
      </c>
      <c r="I315" s="205"/>
      <c r="J315" s="206">
        <f>ROUND(I315*H315,2)</f>
        <v>0</v>
      </c>
      <c r="K315" s="207"/>
      <c r="L315" s="208"/>
      <c r="M315" s="209" t="s">
        <v>1</v>
      </c>
      <c r="N315" s="210" t="s">
        <v>42</v>
      </c>
      <c r="O315" s="76"/>
      <c r="P315" s="191">
        <f>O315*H315</f>
        <v>0</v>
      </c>
      <c r="Q315" s="191">
        <v>0.021600000000000001</v>
      </c>
      <c r="R315" s="191">
        <f>Q315*H315</f>
        <v>0.045360000000000004</v>
      </c>
      <c r="S315" s="191">
        <v>0</v>
      </c>
      <c r="T315" s="192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93" t="s">
        <v>203</v>
      </c>
      <c r="AT315" s="193" t="s">
        <v>209</v>
      </c>
      <c r="AU315" s="193" t="s">
        <v>86</v>
      </c>
      <c r="AY315" s="18" t="s">
        <v>168</v>
      </c>
      <c r="BE315" s="194">
        <f>IF(N315="základní",J315,0)</f>
        <v>0</v>
      </c>
      <c r="BF315" s="194">
        <f>IF(N315="snížená",J315,0)</f>
        <v>0</v>
      </c>
      <c r="BG315" s="194">
        <f>IF(N315="zákl. přenesená",J315,0)</f>
        <v>0</v>
      </c>
      <c r="BH315" s="194">
        <f>IF(N315="sníž. přenesená",J315,0)</f>
        <v>0</v>
      </c>
      <c r="BI315" s="194">
        <f>IF(N315="nulová",J315,0)</f>
        <v>0</v>
      </c>
      <c r="BJ315" s="18" t="s">
        <v>84</v>
      </c>
      <c r="BK315" s="194">
        <f>ROUND(I315*H315,2)</f>
        <v>0</v>
      </c>
      <c r="BL315" s="18" t="s">
        <v>175</v>
      </c>
      <c r="BM315" s="193" t="s">
        <v>556</v>
      </c>
    </row>
    <row r="316" s="13" customFormat="1">
      <c r="A316" s="13"/>
      <c r="B316" s="211"/>
      <c r="C316" s="13"/>
      <c r="D316" s="195" t="s">
        <v>220</v>
      </c>
      <c r="E316" s="13"/>
      <c r="F316" s="213" t="s">
        <v>557</v>
      </c>
      <c r="G316" s="13"/>
      <c r="H316" s="214">
        <v>2.1000000000000001</v>
      </c>
      <c r="I316" s="215"/>
      <c r="J316" s="13"/>
      <c r="K316" s="13"/>
      <c r="L316" s="211"/>
      <c r="M316" s="216"/>
      <c r="N316" s="217"/>
      <c r="O316" s="217"/>
      <c r="P316" s="217"/>
      <c r="Q316" s="217"/>
      <c r="R316" s="217"/>
      <c r="S316" s="217"/>
      <c r="T316" s="21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12" t="s">
        <v>220</v>
      </c>
      <c r="AU316" s="212" t="s">
        <v>86</v>
      </c>
      <c r="AV316" s="13" t="s">
        <v>86</v>
      </c>
      <c r="AW316" s="13" t="s">
        <v>3</v>
      </c>
      <c r="AX316" s="13" t="s">
        <v>84</v>
      </c>
      <c r="AY316" s="212" t="s">
        <v>168</v>
      </c>
    </row>
    <row r="317" s="2" customFormat="1" ht="37.8" customHeight="1">
      <c r="A317" s="37"/>
      <c r="B317" s="180"/>
      <c r="C317" s="181" t="s">
        <v>558</v>
      </c>
      <c r="D317" s="181" t="s">
        <v>171</v>
      </c>
      <c r="E317" s="182" t="s">
        <v>559</v>
      </c>
      <c r="F317" s="183" t="s">
        <v>560</v>
      </c>
      <c r="G317" s="184" t="s">
        <v>218</v>
      </c>
      <c r="H317" s="185">
        <v>123.84099999999999</v>
      </c>
      <c r="I317" s="186"/>
      <c r="J317" s="187">
        <f>ROUND(I317*H317,2)</f>
        <v>0</v>
      </c>
      <c r="K317" s="188"/>
      <c r="L317" s="38"/>
      <c r="M317" s="189" t="s">
        <v>1</v>
      </c>
      <c r="N317" s="190" t="s">
        <v>42</v>
      </c>
      <c r="O317" s="76"/>
      <c r="P317" s="191">
        <f>O317*H317</f>
        <v>0</v>
      </c>
      <c r="Q317" s="191">
        <v>8.0000000000000007E-05</v>
      </c>
      <c r="R317" s="191">
        <f>Q317*H317</f>
        <v>0.0099072800000000009</v>
      </c>
      <c r="S317" s="191">
        <v>0</v>
      </c>
      <c r="T317" s="192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93" t="s">
        <v>175</v>
      </c>
      <c r="AT317" s="193" t="s">
        <v>171</v>
      </c>
      <c r="AU317" s="193" t="s">
        <v>86</v>
      </c>
      <c r="AY317" s="18" t="s">
        <v>168</v>
      </c>
      <c r="BE317" s="194">
        <f>IF(N317="základní",J317,0)</f>
        <v>0</v>
      </c>
      <c r="BF317" s="194">
        <f>IF(N317="snížená",J317,0)</f>
        <v>0</v>
      </c>
      <c r="BG317" s="194">
        <f>IF(N317="zákl. přenesená",J317,0)</f>
        <v>0</v>
      </c>
      <c r="BH317" s="194">
        <f>IF(N317="sníž. přenesená",J317,0)</f>
        <v>0</v>
      </c>
      <c r="BI317" s="194">
        <f>IF(N317="nulová",J317,0)</f>
        <v>0</v>
      </c>
      <c r="BJ317" s="18" t="s">
        <v>84</v>
      </c>
      <c r="BK317" s="194">
        <f>ROUND(I317*H317,2)</f>
        <v>0</v>
      </c>
      <c r="BL317" s="18" t="s">
        <v>175</v>
      </c>
      <c r="BM317" s="193" t="s">
        <v>561</v>
      </c>
    </row>
    <row r="318" s="13" customFormat="1">
      <c r="A318" s="13"/>
      <c r="B318" s="211"/>
      <c r="C318" s="13"/>
      <c r="D318" s="195" t="s">
        <v>220</v>
      </c>
      <c r="E318" s="212" t="s">
        <v>1</v>
      </c>
      <c r="F318" s="213" t="s">
        <v>562</v>
      </c>
      <c r="G318" s="13"/>
      <c r="H318" s="214">
        <v>123.84099999999999</v>
      </c>
      <c r="I318" s="215"/>
      <c r="J318" s="13"/>
      <c r="K318" s="13"/>
      <c r="L318" s="211"/>
      <c r="M318" s="216"/>
      <c r="N318" s="217"/>
      <c r="O318" s="217"/>
      <c r="P318" s="217"/>
      <c r="Q318" s="217"/>
      <c r="R318" s="217"/>
      <c r="S318" s="217"/>
      <c r="T318" s="21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12" t="s">
        <v>220</v>
      </c>
      <c r="AU318" s="212" t="s">
        <v>86</v>
      </c>
      <c r="AV318" s="13" t="s">
        <v>86</v>
      </c>
      <c r="AW318" s="13" t="s">
        <v>33</v>
      </c>
      <c r="AX318" s="13" t="s">
        <v>84</v>
      </c>
      <c r="AY318" s="212" t="s">
        <v>168</v>
      </c>
    </row>
    <row r="319" s="2" customFormat="1" ht="16.5" customHeight="1">
      <c r="A319" s="37"/>
      <c r="B319" s="180"/>
      <c r="C319" s="181" t="s">
        <v>563</v>
      </c>
      <c r="D319" s="181" t="s">
        <v>171</v>
      </c>
      <c r="E319" s="182" t="s">
        <v>564</v>
      </c>
      <c r="F319" s="183" t="s">
        <v>565</v>
      </c>
      <c r="G319" s="184" t="s">
        <v>520</v>
      </c>
      <c r="H319" s="185">
        <v>317.25999999999999</v>
      </c>
      <c r="I319" s="186"/>
      <c r="J319" s="187">
        <f>ROUND(I319*H319,2)</f>
        <v>0</v>
      </c>
      <c r="K319" s="188"/>
      <c r="L319" s="38"/>
      <c r="M319" s="189" t="s">
        <v>1</v>
      </c>
      <c r="N319" s="190" t="s">
        <v>42</v>
      </c>
      <c r="O319" s="76"/>
      <c r="P319" s="191">
        <f>O319*H319</f>
        <v>0</v>
      </c>
      <c r="Q319" s="191">
        <v>0</v>
      </c>
      <c r="R319" s="191">
        <f>Q319*H319</f>
        <v>0</v>
      </c>
      <c r="S319" s="191">
        <v>0</v>
      </c>
      <c r="T319" s="192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93" t="s">
        <v>175</v>
      </c>
      <c r="AT319" s="193" t="s">
        <v>171</v>
      </c>
      <c r="AU319" s="193" t="s">
        <v>86</v>
      </c>
      <c r="AY319" s="18" t="s">
        <v>168</v>
      </c>
      <c r="BE319" s="194">
        <f>IF(N319="základní",J319,0)</f>
        <v>0</v>
      </c>
      <c r="BF319" s="194">
        <f>IF(N319="snížená",J319,0)</f>
        <v>0</v>
      </c>
      <c r="BG319" s="194">
        <f>IF(N319="zákl. přenesená",J319,0)</f>
        <v>0</v>
      </c>
      <c r="BH319" s="194">
        <f>IF(N319="sníž. přenesená",J319,0)</f>
        <v>0</v>
      </c>
      <c r="BI319" s="194">
        <f>IF(N319="nulová",J319,0)</f>
        <v>0</v>
      </c>
      <c r="BJ319" s="18" t="s">
        <v>84</v>
      </c>
      <c r="BK319" s="194">
        <f>ROUND(I319*H319,2)</f>
        <v>0</v>
      </c>
      <c r="BL319" s="18" t="s">
        <v>175</v>
      </c>
      <c r="BM319" s="193" t="s">
        <v>566</v>
      </c>
    </row>
    <row r="320" s="2" customFormat="1" ht="21.75" customHeight="1">
      <c r="A320" s="37"/>
      <c r="B320" s="180"/>
      <c r="C320" s="200" t="s">
        <v>567</v>
      </c>
      <c r="D320" s="200" t="s">
        <v>209</v>
      </c>
      <c r="E320" s="201" t="s">
        <v>568</v>
      </c>
      <c r="F320" s="202" t="s">
        <v>569</v>
      </c>
      <c r="G320" s="203" t="s">
        <v>520</v>
      </c>
      <c r="H320" s="204">
        <v>94.962000000000003</v>
      </c>
      <c r="I320" s="205"/>
      <c r="J320" s="206">
        <f>ROUND(I320*H320,2)</f>
        <v>0</v>
      </c>
      <c r="K320" s="207"/>
      <c r="L320" s="208"/>
      <c r="M320" s="209" t="s">
        <v>1</v>
      </c>
      <c r="N320" s="210" t="s">
        <v>42</v>
      </c>
      <c r="O320" s="76"/>
      <c r="P320" s="191">
        <f>O320*H320</f>
        <v>0</v>
      </c>
      <c r="Q320" s="191">
        <v>0.00010000000000000001</v>
      </c>
      <c r="R320" s="191">
        <f>Q320*H320</f>
        <v>0.0094962000000000015</v>
      </c>
      <c r="S320" s="191">
        <v>0</v>
      </c>
      <c r="T320" s="192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93" t="s">
        <v>203</v>
      </c>
      <c r="AT320" s="193" t="s">
        <v>209</v>
      </c>
      <c r="AU320" s="193" t="s">
        <v>86</v>
      </c>
      <c r="AY320" s="18" t="s">
        <v>168</v>
      </c>
      <c r="BE320" s="194">
        <f>IF(N320="základní",J320,0)</f>
        <v>0</v>
      </c>
      <c r="BF320" s="194">
        <f>IF(N320="snížená",J320,0)</f>
        <v>0</v>
      </c>
      <c r="BG320" s="194">
        <f>IF(N320="zákl. přenesená",J320,0)</f>
        <v>0</v>
      </c>
      <c r="BH320" s="194">
        <f>IF(N320="sníž. přenesená",J320,0)</f>
        <v>0</v>
      </c>
      <c r="BI320" s="194">
        <f>IF(N320="nulová",J320,0)</f>
        <v>0</v>
      </c>
      <c r="BJ320" s="18" t="s">
        <v>84</v>
      </c>
      <c r="BK320" s="194">
        <f>ROUND(I320*H320,2)</f>
        <v>0</v>
      </c>
      <c r="BL320" s="18" t="s">
        <v>175</v>
      </c>
      <c r="BM320" s="193" t="s">
        <v>570</v>
      </c>
    </row>
    <row r="321" s="13" customFormat="1">
      <c r="A321" s="13"/>
      <c r="B321" s="211"/>
      <c r="C321" s="13"/>
      <c r="D321" s="195" t="s">
        <v>220</v>
      </c>
      <c r="E321" s="212" t="s">
        <v>1</v>
      </c>
      <c r="F321" s="213" t="s">
        <v>571</v>
      </c>
      <c r="G321" s="13"/>
      <c r="H321" s="214">
        <v>82.040000000000006</v>
      </c>
      <c r="I321" s="215"/>
      <c r="J321" s="13"/>
      <c r="K321" s="13"/>
      <c r="L321" s="211"/>
      <c r="M321" s="216"/>
      <c r="N321" s="217"/>
      <c r="O321" s="217"/>
      <c r="P321" s="217"/>
      <c r="Q321" s="217"/>
      <c r="R321" s="217"/>
      <c r="S321" s="217"/>
      <c r="T321" s="21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12" t="s">
        <v>220</v>
      </c>
      <c r="AU321" s="212" t="s">
        <v>86</v>
      </c>
      <c r="AV321" s="13" t="s">
        <v>86</v>
      </c>
      <c r="AW321" s="13" t="s">
        <v>33</v>
      </c>
      <c r="AX321" s="13" t="s">
        <v>77</v>
      </c>
      <c r="AY321" s="212" t="s">
        <v>168</v>
      </c>
    </row>
    <row r="322" s="13" customFormat="1">
      <c r="A322" s="13"/>
      <c r="B322" s="211"/>
      <c r="C322" s="13"/>
      <c r="D322" s="195" t="s">
        <v>220</v>
      </c>
      <c r="E322" s="212" t="s">
        <v>1</v>
      </c>
      <c r="F322" s="213" t="s">
        <v>572</v>
      </c>
      <c r="G322" s="13"/>
      <c r="H322" s="214">
        <v>8.4000000000000004</v>
      </c>
      <c r="I322" s="215"/>
      <c r="J322" s="13"/>
      <c r="K322" s="13"/>
      <c r="L322" s="211"/>
      <c r="M322" s="216"/>
      <c r="N322" s="217"/>
      <c r="O322" s="217"/>
      <c r="P322" s="217"/>
      <c r="Q322" s="217"/>
      <c r="R322" s="217"/>
      <c r="S322" s="217"/>
      <c r="T322" s="21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12" t="s">
        <v>220</v>
      </c>
      <c r="AU322" s="212" t="s">
        <v>86</v>
      </c>
      <c r="AV322" s="13" t="s">
        <v>86</v>
      </c>
      <c r="AW322" s="13" t="s">
        <v>33</v>
      </c>
      <c r="AX322" s="13" t="s">
        <v>77</v>
      </c>
      <c r="AY322" s="212" t="s">
        <v>168</v>
      </c>
    </row>
    <row r="323" s="14" customFormat="1">
      <c r="A323" s="14"/>
      <c r="B323" s="219"/>
      <c r="C323" s="14"/>
      <c r="D323" s="195" t="s">
        <v>220</v>
      </c>
      <c r="E323" s="220" t="s">
        <v>1</v>
      </c>
      <c r="F323" s="221" t="s">
        <v>261</v>
      </c>
      <c r="G323" s="14"/>
      <c r="H323" s="222">
        <v>90.439999999999998</v>
      </c>
      <c r="I323" s="223"/>
      <c r="J323" s="14"/>
      <c r="K323" s="14"/>
      <c r="L323" s="219"/>
      <c r="M323" s="224"/>
      <c r="N323" s="225"/>
      <c r="O323" s="225"/>
      <c r="P323" s="225"/>
      <c r="Q323" s="225"/>
      <c r="R323" s="225"/>
      <c r="S323" s="225"/>
      <c r="T323" s="226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20" t="s">
        <v>220</v>
      </c>
      <c r="AU323" s="220" t="s">
        <v>86</v>
      </c>
      <c r="AV323" s="14" t="s">
        <v>175</v>
      </c>
      <c r="AW323" s="14" t="s">
        <v>33</v>
      </c>
      <c r="AX323" s="14" t="s">
        <v>84</v>
      </c>
      <c r="AY323" s="220" t="s">
        <v>168</v>
      </c>
    </row>
    <row r="324" s="13" customFormat="1">
      <c r="A324" s="13"/>
      <c r="B324" s="211"/>
      <c r="C324" s="13"/>
      <c r="D324" s="195" t="s">
        <v>220</v>
      </c>
      <c r="E324" s="13"/>
      <c r="F324" s="213" t="s">
        <v>573</v>
      </c>
      <c r="G324" s="13"/>
      <c r="H324" s="214">
        <v>94.962000000000003</v>
      </c>
      <c r="I324" s="215"/>
      <c r="J324" s="13"/>
      <c r="K324" s="13"/>
      <c r="L324" s="211"/>
      <c r="M324" s="216"/>
      <c r="N324" s="217"/>
      <c r="O324" s="217"/>
      <c r="P324" s="217"/>
      <c r="Q324" s="217"/>
      <c r="R324" s="217"/>
      <c r="S324" s="217"/>
      <c r="T324" s="21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12" t="s">
        <v>220</v>
      </c>
      <c r="AU324" s="212" t="s">
        <v>86</v>
      </c>
      <c r="AV324" s="13" t="s">
        <v>86</v>
      </c>
      <c r="AW324" s="13" t="s">
        <v>3</v>
      </c>
      <c r="AX324" s="13" t="s">
        <v>84</v>
      </c>
      <c r="AY324" s="212" t="s">
        <v>168</v>
      </c>
    </row>
    <row r="325" s="2" customFormat="1" ht="24.15" customHeight="1">
      <c r="A325" s="37"/>
      <c r="B325" s="180"/>
      <c r="C325" s="200" t="s">
        <v>574</v>
      </c>
      <c r="D325" s="200" t="s">
        <v>209</v>
      </c>
      <c r="E325" s="201" t="s">
        <v>575</v>
      </c>
      <c r="F325" s="202" t="s">
        <v>576</v>
      </c>
      <c r="G325" s="203" t="s">
        <v>520</v>
      </c>
      <c r="H325" s="204">
        <v>50.662999999999997</v>
      </c>
      <c r="I325" s="205"/>
      <c r="J325" s="206">
        <f>ROUND(I325*H325,2)</f>
        <v>0</v>
      </c>
      <c r="K325" s="207"/>
      <c r="L325" s="208"/>
      <c r="M325" s="209" t="s">
        <v>1</v>
      </c>
      <c r="N325" s="210" t="s">
        <v>42</v>
      </c>
      <c r="O325" s="76"/>
      <c r="P325" s="191">
        <f>O325*H325</f>
        <v>0</v>
      </c>
      <c r="Q325" s="191">
        <v>0.00029999999999999997</v>
      </c>
      <c r="R325" s="191">
        <f>Q325*H325</f>
        <v>0.015198899999999998</v>
      </c>
      <c r="S325" s="191">
        <v>0</v>
      </c>
      <c r="T325" s="192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193" t="s">
        <v>203</v>
      </c>
      <c r="AT325" s="193" t="s">
        <v>209</v>
      </c>
      <c r="AU325" s="193" t="s">
        <v>86</v>
      </c>
      <c r="AY325" s="18" t="s">
        <v>168</v>
      </c>
      <c r="BE325" s="194">
        <f>IF(N325="základní",J325,0)</f>
        <v>0</v>
      </c>
      <c r="BF325" s="194">
        <f>IF(N325="snížená",J325,0)</f>
        <v>0</v>
      </c>
      <c r="BG325" s="194">
        <f>IF(N325="zákl. přenesená",J325,0)</f>
        <v>0</v>
      </c>
      <c r="BH325" s="194">
        <f>IF(N325="sníž. přenesená",J325,0)</f>
        <v>0</v>
      </c>
      <c r="BI325" s="194">
        <f>IF(N325="nulová",J325,0)</f>
        <v>0</v>
      </c>
      <c r="BJ325" s="18" t="s">
        <v>84</v>
      </c>
      <c r="BK325" s="194">
        <f>ROUND(I325*H325,2)</f>
        <v>0</v>
      </c>
      <c r="BL325" s="18" t="s">
        <v>175</v>
      </c>
      <c r="BM325" s="193" t="s">
        <v>577</v>
      </c>
    </row>
    <row r="326" s="13" customFormat="1">
      <c r="A326" s="13"/>
      <c r="B326" s="211"/>
      <c r="C326" s="13"/>
      <c r="D326" s="195" t="s">
        <v>220</v>
      </c>
      <c r="E326" s="212" t="s">
        <v>1</v>
      </c>
      <c r="F326" s="213" t="s">
        <v>578</v>
      </c>
      <c r="G326" s="13"/>
      <c r="H326" s="214">
        <v>48.25</v>
      </c>
      <c r="I326" s="215"/>
      <c r="J326" s="13"/>
      <c r="K326" s="13"/>
      <c r="L326" s="211"/>
      <c r="M326" s="216"/>
      <c r="N326" s="217"/>
      <c r="O326" s="217"/>
      <c r="P326" s="217"/>
      <c r="Q326" s="217"/>
      <c r="R326" s="217"/>
      <c r="S326" s="217"/>
      <c r="T326" s="21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12" t="s">
        <v>220</v>
      </c>
      <c r="AU326" s="212" t="s">
        <v>86</v>
      </c>
      <c r="AV326" s="13" t="s">
        <v>86</v>
      </c>
      <c r="AW326" s="13" t="s">
        <v>33</v>
      </c>
      <c r="AX326" s="13" t="s">
        <v>84</v>
      </c>
      <c r="AY326" s="212" t="s">
        <v>168</v>
      </c>
    </row>
    <row r="327" s="13" customFormat="1">
      <c r="A327" s="13"/>
      <c r="B327" s="211"/>
      <c r="C327" s="13"/>
      <c r="D327" s="195" t="s">
        <v>220</v>
      </c>
      <c r="E327" s="13"/>
      <c r="F327" s="213" t="s">
        <v>579</v>
      </c>
      <c r="G327" s="13"/>
      <c r="H327" s="214">
        <v>50.662999999999997</v>
      </c>
      <c r="I327" s="215"/>
      <c r="J327" s="13"/>
      <c r="K327" s="13"/>
      <c r="L327" s="211"/>
      <c r="M327" s="216"/>
      <c r="N327" s="217"/>
      <c r="O327" s="217"/>
      <c r="P327" s="217"/>
      <c r="Q327" s="217"/>
      <c r="R327" s="217"/>
      <c r="S327" s="217"/>
      <c r="T327" s="21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12" t="s">
        <v>220</v>
      </c>
      <c r="AU327" s="212" t="s">
        <v>86</v>
      </c>
      <c r="AV327" s="13" t="s">
        <v>86</v>
      </c>
      <c r="AW327" s="13" t="s">
        <v>3</v>
      </c>
      <c r="AX327" s="13" t="s">
        <v>84</v>
      </c>
      <c r="AY327" s="212" t="s">
        <v>168</v>
      </c>
    </row>
    <row r="328" s="2" customFormat="1" ht="24.15" customHeight="1">
      <c r="A328" s="37"/>
      <c r="B328" s="180"/>
      <c r="C328" s="200" t="s">
        <v>580</v>
      </c>
      <c r="D328" s="200" t="s">
        <v>209</v>
      </c>
      <c r="E328" s="201" t="s">
        <v>581</v>
      </c>
      <c r="F328" s="202" t="s">
        <v>582</v>
      </c>
      <c r="G328" s="203" t="s">
        <v>520</v>
      </c>
      <c r="H328" s="204">
        <v>50.662999999999997</v>
      </c>
      <c r="I328" s="205"/>
      <c r="J328" s="206">
        <f>ROUND(I328*H328,2)</f>
        <v>0</v>
      </c>
      <c r="K328" s="207"/>
      <c r="L328" s="208"/>
      <c r="M328" s="209" t="s">
        <v>1</v>
      </c>
      <c r="N328" s="210" t="s">
        <v>42</v>
      </c>
      <c r="O328" s="76"/>
      <c r="P328" s="191">
        <f>O328*H328</f>
        <v>0</v>
      </c>
      <c r="Q328" s="191">
        <v>0.00020000000000000001</v>
      </c>
      <c r="R328" s="191">
        <f>Q328*H328</f>
        <v>0.0101326</v>
      </c>
      <c r="S328" s="191">
        <v>0</v>
      </c>
      <c r="T328" s="192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193" t="s">
        <v>203</v>
      </c>
      <c r="AT328" s="193" t="s">
        <v>209</v>
      </c>
      <c r="AU328" s="193" t="s">
        <v>86</v>
      </c>
      <c r="AY328" s="18" t="s">
        <v>168</v>
      </c>
      <c r="BE328" s="194">
        <f>IF(N328="základní",J328,0)</f>
        <v>0</v>
      </c>
      <c r="BF328" s="194">
        <f>IF(N328="snížená",J328,0)</f>
        <v>0</v>
      </c>
      <c r="BG328" s="194">
        <f>IF(N328="zákl. přenesená",J328,0)</f>
        <v>0</v>
      </c>
      <c r="BH328" s="194">
        <f>IF(N328="sníž. přenesená",J328,0)</f>
        <v>0</v>
      </c>
      <c r="BI328" s="194">
        <f>IF(N328="nulová",J328,0)</f>
        <v>0</v>
      </c>
      <c r="BJ328" s="18" t="s">
        <v>84</v>
      </c>
      <c r="BK328" s="194">
        <f>ROUND(I328*H328,2)</f>
        <v>0</v>
      </c>
      <c r="BL328" s="18" t="s">
        <v>175</v>
      </c>
      <c r="BM328" s="193" t="s">
        <v>583</v>
      </c>
    </row>
    <row r="329" s="13" customFormat="1">
      <c r="A329" s="13"/>
      <c r="B329" s="211"/>
      <c r="C329" s="13"/>
      <c r="D329" s="195" t="s">
        <v>220</v>
      </c>
      <c r="E329" s="212" t="s">
        <v>1</v>
      </c>
      <c r="F329" s="213" t="s">
        <v>578</v>
      </c>
      <c r="G329" s="13"/>
      <c r="H329" s="214">
        <v>48.25</v>
      </c>
      <c r="I329" s="215"/>
      <c r="J329" s="13"/>
      <c r="K329" s="13"/>
      <c r="L329" s="211"/>
      <c r="M329" s="216"/>
      <c r="N329" s="217"/>
      <c r="O329" s="217"/>
      <c r="P329" s="217"/>
      <c r="Q329" s="217"/>
      <c r="R329" s="217"/>
      <c r="S329" s="217"/>
      <c r="T329" s="21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12" t="s">
        <v>220</v>
      </c>
      <c r="AU329" s="212" t="s">
        <v>86</v>
      </c>
      <c r="AV329" s="13" t="s">
        <v>86</v>
      </c>
      <c r="AW329" s="13" t="s">
        <v>33</v>
      </c>
      <c r="AX329" s="13" t="s">
        <v>84</v>
      </c>
      <c r="AY329" s="212" t="s">
        <v>168</v>
      </c>
    </row>
    <row r="330" s="13" customFormat="1">
      <c r="A330" s="13"/>
      <c r="B330" s="211"/>
      <c r="C330" s="13"/>
      <c r="D330" s="195" t="s">
        <v>220</v>
      </c>
      <c r="E330" s="13"/>
      <c r="F330" s="213" t="s">
        <v>579</v>
      </c>
      <c r="G330" s="13"/>
      <c r="H330" s="214">
        <v>50.662999999999997</v>
      </c>
      <c r="I330" s="215"/>
      <c r="J330" s="13"/>
      <c r="K330" s="13"/>
      <c r="L330" s="211"/>
      <c r="M330" s="216"/>
      <c r="N330" s="217"/>
      <c r="O330" s="217"/>
      <c r="P330" s="217"/>
      <c r="Q330" s="217"/>
      <c r="R330" s="217"/>
      <c r="S330" s="217"/>
      <c r="T330" s="21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12" t="s">
        <v>220</v>
      </c>
      <c r="AU330" s="212" t="s">
        <v>86</v>
      </c>
      <c r="AV330" s="13" t="s">
        <v>86</v>
      </c>
      <c r="AW330" s="13" t="s">
        <v>3</v>
      </c>
      <c r="AX330" s="13" t="s">
        <v>84</v>
      </c>
      <c r="AY330" s="212" t="s">
        <v>168</v>
      </c>
    </row>
    <row r="331" s="2" customFormat="1" ht="24.15" customHeight="1">
      <c r="A331" s="37"/>
      <c r="B331" s="180"/>
      <c r="C331" s="200" t="s">
        <v>584</v>
      </c>
      <c r="D331" s="200" t="s">
        <v>209</v>
      </c>
      <c r="E331" s="201" t="s">
        <v>585</v>
      </c>
      <c r="F331" s="202" t="s">
        <v>586</v>
      </c>
      <c r="G331" s="203" t="s">
        <v>520</v>
      </c>
      <c r="H331" s="204">
        <v>136.83600000000001</v>
      </c>
      <c r="I331" s="205"/>
      <c r="J331" s="206">
        <f>ROUND(I331*H331,2)</f>
        <v>0</v>
      </c>
      <c r="K331" s="207"/>
      <c r="L331" s="208"/>
      <c r="M331" s="209" t="s">
        <v>1</v>
      </c>
      <c r="N331" s="210" t="s">
        <v>42</v>
      </c>
      <c r="O331" s="76"/>
      <c r="P331" s="191">
        <f>O331*H331</f>
        <v>0</v>
      </c>
      <c r="Q331" s="191">
        <v>4.0000000000000003E-05</v>
      </c>
      <c r="R331" s="191">
        <f>Q331*H331</f>
        <v>0.0054734400000000013</v>
      </c>
      <c r="S331" s="191">
        <v>0</v>
      </c>
      <c r="T331" s="192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93" t="s">
        <v>203</v>
      </c>
      <c r="AT331" s="193" t="s">
        <v>209</v>
      </c>
      <c r="AU331" s="193" t="s">
        <v>86</v>
      </c>
      <c r="AY331" s="18" t="s">
        <v>168</v>
      </c>
      <c r="BE331" s="194">
        <f>IF(N331="základní",J331,0)</f>
        <v>0</v>
      </c>
      <c r="BF331" s="194">
        <f>IF(N331="snížená",J331,0)</f>
        <v>0</v>
      </c>
      <c r="BG331" s="194">
        <f>IF(N331="zákl. přenesená",J331,0)</f>
        <v>0</v>
      </c>
      <c r="BH331" s="194">
        <f>IF(N331="sníž. přenesená",J331,0)</f>
        <v>0</v>
      </c>
      <c r="BI331" s="194">
        <f>IF(N331="nulová",J331,0)</f>
        <v>0</v>
      </c>
      <c r="BJ331" s="18" t="s">
        <v>84</v>
      </c>
      <c r="BK331" s="194">
        <f>ROUND(I331*H331,2)</f>
        <v>0</v>
      </c>
      <c r="BL331" s="18" t="s">
        <v>175</v>
      </c>
      <c r="BM331" s="193" t="s">
        <v>587</v>
      </c>
    </row>
    <row r="332" s="13" customFormat="1">
      <c r="A332" s="13"/>
      <c r="B332" s="211"/>
      <c r="C332" s="13"/>
      <c r="D332" s="195" t="s">
        <v>220</v>
      </c>
      <c r="E332" s="212" t="s">
        <v>1</v>
      </c>
      <c r="F332" s="213" t="s">
        <v>588</v>
      </c>
      <c r="G332" s="13"/>
      <c r="H332" s="214">
        <v>51.68</v>
      </c>
      <c r="I332" s="215"/>
      <c r="J332" s="13"/>
      <c r="K332" s="13"/>
      <c r="L332" s="211"/>
      <c r="M332" s="216"/>
      <c r="N332" s="217"/>
      <c r="O332" s="217"/>
      <c r="P332" s="217"/>
      <c r="Q332" s="217"/>
      <c r="R332" s="217"/>
      <c r="S332" s="217"/>
      <c r="T332" s="21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12" t="s">
        <v>220</v>
      </c>
      <c r="AU332" s="212" t="s">
        <v>86</v>
      </c>
      <c r="AV332" s="13" t="s">
        <v>86</v>
      </c>
      <c r="AW332" s="13" t="s">
        <v>33</v>
      </c>
      <c r="AX332" s="13" t="s">
        <v>77</v>
      </c>
      <c r="AY332" s="212" t="s">
        <v>168</v>
      </c>
    </row>
    <row r="333" s="13" customFormat="1">
      <c r="A333" s="13"/>
      <c r="B333" s="211"/>
      <c r="C333" s="13"/>
      <c r="D333" s="195" t="s">
        <v>220</v>
      </c>
      <c r="E333" s="212" t="s">
        <v>1</v>
      </c>
      <c r="F333" s="213" t="s">
        <v>589</v>
      </c>
      <c r="G333" s="13"/>
      <c r="H333" s="214">
        <v>7.5800000000000001</v>
      </c>
      <c r="I333" s="215"/>
      <c r="J333" s="13"/>
      <c r="K333" s="13"/>
      <c r="L333" s="211"/>
      <c r="M333" s="216"/>
      <c r="N333" s="217"/>
      <c r="O333" s="217"/>
      <c r="P333" s="217"/>
      <c r="Q333" s="217"/>
      <c r="R333" s="217"/>
      <c r="S333" s="217"/>
      <c r="T333" s="21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12" t="s">
        <v>220</v>
      </c>
      <c r="AU333" s="212" t="s">
        <v>86</v>
      </c>
      <c r="AV333" s="13" t="s">
        <v>86</v>
      </c>
      <c r="AW333" s="13" t="s">
        <v>33</v>
      </c>
      <c r="AX333" s="13" t="s">
        <v>77</v>
      </c>
      <c r="AY333" s="212" t="s">
        <v>168</v>
      </c>
    </row>
    <row r="334" s="13" customFormat="1">
      <c r="A334" s="13"/>
      <c r="B334" s="211"/>
      <c r="C334" s="13"/>
      <c r="D334" s="195" t="s">
        <v>220</v>
      </c>
      <c r="E334" s="212" t="s">
        <v>1</v>
      </c>
      <c r="F334" s="213" t="s">
        <v>590</v>
      </c>
      <c r="G334" s="13"/>
      <c r="H334" s="214">
        <v>71.060000000000002</v>
      </c>
      <c r="I334" s="215"/>
      <c r="J334" s="13"/>
      <c r="K334" s="13"/>
      <c r="L334" s="211"/>
      <c r="M334" s="216"/>
      <c r="N334" s="217"/>
      <c r="O334" s="217"/>
      <c r="P334" s="217"/>
      <c r="Q334" s="217"/>
      <c r="R334" s="217"/>
      <c r="S334" s="217"/>
      <c r="T334" s="21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12" t="s">
        <v>220</v>
      </c>
      <c r="AU334" s="212" t="s">
        <v>86</v>
      </c>
      <c r="AV334" s="13" t="s">
        <v>86</v>
      </c>
      <c r="AW334" s="13" t="s">
        <v>33</v>
      </c>
      <c r="AX334" s="13" t="s">
        <v>77</v>
      </c>
      <c r="AY334" s="212" t="s">
        <v>168</v>
      </c>
    </row>
    <row r="335" s="14" customFormat="1">
      <c r="A335" s="14"/>
      <c r="B335" s="219"/>
      <c r="C335" s="14"/>
      <c r="D335" s="195" t="s">
        <v>220</v>
      </c>
      <c r="E335" s="220" t="s">
        <v>1</v>
      </c>
      <c r="F335" s="221" t="s">
        <v>261</v>
      </c>
      <c r="G335" s="14"/>
      <c r="H335" s="222">
        <v>130.31999999999999</v>
      </c>
      <c r="I335" s="223"/>
      <c r="J335" s="14"/>
      <c r="K335" s="14"/>
      <c r="L335" s="219"/>
      <c r="M335" s="224"/>
      <c r="N335" s="225"/>
      <c r="O335" s="225"/>
      <c r="P335" s="225"/>
      <c r="Q335" s="225"/>
      <c r="R335" s="225"/>
      <c r="S335" s="225"/>
      <c r="T335" s="22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20" t="s">
        <v>220</v>
      </c>
      <c r="AU335" s="220" t="s">
        <v>86</v>
      </c>
      <c r="AV335" s="14" t="s">
        <v>175</v>
      </c>
      <c r="AW335" s="14" t="s">
        <v>33</v>
      </c>
      <c r="AX335" s="14" t="s">
        <v>84</v>
      </c>
      <c r="AY335" s="220" t="s">
        <v>168</v>
      </c>
    </row>
    <row r="336" s="13" customFormat="1">
      <c r="A336" s="13"/>
      <c r="B336" s="211"/>
      <c r="C336" s="13"/>
      <c r="D336" s="195" t="s">
        <v>220</v>
      </c>
      <c r="E336" s="13"/>
      <c r="F336" s="213" t="s">
        <v>591</v>
      </c>
      <c r="G336" s="13"/>
      <c r="H336" s="214">
        <v>136.83600000000001</v>
      </c>
      <c r="I336" s="215"/>
      <c r="J336" s="13"/>
      <c r="K336" s="13"/>
      <c r="L336" s="211"/>
      <c r="M336" s="216"/>
      <c r="N336" s="217"/>
      <c r="O336" s="217"/>
      <c r="P336" s="217"/>
      <c r="Q336" s="217"/>
      <c r="R336" s="217"/>
      <c r="S336" s="217"/>
      <c r="T336" s="21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12" t="s">
        <v>220</v>
      </c>
      <c r="AU336" s="212" t="s">
        <v>86</v>
      </c>
      <c r="AV336" s="13" t="s">
        <v>86</v>
      </c>
      <c r="AW336" s="13" t="s">
        <v>3</v>
      </c>
      <c r="AX336" s="13" t="s">
        <v>84</v>
      </c>
      <c r="AY336" s="212" t="s">
        <v>168</v>
      </c>
    </row>
    <row r="337" s="2" customFormat="1" ht="24.15" customHeight="1">
      <c r="A337" s="37"/>
      <c r="B337" s="180"/>
      <c r="C337" s="181" t="s">
        <v>592</v>
      </c>
      <c r="D337" s="181" t="s">
        <v>171</v>
      </c>
      <c r="E337" s="182" t="s">
        <v>593</v>
      </c>
      <c r="F337" s="183" t="s">
        <v>594</v>
      </c>
      <c r="G337" s="184" t="s">
        <v>218</v>
      </c>
      <c r="H337" s="185">
        <v>246.50299999999999</v>
      </c>
      <c r="I337" s="186"/>
      <c r="J337" s="187">
        <f>ROUND(I337*H337,2)</f>
        <v>0</v>
      </c>
      <c r="K337" s="188"/>
      <c r="L337" s="38"/>
      <c r="M337" s="189" t="s">
        <v>1</v>
      </c>
      <c r="N337" s="190" t="s">
        <v>42</v>
      </c>
      <c r="O337" s="76"/>
      <c r="P337" s="191">
        <f>O337*H337</f>
        <v>0</v>
      </c>
      <c r="Q337" s="191">
        <v>0.0028500000000000001</v>
      </c>
      <c r="R337" s="191">
        <f>Q337*H337</f>
        <v>0.70253354999999995</v>
      </c>
      <c r="S337" s="191">
        <v>0</v>
      </c>
      <c r="T337" s="192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193" t="s">
        <v>175</v>
      </c>
      <c r="AT337" s="193" t="s">
        <v>171</v>
      </c>
      <c r="AU337" s="193" t="s">
        <v>86</v>
      </c>
      <c r="AY337" s="18" t="s">
        <v>168</v>
      </c>
      <c r="BE337" s="194">
        <f>IF(N337="základní",J337,0)</f>
        <v>0</v>
      </c>
      <c r="BF337" s="194">
        <f>IF(N337="snížená",J337,0)</f>
        <v>0</v>
      </c>
      <c r="BG337" s="194">
        <f>IF(N337="zákl. přenesená",J337,0)</f>
        <v>0</v>
      </c>
      <c r="BH337" s="194">
        <f>IF(N337="sníž. přenesená",J337,0)</f>
        <v>0</v>
      </c>
      <c r="BI337" s="194">
        <f>IF(N337="nulová",J337,0)</f>
        <v>0</v>
      </c>
      <c r="BJ337" s="18" t="s">
        <v>84</v>
      </c>
      <c r="BK337" s="194">
        <f>ROUND(I337*H337,2)</f>
        <v>0</v>
      </c>
      <c r="BL337" s="18" t="s">
        <v>175</v>
      </c>
      <c r="BM337" s="193" t="s">
        <v>595</v>
      </c>
    </row>
    <row r="338" s="13" customFormat="1">
      <c r="A338" s="13"/>
      <c r="B338" s="211"/>
      <c r="C338" s="13"/>
      <c r="D338" s="195" t="s">
        <v>220</v>
      </c>
      <c r="E338" s="212" t="s">
        <v>1</v>
      </c>
      <c r="F338" s="213" t="s">
        <v>596</v>
      </c>
      <c r="G338" s="13"/>
      <c r="H338" s="214">
        <v>211.82300000000001</v>
      </c>
      <c r="I338" s="215"/>
      <c r="J338" s="13"/>
      <c r="K338" s="13"/>
      <c r="L338" s="211"/>
      <c r="M338" s="216"/>
      <c r="N338" s="217"/>
      <c r="O338" s="217"/>
      <c r="P338" s="217"/>
      <c r="Q338" s="217"/>
      <c r="R338" s="217"/>
      <c r="S338" s="217"/>
      <c r="T338" s="21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12" t="s">
        <v>220</v>
      </c>
      <c r="AU338" s="212" t="s">
        <v>86</v>
      </c>
      <c r="AV338" s="13" t="s">
        <v>86</v>
      </c>
      <c r="AW338" s="13" t="s">
        <v>33</v>
      </c>
      <c r="AX338" s="13" t="s">
        <v>77</v>
      </c>
      <c r="AY338" s="212" t="s">
        <v>168</v>
      </c>
    </row>
    <row r="339" s="13" customFormat="1">
      <c r="A339" s="13"/>
      <c r="B339" s="211"/>
      <c r="C339" s="13"/>
      <c r="D339" s="195" t="s">
        <v>220</v>
      </c>
      <c r="E339" s="212" t="s">
        <v>1</v>
      </c>
      <c r="F339" s="213" t="s">
        <v>597</v>
      </c>
      <c r="G339" s="13"/>
      <c r="H339" s="214">
        <v>14.470000000000001</v>
      </c>
      <c r="I339" s="215"/>
      <c r="J339" s="13"/>
      <c r="K339" s="13"/>
      <c r="L339" s="211"/>
      <c r="M339" s="216"/>
      <c r="N339" s="217"/>
      <c r="O339" s="217"/>
      <c r="P339" s="217"/>
      <c r="Q339" s="217"/>
      <c r="R339" s="217"/>
      <c r="S339" s="217"/>
      <c r="T339" s="21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12" t="s">
        <v>220</v>
      </c>
      <c r="AU339" s="212" t="s">
        <v>86</v>
      </c>
      <c r="AV339" s="13" t="s">
        <v>86</v>
      </c>
      <c r="AW339" s="13" t="s">
        <v>33</v>
      </c>
      <c r="AX339" s="13" t="s">
        <v>77</v>
      </c>
      <c r="AY339" s="212" t="s">
        <v>168</v>
      </c>
    </row>
    <row r="340" s="13" customFormat="1">
      <c r="A340" s="13"/>
      <c r="B340" s="211"/>
      <c r="C340" s="13"/>
      <c r="D340" s="195" t="s">
        <v>220</v>
      </c>
      <c r="E340" s="212" t="s">
        <v>1</v>
      </c>
      <c r="F340" s="213" t="s">
        <v>598</v>
      </c>
      <c r="G340" s="13"/>
      <c r="H340" s="214">
        <v>2.1219999999999999</v>
      </c>
      <c r="I340" s="215"/>
      <c r="J340" s="13"/>
      <c r="K340" s="13"/>
      <c r="L340" s="211"/>
      <c r="M340" s="216"/>
      <c r="N340" s="217"/>
      <c r="O340" s="217"/>
      <c r="P340" s="217"/>
      <c r="Q340" s="217"/>
      <c r="R340" s="217"/>
      <c r="S340" s="217"/>
      <c r="T340" s="21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12" t="s">
        <v>220</v>
      </c>
      <c r="AU340" s="212" t="s">
        <v>86</v>
      </c>
      <c r="AV340" s="13" t="s">
        <v>86</v>
      </c>
      <c r="AW340" s="13" t="s">
        <v>33</v>
      </c>
      <c r="AX340" s="13" t="s">
        <v>77</v>
      </c>
      <c r="AY340" s="212" t="s">
        <v>168</v>
      </c>
    </row>
    <row r="341" s="13" customFormat="1">
      <c r="A341" s="13"/>
      <c r="B341" s="211"/>
      <c r="C341" s="13"/>
      <c r="D341" s="195" t="s">
        <v>220</v>
      </c>
      <c r="E341" s="212" t="s">
        <v>1</v>
      </c>
      <c r="F341" s="213" t="s">
        <v>599</v>
      </c>
      <c r="G341" s="13"/>
      <c r="H341" s="214">
        <v>18.088000000000001</v>
      </c>
      <c r="I341" s="215"/>
      <c r="J341" s="13"/>
      <c r="K341" s="13"/>
      <c r="L341" s="211"/>
      <c r="M341" s="216"/>
      <c r="N341" s="217"/>
      <c r="O341" s="217"/>
      <c r="P341" s="217"/>
      <c r="Q341" s="217"/>
      <c r="R341" s="217"/>
      <c r="S341" s="217"/>
      <c r="T341" s="21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12" t="s">
        <v>220</v>
      </c>
      <c r="AU341" s="212" t="s">
        <v>86</v>
      </c>
      <c r="AV341" s="13" t="s">
        <v>86</v>
      </c>
      <c r="AW341" s="13" t="s">
        <v>33</v>
      </c>
      <c r="AX341" s="13" t="s">
        <v>77</v>
      </c>
      <c r="AY341" s="212" t="s">
        <v>168</v>
      </c>
    </row>
    <row r="342" s="14" customFormat="1">
      <c r="A342" s="14"/>
      <c r="B342" s="219"/>
      <c r="C342" s="14"/>
      <c r="D342" s="195" t="s">
        <v>220</v>
      </c>
      <c r="E342" s="220" t="s">
        <v>1</v>
      </c>
      <c r="F342" s="221" t="s">
        <v>261</v>
      </c>
      <c r="G342" s="14"/>
      <c r="H342" s="222">
        <v>246.50299999999999</v>
      </c>
      <c r="I342" s="223"/>
      <c r="J342" s="14"/>
      <c r="K342" s="14"/>
      <c r="L342" s="219"/>
      <c r="M342" s="224"/>
      <c r="N342" s="225"/>
      <c r="O342" s="225"/>
      <c r="P342" s="225"/>
      <c r="Q342" s="225"/>
      <c r="R342" s="225"/>
      <c r="S342" s="225"/>
      <c r="T342" s="22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20" t="s">
        <v>220</v>
      </c>
      <c r="AU342" s="220" t="s">
        <v>86</v>
      </c>
      <c r="AV342" s="14" t="s">
        <v>175</v>
      </c>
      <c r="AW342" s="14" t="s">
        <v>33</v>
      </c>
      <c r="AX342" s="14" t="s">
        <v>84</v>
      </c>
      <c r="AY342" s="220" t="s">
        <v>168</v>
      </c>
    </row>
    <row r="343" s="2" customFormat="1" ht="21.75" customHeight="1">
      <c r="A343" s="37"/>
      <c r="B343" s="180"/>
      <c r="C343" s="181" t="s">
        <v>600</v>
      </c>
      <c r="D343" s="181" t="s">
        <v>171</v>
      </c>
      <c r="E343" s="182" t="s">
        <v>601</v>
      </c>
      <c r="F343" s="183" t="s">
        <v>602</v>
      </c>
      <c r="G343" s="184" t="s">
        <v>218</v>
      </c>
      <c r="H343" s="185">
        <v>99.134</v>
      </c>
      <c r="I343" s="186"/>
      <c r="J343" s="187">
        <f>ROUND(I343*H343,2)</f>
        <v>0</v>
      </c>
      <c r="K343" s="188"/>
      <c r="L343" s="38"/>
      <c r="M343" s="189" t="s">
        <v>1</v>
      </c>
      <c r="N343" s="190" t="s">
        <v>42</v>
      </c>
      <c r="O343" s="76"/>
      <c r="P343" s="191">
        <f>O343*H343</f>
        <v>0</v>
      </c>
      <c r="Q343" s="191">
        <v>2.0000000000000002E-05</v>
      </c>
      <c r="R343" s="191">
        <f>Q343*H343</f>
        <v>0.0019826800000000001</v>
      </c>
      <c r="S343" s="191">
        <v>1.0000000000000001E-05</v>
      </c>
      <c r="T343" s="192">
        <f>S343*H343</f>
        <v>0.00099134000000000006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93" t="s">
        <v>175</v>
      </c>
      <c r="AT343" s="193" t="s">
        <v>171</v>
      </c>
      <c r="AU343" s="193" t="s">
        <v>86</v>
      </c>
      <c r="AY343" s="18" t="s">
        <v>168</v>
      </c>
      <c r="BE343" s="194">
        <f>IF(N343="základní",J343,0)</f>
        <v>0</v>
      </c>
      <c r="BF343" s="194">
        <f>IF(N343="snížená",J343,0)</f>
        <v>0</v>
      </c>
      <c r="BG343" s="194">
        <f>IF(N343="zákl. přenesená",J343,0)</f>
        <v>0</v>
      </c>
      <c r="BH343" s="194">
        <f>IF(N343="sníž. přenesená",J343,0)</f>
        <v>0</v>
      </c>
      <c r="BI343" s="194">
        <f>IF(N343="nulová",J343,0)</f>
        <v>0</v>
      </c>
      <c r="BJ343" s="18" t="s">
        <v>84</v>
      </c>
      <c r="BK343" s="194">
        <f>ROUND(I343*H343,2)</f>
        <v>0</v>
      </c>
      <c r="BL343" s="18" t="s">
        <v>175</v>
      </c>
      <c r="BM343" s="193" t="s">
        <v>603</v>
      </c>
    </row>
    <row r="344" s="13" customFormat="1">
      <c r="A344" s="13"/>
      <c r="B344" s="211"/>
      <c r="C344" s="13"/>
      <c r="D344" s="195" t="s">
        <v>220</v>
      </c>
      <c r="E344" s="212" t="s">
        <v>1</v>
      </c>
      <c r="F344" s="213" t="s">
        <v>604</v>
      </c>
      <c r="G344" s="13"/>
      <c r="H344" s="214">
        <v>99.134</v>
      </c>
      <c r="I344" s="215"/>
      <c r="J344" s="13"/>
      <c r="K344" s="13"/>
      <c r="L344" s="211"/>
      <c r="M344" s="216"/>
      <c r="N344" s="217"/>
      <c r="O344" s="217"/>
      <c r="P344" s="217"/>
      <c r="Q344" s="217"/>
      <c r="R344" s="217"/>
      <c r="S344" s="217"/>
      <c r="T344" s="21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12" t="s">
        <v>220</v>
      </c>
      <c r="AU344" s="212" t="s">
        <v>86</v>
      </c>
      <c r="AV344" s="13" t="s">
        <v>86</v>
      </c>
      <c r="AW344" s="13" t="s">
        <v>33</v>
      </c>
      <c r="AX344" s="13" t="s">
        <v>84</v>
      </c>
      <c r="AY344" s="212" t="s">
        <v>168</v>
      </c>
    </row>
    <row r="345" s="2" customFormat="1" ht="24.15" customHeight="1">
      <c r="A345" s="37"/>
      <c r="B345" s="180"/>
      <c r="C345" s="181" t="s">
        <v>605</v>
      </c>
      <c r="D345" s="181" t="s">
        <v>171</v>
      </c>
      <c r="E345" s="182" t="s">
        <v>606</v>
      </c>
      <c r="F345" s="183" t="s">
        <v>607</v>
      </c>
      <c r="G345" s="184" t="s">
        <v>218</v>
      </c>
      <c r="H345" s="185">
        <v>204.624</v>
      </c>
      <c r="I345" s="186"/>
      <c r="J345" s="187">
        <f>ROUND(I345*H345,2)</f>
        <v>0</v>
      </c>
      <c r="K345" s="188"/>
      <c r="L345" s="38"/>
      <c r="M345" s="189" t="s">
        <v>1</v>
      </c>
      <c r="N345" s="190" t="s">
        <v>42</v>
      </c>
      <c r="O345" s="76"/>
      <c r="P345" s="191">
        <f>O345*H345</f>
        <v>0</v>
      </c>
      <c r="Q345" s="191">
        <v>0.042000000000000003</v>
      </c>
      <c r="R345" s="191">
        <f>Q345*H345</f>
        <v>8.5942080000000001</v>
      </c>
      <c r="S345" s="191">
        <v>0</v>
      </c>
      <c r="T345" s="192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93" t="s">
        <v>175</v>
      </c>
      <c r="AT345" s="193" t="s">
        <v>171</v>
      </c>
      <c r="AU345" s="193" t="s">
        <v>86</v>
      </c>
      <c r="AY345" s="18" t="s">
        <v>168</v>
      </c>
      <c r="BE345" s="194">
        <f>IF(N345="základní",J345,0)</f>
        <v>0</v>
      </c>
      <c r="BF345" s="194">
        <f>IF(N345="snížená",J345,0)</f>
        <v>0</v>
      </c>
      <c r="BG345" s="194">
        <f>IF(N345="zákl. přenesená",J345,0)</f>
        <v>0</v>
      </c>
      <c r="BH345" s="194">
        <f>IF(N345="sníž. přenesená",J345,0)</f>
        <v>0</v>
      </c>
      <c r="BI345" s="194">
        <f>IF(N345="nulová",J345,0)</f>
        <v>0</v>
      </c>
      <c r="BJ345" s="18" t="s">
        <v>84</v>
      </c>
      <c r="BK345" s="194">
        <f>ROUND(I345*H345,2)</f>
        <v>0</v>
      </c>
      <c r="BL345" s="18" t="s">
        <v>175</v>
      </c>
      <c r="BM345" s="193" t="s">
        <v>608</v>
      </c>
    </row>
    <row r="346" s="13" customFormat="1">
      <c r="A346" s="13"/>
      <c r="B346" s="211"/>
      <c r="C346" s="13"/>
      <c r="D346" s="195" t="s">
        <v>220</v>
      </c>
      <c r="E346" s="212" t="s">
        <v>1</v>
      </c>
      <c r="F346" s="213" t="s">
        <v>609</v>
      </c>
      <c r="G346" s="13"/>
      <c r="H346" s="214">
        <v>204.624</v>
      </c>
      <c r="I346" s="215"/>
      <c r="J346" s="13"/>
      <c r="K346" s="13"/>
      <c r="L346" s="211"/>
      <c r="M346" s="216"/>
      <c r="N346" s="217"/>
      <c r="O346" s="217"/>
      <c r="P346" s="217"/>
      <c r="Q346" s="217"/>
      <c r="R346" s="217"/>
      <c r="S346" s="217"/>
      <c r="T346" s="21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12" t="s">
        <v>220</v>
      </c>
      <c r="AU346" s="212" t="s">
        <v>86</v>
      </c>
      <c r="AV346" s="13" t="s">
        <v>86</v>
      </c>
      <c r="AW346" s="13" t="s">
        <v>33</v>
      </c>
      <c r="AX346" s="13" t="s">
        <v>84</v>
      </c>
      <c r="AY346" s="212" t="s">
        <v>168</v>
      </c>
    </row>
    <row r="347" s="2" customFormat="1" ht="24.15" customHeight="1">
      <c r="A347" s="37"/>
      <c r="B347" s="180"/>
      <c r="C347" s="181" t="s">
        <v>610</v>
      </c>
      <c r="D347" s="181" t="s">
        <v>171</v>
      </c>
      <c r="E347" s="182" t="s">
        <v>611</v>
      </c>
      <c r="F347" s="183" t="s">
        <v>612</v>
      </c>
      <c r="G347" s="184" t="s">
        <v>316</v>
      </c>
      <c r="H347" s="185">
        <v>2</v>
      </c>
      <c r="I347" s="186"/>
      <c r="J347" s="187">
        <f>ROUND(I347*H347,2)</f>
        <v>0</v>
      </c>
      <c r="K347" s="188"/>
      <c r="L347" s="38"/>
      <c r="M347" s="189" t="s">
        <v>1</v>
      </c>
      <c r="N347" s="190" t="s">
        <v>42</v>
      </c>
      <c r="O347" s="76"/>
      <c r="P347" s="191">
        <f>O347*H347</f>
        <v>0</v>
      </c>
      <c r="Q347" s="191">
        <v>0.017770000000000001</v>
      </c>
      <c r="R347" s="191">
        <f>Q347*H347</f>
        <v>0.035540000000000002</v>
      </c>
      <c r="S347" s="191">
        <v>0</v>
      </c>
      <c r="T347" s="192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93" t="s">
        <v>175</v>
      </c>
      <c r="AT347" s="193" t="s">
        <v>171</v>
      </c>
      <c r="AU347" s="193" t="s">
        <v>86</v>
      </c>
      <c r="AY347" s="18" t="s">
        <v>168</v>
      </c>
      <c r="BE347" s="194">
        <f>IF(N347="základní",J347,0)</f>
        <v>0</v>
      </c>
      <c r="BF347" s="194">
        <f>IF(N347="snížená",J347,0)</f>
        <v>0</v>
      </c>
      <c r="BG347" s="194">
        <f>IF(N347="zákl. přenesená",J347,0)</f>
        <v>0</v>
      </c>
      <c r="BH347" s="194">
        <f>IF(N347="sníž. přenesená",J347,0)</f>
        <v>0</v>
      </c>
      <c r="BI347" s="194">
        <f>IF(N347="nulová",J347,0)</f>
        <v>0</v>
      </c>
      <c r="BJ347" s="18" t="s">
        <v>84</v>
      </c>
      <c r="BK347" s="194">
        <f>ROUND(I347*H347,2)</f>
        <v>0</v>
      </c>
      <c r="BL347" s="18" t="s">
        <v>175</v>
      </c>
      <c r="BM347" s="193" t="s">
        <v>613</v>
      </c>
    </row>
    <row r="348" s="13" customFormat="1">
      <c r="A348" s="13"/>
      <c r="B348" s="211"/>
      <c r="C348" s="13"/>
      <c r="D348" s="195" t="s">
        <v>220</v>
      </c>
      <c r="E348" s="212" t="s">
        <v>1</v>
      </c>
      <c r="F348" s="213" t="s">
        <v>614</v>
      </c>
      <c r="G348" s="13"/>
      <c r="H348" s="214">
        <v>2</v>
      </c>
      <c r="I348" s="215"/>
      <c r="J348" s="13"/>
      <c r="K348" s="13"/>
      <c r="L348" s="211"/>
      <c r="M348" s="216"/>
      <c r="N348" s="217"/>
      <c r="O348" s="217"/>
      <c r="P348" s="217"/>
      <c r="Q348" s="217"/>
      <c r="R348" s="217"/>
      <c r="S348" s="217"/>
      <c r="T348" s="21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12" t="s">
        <v>220</v>
      </c>
      <c r="AU348" s="212" t="s">
        <v>86</v>
      </c>
      <c r="AV348" s="13" t="s">
        <v>86</v>
      </c>
      <c r="AW348" s="13" t="s">
        <v>33</v>
      </c>
      <c r="AX348" s="13" t="s">
        <v>84</v>
      </c>
      <c r="AY348" s="212" t="s">
        <v>168</v>
      </c>
    </row>
    <row r="349" s="2" customFormat="1" ht="24.15" customHeight="1">
      <c r="A349" s="37"/>
      <c r="B349" s="180"/>
      <c r="C349" s="200" t="s">
        <v>615</v>
      </c>
      <c r="D349" s="200" t="s">
        <v>209</v>
      </c>
      <c r="E349" s="201" t="s">
        <v>616</v>
      </c>
      <c r="F349" s="202" t="s">
        <v>617</v>
      </c>
      <c r="G349" s="203" t="s">
        <v>316</v>
      </c>
      <c r="H349" s="204">
        <v>2</v>
      </c>
      <c r="I349" s="205"/>
      <c r="J349" s="206">
        <f>ROUND(I349*H349,2)</f>
        <v>0</v>
      </c>
      <c r="K349" s="207"/>
      <c r="L349" s="208"/>
      <c r="M349" s="209" t="s">
        <v>1</v>
      </c>
      <c r="N349" s="210" t="s">
        <v>42</v>
      </c>
      <c r="O349" s="76"/>
      <c r="P349" s="191">
        <f>O349*H349</f>
        <v>0</v>
      </c>
      <c r="Q349" s="191">
        <v>0.01553</v>
      </c>
      <c r="R349" s="191">
        <f>Q349*H349</f>
        <v>0.031060000000000001</v>
      </c>
      <c r="S349" s="191">
        <v>0</v>
      </c>
      <c r="T349" s="192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93" t="s">
        <v>203</v>
      </c>
      <c r="AT349" s="193" t="s">
        <v>209</v>
      </c>
      <c r="AU349" s="193" t="s">
        <v>86</v>
      </c>
      <c r="AY349" s="18" t="s">
        <v>168</v>
      </c>
      <c r="BE349" s="194">
        <f>IF(N349="základní",J349,0)</f>
        <v>0</v>
      </c>
      <c r="BF349" s="194">
        <f>IF(N349="snížená",J349,0)</f>
        <v>0</v>
      </c>
      <c r="BG349" s="194">
        <f>IF(N349="zákl. přenesená",J349,0)</f>
        <v>0</v>
      </c>
      <c r="BH349" s="194">
        <f>IF(N349="sníž. přenesená",J349,0)</f>
        <v>0</v>
      </c>
      <c r="BI349" s="194">
        <f>IF(N349="nulová",J349,0)</f>
        <v>0</v>
      </c>
      <c r="BJ349" s="18" t="s">
        <v>84</v>
      </c>
      <c r="BK349" s="194">
        <f>ROUND(I349*H349,2)</f>
        <v>0</v>
      </c>
      <c r="BL349" s="18" t="s">
        <v>175</v>
      </c>
      <c r="BM349" s="193" t="s">
        <v>618</v>
      </c>
    </row>
    <row r="350" s="2" customFormat="1">
      <c r="A350" s="37"/>
      <c r="B350" s="38"/>
      <c r="C350" s="37"/>
      <c r="D350" s="195" t="s">
        <v>188</v>
      </c>
      <c r="E350" s="37"/>
      <c r="F350" s="196" t="s">
        <v>619</v>
      </c>
      <c r="G350" s="37"/>
      <c r="H350" s="37"/>
      <c r="I350" s="197"/>
      <c r="J350" s="37"/>
      <c r="K350" s="37"/>
      <c r="L350" s="38"/>
      <c r="M350" s="198"/>
      <c r="N350" s="199"/>
      <c r="O350" s="76"/>
      <c r="P350" s="76"/>
      <c r="Q350" s="76"/>
      <c r="R350" s="76"/>
      <c r="S350" s="76"/>
      <c r="T350" s="7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8" t="s">
        <v>188</v>
      </c>
      <c r="AU350" s="18" t="s">
        <v>86</v>
      </c>
    </row>
    <row r="351" s="12" customFormat="1" ht="22.8" customHeight="1">
      <c r="A351" s="12"/>
      <c r="B351" s="168"/>
      <c r="C351" s="12"/>
      <c r="D351" s="169" t="s">
        <v>76</v>
      </c>
      <c r="E351" s="178" t="s">
        <v>215</v>
      </c>
      <c r="F351" s="178" t="s">
        <v>620</v>
      </c>
      <c r="G351" s="12"/>
      <c r="H351" s="12"/>
      <c r="I351" s="171"/>
      <c r="J351" s="179">
        <f>BK351</f>
        <v>0</v>
      </c>
      <c r="K351" s="12"/>
      <c r="L351" s="168"/>
      <c r="M351" s="172"/>
      <c r="N351" s="173"/>
      <c r="O351" s="173"/>
      <c r="P351" s="174">
        <f>SUM(P352:P394)</f>
        <v>0</v>
      </c>
      <c r="Q351" s="173"/>
      <c r="R351" s="174">
        <f>SUM(R352:R394)</f>
        <v>0.047146</v>
      </c>
      <c r="S351" s="173"/>
      <c r="T351" s="175">
        <f>SUM(T352:T394)</f>
        <v>44.295518000000001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169" t="s">
        <v>84</v>
      </c>
      <c r="AT351" s="176" t="s">
        <v>76</v>
      </c>
      <c r="AU351" s="176" t="s">
        <v>84</v>
      </c>
      <c r="AY351" s="169" t="s">
        <v>168</v>
      </c>
      <c r="BK351" s="177">
        <f>SUM(BK352:BK394)</f>
        <v>0</v>
      </c>
    </row>
    <row r="352" s="2" customFormat="1" ht="33" customHeight="1">
      <c r="A352" s="37"/>
      <c r="B352" s="180"/>
      <c r="C352" s="181" t="s">
        <v>621</v>
      </c>
      <c r="D352" s="181" t="s">
        <v>171</v>
      </c>
      <c r="E352" s="182" t="s">
        <v>622</v>
      </c>
      <c r="F352" s="183" t="s">
        <v>623</v>
      </c>
      <c r="G352" s="184" t="s">
        <v>218</v>
      </c>
      <c r="H352" s="185">
        <v>466</v>
      </c>
      <c r="I352" s="186"/>
      <c r="J352" s="187">
        <f>ROUND(I352*H352,2)</f>
        <v>0</v>
      </c>
      <c r="K352" s="188"/>
      <c r="L352" s="38"/>
      <c r="M352" s="189" t="s">
        <v>1</v>
      </c>
      <c r="N352" s="190" t="s">
        <v>42</v>
      </c>
      <c r="O352" s="76"/>
      <c r="P352" s="191">
        <f>O352*H352</f>
        <v>0</v>
      </c>
      <c r="Q352" s="191">
        <v>0</v>
      </c>
      <c r="R352" s="191">
        <f>Q352*H352</f>
        <v>0</v>
      </c>
      <c r="S352" s="191">
        <v>0</v>
      </c>
      <c r="T352" s="192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93" t="s">
        <v>175</v>
      </c>
      <c r="AT352" s="193" t="s">
        <v>171</v>
      </c>
      <c r="AU352" s="193" t="s">
        <v>86</v>
      </c>
      <c r="AY352" s="18" t="s">
        <v>168</v>
      </c>
      <c r="BE352" s="194">
        <f>IF(N352="základní",J352,0)</f>
        <v>0</v>
      </c>
      <c r="BF352" s="194">
        <f>IF(N352="snížená",J352,0)</f>
        <v>0</v>
      </c>
      <c r="BG352" s="194">
        <f>IF(N352="zákl. přenesená",J352,0)</f>
        <v>0</v>
      </c>
      <c r="BH352" s="194">
        <f>IF(N352="sníž. přenesená",J352,0)</f>
        <v>0</v>
      </c>
      <c r="BI352" s="194">
        <f>IF(N352="nulová",J352,0)</f>
        <v>0</v>
      </c>
      <c r="BJ352" s="18" t="s">
        <v>84</v>
      </c>
      <c r="BK352" s="194">
        <f>ROUND(I352*H352,2)</f>
        <v>0</v>
      </c>
      <c r="BL352" s="18" t="s">
        <v>175</v>
      </c>
      <c r="BM352" s="193" t="s">
        <v>624</v>
      </c>
    </row>
    <row r="353" s="13" customFormat="1">
      <c r="A353" s="13"/>
      <c r="B353" s="211"/>
      <c r="C353" s="13"/>
      <c r="D353" s="195" t="s">
        <v>220</v>
      </c>
      <c r="E353" s="212" t="s">
        <v>1</v>
      </c>
      <c r="F353" s="213" t="s">
        <v>625</v>
      </c>
      <c r="G353" s="13"/>
      <c r="H353" s="214">
        <v>466</v>
      </c>
      <c r="I353" s="215"/>
      <c r="J353" s="13"/>
      <c r="K353" s="13"/>
      <c r="L353" s="211"/>
      <c r="M353" s="216"/>
      <c r="N353" s="217"/>
      <c r="O353" s="217"/>
      <c r="P353" s="217"/>
      <c r="Q353" s="217"/>
      <c r="R353" s="217"/>
      <c r="S353" s="217"/>
      <c r="T353" s="21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12" t="s">
        <v>220</v>
      </c>
      <c r="AU353" s="212" t="s">
        <v>86</v>
      </c>
      <c r="AV353" s="13" t="s">
        <v>86</v>
      </c>
      <c r="AW353" s="13" t="s">
        <v>33</v>
      </c>
      <c r="AX353" s="13" t="s">
        <v>84</v>
      </c>
      <c r="AY353" s="212" t="s">
        <v>168</v>
      </c>
    </row>
    <row r="354" s="2" customFormat="1" ht="37.8" customHeight="1">
      <c r="A354" s="37"/>
      <c r="B354" s="180"/>
      <c r="C354" s="181" t="s">
        <v>626</v>
      </c>
      <c r="D354" s="181" t="s">
        <v>171</v>
      </c>
      <c r="E354" s="182" t="s">
        <v>627</v>
      </c>
      <c r="F354" s="183" t="s">
        <v>628</v>
      </c>
      <c r="G354" s="184" t="s">
        <v>218</v>
      </c>
      <c r="H354" s="185">
        <v>41940</v>
      </c>
      <c r="I354" s="186"/>
      <c r="J354" s="187">
        <f>ROUND(I354*H354,2)</f>
        <v>0</v>
      </c>
      <c r="K354" s="188"/>
      <c r="L354" s="38"/>
      <c r="M354" s="189" t="s">
        <v>1</v>
      </c>
      <c r="N354" s="190" t="s">
        <v>42</v>
      </c>
      <c r="O354" s="76"/>
      <c r="P354" s="191">
        <f>O354*H354</f>
        <v>0</v>
      </c>
      <c r="Q354" s="191">
        <v>0</v>
      </c>
      <c r="R354" s="191">
        <f>Q354*H354</f>
        <v>0</v>
      </c>
      <c r="S354" s="191">
        <v>0</v>
      </c>
      <c r="T354" s="192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193" t="s">
        <v>175</v>
      </c>
      <c r="AT354" s="193" t="s">
        <v>171</v>
      </c>
      <c r="AU354" s="193" t="s">
        <v>86</v>
      </c>
      <c r="AY354" s="18" t="s">
        <v>168</v>
      </c>
      <c r="BE354" s="194">
        <f>IF(N354="základní",J354,0)</f>
        <v>0</v>
      </c>
      <c r="BF354" s="194">
        <f>IF(N354="snížená",J354,0)</f>
        <v>0</v>
      </c>
      <c r="BG354" s="194">
        <f>IF(N354="zákl. přenesená",J354,0)</f>
        <v>0</v>
      </c>
      <c r="BH354" s="194">
        <f>IF(N354="sníž. přenesená",J354,0)</f>
        <v>0</v>
      </c>
      <c r="BI354" s="194">
        <f>IF(N354="nulová",J354,0)</f>
        <v>0</v>
      </c>
      <c r="BJ354" s="18" t="s">
        <v>84</v>
      </c>
      <c r="BK354" s="194">
        <f>ROUND(I354*H354,2)</f>
        <v>0</v>
      </c>
      <c r="BL354" s="18" t="s">
        <v>175</v>
      </c>
      <c r="BM354" s="193" t="s">
        <v>629</v>
      </c>
    </row>
    <row r="355" s="13" customFormat="1">
      <c r="A355" s="13"/>
      <c r="B355" s="211"/>
      <c r="C355" s="13"/>
      <c r="D355" s="195" t="s">
        <v>220</v>
      </c>
      <c r="E355" s="13"/>
      <c r="F355" s="213" t="s">
        <v>630</v>
      </c>
      <c r="G355" s="13"/>
      <c r="H355" s="214">
        <v>41940</v>
      </c>
      <c r="I355" s="215"/>
      <c r="J355" s="13"/>
      <c r="K355" s="13"/>
      <c r="L355" s="211"/>
      <c r="M355" s="216"/>
      <c r="N355" s="217"/>
      <c r="O355" s="217"/>
      <c r="P355" s="217"/>
      <c r="Q355" s="217"/>
      <c r="R355" s="217"/>
      <c r="S355" s="217"/>
      <c r="T355" s="21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12" t="s">
        <v>220</v>
      </c>
      <c r="AU355" s="212" t="s">
        <v>86</v>
      </c>
      <c r="AV355" s="13" t="s">
        <v>86</v>
      </c>
      <c r="AW355" s="13" t="s">
        <v>3</v>
      </c>
      <c r="AX355" s="13" t="s">
        <v>84</v>
      </c>
      <c r="AY355" s="212" t="s">
        <v>168</v>
      </c>
    </row>
    <row r="356" s="2" customFormat="1" ht="37.8" customHeight="1">
      <c r="A356" s="37"/>
      <c r="B356" s="180"/>
      <c r="C356" s="181" t="s">
        <v>631</v>
      </c>
      <c r="D356" s="181" t="s">
        <v>171</v>
      </c>
      <c r="E356" s="182" t="s">
        <v>632</v>
      </c>
      <c r="F356" s="183" t="s">
        <v>633</v>
      </c>
      <c r="G356" s="184" t="s">
        <v>218</v>
      </c>
      <c r="H356" s="185">
        <v>466</v>
      </c>
      <c r="I356" s="186"/>
      <c r="J356" s="187">
        <f>ROUND(I356*H356,2)</f>
        <v>0</v>
      </c>
      <c r="K356" s="188"/>
      <c r="L356" s="38"/>
      <c r="M356" s="189" t="s">
        <v>1</v>
      </c>
      <c r="N356" s="190" t="s">
        <v>42</v>
      </c>
      <c r="O356" s="76"/>
      <c r="P356" s="191">
        <f>O356*H356</f>
        <v>0</v>
      </c>
      <c r="Q356" s="191">
        <v>0</v>
      </c>
      <c r="R356" s="191">
        <f>Q356*H356</f>
        <v>0</v>
      </c>
      <c r="S356" s="191">
        <v>0</v>
      </c>
      <c r="T356" s="192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93" t="s">
        <v>175</v>
      </c>
      <c r="AT356" s="193" t="s">
        <v>171</v>
      </c>
      <c r="AU356" s="193" t="s">
        <v>86</v>
      </c>
      <c r="AY356" s="18" t="s">
        <v>168</v>
      </c>
      <c r="BE356" s="194">
        <f>IF(N356="základní",J356,0)</f>
        <v>0</v>
      </c>
      <c r="BF356" s="194">
        <f>IF(N356="snížená",J356,0)</f>
        <v>0</v>
      </c>
      <c r="BG356" s="194">
        <f>IF(N356="zákl. přenesená",J356,0)</f>
        <v>0</v>
      </c>
      <c r="BH356" s="194">
        <f>IF(N356="sníž. přenesená",J356,0)</f>
        <v>0</v>
      </c>
      <c r="BI356" s="194">
        <f>IF(N356="nulová",J356,0)</f>
        <v>0</v>
      </c>
      <c r="BJ356" s="18" t="s">
        <v>84</v>
      </c>
      <c r="BK356" s="194">
        <f>ROUND(I356*H356,2)</f>
        <v>0</v>
      </c>
      <c r="BL356" s="18" t="s">
        <v>175</v>
      </c>
      <c r="BM356" s="193" t="s">
        <v>634</v>
      </c>
    </row>
    <row r="357" s="2" customFormat="1" ht="33" customHeight="1">
      <c r="A357" s="37"/>
      <c r="B357" s="180"/>
      <c r="C357" s="181" t="s">
        <v>635</v>
      </c>
      <c r="D357" s="181" t="s">
        <v>171</v>
      </c>
      <c r="E357" s="182" t="s">
        <v>636</v>
      </c>
      <c r="F357" s="183" t="s">
        <v>637</v>
      </c>
      <c r="G357" s="184" t="s">
        <v>218</v>
      </c>
      <c r="H357" s="185">
        <v>248.69999999999999</v>
      </c>
      <c r="I357" s="186"/>
      <c r="J357" s="187">
        <f>ROUND(I357*H357,2)</f>
        <v>0</v>
      </c>
      <c r="K357" s="188"/>
      <c r="L357" s="38"/>
      <c r="M357" s="189" t="s">
        <v>1</v>
      </c>
      <c r="N357" s="190" t="s">
        <v>42</v>
      </c>
      <c r="O357" s="76"/>
      <c r="P357" s="191">
        <f>O357*H357</f>
        <v>0</v>
      </c>
      <c r="Q357" s="191">
        <v>0</v>
      </c>
      <c r="R357" s="191">
        <f>Q357*H357</f>
        <v>0</v>
      </c>
      <c r="S357" s="191">
        <v>0</v>
      </c>
      <c r="T357" s="192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93" t="s">
        <v>175</v>
      </c>
      <c r="AT357" s="193" t="s">
        <v>171</v>
      </c>
      <c r="AU357" s="193" t="s">
        <v>86</v>
      </c>
      <c r="AY357" s="18" t="s">
        <v>168</v>
      </c>
      <c r="BE357" s="194">
        <f>IF(N357="základní",J357,0)</f>
        <v>0</v>
      </c>
      <c r="BF357" s="194">
        <f>IF(N357="snížená",J357,0)</f>
        <v>0</v>
      </c>
      <c r="BG357" s="194">
        <f>IF(N357="zákl. přenesená",J357,0)</f>
        <v>0</v>
      </c>
      <c r="BH357" s="194">
        <f>IF(N357="sníž. přenesená",J357,0)</f>
        <v>0</v>
      </c>
      <c r="BI357" s="194">
        <f>IF(N357="nulová",J357,0)</f>
        <v>0</v>
      </c>
      <c r="BJ357" s="18" t="s">
        <v>84</v>
      </c>
      <c r="BK357" s="194">
        <f>ROUND(I357*H357,2)</f>
        <v>0</v>
      </c>
      <c r="BL357" s="18" t="s">
        <v>175</v>
      </c>
      <c r="BM357" s="193" t="s">
        <v>638</v>
      </c>
    </row>
    <row r="358" s="13" customFormat="1">
      <c r="A358" s="13"/>
      <c r="B358" s="211"/>
      <c r="C358" s="13"/>
      <c r="D358" s="195" t="s">
        <v>220</v>
      </c>
      <c r="E358" s="212" t="s">
        <v>1</v>
      </c>
      <c r="F358" s="213" t="s">
        <v>639</v>
      </c>
      <c r="G358" s="13"/>
      <c r="H358" s="214">
        <v>197.19999999999999</v>
      </c>
      <c r="I358" s="215"/>
      <c r="J358" s="13"/>
      <c r="K358" s="13"/>
      <c r="L358" s="211"/>
      <c r="M358" s="216"/>
      <c r="N358" s="217"/>
      <c r="O358" s="217"/>
      <c r="P358" s="217"/>
      <c r="Q358" s="217"/>
      <c r="R358" s="217"/>
      <c r="S358" s="217"/>
      <c r="T358" s="21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12" t="s">
        <v>220</v>
      </c>
      <c r="AU358" s="212" t="s">
        <v>86</v>
      </c>
      <c r="AV358" s="13" t="s">
        <v>86</v>
      </c>
      <c r="AW358" s="13" t="s">
        <v>33</v>
      </c>
      <c r="AX358" s="13" t="s">
        <v>77</v>
      </c>
      <c r="AY358" s="212" t="s">
        <v>168</v>
      </c>
    </row>
    <row r="359" s="13" customFormat="1">
      <c r="A359" s="13"/>
      <c r="B359" s="211"/>
      <c r="C359" s="13"/>
      <c r="D359" s="195" t="s">
        <v>220</v>
      </c>
      <c r="E359" s="212" t="s">
        <v>1</v>
      </c>
      <c r="F359" s="213" t="s">
        <v>640</v>
      </c>
      <c r="G359" s="13"/>
      <c r="H359" s="214">
        <v>51.5</v>
      </c>
      <c r="I359" s="215"/>
      <c r="J359" s="13"/>
      <c r="K359" s="13"/>
      <c r="L359" s="211"/>
      <c r="M359" s="216"/>
      <c r="N359" s="217"/>
      <c r="O359" s="217"/>
      <c r="P359" s="217"/>
      <c r="Q359" s="217"/>
      <c r="R359" s="217"/>
      <c r="S359" s="217"/>
      <c r="T359" s="218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12" t="s">
        <v>220</v>
      </c>
      <c r="AU359" s="212" t="s">
        <v>86</v>
      </c>
      <c r="AV359" s="13" t="s">
        <v>86</v>
      </c>
      <c r="AW359" s="13" t="s">
        <v>33</v>
      </c>
      <c r="AX359" s="13" t="s">
        <v>77</v>
      </c>
      <c r="AY359" s="212" t="s">
        <v>168</v>
      </c>
    </row>
    <row r="360" s="14" customFormat="1">
      <c r="A360" s="14"/>
      <c r="B360" s="219"/>
      <c r="C360" s="14"/>
      <c r="D360" s="195" t="s">
        <v>220</v>
      </c>
      <c r="E360" s="220" t="s">
        <v>1</v>
      </c>
      <c r="F360" s="221" t="s">
        <v>261</v>
      </c>
      <c r="G360" s="14"/>
      <c r="H360" s="222">
        <v>248.69999999999999</v>
      </c>
      <c r="I360" s="223"/>
      <c r="J360" s="14"/>
      <c r="K360" s="14"/>
      <c r="L360" s="219"/>
      <c r="M360" s="224"/>
      <c r="N360" s="225"/>
      <c r="O360" s="225"/>
      <c r="P360" s="225"/>
      <c r="Q360" s="225"/>
      <c r="R360" s="225"/>
      <c r="S360" s="225"/>
      <c r="T360" s="226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20" t="s">
        <v>220</v>
      </c>
      <c r="AU360" s="220" t="s">
        <v>86</v>
      </c>
      <c r="AV360" s="14" t="s">
        <v>175</v>
      </c>
      <c r="AW360" s="14" t="s">
        <v>33</v>
      </c>
      <c r="AX360" s="14" t="s">
        <v>84</v>
      </c>
      <c r="AY360" s="220" t="s">
        <v>168</v>
      </c>
    </row>
    <row r="361" s="2" customFormat="1" ht="24.15" customHeight="1">
      <c r="A361" s="37"/>
      <c r="B361" s="180"/>
      <c r="C361" s="181" t="s">
        <v>641</v>
      </c>
      <c r="D361" s="181" t="s">
        <v>171</v>
      </c>
      <c r="E361" s="182" t="s">
        <v>642</v>
      </c>
      <c r="F361" s="183" t="s">
        <v>643</v>
      </c>
      <c r="G361" s="184" t="s">
        <v>316</v>
      </c>
      <c r="H361" s="185">
        <v>1</v>
      </c>
      <c r="I361" s="186"/>
      <c r="J361" s="187">
        <f>ROUND(I361*H361,2)</f>
        <v>0</v>
      </c>
      <c r="K361" s="188"/>
      <c r="L361" s="38"/>
      <c r="M361" s="189" t="s">
        <v>1</v>
      </c>
      <c r="N361" s="190" t="s">
        <v>42</v>
      </c>
      <c r="O361" s="76"/>
      <c r="P361" s="191">
        <f>O361*H361</f>
        <v>0</v>
      </c>
      <c r="Q361" s="191">
        <v>0.02215</v>
      </c>
      <c r="R361" s="191">
        <f>Q361*H361</f>
        <v>0.02215</v>
      </c>
      <c r="S361" s="191">
        <v>0</v>
      </c>
      <c r="T361" s="192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93" t="s">
        <v>175</v>
      </c>
      <c r="AT361" s="193" t="s">
        <v>171</v>
      </c>
      <c r="AU361" s="193" t="s">
        <v>86</v>
      </c>
      <c r="AY361" s="18" t="s">
        <v>168</v>
      </c>
      <c r="BE361" s="194">
        <f>IF(N361="základní",J361,0)</f>
        <v>0</v>
      </c>
      <c r="BF361" s="194">
        <f>IF(N361="snížená",J361,0)</f>
        <v>0</v>
      </c>
      <c r="BG361" s="194">
        <f>IF(N361="zákl. přenesená",J361,0)</f>
        <v>0</v>
      </c>
      <c r="BH361" s="194">
        <f>IF(N361="sníž. přenesená",J361,0)</f>
        <v>0</v>
      </c>
      <c r="BI361" s="194">
        <f>IF(N361="nulová",J361,0)</f>
        <v>0</v>
      </c>
      <c r="BJ361" s="18" t="s">
        <v>84</v>
      </c>
      <c r="BK361" s="194">
        <f>ROUND(I361*H361,2)</f>
        <v>0</v>
      </c>
      <c r="BL361" s="18" t="s">
        <v>175</v>
      </c>
      <c r="BM361" s="193" t="s">
        <v>644</v>
      </c>
    </row>
    <row r="362" s="2" customFormat="1" ht="16.5" customHeight="1">
      <c r="A362" s="37"/>
      <c r="B362" s="180"/>
      <c r="C362" s="181" t="s">
        <v>645</v>
      </c>
      <c r="D362" s="181" t="s">
        <v>171</v>
      </c>
      <c r="E362" s="182" t="s">
        <v>646</v>
      </c>
      <c r="F362" s="183" t="s">
        <v>647</v>
      </c>
      <c r="G362" s="184" t="s">
        <v>316</v>
      </c>
      <c r="H362" s="185">
        <v>2</v>
      </c>
      <c r="I362" s="186"/>
      <c r="J362" s="187">
        <f>ROUND(I362*H362,2)</f>
        <v>0</v>
      </c>
      <c r="K362" s="188"/>
      <c r="L362" s="38"/>
      <c r="M362" s="189" t="s">
        <v>1</v>
      </c>
      <c r="N362" s="190" t="s">
        <v>42</v>
      </c>
      <c r="O362" s="76"/>
      <c r="P362" s="191">
        <f>O362*H362</f>
        <v>0</v>
      </c>
      <c r="Q362" s="191">
        <v>0.00011</v>
      </c>
      <c r="R362" s="191">
        <f>Q362*H362</f>
        <v>0.00022000000000000001</v>
      </c>
      <c r="S362" s="191">
        <v>0</v>
      </c>
      <c r="T362" s="192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193" t="s">
        <v>175</v>
      </c>
      <c r="AT362" s="193" t="s">
        <v>171</v>
      </c>
      <c r="AU362" s="193" t="s">
        <v>86</v>
      </c>
      <c r="AY362" s="18" t="s">
        <v>168</v>
      </c>
      <c r="BE362" s="194">
        <f>IF(N362="základní",J362,0)</f>
        <v>0</v>
      </c>
      <c r="BF362" s="194">
        <f>IF(N362="snížená",J362,0)</f>
        <v>0</v>
      </c>
      <c r="BG362" s="194">
        <f>IF(N362="zákl. přenesená",J362,0)</f>
        <v>0</v>
      </c>
      <c r="BH362" s="194">
        <f>IF(N362="sníž. přenesená",J362,0)</f>
        <v>0</v>
      </c>
      <c r="BI362" s="194">
        <f>IF(N362="nulová",J362,0)</f>
        <v>0</v>
      </c>
      <c r="BJ362" s="18" t="s">
        <v>84</v>
      </c>
      <c r="BK362" s="194">
        <f>ROUND(I362*H362,2)</f>
        <v>0</v>
      </c>
      <c r="BL362" s="18" t="s">
        <v>175</v>
      </c>
      <c r="BM362" s="193" t="s">
        <v>648</v>
      </c>
    </row>
    <row r="363" s="2" customFormat="1" ht="16.5" customHeight="1">
      <c r="A363" s="37"/>
      <c r="B363" s="180"/>
      <c r="C363" s="200" t="s">
        <v>649</v>
      </c>
      <c r="D363" s="200" t="s">
        <v>209</v>
      </c>
      <c r="E363" s="201" t="s">
        <v>650</v>
      </c>
      <c r="F363" s="202" t="s">
        <v>651</v>
      </c>
      <c r="G363" s="203" t="s">
        <v>316</v>
      </c>
      <c r="H363" s="204">
        <v>2</v>
      </c>
      <c r="I363" s="205"/>
      <c r="J363" s="206">
        <f>ROUND(I363*H363,2)</f>
        <v>0</v>
      </c>
      <c r="K363" s="207"/>
      <c r="L363" s="208"/>
      <c r="M363" s="209" t="s">
        <v>1</v>
      </c>
      <c r="N363" s="210" t="s">
        <v>42</v>
      </c>
      <c r="O363" s="76"/>
      <c r="P363" s="191">
        <f>O363*H363</f>
        <v>0</v>
      </c>
      <c r="Q363" s="191">
        <v>0.012</v>
      </c>
      <c r="R363" s="191">
        <f>Q363*H363</f>
        <v>0.024</v>
      </c>
      <c r="S363" s="191">
        <v>0</v>
      </c>
      <c r="T363" s="192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193" t="s">
        <v>203</v>
      </c>
      <c r="AT363" s="193" t="s">
        <v>209</v>
      </c>
      <c r="AU363" s="193" t="s">
        <v>86</v>
      </c>
      <c r="AY363" s="18" t="s">
        <v>168</v>
      </c>
      <c r="BE363" s="194">
        <f>IF(N363="základní",J363,0)</f>
        <v>0</v>
      </c>
      <c r="BF363" s="194">
        <f>IF(N363="snížená",J363,0)</f>
        <v>0</v>
      </c>
      <c r="BG363" s="194">
        <f>IF(N363="zákl. přenesená",J363,0)</f>
        <v>0</v>
      </c>
      <c r="BH363" s="194">
        <f>IF(N363="sníž. přenesená",J363,0)</f>
        <v>0</v>
      </c>
      <c r="BI363" s="194">
        <f>IF(N363="nulová",J363,0)</f>
        <v>0</v>
      </c>
      <c r="BJ363" s="18" t="s">
        <v>84</v>
      </c>
      <c r="BK363" s="194">
        <f>ROUND(I363*H363,2)</f>
        <v>0</v>
      </c>
      <c r="BL363" s="18" t="s">
        <v>175</v>
      </c>
      <c r="BM363" s="193" t="s">
        <v>652</v>
      </c>
    </row>
    <row r="364" s="2" customFormat="1" ht="24.15" customHeight="1">
      <c r="A364" s="37"/>
      <c r="B364" s="180"/>
      <c r="C364" s="181" t="s">
        <v>653</v>
      </c>
      <c r="D364" s="181" t="s">
        <v>171</v>
      </c>
      <c r="E364" s="182" t="s">
        <v>654</v>
      </c>
      <c r="F364" s="183" t="s">
        <v>655</v>
      </c>
      <c r="G364" s="184" t="s">
        <v>218</v>
      </c>
      <c r="H364" s="185">
        <v>2.0699999999999998</v>
      </c>
      <c r="I364" s="186"/>
      <c r="J364" s="187">
        <f>ROUND(I364*H364,2)</f>
        <v>0</v>
      </c>
      <c r="K364" s="188"/>
      <c r="L364" s="38"/>
      <c r="M364" s="189" t="s">
        <v>1</v>
      </c>
      <c r="N364" s="190" t="s">
        <v>42</v>
      </c>
      <c r="O364" s="76"/>
      <c r="P364" s="191">
        <f>O364*H364</f>
        <v>0</v>
      </c>
      <c r="Q364" s="191">
        <v>0</v>
      </c>
      <c r="R364" s="191">
        <f>Q364*H364</f>
        <v>0</v>
      </c>
      <c r="S364" s="191">
        <v>0.38300000000000001</v>
      </c>
      <c r="T364" s="192">
        <f>S364*H364</f>
        <v>0.7928099999999999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93" t="s">
        <v>175</v>
      </c>
      <c r="AT364" s="193" t="s">
        <v>171</v>
      </c>
      <c r="AU364" s="193" t="s">
        <v>86</v>
      </c>
      <c r="AY364" s="18" t="s">
        <v>168</v>
      </c>
      <c r="BE364" s="194">
        <f>IF(N364="základní",J364,0)</f>
        <v>0</v>
      </c>
      <c r="BF364" s="194">
        <f>IF(N364="snížená",J364,0)</f>
        <v>0</v>
      </c>
      <c r="BG364" s="194">
        <f>IF(N364="zákl. přenesená",J364,0)</f>
        <v>0</v>
      </c>
      <c r="BH364" s="194">
        <f>IF(N364="sníž. přenesená",J364,0)</f>
        <v>0</v>
      </c>
      <c r="BI364" s="194">
        <f>IF(N364="nulová",J364,0)</f>
        <v>0</v>
      </c>
      <c r="BJ364" s="18" t="s">
        <v>84</v>
      </c>
      <c r="BK364" s="194">
        <f>ROUND(I364*H364,2)</f>
        <v>0</v>
      </c>
      <c r="BL364" s="18" t="s">
        <v>175</v>
      </c>
      <c r="BM364" s="193" t="s">
        <v>656</v>
      </c>
    </row>
    <row r="365" s="13" customFormat="1">
      <c r="A365" s="13"/>
      <c r="B365" s="211"/>
      <c r="C365" s="13"/>
      <c r="D365" s="195" t="s">
        <v>220</v>
      </c>
      <c r="E365" s="212" t="s">
        <v>1</v>
      </c>
      <c r="F365" s="213" t="s">
        <v>657</v>
      </c>
      <c r="G365" s="13"/>
      <c r="H365" s="214">
        <v>2.0699999999999998</v>
      </c>
      <c r="I365" s="215"/>
      <c r="J365" s="13"/>
      <c r="K365" s="13"/>
      <c r="L365" s="211"/>
      <c r="M365" s="216"/>
      <c r="N365" s="217"/>
      <c r="O365" s="217"/>
      <c r="P365" s="217"/>
      <c r="Q365" s="217"/>
      <c r="R365" s="217"/>
      <c r="S365" s="217"/>
      <c r="T365" s="21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12" t="s">
        <v>220</v>
      </c>
      <c r="AU365" s="212" t="s">
        <v>86</v>
      </c>
      <c r="AV365" s="13" t="s">
        <v>86</v>
      </c>
      <c r="AW365" s="13" t="s">
        <v>33</v>
      </c>
      <c r="AX365" s="13" t="s">
        <v>84</v>
      </c>
      <c r="AY365" s="212" t="s">
        <v>168</v>
      </c>
    </row>
    <row r="366" s="2" customFormat="1" ht="24.15" customHeight="1">
      <c r="A366" s="37"/>
      <c r="B366" s="180"/>
      <c r="C366" s="181" t="s">
        <v>658</v>
      </c>
      <c r="D366" s="181" t="s">
        <v>171</v>
      </c>
      <c r="E366" s="182" t="s">
        <v>659</v>
      </c>
      <c r="F366" s="183" t="s">
        <v>660</v>
      </c>
      <c r="G366" s="184" t="s">
        <v>218</v>
      </c>
      <c r="H366" s="185">
        <v>217.17500000000001</v>
      </c>
      <c r="I366" s="186"/>
      <c r="J366" s="187">
        <f>ROUND(I366*H366,2)</f>
        <v>0</v>
      </c>
      <c r="K366" s="188"/>
      <c r="L366" s="38"/>
      <c r="M366" s="189" t="s">
        <v>1</v>
      </c>
      <c r="N366" s="190" t="s">
        <v>42</v>
      </c>
      <c r="O366" s="76"/>
      <c r="P366" s="191">
        <f>O366*H366</f>
        <v>0</v>
      </c>
      <c r="Q366" s="191">
        <v>0</v>
      </c>
      <c r="R366" s="191">
        <f>Q366*H366</f>
        <v>0</v>
      </c>
      <c r="S366" s="191">
        <v>0.089999999999999997</v>
      </c>
      <c r="T366" s="192">
        <f>S366*H366</f>
        <v>19.545750000000002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93" t="s">
        <v>175</v>
      </c>
      <c r="AT366" s="193" t="s">
        <v>171</v>
      </c>
      <c r="AU366" s="193" t="s">
        <v>86</v>
      </c>
      <c r="AY366" s="18" t="s">
        <v>168</v>
      </c>
      <c r="BE366" s="194">
        <f>IF(N366="základní",J366,0)</f>
        <v>0</v>
      </c>
      <c r="BF366" s="194">
        <f>IF(N366="snížená",J366,0)</f>
        <v>0</v>
      </c>
      <c r="BG366" s="194">
        <f>IF(N366="zákl. přenesená",J366,0)</f>
        <v>0</v>
      </c>
      <c r="BH366" s="194">
        <f>IF(N366="sníž. přenesená",J366,0)</f>
        <v>0</v>
      </c>
      <c r="BI366" s="194">
        <f>IF(N366="nulová",J366,0)</f>
        <v>0</v>
      </c>
      <c r="BJ366" s="18" t="s">
        <v>84</v>
      </c>
      <c r="BK366" s="194">
        <f>ROUND(I366*H366,2)</f>
        <v>0</v>
      </c>
      <c r="BL366" s="18" t="s">
        <v>175</v>
      </c>
      <c r="BM366" s="193" t="s">
        <v>661</v>
      </c>
    </row>
    <row r="367" s="13" customFormat="1">
      <c r="A367" s="13"/>
      <c r="B367" s="211"/>
      <c r="C367" s="13"/>
      <c r="D367" s="195" t="s">
        <v>220</v>
      </c>
      <c r="E367" s="212" t="s">
        <v>1</v>
      </c>
      <c r="F367" s="213" t="s">
        <v>662</v>
      </c>
      <c r="G367" s="13"/>
      <c r="H367" s="214">
        <v>217.17500000000001</v>
      </c>
      <c r="I367" s="215"/>
      <c r="J367" s="13"/>
      <c r="K367" s="13"/>
      <c r="L367" s="211"/>
      <c r="M367" s="216"/>
      <c r="N367" s="217"/>
      <c r="O367" s="217"/>
      <c r="P367" s="217"/>
      <c r="Q367" s="217"/>
      <c r="R367" s="217"/>
      <c r="S367" s="217"/>
      <c r="T367" s="21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12" t="s">
        <v>220</v>
      </c>
      <c r="AU367" s="212" t="s">
        <v>86</v>
      </c>
      <c r="AV367" s="13" t="s">
        <v>86</v>
      </c>
      <c r="AW367" s="13" t="s">
        <v>33</v>
      </c>
      <c r="AX367" s="13" t="s">
        <v>84</v>
      </c>
      <c r="AY367" s="212" t="s">
        <v>168</v>
      </c>
    </row>
    <row r="368" s="2" customFormat="1" ht="24.15" customHeight="1">
      <c r="A368" s="37"/>
      <c r="B368" s="180"/>
      <c r="C368" s="181" t="s">
        <v>663</v>
      </c>
      <c r="D368" s="181" t="s">
        <v>171</v>
      </c>
      <c r="E368" s="182" t="s">
        <v>664</v>
      </c>
      <c r="F368" s="183" t="s">
        <v>665</v>
      </c>
      <c r="G368" s="184" t="s">
        <v>218</v>
      </c>
      <c r="H368" s="185">
        <v>81.525000000000006</v>
      </c>
      <c r="I368" s="186"/>
      <c r="J368" s="187">
        <f>ROUND(I368*H368,2)</f>
        <v>0</v>
      </c>
      <c r="K368" s="188"/>
      <c r="L368" s="38"/>
      <c r="M368" s="189" t="s">
        <v>1</v>
      </c>
      <c r="N368" s="190" t="s">
        <v>42</v>
      </c>
      <c r="O368" s="76"/>
      <c r="P368" s="191">
        <f>O368*H368</f>
        <v>0</v>
      </c>
      <c r="Q368" s="191">
        <v>0</v>
      </c>
      <c r="R368" s="191">
        <f>Q368*H368</f>
        <v>0</v>
      </c>
      <c r="S368" s="191">
        <v>0.014999999999999999</v>
      </c>
      <c r="T368" s="192">
        <f>S368*H368</f>
        <v>1.2228749999999999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93" t="s">
        <v>175</v>
      </c>
      <c r="AT368" s="193" t="s">
        <v>171</v>
      </c>
      <c r="AU368" s="193" t="s">
        <v>86</v>
      </c>
      <c r="AY368" s="18" t="s">
        <v>168</v>
      </c>
      <c r="BE368" s="194">
        <f>IF(N368="základní",J368,0)</f>
        <v>0</v>
      </c>
      <c r="BF368" s="194">
        <f>IF(N368="snížená",J368,0)</f>
        <v>0</v>
      </c>
      <c r="BG368" s="194">
        <f>IF(N368="zákl. přenesená",J368,0)</f>
        <v>0</v>
      </c>
      <c r="BH368" s="194">
        <f>IF(N368="sníž. přenesená",J368,0)</f>
        <v>0</v>
      </c>
      <c r="BI368" s="194">
        <f>IF(N368="nulová",J368,0)</f>
        <v>0</v>
      </c>
      <c r="BJ368" s="18" t="s">
        <v>84</v>
      </c>
      <c r="BK368" s="194">
        <f>ROUND(I368*H368,2)</f>
        <v>0</v>
      </c>
      <c r="BL368" s="18" t="s">
        <v>175</v>
      </c>
      <c r="BM368" s="193" t="s">
        <v>666</v>
      </c>
    </row>
    <row r="369" s="13" customFormat="1">
      <c r="A369" s="13"/>
      <c r="B369" s="211"/>
      <c r="C369" s="13"/>
      <c r="D369" s="195" t="s">
        <v>220</v>
      </c>
      <c r="E369" s="212" t="s">
        <v>1</v>
      </c>
      <c r="F369" s="213" t="s">
        <v>494</v>
      </c>
      <c r="G369" s="13"/>
      <c r="H369" s="214">
        <v>138.76900000000001</v>
      </c>
      <c r="I369" s="215"/>
      <c r="J369" s="13"/>
      <c r="K369" s="13"/>
      <c r="L369" s="211"/>
      <c r="M369" s="216"/>
      <c r="N369" s="217"/>
      <c r="O369" s="217"/>
      <c r="P369" s="217"/>
      <c r="Q369" s="217"/>
      <c r="R369" s="217"/>
      <c r="S369" s="217"/>
      <c r="T369" s="21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12" t="s">
        <v>220</v>
      </c>
      <c r="AU369" s="212" t="s">
        <v>86</v>
      </c>
      <c r="AV369" s="13" t="s">
        <v>86</v>
      </c>
      <c r="AW369" s="13" t="s">
        <v>33</v>
      </c>
      <c r="AX369" s="13" t="s">
        <v>77</v>
      </c>
      <c r="AY369" s="212" t="s">
        <v>168</v>
      </c>
    </row>
    <row r="370" s="13" customFormat="1">
      <c r="A370" s="13"/>
      <c r="B370" s="211"/>
      <c r="C370" s="13"/>
      <c r="D370" s="195" t="s">
        <v>220</v>
      </c>
      <c r="E370" s="212" t="s">
        <v>1</v>
      </c>
      <c r="F370" s="213" t="s">
        <v>667</v>
      </c>
      <c r="G370" s="13"/>
      <c r="H370" s="214">
        <v>-57.244</v>
      </c>
      <c r="I370" s="215"/>
      <c r="J370" s="13"/>
      <c r="K370" s="13"/>
      <c r="L370" s="211"/>
      <c r="M370" s="216"/>
      <c r="N370" s="217"/>
      <c r="O370" s="217"/>
      <c r="P370" s="217"/>
      <c r="Q370" s="217"/>
      <c r="R370" s="217"/>
      <c r="S370" s="217"/>
      <c r="T370" s="21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12" t="s">
        <v>220</v>
      </c>
      <c r="AU370" s="212" t="s">
        <v>86</v>
      </c>
      <c r="AV370" s="13" t="s">
        <v>86</v>
      </c>
      <c r="AW370" s="13" t="s">
        <v>33</v>
      </c>
      <c r="AX370" s="13" t="s">
        <v>77</v>
      </c>
      <c r="AY370" s="212" t="s">
        <v>168</v>
      </c>
    </row>
    <row r="371" s="14" customFormat="1">
      <c r="A371" s="14"/>
      <c r="B371" s="219"/>
      <c r="C371" s="14"/>
      <c r="D371" s="195" t="s">
        <v>220</v>
      </c>
      <c r="E371" s="220" t="s">
        <v>1</v>
      </c>
      <c r="F371" s="221" t="s">
        <v>261</v>
      </c>
      <c r="G371" s="14"/>
      <c r="H371" s="222">
        <v>81.525000000000006</v>
      </c>
      <c r="I371" s="223"/>
      <c r="J371" s="14"/>
      <c r="K371" s="14"/>
      <c r="L371" s="219"/>
      <c r="M371" s="224"/>
      <c r="N371" s="225"/>
      <c r="O371" s="225"/>
      <c r="P371" s="225"/>
      <c r="Q371" s="225"/>
      <c r="R371" s="225"/>
      <c r="S371" s="225"/>
      <c r="T371" s="22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20" t="s">
        <v>220</v>
      </c>
      <c r="AU371" s="220" t="s">
        <v>86</v>
      </c>
      <c r="AV371" s="14" t="s">
        <v>175</v>
      </c>
      <c r="AW371" s="14" t="s">
        <v>33</v>
      </c>
      <c r="AX371" s="14" t="s">
        <v>84</v>
      </c>
      <c r="AY371" s="220" t="s">
        <v>168</v>
      </c>
    </row>
    <row r="372" s="2" customFormat="1" ht="24.15" customHeight="1">
      <c r="A372" s="37"/>
      <c r="B372" s="180"/>
      <c r="C372" s="181" t="s">
        <v>668</v>
      </c>
      <c r="D372" s="181" t="s">
        <v>171</v>
      </c>
      <c r="E372" s="182" t="s">
        <v>669</v>
      </c>
      <c r="F372" s="183" t="s">
        <v>670</v>
      </c>
      <c r="G372" s="184" t="s">
        <v>218</v>
      </c>
      <c r="H372" s="185">
        <v>72.265000000000001</v>
      </c>
      <c r="I372" s="186"/>
      <c r="J372" s="187">
        <f>ROUND(I372*H372,2)</f>
        <v>0</v>
      </c>
      <c r="K372" s="188"/>
      <c r="L372" s="38"/>
      <c r="M372" s="189" t="s">
        <v>1</v>
      </c>
      <c r="N372" s="190" t="s">
        <v>42</v>
      </c>
      <c r="O372" s="76"/>
      <c r="P372" s="191">
        <f>O372*H372</f>
        <v>0</v>
      </c>
      <c r="Q372" s="191">
        <v>0</v>
      </c>
      <c r="R372" s="191">
        <f>Q372*H372</f>
        <v>0</v>
      </c>
      <c r="S372" s="191">
        <v>0.016</v>
      </c>
      <c r="T372" s="192">
        <f>S372*H372</f>
        <v>1.1562399999999999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93" t="s">
        <v>175</v>
      </c>
      <c r="AT372" s="193" t="s">
        <v>171</v>
      </c>
      <c r="AU372" s="193" t="s">
        <v>86</v>
      </c>
      <c r="AY372" s="18" t="s">
        <v>168</v>
      </c>
      <c r="BE372" s="194">
        <f>IF(N372="základní",J372,0)</f>
        <v>0</v>
      </c>
      <c r="BF372" s="194">
        <f>IF(N372="snížená",J372,0)</f>
        <v>0</v>
      </c>
      <c r="BG372" s="194">
        <f>IF(N372="zákl. přenesená",J372,0)</f>
        <v>0</v>
      </c>
      <c r="BH372" s="194">
        <f>IF(N372="sníž. přenesená",J372,0)</f>
        <v>0</v>
      </c>
      <c r="BI372" s="194">
        <f>IF(N372="nulová",J372,0)</f>
        <v>0</v>
      </c>
      <c r="BJ372" s="18" t="s">
        <v>84</v>
      </c>
      <c r="BK372" s="194">
        <f>ROUND(I372*H372,2)</f>
        <v>0</v>
      </c>
      <c r="BL372" s="18" t="s">
        <v>175</v>
      </c>
      <c r="BM372" s="193" t="s">
        <v>671</v>
      </c>
    </row>
    <row r="373" s="13" customFormat="1">
      <c r="A373" s="13"/>
      <c r="B373" s="211"/>
      <c r="C373" s="13"/>
      <c r="D373" s="195" t="s">
        <v>220</v>
      </c>
      <c r="E373" s="212" t="s">
        <v>1</v>
      </c>
      <c r="F373" s="213" t="s">
        <v>672</v>
      </c>
      <c r="G373" s="13"/>
      <c r="H373" s="214">
        <v>72.265000000000001</v>
      </c>
      <c r="I373" s="215"/>
      <c r="J373" s="13"/>
      <c r="K373" s="13"/>
      <c r="L373" s="211"/>
      <c r="M373" s="216"/>
      <c r="N373" s="217"/>
      <c r="O373" s="217"/>
      <c r="P373" s="217"/>
      <c r="Q373" s="217"/>
      <c r="R373" s="217"/>
      <c r="S373" s="217"/>
      <c r="T373" s="218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12" t="s">
        <v>220</v>
      </c>
      <c r="AU373" s="212" t="s">
        <v>86</v>
      </c>
      <c r="AV373" s="13" t="s">
        <v>86</v>
      </c>
      <c r="AW373" s="13" t="s">
        <v>33</v>
      </c>
      <c r="AX373" s="13" t="s">
        <v>84</v>
      </c>
      <c r="AY373" s="212" t="s">
        <v>168</v>
      </c>
    </row>
    <row r="374" s="2" customFormat="1" ht="24.15" customHeight="1">
      <c r="A374" s="37"/>
      <c r="B374" s="180"/>
      <c r="C374" s="181" t="s">
        <v>673</v>
      </c>
      <c r="D374" s="181" t="s">
        <v>171</v>
      </c>
      <c r="E374" s="182" t="s">
        <v>674</v>
      </c>
      <c r="F374" s="183" t="s">
        <v>675</v>
      </c>
      <c r="G374" s="184" t="s">
        <v>218</v>
      </c>
      <c r="H374" s="185">
        <v>3.96</v>
      </c>
      <c r="I374" s="186"/>
      <c r="J374" s="187">
        <f>ROUND(I374*H374,2)</f>
        <v>0</v>
      </c>
      <c r="K374" s="188"/>
      <c r="L374" s="38"/>
      <c r="M374" s="189" t="s">
        <v>1</v>
      </c>
      <c r="N374" s="190" t="s">
        <v>42</v>
      </c>
      <c r="O374" s="76"/>
      <c r="P374" s="191">
        <f>O374*H374</f>
        <v>0</v>
      </c>
      <c r="Q374" s="191">
        <v>0</v>
      </c>
      <c r="R374" s="191">
        <f>Q374*H374</f>
        <v>0</v>
      </c>
      <c r="S374" s="191">
        <v>0.058999999999999997</v>
      </c>
      <c r="T374" s="192">
        <f>S374*H374</f>
        <v>0.23363999999999999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93" t="s">
        <v>175</v>
      </c>
      <c r="AT374" s="193" t="s">
        <v>171</v>
      </c>
      <c r="AU374" s="193" t="s">
        <v>86</v>
      </c>
      <c r="AY374" s="18" t="s">
        <v>168</v>
      </c>
      <c r="BE374" s="194">
        <f>IF(N374="základní",J374,0)</f>
        <v>0</v>
      </c>
      <c r="BF374" s="194">
        <f>IF(N374="snížená",J374,0)</f>
        <v>0</v>
      </c>
      <c r="BG374" s="194">
        <f>IF(N374="zákl. přenesená",J374,0)</f>
        <v>0</v>
      </c>
      <c r="BH374" s="194">
        <f>IF(N374="sníž. přenesená",J374,0)</f>
        <v>0</v>
      </c>
      <c r="BI374" s="194">
        <f>IF(N374="nulová",J374,0)</f>
        <v>0</v>
      </c>
      <c r="BJ374" s="18" t="s">
        <v>84</v>
      </c>
      <c r="BK374" s="194">
        <f>ROUND(I374*H374,2)</f>
        <v>0</v>
      </c>
      <c r="BL374" s="18" t="s">
        <v>175</v>
      </c>
      <c r="BM374" s="193" t="s">
        <v>676</v>
      </c>
    </row>
    <row r="375" s="13" customFormat="1">
      <c r="A375" s="13"/>
      <c r="B375" s="211"/>
      <c r="C375" s="13"/>
      <c r="D375" s="195" t="s">
        <v>220</v>
      </c>
      <c r="E375" s="212" t="s">
        <v>1</v>
      </c>
      <c r="F375" s="213" t="s">
        <v>677</v>
      </c>
      <c r="G375" s="13"/>
      <c r="H375" s="214">
        <v>3.96</v>
      </c>
      <c r="I375" s="215"/>
      <c r="J375" s="13"/>
      <c r="K375" s="13"/>
      <c r="L375" s="211"/>
      <c r="M375" s="216"/>
      <c r="N375" s="217"/>
      <c r="O375" s="217"/>
      <c r="P375" s="217"/>
      <c r="Q375" s="217"/>
      <c r="R375" s="217"/>
      <c r="S375" s="217"/>
      <c r="T375" s="21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12" t="s">
        <v>220</v>
      </c>
      <c r="AU375" s="212" t="s">
        <v>86</v>
      </c>
      <c r="AV375" s="13" t="s">
        <v>86</v>
      </c>
      <c r="AW375" s="13" t="s">
        <v>33</v>
      </c>
      <c r="AX375" s="13" t="s">
        <v>84</v>
      </c>
      <c r="AY375" s="212" t="s">
        <v>168</v>
      </c>
    </row>
    <row r="376" s="2" customFormat="1" ht="24.15" customHeight="1">
      <c r="A376" s="37"/>
      <c r="B376" s="180"/>
      <c r="C376" s="181" t="s">
        <v>678</v>
      </c>
      <c r="D376" s="181" t="s">
        <v>171</v>
      </c>
      <c r="E376" s="182" t="s">
        <v>679</v>
      </c>
      <c r="F376" s="183" t="s">
        <v>680</v>
      </c>
      <c r="G376" s="184" t="s">
        <v>218</v>
      </c>
      <c r="H376" s="185">
        <v>69.040999999999997</v>
      </c>
      <c r="I376" s="186"/>
      <c r="J376" s="187">
        <f>ROUND(I376*H376,2)</f>
        <v>0</v>
      </c>
      <c r="K376" s="188"/>
      <c r="L376" s="38"/>
      <c r="M376" s="189" t="s">
        <v>1</v>
      </c>
      <c r="N376" s="190" t="s">
        <v>42</v>
      </c>
      <c r="O376" s="76"/>
      <c r="P376" s="191">
        <f>O376*H376</f>
        <v>0</v>
      </c>
      <c r="Q376" s="191">
        <v>0</v>
      </c>
      <c r="R376" s="191">
        <f>Q376*H376</f>
        <v>0</v>
      </c>
      <c r="S376" s="191">
        <v>0.042999999999999997</v>
      </c>
      <c r="T376" s="192">
        <f>S376*H376</f>
        <v>2.9687629999999996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93" t="s">
        <v>175</v>
      </c>
      <c r="AT376" s="193" t="s">
        <v>171</v>
      </c>
      <c r="AU376" s="193" t="s">
        <v>86</v>
      </c>
      <c r="AY376" s="18" t="s">
        <v>168</v>
      </c>
      <c r="BE376" s="194">
        <f>IF(N376="základní",J376,0)</f>
        <v>0</v>
      </c>
      <c r="BF376" s="194">
        <f>IF(N376="snížená",J376,0)</f>
        <v>0</v>
      </c>
      <c r="BG376" s="194">
        <f>IF(N376="zákl. přenesená",J376,0)</f>
        <v>0</v>
      </c>
      <c r="BH376" s="194">
        <f>IF(N376="sníž. přenesená",J376,0)</f>
        <v>0</v>
      </c>
      <c r="BI376" s="194">
        <f>IF(N376="nulová",J376,0)</f>
        <v>0</v>
      </c>
      <c r="BJ376" s="18" t="s">
        <v>84</v>
      </c>
      <c r="BK376" s="194">
        <f>ROUND(I376*H376,2)</f>
        <v>0</v>
      </c>
      <c r="BL376" s="18" t="s">
        <v>175</v>
      </c>
      <c r="BM376" s="193" t="s">
        <v>681</v>
      </c>
    </row>
    <row r="377" s="13" customFormat="1">
      <c r="A377" s="13"/>
      <c r="B377" s="211"/>
      <c r="C377" s="13"/>
      <c r="D377" s="195" t="s">
        <v>220</v>
      </c>
      <c r="E377" s="212" t="s">
        <v>1</v>
      </c>
      <c r="F377" s="213" t="s">
        <v>682</v>
      </c>
      <c r="G377" s="13"/>
      <c r="H377" s="214">
        <v>6.9249999999999998</v>
      </c>
      <c r="I377" s="215"/>
      <c r="J377" s="13"/>
      <c r="K377" s="13"/>
      <c r="L377" s="211"/>
      <c r="M377" s="216"/>
      <c r="N377" s="217"/>
      <c r="O377" s="217"/>
      <c r="P377" s="217"/>
      <c r="Q377" s="217"/>
      <c r="R377" s="217"/>
      <c r="S377" s="217"/>
      <c r="T377" s="21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12" t="s">
        <v>220</v>
      </c>
      <c r="AU377" s="212" t="s">
        <v>86</v>
      </c>
      <c r="AV377" s="13" t="s">
        <v>86</v>
      </c>
      <c r="AW377" s="13" t="s">
        <v>33</v>
      </c>
      <c r="AX377" s="13" t="s">
        <v>77</v>
      </c>
      <c r="AY377" s="212" t="s">
        <v>168</v>
      </c>
    </row>
    <row r="378" s="13" customFormat="1">
      <c r="A378" s="13"/>
      <c r="B378" s="211"/>
      <c r="C378" s="13"/>
      <c r="D378" s="195" t="s">
        <v>220</v>
      </c>
      <c r="E378" s="212" t="s">
        <v>1</v>
      </c>
      <c r="F378" s="213" t="s">
        <v>683</v>
      </c>
      <c r="G378" s="13"/>
      <c r="H378" s="214">
        <v>48.719999999999999</v>
      </c>
      <c r="I378" s="215"/>
      <c r="J378" s="13"/>
      <c r="K378" s="13"/>
      <c r="L378" s="211"/>
      <c r="M378" s="216"/>
      <c r="N378" s="217"/>
      <c r="O378" s="217"/>
      <c r="P378" s="217"/>
      <c r="Q378" s="217"/>
      <c r="R378" s="217"/>
      <c r="S378" s="217"/>
      <c r="T378" s="21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12" t="s">
        <v>220</v>
      </c>
      <c r="AU378" s="212" t="s">
        <v>86</v>
      </c>
      <c r="AV378" s="13" t="s">
        <v>86</v>
      </c>
      <c r="AW378" s="13" t="s">
        <v>33</v>
      </c>
      <c r="AX378" s="13" t="s">
        <v>77</v>
      </c>
      <c r="AY378" s="212" t="s">
        <v>168</v>
      </c>
    </row>
    <row r="379" s="13" customFormat="1">
      <c r="A379" s="13"/>
      <c r="B379" s="211"/>
      <c r="C379" s="13"/>
      <c r="D379" s="195" t="s">
        <v>220</v>
      </c>
      <c r="E379" s="212" t="s">
        <v>1</v>
      </c>
      <c r="F379" s="213" t="s">
        <v>684</v>
      </c>
      <c r="G379" s="13"/>
      <c r="H379" s="214">
        <v>4.8719999999999999</v>
      </c>
      <c r="I379" s="215"/>
      <c r="J379" s="13"/>
      <c r="K379" s="13"/>
      <c r="L379" s="211"/>
      <c r="M379" s="216"/>
      <c r="N379" s="217"/>
      <c r="O379" s="217"/>
      <c r="P379" s="217"/>
      <c r="Q379" s="217"/>
      <c r="R379" s="217"/>
      <c r="S379" s="217"/>
      <c r="T379" s="21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12" t="s">
        <v>220</v>
      </c>
      <c r="AU379" s="212" t="s">
        <v>86</v>
      </c>
      <c r="AV379" s="13" t="s">
        <v>86</v>
      </c>
      <c r="AW379" s="13" t="s">
        <v>33</v>
      </c>
      <c r="AX379" s="13" t="s">
        <v>77</v>
      </c>
      <c r="AY379" s="212" t="s">
        <v>168</v>
      </c>
    </row>
    <row r="380" s="13" customFormat="1">
      <c r="A380" s="13"/>
      <c r="B380" s="211"/>
      <c r="C380" s="13"/>
      <c r="D380" s="195" t="s">
        <v>220</v>
      </c>
      <c r="E380" s="212" t="s">
        <v>1</v>
      </c>
      <c r="F380" s="213" t="s">
        <v>685</v>
      </c>
      <c r="G380" s="13"/>
      <c r="H380" s="214">
        <v>8.5239999999999991</v>
      </c>
      <c r="I380" s="215"/>
      <c r="J380" s="13"/>
      <c r="K380" s="13"/>
      <c r="L380" s="211"/>
      <c r="M380" s="216"/>
      <c r="N380" s="217"/>
      <c r="O380" s="217"/>
      <c r="P380" s="217"/>
      <c r="Q380" s="217"/>
      <c r="R380" s="217"/>
      <c r="S380" s="217"/>
      <c r="T380" s="21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12" t="s">
        <v>220</v>
      </c>
      <c r="AU380" s="212" t="s">
        <v>86</v>
      </c>
      <c r="AV380" s="13" t="s">
        <v>86</v>
      </c>
      <c r="AW380" s="13" t="s">
        <v>33</v>
      </c>
      <c r="AX380" s="13" t="s">
        <v>77</v>
      </c>
      <c r="AY380" s="212" t="s">
        <v>168</v>
      </c>
    </row>
    <row r="381" s="14" customFormat="1">
      <c r="A381" s="14"/>
      <c r="B381" s="219"/>
      <c r="C381" s="14"/>
      <c r="D381" s="195" t="s">
        <v>220</v>
      </c>
      <c r="E381" s="220" t="s">
        <v>1</v>
      </c>
      <c r="F381" s="221" t="s">
        <v>261</v>
      </c>
      <c r="G381" s="14"/>
      <c r="H381" s="222">
        <v>69.040999999999997</v>
      </c>
      <c r="I381" s="223"/>
      <c r="J381" s="14"/>
      <c r="K381" s="14"/>
      <c r="L381" s="219"/>
      <c r="M381" s="224"/>
      <c r="N381" s="225"/>
      <c r="O381" s="225"/>
      <c r="P381" s="225"/>
      <c r="Q381" s="225"/>
      <c r="R381" s="225"/>
      <c r="S381" s="225"/>
      <c r="T381" s="226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20" t="s">
        <v>220</v>
      </c>
      <c r="AU381" s="220" t="s">
        <v>86</v>
      </c>
      <c r="AV381" s="14" t="s">
        <v>175</v>
      </c>
      <c r="AW381" s="14" t="s">
        <v>33</v>
      </c>
      <c r="AX381" s="14" t="s">
        <v>84</v>
      </c>
      <c r="AY381" s="220" t="s">
        <v>168</v>
      </c>
    </row>
    <row r="382" s="2" customFormat="1" ht="24.15" customHeight="1">
      <c r="A382" s="37"/>
      <c r="B382" s="180"/>
      <c r="C382" s="181" t="s">
        <v>686</v>
      </c>
      <c r="D382" s="181" t="s">
        <v>171</v>
      </c>
      <c r="E382" s="182" t="s">
        <v>687</v>
      </c>
      <c r="F382" s="183" t="s">
        <v>688</v>
      </c>
      <c r="G382" s="184" t="s">
        <v>316</v>
      </c>
      <c r="H382" s="185">
        <v>2</v>
      </c>
      <c r="I382" s="186"/>
      <c r="J382" s="187">
        <f>ROUND(I382*H382,2)</f>
        <v>0</v>
      </c>
      <c r="K382" s="188"/>
      <c r="L382" s="38"/>
      <c r="M382" s="189" t="s">
        <v>1</v>
      </c>
      <c r="N382" s="190" t="s">
        <v>42</v>
      </c>
      <c r="O382" s="76"/>
      <c r="P382" s="191">
        <f>O382*H382</f>
        <v>0</v>
      </c>
      <c r="Q382" s="191">
        <v>0</v>
      </c>
      <c r="R382" s="191">
        <f>Q382*H382</f>
        <v>0</v>
      </c>
      <c r="S382" s="191">
        <v>0.069000000000000006</v>
      </c>
      <c r="T382" s="192">
        <f>S382*H382</f>
        <v>0.13800000000000001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93" t="s">
        <v>175</v>
      </c>
      <c r="AT382" s="193" t="s">
        <v>171</v>
      </c>
      <c r="AU382" s="193" t="s">
        <v>86</v>
      </c>
      <c r="AY382" s="18" t="s">
        <v>168</v>
      </c>
      <c r="BE382" s="194">
        <f>IF(N382="základní",J382,0)</f>
        <v>0</v>
      </c>
      <c r="BF382" s="194">
        <f>IF(N382="snížená",J382,0)</f>
        <v>0</v>
      </c>
      <c r="BG382" s="194">
        <f>IF(N382="zákl. přenesená",J382,0)</f>
        <v>0</v>
      </c>
      <c r="BH382" s="194">
        <f>IF(N382="sníž. přenesená",J382,0)</f>
        <v>0</v>
      </c>
      <c r="BI382" s="194">
        <f>IF(N382="nulová",J382,0)</f>
        <v>0</v>
      </c>
      <c r="BJ382" s="18" t="s">
        <v>84</v>
      </c>
      <c r="BK382" s="194">
        <f>ROUND(I382*H382,2)</f>
        <v>0</v>
      </c>
      <c r="BL382" s="18" t="s">
        <v>175</v>
      </c>
      <c r="BM382" s="193" t="s">
        <v>689</v>
      </c>
    </row>
    <row r="383" s="13" customFormat="1">
      <c r="A383" s="13"/>
      <c r="B383" s="211"/>
      <c r="C383" s="13"/>
      <c r="D383" s="195" t="s">
        <v>220</v>
      </c>
      <c r="E383" s="212" t="s">
        <v>1</v>
      </c>
      <c r="F383" s="213" t="s">
        <v>690</v>
      </c>
      <c r="G383" s="13"/>
      <c r="H383" s="214">
        <v>2</v>
      </c>
      <c r="I383" s="215"/>
      <c r="J383" s="13"/>
      <c r="K383" s="13"/>
      <c r="L383" s="211"/>
      <c r="M383" s="216"/>
      <c r="N383" s="217"/>
      <c r="O383" s="217"/>
      <c r="P383" s="217"/>
      <c r="Q383" s="217"/>
      <c r="R383" s="217"/>
      <c r="S383" s="217"/>
      <c r="T383" s="21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12" t="s">
        <v>220</v>
      </c>
      <c r="AU383" s="212" t="s">
        <v>86</v>
      </c>
      <c r="AV383" s="13" t="s">
        <v>86</v>
      </c>
      <c r="AW383" s="13" t="s">
        <v>33</v>
      </c>
      <c r="AX383" s="13" t="s">
        <v>84</v>
      </c>
      <c r="AY383" s="212" t="s">
        <v>168</v>
      </c>
    </row>
    <row r="384" s="2" customFormat="1" ht="24.15" customHeight="1">
      <c r="A384" s="37"/>
      <c r="B384" s="180"/>
      <c r="C384" s="181" t="s">
        <v>691</v>
      </c>
      <c r="D384" s="181" t="s">
        <v>171</v>
      </c>
      <c r="E384" s="182" t="s">
        <v>692</v>
      </c>
      <c r="F384" s="183" t="s">
        <v>693</v>
      </c>
      <c r="G384" s="184" t="s">
        <v>225</v>
      </c>
      <c r="H384" s="185">
        <v>0.19600000000000001</v>
      </c>
      <c r="I384" s="186"/>
      <c r="J384" s="187">
        <f>ROUND(I384*H384,2)</f>
        <v>0</v>
      </c>
      <c r="K384" s="188"/>
      <c r="L384" s="38"/>
      <c r="M384" s="189" t="s">
        <v>1</v>
      </c>
      <c r="N384" s="190" t="s">
        <v>42</v>
      </c>
      <c r="O384" s="76"/>
      <c r="P384" s="191">
        <f>O384*H384</f>
        <v>0</v>
      </c>
      <c r="Q384" s="191">
        <v>0</v>
      </c>
      <c r="R384" s="191">
        <f>Q384*H384</f>
        <v>0</v>
      </c>
      <c r="S384" s="191">
        <v>1.5</v>
      </c>
      <c r="T384" s="192">
        <f>S384*H384</f>
        <v>0.29400000000000004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93" t="s">
        <v>175</v>
      </c>
      <c r="AT384" s="193" t="s">
        <v>171</v>
      </c>
      <c r="AU384" s="193" t="s">
        <v>86</v>
      </c>
      <c r="AY384" s="18" t="s">
        <v>168</v>
      </c>
      <c r="BE384" s="194">
        <f>IF(N384="základní",J384,0)</f>
        <v>0</v>
      </c>
      <c r="BF384" s="194">
        <f>IF(N384="snížená",J384,0)</f>
        <v>0</v>
      </c>
      <c r="BG384" s="194">
        <f>IF(N384="zákl. přenesená",J384,0)</f>
        <v>0</v>
      </c>
      <c r="BH384" s="194">
        <f>IF(N384="sníž. přenesená",J384,0)</f>
        <v>0</v>
      </c>
      <c r="BI384" s="194">
        <f>IF(N384="nulová",J384,0)</f>
        <v>0</v>
      </c>
      <c r="BJ384" s="18" t="s">
        <v>84</v>
      </c>
      <c r="BK384" s="194">
        <f>ROUND(I384*H384,2)</f>
        <v>0</v>
      </c>
      <c r="BL384" s="18" t="s">
        <v>175</v>
      </c>
      <c r="BM384" s="193" t="s">
        <v>694</v>
      </c>
    </row>
    <row r="385" s="13" customFormat="1">
      <c r="A385" s="13"/>
      <c r="B385" s="211"/>
      <c r="C385" s="13"/>
      <c r="D385" s="195" t="s">
        <v>220</v>
      </c>
      <c r="E385" s="212" t="s">
        <v>1</v>
      </c>
      <c r="F385" s="213" t="s">
        <v>695</v>
      </c>
      <c r="G385" s="13"/>
      <c r="H385" s="214">
        <v>0.19600000000000001</v>
      </c>
      <c r="I385" s="215"/>
      <c r="J385" s="13"/>
      <c r="K385" s="13"/>
      <c r="L385" s="211"/>
      <c r="M385" s="216"/>
      <c r="N385" s="217"/>
      <c r="O385" s="217"/>
      <c r="P385" s="217"/>
      <c r="Q385" s="217"/>
      <c r="R385" s="217"/>
      <c r="S385" s="217"/>
      <c r="T385" s="218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12" t="s">
        <v>220</v>
      </c>
      <c r="AU385" s="212" t="s">
        <v>86</v>
      </c>
      <c r="AV385" s="13" t="s">
        <v>86</v>
      </c>
      <c r="AW385" s="13" t="s">
        <v>33</v>
      </c>
      <c r="AX385" s="13" t="s">
        <v>84</v>
      </c>
      <c r="AY385" s="212" t="s">
        <v>168</v>
      </c>
    </row>
    <row r="386" s="2" customFormat="1" ht="24.15" customHeight="1">
      <c r="A386" s="37"/>
      <c r="B386" s="180"/>
      <c r="C386" s="181" t="s">
        <v>696</v>
      </c>
      <c r="D386" s="181" t="s">
        <v>171</v>
      </c>
      <c r="E386" s="182" t="s">
        <v>697</v>
      </c>
      <c r="F386" s="183" t="s">
        <v>698</v>
      </c>
      <c r="G386" s="184" t="s">
        <v>520</v>
      </c>
      <c r="H386" s="185">
        <v>0.80000000000000004</v>
      </c>
      <c r="I386" s="186"/>
      <c r="J386" s="187">
        <f>ROUND(I386*H386,2)</f>
        <v>0</v>
      </c>
      <c r="K386" s="188"/>
      <c r="L386" s="38"/>
      <c r="M386" s="189" t="s">
        <v>1</v>
      </c>
      <c r="N386" s="190" t="s">
        <v>42</v>
      </c>
      <c r="O386" s="76"/>
      <c r="P386" s="191">
        <f>O386*H386</f>
        <v>0</v>
      </c>
      <c r="Q386" s="191">
        <v>0.00097000000000000005</v>
      </c>
      <c r="R386" s="191">
        <f>Q386*H386</f>
        <v>0.00077600000000000011</v>
      </c>
      <c r="S386" s="191">
        <v>0.0043</v>
      </c>
      <c r="T386" s="192">
        <f>S386*H386</f>
        <v>0.0034400000000000003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93" t="s">
        <v>175</v>
      </c>
      <c r="AT386" s="193" t="s">
        <v>171</v>
      </c>
      <c r="AU386" s="193" t="s">
        <v>86</v>
      </c>
      <c r="AY386" s="18" t="s">
        <v>168</v>
      </c>
      <c r="BE386" s="194">
        <f>IF(N386="základní",J386,0)</f>
        <v>0</v>
      </c>
      <c r="BF386" s="194">
        <f>IF(N386="snížená",J386,0)</f>
        <v>0</v>
      </c>
      <c r="BG386" s="194">
        <f>IF(N386="zákl. přenesená",J386,0)</f>
        <v>0</v>
      </c>
      <c r="BH386" s="194">
        <f>IF(N386="sníž. přenesená",J386,0)</f>
        <v>0</v>
      </c>
      <c r="BI386" s="194">
        <f>IF(N386="nulová",J386,0)</f>
        <v>0</v>
      </c>
      <c r="BJ386" s="18" t="s">
        <v>84</v>
      </c>
      <c r="BK386" s="194">
        <f>ROUND(I386*H386,2)</f>
        <v>0</v>
      </c>
      <c r="BL386" s="18" t="s">
        <v>175</v>
      </c>
      <c r="BM386" s="193" t="s">
        <v>699</v>
      </c>
    </row>
    <row r="387" s="13" customFormat="1">
      <c r="A387" s="13"/>
      <c r="B387" s="211"/>
      <c r="C387" s="13"/>
      <c r="D387" s="195" t="s">
        <v>220</v>
      </c>
      <c r="E387" s="212" t="s">
        <v>1</v>
      </c>
      <c r="F387" s="213" t="s">
        <v>700</v>
      </c>
      <c r="G387" s="13"/>
      <c r="H387" s="214">
        <v>0.59999999999999998</v>
      </c>
      <c r="I387" s="215"/>
      <c r="J387" s="13"/>
      <c r="K387" s="13"/>
      <c r="L387" s="211"/>
      <c r="M387" s="216"/>
      <c r="N387" s="217"/>
      <c r="O387" s="217"/>
      <c r="P387" s="217"/>
      <c r="Q387" s="217"/>
      <c r="R387" s="217"/>
      <c r="S387" s="217"/>
      <c r="T387" s="21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12" t="s">
        <v>220</v>
      </c>
      <c r="AU387" s="212" t="s">
        <v>86</v>
      </c>
      <c r="AV387" s="13" t="s">
        <v>86</v>
      </c>
      <c r="AW387" s="13" t="s">
        <v>33</v>
      </c>
      <c r="AX387" s="13" t="s">
        <v>77</v>
      </c>
      <c r="AY387" s="212" t="s">
        <v>168</v>
      </c>
    </row>
    <row r="388" s="13" customFormat="1">
      <c r="A388" s="13"/>
      <c r="B388" s="211"/>
      <c r="C388" s="13"/>
      <c r="D388" s="195" t="s">
        <v>220</v>
      </c>
      <c r="E388" s="212" t="s">
        <v>1</v>
      </c>
      <c r="F388" s="213" t="s">
        <v>701</v>
      </c>
      <c r="G388" s="13"/>
      <c r="H388" s="214">
        <v>0.20000000000000001</v>
      </c>
      <c r="I388" s="215"/>
      <c r="J388" s="13"/>
      <c r="K388" s="13"/>
      <c r="L388" s="211"/>
      <c r="M388" s="216"/>
      <c r="N388" s="217"/>
      <c r="O388" s="217"/>
      <c r="P388" s="217"/>
      <c r="Q388" s="217"/>
      <c r="R388" s="217"/>
      <c r="S388" s="217"/>
      <c r="T388" s="21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12" t="s">
        <v>220</v>
      </c>
      <c r="AU388" s="212" t="s">
        <v>86</v>
      </c>
      <c r="AV388" s="13" t="s">
        <v>86</v>
      </c>
      <c r="AW388" s="13" t="s">
        <v>33</v>
      </c>
      <c r="AX388" s="13" t="s">
        <v>77</v>
      </c>
      <c r="AY388" s="212" t="s">
        <v>168</v>
      </c>
    </row>
    <row r="389" s="14" customFormat="1">
      <c r="A389" s="14"/>
      <c r="B389" s="219"/>
      <c r="C389" s="14"/>
      <c r="D389" s="195" t="s">
        <v>220</v>
      </c>
      <c r="E389" s="220" t="s">
        <v>1</v>
      </c>
      <c r="F389" s="221" t="s">
        <v>261</v>
      </c>
      <c r="G389" s="14"/>
      <c r="H389" s="222">
        <v>0.80000000000000004</v>
      </c>
      <c r="I389" s="223"/>
      <c r="J389" s="14"/>
      <c r="K389" s="14"/>
      <c r="L389" s="219"/>
      <c r="M389" s="224"/>
      <c r="N389" s="225"/>
      <c r="O389" s="225"/>
      <c r="P389" s="225"/>
      <c r="Q389" s="225"/>
      <c r="R389" s="225"/>
      <c r="S389" s="225"/>
      <c r="T389" s="22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20" t="s">
        <v>220</v>
      </c>
      <c r="AU389" s="220" t="s">
        <v>86</v>
      </c>
      <c r="AV389" s="14" t="s">
        <v>175</v>
      </c>
      <c r="AW389" s="14" t="s">
        <v>33</v>
      </c>
      <c r="AX389" s="14" t="s">
        <v>84</v>
      </c>
      <c r="AY389" s="220" t="s">
        <v>168</v>
      </c>
    </row>
    <row r="390" s="2" customFormat="1" ht="24.15" customHeight="1">
      <c r="A390" s="37"/>
      <c r="B390" s="180"/>
      <c r="C390" s="181" t="s">
        <v>702</v>
      </c>
      <c r="D390" s="181" t="s">
        <v>171</v>
      </c>
      <c r="E390" s="182" t="s">
        <v>703</v>
      </c>
      <c r="F390" s="183" t="s">
        <v>704</v>
      </c>
      <c r="G390" s="184" t="s">
        <v>218</v>
      </c>
      <c r="H390" s="185">
        <v>358.80000000000001</v>
      </c>
      <c r="I390" s="186"/>
      <c r="J390" s="187">
        <f>ROUND(I390*H390,2)</f>
        <v>0</v>
      </c>
      <c r="K390" s="188"/>
      <c r="L390" s="38"/>
      <c r="M390" s="189" t="s">
        <v>1</v>
      </c>
      <c r="N390" s="190" t="s">
        <v>42</v>
      </c>
      <c r="O390" s="76"/>
      <c r="P390" s="191">
        <f>O390*H390</f>
        <v>0</v>
      </c>
      <c r="Q390" s="191">
        <v>0</v>
      </c>
      <c r="R390" s="191">
        <f>Q390*H390</f>
        <v>0</v>
      </c>
      <c r="S390" s="191">
        <v>0.050000000000000003</v>
      </c>
      <c r="T390" s="192">
        <f>S390*H390</f>
        <v>17.940000000000001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193" t="s">
        <v>175</v>
      </c>
      <c r="AT390" s="193" t="s">
        <v>171</v>
      </c>
      <c r="AU390" s="193" t="s">
        <v>86</v>
      </c>
      <c r="AY390" s="18" t="s">
        <v>168</v>
      </c>
      <c r="BE390" s="194">
        <f>IF(N390="základní",J390,0)</f>
        <v>0</v>
      </c>
      <c r="BF390" s="194">
        <f>IF(N390="snížená",J390,0)</f>
        <v>0</v>
      </c>
      <c r="BG390" s="194">
        <f>IF(N390="zákl. přenesená",J390,0)</f>
        <v>0</v>
      </c>
      <c r="BH390" s="194">
        <f>IF(N390="sníž. přenesená",J390,0)</f>
        <v>0</v>
      </c>
      <c r="BI390" s="194">
        <f>IF(N390="nulová",J390,0)</f>
        <v>0</v>
      </c>
      <c r="BJ390" s="18" t="s">
        <v>84</v>
      </c>
      <c r="BK390" s="194">
        <f>ROUND(I390*H390,2)</f>
        <v>0</v>
      </c>
      <c r="BL390" s="18" t="s">
        <v>175</v>
      </c>
      <c r="BM390" s="193" t="s">
        <v>705</v>
      </c>
    </row>
    <row r="391" s="13" customFormat="1">
      <c r="A391" s="13"/>
      <c r="B391" s="211"/>
      <c r="C391" s="13"/>
      <c r="D391" s="195" t="s">
        <v>220</v>
      </c>
      <c r="E391" s="212" t="s">
        <v>1</v>
      </c>
      <c r="F391" s="213" t="s">
        <v>706</v>
      </c>
      <c r="G391" s="13"/>
      <c r="H391" s="214">
        <v>38.399999999999999</v>
      </c>
      <c r="I391" s="215"/>
      <c r="J391" s="13"/>
      <c r="K391" s="13"/>
      <c r="L391" s="211"/>
      <c r="M391" s="216"/>
      <c r="N391" s="217"/>
      <c r="O391" s="217"/>
      <c r="P391" s="217"/>
      <c r="Q391" s="217"/>
      <c r="R391" s="217"/>
      <c r="S391" s="217"/>
      <c r="T391" s="21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12" t="s">
        <v>220</v>
      </c>
      <c r="AU391" s="212" t="s">
        <v>86</v>
      </c>
      <c r="AV391" s="13" t="s">
        <v>86</v>
      </c>
      <c r="AW391" s="13" t="s">
        <v>33</v>
      </c>
      <c r="AX391" s="13" t="s">
        <v>77</v>
      </c>
      <c r="AY391" s="212" t="s">
        <v>168</v>
      </c>
    </row>
    <row r="392" s="13" customFormat="1">
      <c r="A392" s="13"/>
      <c r="B392" s="211"/>
      <c r="C392" s="13"/>
      <c r="D392" s="195" t="s">
        <v>220</v>
      </c>
      <c r="E392" s="212" t="s">
        <v>1</v>
      </c>
      <c r="F392" s="213" t="s">
        <v>707</v>
      </c>
      <c r="G392" s="13"/>
      <c r="H392" s="214">
        <v>226.80000000000001</v>
      </c>
      <c r="I392" s="215"/>
      <c r="J392" s="13"/>
      <c r="K392" s="13"/>
      <c r="L392" s="211"/>
      <c r="M392" s="216"/>
      <c r="N392" s="217"/>
      <c r="O392" s="217"/>
      <c r="P392" s="217"/>
      <c r="Q392" s="217"/>
      <c r="R392" s="217"/>
      <c r="S392" s="217"/>
      <c r="T392" s="21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12" t="s">
        <v>220</v>
      </c>
      <c r="AU392" s="212" t="s">
        <v>86</v>
      </c>
      <c r="AV392" s="13" t="s">
        <v>86</v>
      </c>
      <c r="AW392" s="13" t="s">
        <v>33</v>
      </c>
      <c r="AX392" s="13" t="s">
        <v>77</v>
      </c>
      <c r="AY392" s="212" t="s">
        <v>168</v>
      </c>
    </row>
    <row r="393" s="13" customFormat="1">
      <c r="A393" s="13"/>
      <c r="B393" s="211"/>
      <c r="C393" s="13"/>
      <c r="D393" s="195" t="s">
        <v>220</v>
      </c>
      <c r="E393" s="212" t="s">
        <v>1</v>
      </c>
      <c r="F393" s="213" t="s">
        <v>708</v>
      </c>
      <c r="G393" s="13"/>
      <c r="H393" s="214">
        <v>93.599999999999994</v>
      </c>
      <c r="I393" s="215"/>
      <c r="J393" s="13"/>
      <c r="K393" s="13"/>
      <c r="L393" s="211"/>
      <c r="M393" s="216"/>
      <c r="N393" s="217"/>
      <c r="O393" s="217"/>
      <c r="P393" s="217"/>
      <c r="Q393" s="217"/>
      <c r="R393" s="217"/>
      <c r="S393" s="217"/>
      <c r="T393" s="21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12" t="s">
        <v>220</v>
      </c>
      <c r="AU393" s="212" t="s">
        <v>86</v>
      </c>
      <c r="AV393" s="13" t="s">
        <v>86</v>
      </c>
      <c r="AW393" s="13" t="s">
        <v>33</v>
      </c>
      <c r="AX393" s="13" t="s">
        <v>77</v>
      </c>
      <c r="AY393" s="212" t="s">
        <v>168</v>
      </c>
    </row>
    <row r="394" s="14" customFormat="1">
      <c r="A394" s="14"/>
      <c r="B394" s="219"/>
      <c r="C394" s="14"/>
      <c r="D394" s="195" t="s">
        <v>220</v>
      </c>
      <c r="E394" s="220" t="s">
        <v>1</v>
      </c>
      <c r="F394" s="221" t="s">
        <v>261</v>
      </c>
      <c r="G394" s="14"/>
      <c r="H394" s="222">
        <v>358.80000000000001</v>
      </c>
      <c r="I394" s="223"/>
      <c r="J394" s="14"/>
      <c r="K394" s="14"/>
      <c r="L394" s="219"/>
      <c r="M394" s="224"/>
      <c r="N394" s="225"/>
      <c r="O394" s="225"/>
      <c r="P394" s="225"/>
      <c r="Q394" s="225"/>
      <c r="R394" s="225"/>
      <c r="S394" s="225"/>
      <c r="T394" s="226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20" t="s">
        <v>220</v>
      </c>
      <c r="AU394" s="220" t="s">
        <v>86</v>
      </c>
      <c r="AV394" s="14" t="s">
        <v>175</v>
      </c>
      <c r="AW394" s="14" t="s">
        <v>33</v>
      </c>
      <c r="AX394" s="14" t="s">
        <v>84</v>
      </c>
      <c r="AY394" s="220" t="s">
        <v>168</v>
      </c>
    </row>
    <row r="395" s="12" customFormat="1" ht="22.8" customHeight="1">
      <c r="A395" s="12"/>
      <c r="B395" s="168"/>
      <c r="C395" s="12"/>
      <c r="D395" s="169" t="s">
        <v>76</v>
      </c>
      <c r="E395" s="178" t="s">
        <v>709</v>
      </c>
      <c r="F395" s="178" t="s">
        <v>710</v>
      </c>
      <c r="G395" s="12"/>
      <c r="H395" s="12"/>
      <c r="I395" s="171"/>
      <c r="J395" s="179">
        <f>BK395</f>
        <v>0</v>
      </c>
      <c r="K395" s="12"/>
      <c r="L395" s="168"/>
      <c r="M395" s="172"/>
      <c r="N395" s="173"/>
      <c r="O395" s="173"/>
      <c r="P395" s="174">
        <f>SUM(P396:P400)</f>
        <v>0</v>
      </c>
      <c r="Q395" s="173"/>
      <c r="R395" s="174">
        <f>SUM(R396:R400)</f>
        <v>0</v>
      </c>
      <c r="S395" s="173"/>
      <c r="T395" s="175">
        <f>SUM(T396:T400)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169" t="s">
        <v>84</v>
      </c>
      <c r="AT395" s="176" t="s">
        <v>76</v>
      </c>
      <c r="AU395" s="176" t="s">
        <v>84</v>
      </c>
      <c r="AY395" s="169" t="s">
        <v>168</v>
      </c>
      <c r="BK395" s="177">
        <f>SUM(BK396:BK400)</f>
        <v>0</v>
      </c>
    </row>
    <row r="396" s="2" customFormat="1" ht="24.15" customHeight="1">
      <c r="A396" s="37"/>
      <c r="B396" s="180"/>
      <c r="C396" s="181" t="s">
        <v>711</v>
      </c>
      <c r="D396" s="181" t="s">
        <v>171</v>
      </c>
      <c r="E396" s="182" t="s">
        <v>712</v>
      </c>
      <c r="F396" s="183" t="s">
        <v>713</v>
      </c>
      <c r="G396" s="184" t="s">
        <v>242</v>
      </c>
      <c r="H396" s="185">
        <v>62.121000000000002</v>
      </c>
      <c r="I396" s="186"/>
      <c r="J396" s="187">
        <f>ROUND(I396*H396,2)</f>
        <v>0</v>
      </c>
      <c r="K396" s="188"/>
      <c r="L396" s="38"/>
      <c r="M396" s="189" t="s">
        <v>1</v>
      </c>
      <c r="N396" s="190" t="s">
        <v>42</v>
      </c>
      <c r="O396" s="76"/>
      <c r="P396" s="191">
        <f>O396*H396</f>
        <v>0</v>
      </c>
      <c r="Q396" s="191">
        <v>0</v>
      </c>
      <c r="R396" s="191">
        <f>Q396*H396</f>
        <v>0</v>
      </c>
      <c r="S396" s="191">
        <v>0</v>
      </c>
      <c r="T396" s="192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93" t="s">
        <v>175</v>
      </c>
      <c r="AT396" s="193" t="s">
        <v>171</v>
      </c>
      <c r="AU396" s="193" t="s">
        <v>86</v>
      </c>
      <c r="AY396" s="18" t="s">
        <v>168</v>
      </c>
      <c r="BE396" s="194">
        <f>IF(N396="základní",J396,0)</f>
        <v>0</v>
      </c>
      <c r="BF396" s="194">
        <f>IF(N396="snížená",J396,0)</f>
        <v>0</v>
      </c>
      <c r="BG396" s="194">
        <f>IF(N396="zákl. přenesená",J396,0)</f>
        <v>0</v>
      </c>
      <c r="BH396" s="194">
        <f>IF(N396="sníž. přenesená",J396,0)</f>
        <v>0</v>
      </c>
      <c r="BI396" s="194">
        <f>IF(N396="nulová",J396,0)</f>
        <v>0</v>
      </c>
      <c r="BJ396" s="18" t="s">
        <v>84</v>
      </c>
      <c r="BK396" s="194">
        <f>ROUND(I396*H396,2)</f>
        <v>0</v>
      </c>
      <c r="BL396" s="18" t="s">
        <v>175</v>
      </c>
      <c r="BM396" s="193" t="s">
        <v>714</v>
      </c>
    </row>
    <row r="397" s="2" customFormat="1" ht="24.15" customHeight="1">
      <c r="A397" s="37"/>
      <c r="B397" s="180"/>
      <c r="C397" s="181" t="s">
        <v>715</v>
      </c>
      <c r="D397" s="181" t="s">
        <v>171</v>
      </c>
      <c r="E397" s="182" t="s">
        <v>716</v>
      </c>
      <c r="F397" s="183" t="s">
        <v>717</v>
      </c>
      <c r="G397" s="184" t="s">
        <v>242</v>
      </c>
      <c r="H397" s="185">
        <v>62.121000000000002</v>
      </c>
      <c r="I397" s="186"/>
      <c r="J397" s="187">
        <f>ROUND(I397*H397,2)</f>
        <v>0</v>
      </c>
      <c r="K397" s="188"/>
      <c r="L397" s="38"/>
      <c r="M397" s="189" t="s">
        <v>1</v>
      </c>
      <c r="N397" s="190" t="s">
        <v>42</v>
      </c>
      <c r="O397" s="76"/>
      <c r="P397" s="191">
        <f>O397*H397</f>
        <v>0</v>
      </c>
      <c r="Q397" s="191">
        <v>0</v>
      </c>
      <c r="R397" s="191">
        <f>Q397*H397</f>
        <v>0</v>
      </c>
      <c r="S397" s="191">
        <v>0</v>
      </c>
      <c r="T397" s="192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93" t="s">
        <v>175</v>
      </c>
      <c r="AT397" s="193" t="s">
        <v>171</v>
      </c>
      <c r="AU397" s="193" t="s">
        <v>86</v>
      </c>
      <c r="AY397" s="18" t="s">
        <v>168</v>
      </c>
      <c r="BE397" s="194">
        <f>IF(N397="základní",J397,0)</f>
        <v>0</v>
      </c>
      <c r="BF397" s="194">
        <f>IF(N397="snížená",J397,0)</f>
        <v>0</v>
      </c>
      <c r="BG397" s="194">
        <f>IF(N397="zákl. přenesená",J397,0)</f>
        <v>0</v>
      </c>
      <c r="BH397" s="194">
        <f>IF(N397="sníž. přenesená",J397,0)</f>
        <v>0</v>
      </c>
      <c r="BI397" s="194">
        <f>IF(N397="nulová",J397,0)</f>
        <v>0</v>
      </c>
      <c r="BJ397" s="18" t="s">
        <v>84</v>
      </c>
      <c r="BK397" s="194">
        <f>ROUND(I397*H397,2)</f>
        <v>0</v>
      </c>
      <c r="BL397" s="18" t="s">
        <v>175</v>
      </c>
      <c r="BM397" s="193" t="s">
        <v>718</v>
      </c>
    </row>
    <row r="398" s="2" customFormat="1" ht="24.15" customHeight="1">
      <c r="A398" s="37"/>
      <c r="B398" s="180"/>
      <c r="C398" s="181" t="s">
        <v>719</v>
      </c>
      <c r="D398" s="181" t="s">
        <v>171</v>
      </c>
      <c r="E398" s="182" t="s">
        <v>720</v>
      </c>
      <c r="F398" s="183" t="s">
        <v>721</v>
      </c>
      <c r="G398" s="184" t="s">
        <v>242</v>
      </c>
      <c r="H398" s="185">
        <v>869.69399999999996</v>
      </c>
      <c r="I398" s="186"/>
      <c r="J398" s="187">
        <f>ROUND(I398*H398,2)</f>
        <v>0</v>
      </c>
      <c r="K398" s="188"/>
      <c r="L398" s="38"/>
      <c r="M398" s="189" t="s">
        <v>1</v>
      </c>
      <c r="N398" s="190" t="s">
        <v>42</v>
      </c>
      <c r="O398" s="76"/>
      <c r="P398" s="191">
        <f>O398*H398</f>
        <v>0</v>
      </c>
      <c r="Q398" s="191">
        <v>0</v>
      </c>
      <c r="R398" s="191">
        <f>Q398*H398</f>
        <v>0</v>
      </c>
      <c r="S398" s="191">
        <v>0</v>
      </c>
      <c r="T398" s="192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193" t="s">
        <v>175</v>
      </c>
      <c r="AT398" s="193" t="s">
        <v>171</v>
      </c>
      <c r="AU398" s="193" t="s">
        <v>86</v>
      </c>
      <c r="AY398" s="18" t="s">
        <v>168</v>
      </c>
      <c r="BE398" s="194">
        <f>IF(N398="základní",J398,0)</f>
        <v>0</v>
      </c>
      <c r="BF398" s="194">
        <f>IF(N398="snížená",J398,0)</f>
        <v>0</v>
      </c>
      <c r="BG398" s="194">
        <f>IF(N398="zákl. přenesená",J398,0)</f>
        <v>0</v>
      </c>
      <c r="BH398" s="194">
        <f>IF(N398="sníž. přenesená",J398,0)</f>
        <v>0</v>
      </c>
      <c r="BI398" s="194">
        <f>IF(N398="nulová",J398,0)</f>
        <v>0</v>
      </c>
      <c r="BJ398" s="18" t="s">
        <v>84</v>
      </c>
      <c r="BK398" s="194">
        <f>ROUND(I398*H398,2)</f>
        <v>0</v>
      </c>
      <c r="BL398" s="18" t="s">
        <v>175</v>
      </c>
      <c r="BM398" s="193" t="s">
        <v>722</v>
      </c>
    </row>
    <row r="399" s="13" customFormat="1">
      <c r="A399" s="13"/>
      <c r="B399" s="211"/>
      <c r="C399" s="13"/>
      <c r="D399" s="195" t="s">
        <v>220</v>
      </c>
      <c r="E399" s="13"/>
      <c r="F399" s="213" t="s">
        <v>723</v>
      </c>
      <c r="G399" s="13"/>
      <c r="H399" s="214">
        <v>869.69399999999996</v>
      </c>
      <c r="I399" s="215"/>
      <c r="J399" s="13"/>
      <c r="K399" s="13"/>
      <c r="L399" s="211"/>
      <c r="M399" s="216"/>
      <c r="N399" s="217"/>
      <c r="O399" s="217"/>
      <c r="P399" s="217"/>
      <c r="Q399" s="217"/>
      <c r="R399" s="217"/>
      <c r="S399" s="217"/>
      <c r="T399" s="21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12" t="s">
        <v>220</v>
      </c>
      <c r="AU399" s="212" t="s">
        <v>86</v>
      </c>
      <c r="AV399" s="13" t="s">
        <v>86</v>
      </c>
      <c r="AW399" s="13" t="s">
        <v>3</v>
      </c>
      <c r="AX399" s="13" t="s">
        <v>84</v>
      </c>
      <c r="AY399" s="212" t="s">
        <v>168</v>
      </c>
    </row>
    <row r="400" s="2" customFormat="1" ht="44.25" customHeight="1">
      <c r="A400" s="37"/>
      <c r="B400" s="180"/>
      <c r="C400" s="181" t="s">
        <v>724</v>
      </c>
      <c r="D400" s="181" t="s">
        <v>171</v>
      </c>
      <c r="E400" s="182" t="s">
        <v>725</v>
      </c>
      <c r="F400" s="183" t="s">
        <v>726</v>
      </c>
      <c r="G400" s="184" t="s">
        <v>242</v>
      </c>
      <c r="H400" s="185">
        <v>62.121000000000002</v>
      </c>
      <c r="I400" s="186"/>
      <c r="J400" s="187">
        <f>ROUND(I400*H400,2)</f>
        <v>0</v>
      </c>
      <c r="K400" s="188"/>
      <c r="L400" s="38"/>
      <c r="M400" s="189" t="s">
        <v>1</v>
      </c>
      <c r="N400" s="190" t="s">
        <v>42</v>
      </c>
      <c r="O400" s="76"/>
      <c r="P400" s="191">
        <f>O400*H400</f>
        <v>0</v>
      </c>
      <c r="Q400" s="191">
        <v>0</v>
      </c>
      <c r="R400" s="191">
        <f>Q400*H400</f>
        <v>0</v>
      </c>
      <c r="S400" s="191">
        <v>0</v>
      </c>
      <c r="T400" s="192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93" t="s">
        <v>175</v>
      </c>
      <c r="AT400" s="193" t="s">
        <v>171</v>
      </c>
      <c r="AU400" s="193" t="s">
        <v>86</v>
      </c>
      <c r="AY400" s="18" t="s">
        <v>168</v>
      </c>
      <c r="BE400" s="194">
        <f>IF(N400="základní",J400,0)</f>
        <v>0</v>
      </c>
      <c r="BF400" s="194">
        <f>IF(N400="snížená",J400,0)</f>
        <v>0</v>
      </c>
      <c r="BG400" s="194">
        <f>IF(N400="zákl. přenesená",J400,0)</f>
        <v>0</v>
      </c>
      <c r="BH400" s="194">
        <f>IF(N400="sníž. přenesená",J400,0)</f>
        <v>0</v>
      </c>
      <c r="BI400" s="194">
        <f>IF(N400="nulová",J400,0)</f>
        <v>0</v>
      </c>
      <c r="BJ400" s="18" t="s">
        <v>84</v>
      </c>
      <c r="BK400" s="194">
        <f>ROUND(I400*H400,2)</f>
        <v>0</v>
      </c>
      <c r="BL400" s="18" t="s">
        <v>175</v>
      </c>
      <c r="BM400" s="193" t="s">
        <v>727</v>
      </c>
    </row>
    <row r="401" s="12" customFormat="1" ht="22.8" customHeight="1">
      <c r="A401" s="12"/>
      <c r="B401" s="168"/>
      <c r="C401" s="12"/>
      <c r="D401" s="169" t="s">
        <v>76</v>
      </c>
      <c r="E401" s="178" t="s">
        <v>728</v>
      </c>
      <c r="F401" s="178" t="s">
        <v>729</v>
      </c>
      <c r="G401" s="12"/>
      <c r="H401" s="12"/>
      <c r="I401" s="171"/>
      <c r="J401" s="179">
        <f>BK401</f>
        <v>0</v>
      </c>
      <c r="K401" s="12"/>
      <c r="L401" s="168"/>
      <c r="M401" s="172"/>
      <c r="N401" s="173"/>
      <c r="O401" s="173"/>
      <c r="P401" s="174">
        <f>P402</f>
        <v>0</v>
      </c>
      <c r="Q401" s="173"/>
      <c r="R401" s="174">
        <f>R402</f>
        <v>0</v>
      </c>
      <c r="S401" s="173"/>
      <c r="T401" s="175">
        <f>T402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169" t="s">
        <v>84</v>
      </c>
      <c r="AT401" s="176" t="s">
        <v>76</v>
      </c>
      <c r="AU401" s="176" t="s">
        <v>84</v>
      </c>
      <c r="AY401" s="169" t="s">
        <v>168</v>
      </c>
      <c r="BK401" s="177">
        <f>BK402</f>
        <v>0</v>
      </c>
    </row>
    <row r="402" s="2" customFormat="1" ht="24.15" customHeight="1">
      <c r="A402" s="37"/>
      <c r="B402" s="180"/>
      <c r="C402" s="181" t="s">
        <v>730</v>
      </c>
      <c r="D402" s="181" t="s">
        <v>171</v>
      </c>
      <c r="E402" s="182" t="s">
        <v>731</v>
      </c>
      <c r="F402" s="183" t="s">
        <v>732</v>
      </c>
      <c r="G402" s="184" t="s">
        <v>242</v>
      </c>
      <c r="H402" s="185">
        <v>182.892</v>
      </c>
      <c r="I402" s="186"/>
      <c r="J402" s="187">
        <f>ROUND(I402*H402,2)</f>
        <v>0</v>
      </c>
      <c r="K402" s="188"/>
      <c r="L402" s="38"/>
      <c r="M402" s="189" t="s">
        <v>1</v>
      </c>
      <c r="N402" s="190" t="s">
        <v>42</v>
      </c>
      <c r="O402" s="76"/>
      <c r="P402" s="191">
        <f>O402*H402</f>
        <v>0</v>
      </c>
      <c r="Q402" s="191">
        <v>0</v>
      </c>
      <c r="R402" s="191">
        <f>Q402*H402</f>
        <v>0</v>
      </c>
      <c r="S402" s="191">
        <v>0</v>
      </c>
      <c r="T402" s="192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193" t="s">
        <v>175</v>
      </c>
      <c r="AT402" s="193" t="s">
        <v>171</v>
      </c>
      <c r="AU402" s="193" t="s">
        <v>86</v>
      </c>
      <c r="AY402" s="18" t="s">
        <v>168</v>
      </c>
      <c r="BE402" s="194">
        <f>IF(N402="základní",J402,0)</f>
        <v>0</v>
      </c>
      <c r="BF402" s="194">
        <f>IF(N402="snížená",J402,0)</f>
        <v>0</v>
      </c>
      <c r="BG402" s="194">
        <f>IF(N402="zákl. přenesená",J402,0)</f>
        <v>0</v>
      </c>
      <c r="BH402" s="194">
        <f>IF(N402="sníž. přenesená",J402,0)</f>
        <v>0</v>
      </c>
      <c r="BI402" s="194">
        <f>IF(N402="nulová",J402,0)</f>
        <v>0</v>
      </c>
      <c r="BJ402" s="18" t="s">
        <v>84</v>
      </c>
      <c r="BK402" s="194">
        <f>ROUND(I402*H402,2)</f>
        <v>0</v>
      </c>
      <c r="BL402" s="18" t="s">
        <v>175</v>
      </c>
      <c r="BM402" s="193" t="s">
        <v>733</v>
      </c>
    </row>
    <row r="403" s="12" customFormat="1" ht="25.92" customHeight="1">
      <c r="A403" s="12"/>
      <c r="B403" s="168"/>
      <c r="C403" s="12"/>
      <c r="D403" s="169" t="s">
        <v>76</v>
      </c>
      <c r="E403" s="170" t="s">
        <v>734</v>
      </c>
      <c r="F403" s="170" t="s">
        <v>735</v>
      </c>
      <c r="G403" s="12"/>
      <c r="H403" s="12"/>
      <c r="I403" s="171"/>
      <c r="J403" s="156">
        <f>BK403</f>
        <v>0</v>
      </c>
      <c r="K403" s="12"/>
      <c r="L403" s="168"/>
      <c r="M403" s="172"/>
      <c r="N403" s="173"/>
      <c r="O403" s="173"/>
      <c r="P403" s="174">
        <f>P404+P461+P488+P503+P508+P513+P525+P548+P576+P594+P681+P701+P718+P722</f>
        <v>0</v>
      </c>
      <c r="Q403" s="173"/>
      <c r="R403" s="174">
        <f>R404+R461+R488+R503+R508+R513+R525+R548+R576+R594+R681+R701+R718+R722</f>
        <v>25.323112899999998</v>
      </c>
      <c r="S403" s="173"/>
      <c r="T403" s="175">
        <f>T404+T461+T488+T503+T508+T513+T525+T548+T576+T594+T681+T701+T718+T722</f>
        <v>7.3591705999999997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169" t="s">
        <v>86</v>
      </c>
      <c r="AT403" s="176" t="s">
        <v>76</v>
      </c>
      <c r="AU403" s="176" t="s">
        <v>77</v>
      </c>
      <c r="AY403" s="169" t="s">
        <v>168</v>
      </c>
      <c r="BK403" s="177">
        <f>BK404+BK461+BK488+BK503+BK508+BK513+BK525+BK548+BK576+BK594+BK681+BK701+BK718+BK722</f>
        <v>0</v>
      </c>
    </row>
    <row r="404" s="12" customFormat="1" ht="22.8" customHeight="1">
      <c r="A404" s="12"/>
      <c r="B404" s="168"/>
      <c r="C404" s="12"/>
      <c r="D404" s="169" t="s">
        <v>76</v>
      </c>
      <c r="E404" s="178" t="s">
        <v>736</v>
      </c>
      <c r="F404" s="178" t="s">
        <v>737</v>
      </c>
      <c r="G404" s="12"/>
      <c r="H404" s="12"/>
      <c r="I404" s="171"/>
      <c r="J404" s="179">
        <f>BK404</f>
        <v>0</v>
      </c>
      <c r="K404" s="12"/>
      <c r="L404" s="168"/>
      <c r="M404" s="172"/>
      <c r="N404" s="173"/>
      <c r="O404" s="173"/>
      <c r="P404" s="174">
        <f>SUM(P405:P460)</f>
        <v>0</v>
      </c>
      <c r="Q404" s="173"/>
      <c r="R404" s="174">
        <f>SUM(R405:R460)</f>
        <v>2.2943259400000002</v>
      </c>
      <c r="S404" s="173"/>
      <c r="T404" s="175">
        <f>SUM(T405:T460)</f>
        <v>4.6590794999999998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169" t="s">
        <v>86</v>
      </c>
      <c r="AT404" s="176" t="s">
        <v>76</v>
      </c>
      <c r="AU404" s="176" t="s">
        <v>84</v>
      </c>
      <c r="AY404" s="169" t="s">
        <v>168</v>
      </c>
      <c r="BK404" s="177">
        <f>SUM(BK405:BK460)</f>
        <v>0</v>
      </c>
    </row>
    <row r="405" s="2" customFormat="1" ht="24.15" customHeight="1">
      <c r="A405" s="37"/>
      <c r="B405" s="180"/>
      <c r="C405" s="181" t="s">
        <v>738</v>
      </c>
      <c r="D405" s="181" t="s">
        <v>171</v>
      </c>
      <c r="E405" s="182" t="s">
        <v>739</v>
      </c>
      <c r="F405" s="183" t="s">
        <v>740</v>
      </c>
      <c r="G405" s="184" t="s">
        <v>316</v>
      </c>
      <c r="H405" s="185">
        <v>13</v>
      </c>
      <c r="I405" s="186"/>
      <c r="J405" s="187">
        <f>ROUND(I405*H405,2)</f>
        <v>0</v>
      </c>
      <c r="K405" s="188"/>
      <c r="L405" s="38"/>
      <c r="M405" s="189" t="s">
        <v>1</v>
      </c>
      <c r="N405" s="190" t="s">
        <v>42</v>
      </c>
      <c r="O405" s="76"/>
      <c r="P405" s="191">
        <f>O405*H405</f>
        <v>0</v>
      </c>
      <c r="Q405" s="191">
        <v>0.00021000000000000001</v>
      </c>
      <c r="R405" s="191">
        <f>Q405*H405</f>
        <v>0.0027300000000000002</v>
      </c>
      <c r="S405" s="191">
        <v>0</v>
      </c>
      <c r="T405" s="192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93" t="s">
        <v>250</v>
      </c>
      <c r="AT405" s="193" t="s">
        <v>171</v>
      </c>
      <c r="AU405" s="193" t="s">
        <v>86</v>
      </c>
      <c r="AY405" s="18" t="s">
        <v>168</v>
      </c>
      <c r="BE405" s="194">
        <f>IF(N405="základní",J405,0)</f>
        <v>0</v>
      </c>
      <c r="BF405" s="194">
        <f>IF(N405="snížená",J405,0)</f>
        <v>0</v>
      </c>
      <c r="BG405" s="194">
        <f>IF(N405="zákl. přenesená",J405,0)</f>
        <v>0</v>
      </c>
      <c r="BH405" s="194">
        <f>IF(N405="sníž. přenesená",J405,0)</f>
        <v>0</v>
      </c>
      <c r="BI405" s="194">
        <f>IF(N405="nulová",J405,0)</f>
        <v>0</v>
      </c>
      <c r="BJ405" s="18" t="s">
        <v>84</v>
      </c>
      <c r="BK405" s="194">
        <f>ROUND(I405*H405,2)</f>
        <v>0</v>
      </c>
      <c r="BL405" s="18" t="s">
        <v>250</v>
      </c>
      <c r="BM405" s="193" t="s">
        <v>741</v>
      </c>
    </row>
    <row r="406" s="13" customFormat="1">
      <c r="A406" s="13"/>
      <c r="B406" s="211"/>
      <c r="C406" s="13"/>
      <c r="D406" s="195" t="s">
        <v>220</v>
      </c>
      <c r="E406" s="212" t="s">
        <v>1</v>
      </c>
      <c r="F406" s="213" t="s">
        <v>742</v>
      </c>
      <c r="G406" s="13"/>
      <c r="H406" s="214">
        <v>1</v>
      </c>
      <c r="I406" s="215"/>
      <c r="J406" s="13"/>
      <c r="K406" s="13"/>
      <c r="L406" s="211"/>
      <c r="M406" s="216"/>
      <c r="N406" s="217"/>
      <c r="O406" s="217"/>
      <c r="P406" s="217"/>
      <c r="Q406" s="217"/>
      <c r="R406" s="217"/>
      <c r="S406" s="217"/>
      <c r="T406" s="21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12" t="s">
        <v>220</v>
      </c>
      <c r="AU406" s="212" t="s">
        <v>86</v>
      </c>
      <c r="AV406" s="13" t="s">
        <v>86</v>
      </c>
      <c r="AW406" s="13" t="s">
        <v>33</v>
      </c>
      <c r="AX406" s="13" t="s">
        <v>77</v>
      </c>
      <c r="AY406" s="212" t="s">
        <v>168</v>
      </c>
    </row>
    <row r="407" s="13" customFormat="1">
      <c r="A407" s="13"/>
      <c r="B407" s="211"/>
      <c r="C407" s="13"/>
      <c r="D407" s="195" t="s">
        <v>220</v>
      </c>
      <c r="E407" s="212" t="s">
        <v>1</v>
      </c>
      <c r="F407" s="213" t="s">
        <v>743</v>
      </c>
      <c r="G407" s="13"/>
      <c r="H407" s="214">
        <v>12</v>
      </c>
      <c r="I407" s="215"/>
      <c r="J407" s="13"/>
      <c r="K407" s="13"/>
      <c r="L407" s="211"/>
      <c r="M407" s="216"/>
      <c r="N407" s="217"/>
      <c r="O407" s="217"/>
      <c r="P407" s="217"/>
      <c r="Q407" s="217"/>
      <c r="R407" s="217"/>
      <c r="S407" s="217"/>
      <c r="T407" s="218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12" t="s">
        <v>220</v>
      </c>
      <c r="AU407" s="212" t="s">
        <v>86</v>
      </c>
      <c r="AV407" s="13" t="s">
        <v>86</v>
      </c>
      <c r="AW407" s="13" t="s">
        <v>33</v>
      </c>
      <c r="AX407" s="13" t="s">
        <v>77</v>
      </c>
      <c r="AY407" s="212" t="s">
        <v>168</v>
      </c>
    </row>
    <row r="408" s="14" customFormat="1">
      <c r="A408" s="14"/>
      <c r="B408" s="219"/>
      <c r="C408" s="14"/>
      <c r="D408" s="195" t="s">
        <v>220</v>
      </c>
      <c r="E408" s="220" t="s">
        <v>1</v>
      </c>
      <c r="F408" s="221" t="s">
        <v>261</v>
      </c>
      <c r="G408" s="14"/>
      <c r="H408" s="222">
        <v>13</v>
      </c>
      <c r="I408" s="223"/>
      <c r="J408" s="14"/>
      <c r="K408" s="14"/>
      <c r="L408" s="219"/>
      <c r="M408" s="224"/>
      <c r="N408" s="225"/>
      <c r="O408" s="225"/>
      <c r="P408" s="225"/>
      <c r="Q408" s="225"/>
      <c r="R408" s="225"/>
      <c r="S408" s="225"/>
      <c r="T408" s="22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20" t="s">
        <v>220</v>
      </c>
      <c r="AU408" s="220" t="s">
        <v>86</v>
      </c>
      <c r="AV408" s="14" t="s">
        <v>175</v>
      </c>
      <c r="AW408" s="14" t="s">
        <v>33</v>
      </c>
      <c r="AX408" s="14" t="s">
        <v>84</v>
      </c>
      <c r="AY408" s="220" t="s">
        <v>168</v>
      </c>
    </row>
    <row r="409" s="2" customFormat="1" ht="24.15" customHeight="1">
      <c r="A409" s="37"/>
      <c r="B409" s="180"/>
      <c r="C409" s="181" t="s">
        <v>744</v>
      </c>
      <c r="D409" s="181" t="s">
        <v>171</v>
      </c>
      <c r="E409" s="182" t="s">
        <v>745</v>
      </c>
      <c r="F409" s="183" t="s">
        <v>746</v>
      </c>
      <c r="G409" s="184" t="s">
        <v>218</v>
      </c>
      <c r="H409" s="185">
        <v>208.25</v>
      </c>
      <c r="I409" s="186"/>
      <c r="J409" s="187">
        <f>ROUND(I409*H409,2)</f>
        <v>0</v>
      </c>
      <c r="K409" s="188"/>
      <c r="L409" s="38"/>
      <c r="M409" s="189" t="s">
        <v>1</v>
      </c>
      <c r="N409" s="190" t="s">
        <v>42</v>
      </c>
      <c r="O409" s="76"/>
      <c r="P409" s="191">
        <f>O409*H409</f>
        <v>0</v>
      </c>
      <c r="Q409" s="191">
        <v>0</v>
      </c>
      <c r="R409" s="191">
        <f>Q409*H409</f>
        <v>0</v>
      </c>
      <c r="S409" s="191">
        <v>0</v>
      </c>
      <c r="T409" s="192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93" t="s">
        <v>250</v>
      </c>
      <c r="AT409" s="193" t="s">
        <v>171</v>
      </c>
      <c r="AU409" s="193" t="s">
        <v>86</v>
      </c>
      <c r="AY409" s="18" t="s">
        <v>168</v>
      </c>
      <c r="BE409" s="194">
        <f>IF(N409="základní",J409,0)</f>
        <v>0</v>
      </c>
      <c r="BF409" s="194">
        <f>IF(N409="snížená",J409,0)</f>
        <v>0</v>
      </c>
      <c r="BG409" s="194">
        <f>IF(N409="zákl. přenesená",J409,0)</f>
        <v>0</v>
      </c>
      <c r="BH409" s="194">
        <f>IF(N409="sníž. přenesená",J409,0)</f>
        <v>0</v>
      </c>
      <c r="BI409" s="194">
        <f>IF(N409="nulová",J409,0)</f>
        <v>0</v>
      </c>
      <c r="BJ409" s="18" t="s">
        <v>84</v>
      </c>
      <c r="BK409" s="194">
        <f>ROUND(I409*H409,2)</f>
        <v>0</v>
      </c>
      <c r="BL409" s="18" t="s">
        <v>250</v>
      </c>
      <c r="BM409" s="193" t="s">
        <v>747</v>
      </c>
    </row>
    <row r="410" s="13" customFormat="1">
      <c r="A410" s="13"/>
      <c r="B410" s="211"/>
      <c r="C410" s="13"/>
      <c r="D410" s="195" t="s">
        <v>220</v>
      </c>
      <c r="E410" s="212" t="s">
        <v>1</v>
      </c>
      <c r="F410" s="213" t="s">
        <v>748</v>
      </c>
      <c r="G410" s="13"/>
      <c r="H410" s="214">
        <v>208.25</v>
      </c>
      <c r="I410" s="215"/>
      <c r="J410" s="13"/>
      <c r="K410" s="13"/>
      <c r="L410" s="211"/>
      <c r="M410" s="216"/>
      <c r="N410" s="217"/>
      <c r="O410" s="217"/>
      <c r="P410" s="217"/>
      <c r="Q410" s="217"/>
      <c r="R410" s="217"/>
      <c r="S410" s="217"/>
      <c r="T410" s="21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12" t="s">
        <v>220</v>
      </c>
      <c r="AU410" s="212" t="s">
        <v>86</v>
      </c>
      <c r="AV410" s="13" t="s">
        <v>86</v>
      </c>
      <c r="AW410" s="13" t="s">
        <v>33</v>
      </c>
      <c r="AX410" s="13" t="s">
        <v>84</v>
      </c>
      <c r="AY410" s="212" t="s">
        <v>168</v>
      </c>
    </row>
    <row r="411" s="2" customFormat="1" ht="16.5" customHeight="1">
      <c r="A411" s="37"/>
      <c r="B411" s="180"/>
      <c r="C411" s="200" t="s">
        <v>749</v>
      </c>
      <c r="D411" s="200" t="s">
        <v>209</v>
      </c>
      <c r="E411" s="201" t="s">
        <v>750</v>
      </c>
      <c r="F411" s="202" t="s">
        <v>751</v>
      </c>
      <c r="G411" s="203" t="s">
        <v>242</v>
      </c>
      <c r="H411" s="204">
        <v>0.067000000000000004</v>
      </c>
      <c r="I411" s="205"/>
      <c r="J411" s="206">
        <f>ROUND(I411*H411,2)</f>
        <v>0</v>
      </c>
      <c r="K411" s="207"/>
      <c r="L411" s="208"/>
      <c r="M411" s="209" t="s">
        <v>1</v>
      </c>
      <c r="N411" s="210" t="s">
        <v>42</v>
      </c>
      <c r="O411" s="76"/>
      <c r="P411" s="191">
        <f>O411*H411</f>
        <v>0</v>
      </c>
      <c r="Q411" s="191">
        <v>1</v>
      </c>
      <c r="R411" s="191">
        <f>Q411*H411</f>
        <v>0.067000000000000004</v>
      </c>
      <c r="S411" s="191">
        <v>0</v>
      </c>
      <c r="T411" s="192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93" t="s">
        <v>333</v>
      </c>
      <c r="AT411" s="193" t="s">
        <v>209</v>
      </c>
      <c r="AU411" s="193" t="s">
        <v>86</v>
      </c>
      <c r="AY411" s="18" t="s">
        <v>168</v>
      </c>
      <c r="BE411" s="194">
        <f>IF(N411="základní",J411,0)</f>
        <v>0</v>
      </c>
      <c r="BF411" s="194">
        <f>IF(N411="snížená",J411,0)</f>
        <v>0</v>
      </c>
      <c r="BG411" s="194">
        <f>IF(N411="zákl. přenesená",J411,0)</f>
        <v>0</v>
      </c>
      <c r="BH411" s="194">
        <f>IF(N411="sníž. přenesená",J411,0)</f>
        <v>0</v>
      </c>
      <c r="BI411" s="194">
        <f>IF(N411="nulová",J411,0)</f>
        <v>0</v>
      </c>
      <c r="BJ411" s="18" t="s">
        <v>84</v>
      </c>
      <c r="BK411" s="194">
        <f>ROUND(I411*H411,2)</f>
        <v>0</v>
      </c>
      <c r="BL411" s="18" t="s">
        <v>250</v>
      </c>
      <c r="BM411" s="193" t="s">
        <v>752</v>
      </c>
    </row>
    <row r="412" s="2" customFormat="1">
      <c r="A412" s="37"/>
      <c r="B412" s="38"/>
      <c r="C412" s="37"/>
      <c r="D412" s="195" t="s">
        <v>188</v>
      </c>
      <c r="E412" s="37"/>
      <c r="F412" s="196" t="s">
        <v>753</v>
      </c>
      <c r="G412" s="37"/>
      <c r="H412" s="37"/>
      <c r="I412" s="197"/>
      <c r="J412" s="37"/>
      <c r="K412" s="37"/>
      <c r="L412" s="38"/>
      <c r="M412" s="198"/>
      <c r="N412" s="199"/>
      <c r="O412" s="76"/>
      <c r="P412" s="76"/>
      <c r="Q412" s="76"/>
      <c r="R412" s="76"/>
      <c r="S412" s="76"/>
      <c r="T412" s="7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8" t="s">
        <v>188</v>
      </c>
      <c r="AU412" s="18" t="s">
        <v>86</v>
      </c>
    </row>
    <row r="413" s="13" customFormat="1">
      <c r="A413" s="13"/>
      <c r="B413" s="211"/>
      <c r="C413" s="13"/>
      <c r="D413" s="195" t="s">
        <v>220</v>
      </c>
      <c r="E413" s="13"/>
      <c r="F413" s="213" t="s">
        <v>754</v>
      </c>
      <c r="G413" s="13"/>
      <c r="H413" s="214">
        <v>0.067000000000000004</v>
      </c>
      <c r="I413" s="215"/>
      <c r="J413" s="13"/>
      <c r="K413" s="13"/>
      <c r="L413" s="211"/>
      <c r="M413" s="216"/>
      <c r="N413" s="217"/>
      <c r="O413" s="217"/>
      <c r="P413" s="217"/>
      <c r="Q413" s="217"/>
      <c r="R413" s="217"/>
      <c r="S413" s="217"/>
      <c r="T413" s="218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12" t="s">
        <v>220</v>
      </c>
      <c r="AU413" s="212" t="s">
        <v>86</v>
      </c>
      <c r="AV413" s="13" t="s">
        <v>86</v>
      </c>
      <c r="AW413" s="13" t="s">
        <v>3</v>
      </c>
      <c r="AX413" s="13" t="s">
        <v>84</v>
      </c>
      <c r="AY413" s="212" t="s">
        <v>168</v>
      </c>
    </row>
    <row r="414" s="2" customFormat="1" ht="24.15" customHeight="1">
      <c r="A414" s="37"/>
      <c r="B414" s="180"/>
      <c r="C414" s="181" t="s">
        <v>755</v>
      </c>
      <c r="D414" s="181" t="s">
        <v>171</v>
      </c>
      <c r="E414" s="182" t="s">
        <v>756</v>
      </c>
      <c r="F414" s="183" t="s">
        <v>757</v>
      </c>
      <c r="G414" s="184" t="s">
        <v>218</v>
      </c>
      <c r="H414" s="185">
        <v>208.25</v>
      </c>
      <c r="I414" s="186"/>
      <c r="J414" s="187">
        <f>ROUND(I414*H414,2)</f>
        <v>0</v>
      </c>
      <c r="K414" s="188"/>
      <c r="L414" s="38"/>
      <c r="M414" s="189" t="s">
        <v>1</v>
      </c>
      <c r="N414" s="190" t="s">
        <v>42</v>
      </c>
      <c r="O414" s="76"/>
      <c r="P414" s="191">
        <f>O414*H414</f>
        <v>0</v>
      </c>
      <c r="Q414" s="191">
        <v>0</v>
      </c>
      <c r="R414" s="191">
        <f>Q414*H414</f>
        <v>0</v>
      </c>
      <c r="S414" s="191">
        <v>0</v>
      </c>
      <c r="T414" s="192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93" t="s">
        <v>250</v>
      </c>
      <c r="AT414" s="193" t="s">
        <v>171</v>
      </c>
      <c r="AU414" s="193" t="s">
        <v>86</v>
      </c>
      <c r="AY414" s="18" t="s">
        <v>168</v>
      </c>
      <c r="BE414" s="194">
        <f>IF(N414="základní",J414,0)</f>
        <v>0</v>
      </c>
      <c r="BF414" s="194">
        <f>IF(N414="snížená",J414,0)</f>
        <v>0</v>
      </c>
      <c r="BG414" s="194">
        <f>IF(N414="zákl. přenesená",J414,0)</f>
        <v>0</v>
      </c>
      <c r="BH414" s="194">
        <f>IF(N414="sníž. přenesená",J414,0)</f>
        <v>0</v>
      </c>
      <c r="BI414" s="194">
        <f>IF(N414="nulová",J414,0)</f>
        <v>0</v>
      </c>
      <c r="BJ414" s="18" t="s">
        <v>84</v>
      </c>
      <c r="BK414" s="194">
        <f>ROUND(I414*H414,2)</f>
        <v>0</v>
      </c>
      <c r="BL414" s="18" t="s">
        <v>250</v>
      </c>
      <c r="BM414" s="193" t="s">
        <v>758</v>
      </c>
    </row>
    <row r="415" s="2" customFormat="1" ht="49.05" customHeight="1">
      <c r="A415" s="37"/>
      <c r="B415" s="180"/>
      <c r="C415" s="200" t="s">
        <v>759</v>
      </c>
      <c r="D415" s="200" t="s">
        <v>209</v>
      </c>
      <c r="E415" s="201" t="s">
        <v>760</v>
      </c>
      <c r="F415" s="202" t="s">
        <v>761</v>
      </c>
      <c r="G415" s="203" t="s">
        <v>218</v>
      </c>
      <c r="H415" s="204">
        <v>242.715</v>
      </c>
      <c r="I415" s="205"/>
      <c r="J415" s="206">
        <f>ROUND(I415*H415,2)</f>
        <v>0</v>
      </c>
      <c r="K415" s="207"/>
      <c r="L415" s="208"/>
      <c r="M415" s="209" t="s">
        <v>1</v>
      </c>
      <c r="N415" s="210" t="s">
        <v>42</v>
      </c>
      <c r="O415" s="76"/>
      <c r="P415" s="191">
        <f>O415*H415</f>
        <v>0</v>
      </c>
      <c r="Q415" s="191">
        <v>0.0043</v>
      </c>
      <c r="R415" s="191">
        <f>Q415*H415</f>
        <v>1.0436745000000001</v>
      </c>
      <c r="S415" s="191">
        <v>0</v>
      </c>
      <c r="T415" s="192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193" t="s">
        <v>333</v>
      </c>
      <c r="AT415" s="193" t="s">
        <v>209</v>
      </c>
      <c r="AU415" s="193" t="s">
        <v>86</v>
      </c>
      <c r="AY415" s="18" t="s">
        <v>168</v>
      </c>
      <c r="BE415" s="194">
        <f>IF(N415="základní",J415,0)</f>
        <v>0</v>
      </c>
      <c r="BF415" s="194">
        <f>IF(N415="snížená",J415,0)</f>
        <v>0</v>
      </c>
      <c r="BG415" s="194">
        <f>IF(N415="zákl. přenesená",J415,0)</f>
        <v>0</v>
      </c>
      <c r="BH415" s="194">
        <f>IF(N415="sníž. přenesená",J415,0)</f>
        <v>0</v>
      </c>
      <c r="BI415" s="194">
        <f>IF(N415="nulová",J415,0)</f>
        <v>0</v>
      </c>
      <c r="BJ415" s="18" t="s">
        <v>84</v>
      </c>
      <c r="BK415" s="194">
        <f>ROUND(I415*H415,2)</f>
        <v>0</v>
      </c>
      <c r="BL415" s="18" t="s">
        <v>250</v>
      </c>
      <c r="BM415" s="193" t="s">
        <v>762</v>
      </c>
    </row>
    <row r="416" s="13" customFormat="1">
      <c r="A416" s="13"/>
      <c r="B416" s="211"/>
      <c r="C416" s="13"/>
      <c r="D416" s="195" t="s">
        <v>220</v>
      </c>
      <c r="E416" s="13"/>
      <c r="F416" s="213" t="s">
        <v>763</v>
      </c>
      <c r="G416" s="13"/>
      <c r="H416" s="214">
        <v>242.715</v>
      </c>
      <c r="I416" s="215"/>
      <c r="J416" s="13"/>
      <c r="K416" s="13"/>
      <c r="L416" s="211"/>
      <c r="M416" s="216"/>
      <c r="N416" s="217"/>
      <c r="O416" s="217"/>
      <c r="P416" s="217"/>
      <c r="Q416" s="217"/>
      <c r="R416" s="217"/>
      <c r="S416" s="217"/>
      <c r="T416" s="218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12" t="s">
        <v>220</v>
      </c>
      <c r="AU416" s="212" t="s">
        <v>86</v>
      </c>
      <c r="AV416" s="13" t="s">
        <v>86</v>
      </c>
      <c r="AW416" s="13" t="s">
        <v>3</v>
      </c>
      <c r="AX416" s="13" t="s">
        <v>84</v>
      </c>
      <c r="AY416" s="212" t="s">
        <v>168</v>
      </c>
    </row>
    <row r="417" s="2" customFormat="1" ht="24.15" customHeight="1">
      <c r="A417" s="37"/>
      <c r="B417" s="180"/>
      <c r="C417" s="181" t="s">
        <v>764</v>
      </c>
      <c r="D417" s="181" t="s">
        <v>171</v>
      </c>
      <c r="E417" s="182" t="s">
        <v>765</v>
      </c>
      <c r="F417" s="183" t="s">
        <v>766</v>
      </c>
      <c r="G417" s="184" t="s">
        <v>218</v>
      </c>
      <c r="H417" s="185">
        <v>231.79499999999999</v>
      </c>
      <c r="I417" s="186"/>
      <c r="J417" s="187">
        <f>ROUND(I417*H417,2)</f>
        <v>0</v>
      </c>
      <c r="K417" s="188"/>
      <c r="L417" s="38"/>
      <c r="M417" s="189" t="s">
        <v>1</v>
      </c>
      <c r="N417" s="190" t="s">
        <v>42</v>
      </c>
      <c r="O417" s="76"/>
      <c r="P417" s="191">
        <f>O417*H417</f>
        <v>0</v>
      </c>
      <c r="Q417" s="191">
        <v>0</v>
      </c>
      <c r="R417" s="191">
        <f>Q417*H417</f>
        <v>0</v>
      </c>
      <c r="S417" s="191">
        <v>0.016500000000000001</v>
      </c>
      <c r="T417" s="192">
        <f>S417*H417</f>
        <v>3.8246175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93" t="s">
        <v>250</v>
      </c>
      <c r="AT417" s="193" t="s">
        <v>171</v>
      </c>
      <c r="AU417" s="193" t="s">
        <v>86</v>
      </c>
      <c r="AY417" s="18" t="s">
        <v>168</v>
      </c>
      <c r="BE417" s="194">
        <f>IF(N417="základní",J417,0)</f>
        <v>0</v>
      </c>
      <c r="BF417" s="194">
        <f>IF(N417="snížená",J417,0)</f>
        <v>0</v>
      </c>
      <c r="BG417" s="194">
        <f>IF(N417="zákl. přenesená",J417,0)</f>
        <v>0</v>
      </c>
      <c r="BH417" s="194">
        <f>IF(N417="sníž. přenesená",J417,0)</f>
        <v>0</v>
      </c>
      <c r="BI417" s="194">
        <f>IF(N417="nulová",J417,0)</f>
        <v>0</v>
      </c>
      <c r="BJ417" s="18" t="s">
        <v>84</v>
      </c>
      <c r="BK417" s="194">
        <f>ROUND(I417*H417,2)</f>
        <v>0</v>
      </c>
      <c r="BL417" s="18" t="s">
        <v>250</v>
      </c>
      <c r="BM417" s="193" t="s">
        <v>767</v>
      </c>
    </row>
    <row r="418" s="13" customFormat="1">
      <c r="A418" s="13"/>
      <c r="B418" s="211"/>
      <c r="C418" s="13"/>
      <c r="D418" s="195" t="s">
        <v>220</v>
      </c>
      <c r="E418" s="212" t="s">
        <v>1</v>
      </c>
      <c r="F418" s="213" t="s">
        <v>768</v>
      </c>
      <c r="G418" s="13"/>
      <c r="H418" s="214">
        <v>231.79499999999999</v>
      </c>
      <c r="I418" s="215"/>
      <c r="J418" s="13"/>
      <c r="K418" s="13"/>
      <c r="L418" s="211"/>
      <c r="M418" s="216"/>
      <c r="N418" s="217"/>
      <c r="O418" s="217"/>
      <c r="P418" s="217"/>
      <c r="Q418" s="217"/>
      <c r="R418" s="217"/>
      <c r="S418" s="217"/>
      <c r="T418" s="218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12" t="s">
        <v>220</v>
      </c>
      <c r="AU418" s="212" t="s">
        <v>86</v>
      </c>
      <c r="AV418" s="13" t="s">
        <v>86</v>
      </c>
      <c r="AW418" s="13" t="s">
        <v>33</v>
      </c>
      <c r="AX418" s="13" t="s">
        <v>84</v>
      </c>
      <c r="AY418" s="212" t="s">
        <v>168</v>
      </c>
    </row>
    <row r="419" s="2" customFormat="1" ht="33" customHeight="1">
      <c r="A419" s="37"/>
      <c r="B419" s="180"/>
      <c r="C419" s="181" t="s">
        <v>769</v>
      </c>
      <c r="D419" s="181" t="s">
        <v>171</v>
      </c>
      <c r="E419" s="182" t="s">
        <v>770</v>
      </c>
      <c r="F419" s="183" t="s">
        <v>771</v>
      </c>
      <c r="G419" s="184" t="s">
        <v>316</v>
      </c>
      <c r="H419" s="185">
        <v>12</v>
      </c>
      <c r="I419" s="186"/>
      <c r="J419" s="187">
        <f>ROUND(I419*H419,2)</f>
        <v>0</v>
      </c>
      <c r="K419" s="188"/>
      <c r="L419" s="38"/>
      <c r="M419" s="189" t="s">
        <v>1</v>
      </c>
      <c r="N419" s="190" t="s">
        <v>42</v>
      </c>
      <c r="O419" s="76"/>
      <c r="P419" s="191">
        <f>O419*H419</f>
        <v>0</v>
      </c>
      <c r="Q419" s="191">
        <v>0.0074999999999999997</v>
      </c>
      <c r="R419" s="191">
        <f>Q419*H419</f>
        <v>0.089999999999999997</v>
      </c>
      <c r="S419" s="191">
        <v>0</v>
      </c>
      <c r="T419" s="192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93" t="s">
        <v>250</v>
      </c>
      <c r="AT419" s="193" t="s">
        <v>171</v>
      </c>
      <c r="AU419" s="193" t="s">
        <v>86</v>
      </c>
      <c r="AY419" s="18" t="s">
        <v>168</v>
      </c>
      <c r="BE419" s="194">
        <f>IF(N419="základní",J419,0)</f>
        <v>0</v>
      </c>
      <c r="BF419" s="194">
        <f>IF(N419="snížená",J419,0)</f>
        <v>0</v>
      </c>
      <c r="BG419" s="194">
        <f>IF(N419="zákl. přenesená",J419,0)</f>
        <v>0</v>
      </c>
      <c r="BH419" s="194">
        <f>IF(N419="sníž. přenesená",J419,0)</f>
        <v>0</v>
      </c>
      <c r="BI419" s="194">
        <f>IF(N419="nulová",J419,0)</f>
        <v>0</v>
      </c>
      <c r="BJ419" s="18" t="s">
        <v>84</v>
      </c>
      <c r="BK419" s="194">
        <f>ROUND(I419*H419,2)</f>
        <v>0</v>
      </c>
      <c r="BL419" s="18" t="s">
        <v>250</v>
      </c>
      <c r="BM419" s="193" t="s">
        <v>772</v>
      </c>
    </row>
    <row r="420" s="13" customFormat="1">
      <c r="A420" s="13"/>
      <c r="B420" s="211"/>
      <c r="C420" s="13"/>
      <c r="D420" s="195" t="s">
        <v>220</v>
      </c>
      <c r="E420" s="212" t="s">
        <v>1</v>
      </c>
      <c r="F420" s="213" t="s">
        <v>773</v>
      </c>
      <c r="G420" s="13"/>
      <c r="H420" s="214">
        <v>12</v>
      </c>
      <c r="I420" s="215"/>
      <c r="J420" s="13"/>
      <c r="K420" s="13"/>
      <c r="L420" s="211"/>
      <c r="M420" s="216"/>
      <c r="N420" s="217"/>
      <c r="O420" s="217"/>
      <c r="P420" s="217"/>
      <c r="Q420" s="217"/>
      <c r="R420" s="217"/>
      <c r="S420" s="217"/>
      <c r="T420" s="21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12" t="s">
        <v>220</v>
      </c>
      <c r="AU420" s="212" t="s">
        <v>86</v>
      </c>
      <c r="AV420" s="13" t="s">
        <v>86</v>
      </c>
      <c r="AW420" s="13" t="s">
        <v>33</v>
      </c>
      <c r="AX420" s="13" t="s">
        <v>84</v>
      </c>
      <c r="AY420" s="212" t="s">
        <v>168</v>
      </c>
    </row>
    <row r="421" s="2" customFormat="1" ht="24.15" customHeight="1">
      <c r="A421" s="37"/>
      <c r="B421" s="180"/>
      <c r="C421" s="200" t="s">
        <v>774</v>
      </c>
      <c r="D421" s="200" t="s">
        <v>209</v>
      </c>
      <c r="E421" s="201" t="s">
        <v>775</v>
      </c>
      <c r="F421" s="202" t="s">
        <v>776</v>
      </c>
      <c r="G421" s="203" t="s">
        <v>316</v>
      </c>
      <c r="H421" s="204">
        <v>12</v>
      </c>
      <c r="I421" s="205"/>
      <c r="J421" s="206">
        <f>ROUND(I421*H421,2)</f>
        <v>0</v>
      </c>
      <c r="K421" s="207"/>
      <c r="L421" s="208"/>
      <c r="M421" s="209" t="s">
        <v>1</v>
      </c>
      <c r="N421" s="210" t="s">
        <v>42</v>
      </c>
      <c r="O421" s="76"/>
      <c r="P421" s="191">
        <f>O421*H421</f>
        <v>0</v>
      </c>
      <c r="Q421" s="191">
        <v>0.00010000000000000001</v>
      </c>
      <c r="R421" s="191">
        <f>Q421*H421</f>
        <v>0.0012000000000000001</v>
      </c>
      <c r="S421" s="191">
        <v>0</v>
      </c>
      <c r="T421" s="192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93" t="s">
        <v>333</v>
      </c>
      <c r="AT421" s="193" t="s">
        <v>209</v>
      </c>
      <c r="AU421" s="193" t="s">
        <v>86</v>
      </c>
      <c r="AY421" s="18" t="s">
        <v>168</v>
      </c>
      <c r="BE421" s="194">
        <f>IF(N421="základní",J421,0)</f>
        <v>0</v>
      </c>
      <c r="BF421" s="194">
        <f>IF(N421="snížená",J421,0)</f>
        <v>0</v>
      </c>
      <c r="BG421" s="194">
        <f>IF(N421="zákl. přenesená",J421,0)</f>
        <v>0</v>
      </c>
      <c r="BH421" s="194">
        <f>IF(N421="sníž. přenesená",J421,0)</f>
        <v>0</v>
      </c>
      <c r="BI421" s="194">
        <f>IF(N421="nulová",J421,0)</f>
        <v>0</v>
      </c>
      <c r="BJ421" s="18" t="s">
        <v>84</v>
      </c>
      <c r="BK421" s="194">
        <f>ROUND(I421*H421,2)</f>
        <v>0</v>
      </c>
      <c r="BL421" s="18" t="s">
        <v>250</v>
      </c>
      <c r="BM421" s="193" t="s">
        <v>777</v>
      </c>
    </row>
    <row r="422" s="2" customFormat="1" ht="37.8" customHeight="1">
      <c r="A422" s="37"/>
      <c r="B422" s="180"/>
      <c r="C422" s="181" t="s">
        <v>778</v>
      </c>
      <c r="D422" s="181" t="s">
        <v>171</v>
      </c>
      <c r="E422" s="182" t="s">
        <v>779</v>
      </c>
      <c r="F422" s="183" t="s">
        <v>780</v>
      </c>
      <c r="G422" s="184" t="s">
        <v>520</v>
      </c>
      <c r="H422" s="185">
        <v>59.200000000000003</v>
      </c>
      <c r="I422" s="186"/>
      <c r="J422" s="187">
        <f>ROUND(I422*H422,2)</f>
        <v>0</v>
      </c>
      <c r="K422" s="188"/>
      <c r="L422" s="38"/>
      <c r="M422" s="189" t="s">
        <v>1</v>
      </c>
      <c r="N422" s="190" t="s">
        <v>42</v>
      </c>
      <c r="O422" s="76"/>
      <c r="P422" s="191">
        <f>O422*H422</f>
        <v>0</v>
      </c>
      <c r="Q422" s="191">
        <v>0.00115</v>
      </c>
      <c r="R422" s="191">
        <f>Q422*H422</f>
        <v>0.068080000000000002</v>
      </c>
      <c r="S422" s="191">
        <v>0</v>
      </c>
      <c r="T422" s="192">
        <f>S422*H422</f>
        <v>0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93" t="s">
        <v>250</v>
      </c>
      <c r="AT422" s="193" t="s">
        <v>171</v>
      </c>
      <c r="AU422" s="193" t="s">
        <v>86</v>
      </c>
      <c r="AY422" s="18" t="s">
        <v>168</v>
      </c>
      <c r="BE422" s="194">
        <f>IF(N422="základní",J422,0)</f>
        <v>0</v>
      </c>
      <c r="BF422" s="194">
        <f>IF(N422="snížená",J422,0)</f>
        <v>0</v>
      </c>
      <c r="BG422" s="194">
        <f>IF(N422="zákl. přenesená",J422,0)</f>
        <v>0</v>
      </c>
      <c r="BH422" s="194">
        <f>IF(N422="sníž. přenesená",J422,0)</f>
        <v>0</v>
      </c>
      <c r="BI422" s="194">
        <f>IF(N422="nulová",J422,0)</f>
        <v>0</v>
      </c>
      <c r="BJ422" s="18" t="s">
        <v>84</v>
      </c>
      <c r="BK422" s="194">
        <f>ROUND(I422*H422,2)</f>
        <v>0</v>
      </c>
      <c r="BL422" s="18" t="s">
        <v>250</v>
      </c>
      <c r="BM422" s="193" t="s">
        <v>781</v>
      </c>
    </row>
    <row r="423" s="13" customFormat="1">
      <c r="A423" s="13"/>
      <c r="B423" s="211"/>
      <c r="C423" s="13"/>
      <c r="D423" s="195" t="s">
        <v>220</v>
      </c>
      <c r="E423" s="212" t="s">
        <v>1</v>
      </c>
      <c r="F423" s="213" t="s">
        <v>782</v>
      </c>
      <c r="G423" s="13"/>
      <c r="H423" s="214">
        <v>57.600000000000001</v>
      </c>
      <c r="I423" s="215"/>
      <c r="J423" s="13"/>
      <c r="K423" s="13"/>
      <c r="L423" s="211"/>
      <c r="M423" s="216"/>
      <c r="N423" s="217"/>
      <c r="O423" s="217"/>
      <c r="P423" s="217"/>
      <c r="Q423" s="217"/>
      <c r="R423" s="217"/>
      <c r="S423" s="217"/>
      <c r="T423" s="218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12" t="s">
        <v>220</v>
      </c>
      <c r="AU423" s="212" t="s">
        <v>86</v>
      </c>
      <c r="AV423" s="13" t="s">
        <v>86</v>
      </c>
      <c r="AW423" s="13" t="s">
        <v>33</v>
      </c>
      <c r="AX423" s="13" t="s">
        <v>77</v>
      </c>
      <c r="AY423" s="212" t="s">
        <v>168</v>
      </c>
    </row>
    <row r="424" s="13" customFormat="1">
      <c r="A424" s="13"/>
      <c r="B424" s="211"/>
      <c r="C424" s="13"/>
      <c r="D424" s="195" t="s">
        <v>220</v>
      </c>
      <c r="E424" s="212" t="s">
        <v>1</v>
      </c>
      <c r="F424" s="213" t="s">
        <v>783</v>
      </c>
      <c r="G424" s="13"/>
      <c r="H424" s="214">
        <v>1.6000000000000001</v>
      </c>
      <c r="I424" s="215"/>
      <c r="J424" s="13"/>
      <c r="K424" s="13"/>
      <c r="L424" s="211"/>
      <c r="M424" s="216"/>
      <c r="N424" s="217"/>
      <c r="O424" s="217"/>
      <c r="P424" s="217"/>
      <c r="Q424" s="217"/>
      <c r="R424" s="217"/>
      <c r="S424" s="217"/>
      <c r="T424" s="218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12" t="s">
        <v>220</v>
      </c>
      <c r="AU424" s="212" t="s">
        <v>86</v>
      </c>
      <c r="AV424" s="13" t="s">
        <v>86</v>
      </c>
      <c r="AW424" s="13" t="s">
        <v>33</v>
      </c>
      <c r="AX424" s="13" t="s">
        <v>77</v>
      </c>
      <c r="AY424" s="212" t="s">
        <v>168</v>
      </c>
    </row>
    <row r="425" s="14" customFormat="1">
      <c r="A425" s="14"/>
      <c r="B425" s="219"/>
      <c r="C425" s="14"/>
      <c r="D425" s="195" t="s">
        <v>220</v>
      </c>
      <c r="E425" s="220" t="s">
        <v>1</v>
      </c>
      <c r="F425" s="221" t="s">
        <v>261</v>
      </c>
      <c r="G425" s="14"/>
      <c r="H425" s="222">
        <v>59.200000000000003</v>
      </c>
      <c r="I425" s="223"/>
      <c r="J425" s="14"/>
      <c r="K425" s="14"/>
      <c r="L425" s="219"/>
      <c r="M425" s="224"/>
      <c r="N425" s="225"/>
      <c r="O425" s="225"/>
      <c r="P425" s="225"/>
      <c r="Q425" s="225"/>
      <c r="R425" s="225"/>
      <c r="S425" s="225"/>
      <c r="T425" s="22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20" t="s">
        <v>220</v>
      </c>
      <c r="AU425" s="220" t="s">
        <v>86</v>
      </c>
      <c r="AV425" s="14" t="s">
        <v>175</v>
      </c>
      <c r="AW425" s="14" t="s">
        <v>33</v>
      </c>
      <c r="AX425" s="14" t="s">
        <v>84</v>
      </c>
      <c r="AY425" s="220" t="s">
        <v>168</v>
      </c>
    </row>
    <row r="426" s="2" customFormat="1" ht="37.8" customHeight="1">
      <c r="A426" s="37"/>
      <c r="B426" s="180"/>
      <c r="C426" s="181" t="s">
        <v>784</v>
      </c>
      <c r="D426" s="181" t="s">
        <v>171</v>
      </c>
      <c r="E426" s="182" t="s">
        <v>785</v>
      </c>
      <c r="F426" s="183" t="s">
        <v>786</v>
      </c>
      <c r="G426" s="184" t="s">
        <v>520</v>
      </c>
      <c r="H426" s="185">
        <v>57.600000000000001</v>
      </c>
      <c r="I426" s="186"/>
      <c r="J426" s="187">
        <f>ROUND(I426*H426,2)</f>
        <v>0</v>
      </c>
      <c r="K426" s="188"/>
      <c r="L426" s="38"/>
      <c r="M426" s="189" t="s">
        <v>1</v>
      </c>
      <c r="N426" s="190" t="s">
        <v>42</v>
      </c>
      <c r="O426" s="76"/>
      <c r="P426" s="191">
        <f>O426*H426</f>
        <v>0</v>
      </c>
      <c r="Q426" s="191">
        <v>0.00063000000000000003</v>
      </c>
      <c r="R426" s="191">
        <f>Q426*H426</f>
        <v>0.036288000000000001</v>
      </c>
      <c r="S426" s="191">
        <v>0</v>
      </c>
      <c r="T426" s="192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93" t="s">
        <v>250</v>
      </c>
      <c r="AT426" s="193" t="s">
        <v>171</v>
      </c>
      <c r="AU426" s="193" t="s">
        <v>86</v>
      </c>
      <c r="AY426" s="18" t="s">
        <v>168</v>
      </c>
      <c r="BE426" s="194">
        <f>IF(N426="základní",J426,0)</f>
        <v>0</v>
      </c>
      <c r="BF426" s="194">
        <f>IF(N426="snížená",J426,0)</f>
        <v>0</v>
      </c>
      <c r="BG426" s="194">
        <f>IF(N426="zákl. přenesená",J426,0)</f>
        <v>0</v>
      </c>
      <c r="BH426" s="194">
        <f>IF(N426="sníž. přenesená",J426,0)</f>
        <v>0</v>
      </c>
      <c r="BI426" s="194">
        <f>IF(N426="nulová",J426,0)</f>
        <v>0</v>
      </c>
      <c r="BJ426" s="18" t="s">
        <v>84</v>
      </c>
      <c r="BK426" s="194">
        <f>ROUND(I426*H426,2)</f>
        <v>0</v>
      </c>
      <c r="BL426" s="18" t="s">
        <v>250</v>
      </c>
      <c r="BM426" s="193" t="s">
        <v>787</v>
      </c>
    </row>
    <row r="427" s="2" customFormat="1" ht="33" customHeight="1">
      <c r="A427" s="37"/>
      <c r="B427" s="180"/>
      <c r="C427" s="181" t="s">
        <v>788</v>
      </c>
      <c r="D427" s="181" t="s">
        <v>171</v>
      </c>
      <c r="E427" s="182" t="s">
        <v>789</v>
      </c>
      <c r="F427" s="183" t="s">
        <v>790</v>
      </c>
      <c r="G427" s="184" t="s">
        <v>520</v>
      </c>
      <c r="H427" s="185">
        <v>60.899999999999999</v>
      </c>
      <c r="I427" s="186"/>
      <c r="J427" s="187">
        <f>ROUND(I427*H427,2)</f>
        <v>0</v>
      </c>
      <c r="K427" s="188"/>
      <c r="L427" s="38"/>
      <c r="M427" s="189" t="s">
        <v>1</v>
      </c>
      <c r="N427" s="190" t="s">
        <v>42</v>
      </c>
      <c r="O427" s="76"/>
      <c r="P427" s="191">
        <f>O427*H427</f>
        <v>0</v>
      </c>
      <c r="Q427" s="191">
        <v>0.0015299999999999999</v>
      </c>
      <c r="R427" s="191">
        <f>Q427*H427</f>
        <v>0.093176999999999996</v>
      </c>
      <c r="S427" s="191">
        <v>0</v>
      </c>
      <c r="T427" s="192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93" t="s">
        <v>250</v>
      </c>
      <c r="AT427" s="193" t="s">
        <v>171</v>
      </c>
      <c r="AU427" s="193" t="s">
        <v>86</v>
      </c>
      <c r="AY427" s="18" t="s">
        <v>168</v>
      </c>
      <c r="BE427" s="194">
        <f>IF(N427="základní",J427,0)</f>
        <v>0</v>
      </c>
      <c r="BF427" s="194">
        <f>IF(N427="snížená",J427,0)</f>
        <v>0</v>
      </c>
      <c r="BG427" s="194">
        <f>IF(N427="zákl. přenesená",J427,0)</f>
        <v>0</v>
      </c>
      <c r="BH427" s="194">
        <f>IF(N427="sníž. přenesená",J427,0)</f>
        <v>0</v>
      </c>
      <c r="BI427" s="194">
        <f>IF(N427="nulová",J427,0)</f>
        <v>0</v>
      </c>
      <c r="BJ427" s="18" t="s">
        <v>84</v>
      </c>
      <c r="BK427" s="194">
        <f>ROUND(I427*H427,2)</f>
        <v>0</v>
      </c>
      <c r="BL427" s="18" t="s">
        <v>250</v>
      </c>
      <c r="BM427" s="193" t="s">
        <v>791</v>
      </c>
    </row>
    <row r="428" s="13" customFormat="1">
      <c r="A428" s="13"/>
      <c r="B428" s="211"/>
      <c r="C428" s="13"/>
      <c r="D428" s="195" t="s">
        <v>220</v>
      </c>
      <c r="E428" s="212" t="s">
        <v>1</v>
      </c>
      <c r="F428" s="213" t="s">
        <v>792</v>
      </c>
      <c r="G428" s="13"/>
      <c r="H428" s="214">
        <v>60.899999999999999</v>
      </c>
      <c r="I428" s="215"/>
      <c r="J428" s="13"/>
      <c r="K428" s="13"/>
      <c r="L428" s="211"/>
      <c r="M428" s="216"/>
      <c r="N428" s="217"/>
      <c r="O428" s="217"/>
      <c r="P428" s="217"/>
      <c r="Q428" s="217"/>
      <c r="R428" s="217"/>
      <c r="S428" s="217"/>
      <c r="T428" s="21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12" t="s">
        <v>220</v>
      </c>
      <c r="AU428" s="212" t="s">
        <v>86</v>
      </c>
      <c r="AV428" s="13" t="s">
        <v>86</v>
      </c>
      <c r="AW428" s="13" t="s">
        <v>33</v>
      </c>
      <c r="AX428" s="13" t="s">
        <v>84</v>
      </c>
      <c r="AY428" s="212" t="s">
        <v>168</v>
      </c>
    </row>
    <row r="429" s="2" customFormat="1" ht="37.8" customHeight="1">
      <c r="A429" s="37"/>
      <c r="B429" s="180"/>
      <c r="C429" s="181" t="s">
        <v>793</v>
      </c>
      <c r="D429" s="181" t="s">
        <v>171</v>
      </c>
      <c r="E429" s="182" t="s">
        <v>794</v>
      </c>
      <c r="F429" s="183" t="s">
        <v>795</v>
      </c>
      <c r="G429" s="184" t="s">
        <v>218</v>
      </c>
      <c r="H429" s="185">
        <v>148.24000000000001</v>
      </c>
      <c r="I429" s="186"/>
      <c r="J429" s="187">
        <f>ROUND(I429*H429,2)</f>
        <v>0</v>
      </c>
      <c r="K429" s="188"/>
      <c r="L429" s="38"/>
      <c r="M429" s="189" t="s">
        <v>1</v>
      </c>
      <c r="N429" s="190" t="s">
        <v>42</v>
      </c>
      <c r="O429" s="76"/>
      <c r="P429" s="191">
        <f>O429*H429</f>
        <v>0</v>
      </c>
      <c r="Q429" s="191">
        <v>0.00018000000000000001</v>
      </c>
      <c r="R429" s="191">
        <f>Q429*H429</f>
        <v>0.026683200000000004</v>
      </c>
      <c r="S429" s="191">
        <v>0</v>
      </c>
      <c r="T429" s="192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93" t="s">
        <v>250</v>
      </c>
      <c r="AT429" s="193" t="s">
        <v>171</v>
      </c>
      <c r="AU429" s="193" t="s">
        <v>86</v>
      </c>
      <c r="AY429" s="18" t="s">
        <v>168</v>
      </c>
      <c r="BE429" s="194">
        <f>IF(N429="základní",J429,0)</f>
        <v>0</v>
      </c>
      <c r="BF429" s="194">
        <f>IF(N429="snížená",J429,0)</f>
        <v>0</v>
      </c>
      <c r="BG429" s="194">
        <f>IF(N429="zákl. přenesená",J429,0)</f>
        <v>0</v>
      </c>
      <c r="BH429" s="194">
        <f>IF(N429="sníž. přenesená",J429,0)</f>
        <v>0</v>
      </c>
      <c r="BI429" s="194">
        <f>IF(N429="nulová",J429,0)</f>
        <v>0</v>
      </c>
      <c r="BJ429" s="18" t="s">
        <v>84</v>
      </c>
      <c r="BK429" s="194">
        <f>ROUND(I429*H429,2)</f>
        <v>0</v>
      </c>
      <c r="BL429" s="18" t="s">
        <v>250</v>
      </c>
      <c r="BM429" s="193" t="s">
        <v>796</v>
      </c>
    </row>
    <row r="430" s="13" customFormat="1">
      <c r="A430" s="13"/>
      <c r="B430" s="211"/>
      <c r="C430" s="13"/>
      <c r="D430" s="195" t="s">
        <v>220</v>
      </c>
      <c r="E430" s="212" t="s">
        <v>1</v>
      </c>
      <c r="F430" s="213" t="s">
        <v>797</v>
      </c>
      <c r="G430" s="13"/>
      <c r="H430" s="214">
        <v>148.24000000000001</v>
      </c>
      <c r="I430" s="215"/>
      <c r="J430" s="13"/>
      <c r="K430" s="13"/>
      <c r="L430" s="211"/>
      <c r="M430" s="216"/>
      <c r="N430" s="217"/>
      <c r="O430" s="217"/>
      <c r="P430" s="217"/>
      <c r="Q430" s="217"/>
      <c r="R430" s="217"/>
      <c r="S430" s="217"/>
      <c r="T430" s="21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12" t="s">
        <v>220</v>
      </c>
      <c r="AU430" s="212" t="s">
        <v>86</v>
      </c>
      <c r="AV430" s="13" t="s">
        <v>86</v>
      </c>
      <c r="AW430" s="13" t="s">
        <v>33</v>
      </c>
      <c r="AX430" s="13" t="s">
        <v>84</v>
      </c>
      <c r="AY430" s="212" t="s">
        <v>168</v>
      </c>
    </row>
    <row r="431" s="2" customFormat="1" ht="24.15" customHeight="1">
      <c r="A431" s="37"/>
      <c r="B431" s="180"/>
      <c r="C431" s="200" t="s">
        <v>798</v>
      </c>
      <c r="D431" s="200" t="s">
        <v>209</v>
      </c>
      <c r="E431" s="201" t="s">
        <v>799</v>
      </c>
      <c r="F431" s="202" t="s">
        <v>800</v>
      </c>
      <c r="G431" s="203" t="s">
        <v>218</v>
      </c>
      <c r="H431" s="204">
        <v>172.774</v>
      </c>
      <c r="I431" s="205"/>
      <c r="J431" s="206">
        <f>ROUND(I431*H431,2)</f>
        <v>0</v>
      </c>
      <c r="K431" s="207"/>
      <c r="L431" s="208"/>
      <c r="M431" s="209" t="s">
        <v>1</v>
      </c>
      <c r="N431" s="210" t="s">
        <v>42</v>
      </c>
      <c r="O431" s="76"/>
      <c r="P431" s="191">
        <f>O431*H431</f>
        <v>0</v>
      </c>
      <c r="Q431" s="191">
        <v>0.0022000000000000001</v>
      </c>
      <c r="R431" s="191">
        <f>Q431*H431</f>
        <v>0.38010280000000002</v>
      </c>
      <c r="S431" s="191">
        <v>0</v>
      </c>
      <c r="T431" s="192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93" t="s">
        <v>333</v>
      </c>
      <c r="AT431" s="193" t="s">
        <v>209</v>
      </c>
      <c r="AU431" s="193" t="s">
        <v>86</v>
      </c>
      <c r="AY431" s="18" t="s">
        <v>168</v>
      </c>
      <c r="BE431" s="194">
        <f>IF(N431="základní",J431,0)</f>
        <v>0</v>
      </c>
      <c r="BF431" s="194">
        <f>IF(N431="snížená",J431,0)</f>
        <v>0</v>
      </c>
      <c r="BG431" s="194">
        <f>IF(N431="zákl. přenesená",J431,0)</f>
        <v>0</v>
      </c>
      <c r="BH431" s="194">
        <f>IF(N431="sníž. přenesená",J431,0)</f>
        <v>0</v>
      </c>
      <c r="BI431" s="194">
        <f>IF(N431="nulová",J431,0)</f>
        <v>0</v>
      </c>
      <c r="BJ431" s="18" t="s">
        <v>84</v>
      </c>
      <c r="BK431" s="194">
        <f>ROUND(I431*H431,2)</f>
        <v>0</v>
      </c>
      <c r="BL431" s="18" t="s">
        <v>250</v>
      </c>
      <c r="BM431" s="193" t="s">
        <v>801</v>
      </c>
    </row>
    <row r="432" s="13" customFormat="1">
      <c r="A432" s="13"/>
      <c r="B432" s="211"/>
      <c r="C432" s="13"/>
      <c r="D432" s="195" t="s">
        <v>220</v>
      </c>
      <c r="E432" s="13"/>
      <c r="F432" s="213" t="s">
        <v>802</v>
      </c>
      <c r="G432" s="13"/>
      <c r="H432" s="214">
        <v>172.774</v>
      </c>
      <c r="I432" s="215"/>
      <c r="J432" s="13"/>
      <c r="K432" s="13"/>
      <c r="L432" s="211"/>
      <c r="M432" s="216"/>
      <c r="N432" s="217"/>
      <c r="O432" s="217"/>
      <c r="P432" s="217"/>
      <c r="Q432" s="217"/>
      <c r="R432" s="217"/>
      <c r="S432" s="217"/>
      <c r="T432" s="21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12" t="s">
        <v>220</v>
      </c>
      <c r="AU432" s="212" t="s">
        <v>86</v>
      </c>
      <c r="AV432" s="13" t="s">
        <v>86</v>
      </c>
      <c r="AW432" s="13" t="s">
        <v>3</v>
      </c>
      <c r="AX432" s="13" t="s">
        <v>84</v>
      </c>
      <c r="AY432" s="212" t="s">
        <v>168</v>
      </c>
    </row>
    <row r="433" s="2" customFormat="1" ht="37.8" customHeight="1">
      <c r="A433" s="37"/>
      <c r="B433" s="180"/>
      <c r="C433" s="181" t="s">
        <v>803</v>
      </c>
      <c r="D433" s="181" t="s">
        <v>171</v>
      </c>
      <c r="E433" s="182" t="s">
        <v>804</v>
      </c>
      <c r="F433" s="183" t="s">
        <v>805</v>
      </c>
      <c r="G433" s="184" t="s">
        <v>218</v>
      </c>
      <c r="H433" s="185">
        <v>48.399999999999999</v>
      </c>
      <c r="I433" s="186"/>
      <c r="J433" s="187">
        <f>ROUND(I433*H433,2)</f>
        <v>0</v>
      </c>
      <c r="K433" s="188"/>
      <c r="L433" s="38"/>
      <c r="M433" s="189" t="s">
        <v>1</v>
      </c>
      <c r="N433" s="190" t="s">
        <v>42</v>
      </c>
      <c r="O433" s="76"/>
      <c r="P433" s="191">
        <f>O433*H433</f>
        <v>0</v>
      </c>
      <c r="Q433" s="191">
        <v>0.00036000000000000002</v>
      </c>
      <c r="R433" s="191">
        <f>Q433*H433</f>
        <v>0.017424000000000002</v>
      </c>
      <c r="S433" s="191">
        <v>0</v>
      </c>
      <c r="T433" s="192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93" t="s">
        <v>250</v>
      </c>
      <c r="AT433" s="193" t="s">
        <v>171</v>
      </c>
      <c r="AU433" s="193" t="s">
        <v>86</v>
      </c>
      <c r="AY433" s="18" t="s">
        <v>168</v>
      </c>
      <c r="BE433" s="194">
        <f>IF(N433="základní",J433,0)</f>
        <v>0</v>
      </c>
      <c r="BF433" s="194">
        <f>IF(N433="snížená",J433,0)</f>
        <v>0</v>
      </c>
      <c r="BG433" s="194">
        <f>IF(N433="zákl. přenesená",J433,0)</f>
        <v>0</v>
      </c>
      <c r="BH433" s="194">
        <f>IF(N433="sníž. přenesená",J433,0)</f>
        <v>0</v>
      </c>
      <c r="BI433" s="194">
        <f>IF(N433="nulová",J433,0)</f>
        <v>0</v>
      </c>
      <c r="BJ433" s="18" t="s">
        <v>84</v>
      </c>
      <c r="BK433" s="194">
        <f>ROUND(I433*H433,2)</f>
        <v>0</v>
      </c>
      <c r="BL433" s="18" t="s">
        <v>250</v>
      </c>
      <c r="BM433" s="193" t="s">
        <v>806</v>
      </c>
    </row>
    <row r="434" s="13" customFormat="1">
      <c r="A434" s="13"/>
      <c r="B434" s="211"/>
      <c r="C434" s="13"/>
      <c r="D434" s="195" t="s">
        <v>220</v>
      </c>
      <c r="E434" s="212" t="s">
        <v>1</v>
      </c>
      <c r="F434" s="213" t="s">
        <v>807</v>
      </c>
      <c r="G434" s="13"/>
      <c r="H434" s="214">
        <v>48.399999999999999</v>
      </c>
      <c r="I434" s="215"/>
      <c r="J434" s="13"/>
      <c r="K434" s="13"/>
      <c r="L434" s="211"/>
      <c r="M434" s="216"/>
      <c r="N434" s="217"/>
      <c r="O434" s="217"/>
      <c r="P434" s="217"/>
      <c r="Q434" s="217"/>
      <c r="R434" s="217"/>
      <c r="S434" s="217"/>
      <c r="T434" s="21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12" t="s">
        <v>220</v>
      </c>
      <c r="AU434" s="212" t="s">
        <v>86</v>
      </c>
      <c r="AV434" s="13" t="s">
        <v>86</v>
      </c>
      <c r="AW434" s="13" t="s">
        <v>33</v>
      </c>
      <c r="AX434" s="13" t="s">
        <v>84</v>
      </c>
      <c r="AY434" s="212" t="s">
        <v>168</v>
      </c>
    </row>
    <row r="435" s="2" customFormat="1" ht="24.15" customHeight="1">
      <c r="A435" s="37"/>
      <c r="B435" s="180"/>
      <c r="C435" s="200" t="s">
        <v>808</v>
      </c>
      <c r="D435" s="200" t="s">
        <v>209</v>
      </c>
      <c r="E435" s="201" t="s">
        <v>799</v>
      </c>
      <c r="F435" s="202" t="s">
        <v>800</v>
      </c>
      <c r="G435" s="203" t="s">
        <v>218</v>
      </c>
      <c r="H435" s="204">
        <v>56.409999999999997</v>
      </c>
      <c r="I435" s="205"/>
      <c r="J435" s="206">
        <f>ROUND(I435*H435,2)</f>
        <v>0</v>
      </c>
      <c r="K435" s="207"/>
      <c r="L435" s="208"/>
      <c r="M435" s="209" t="s">
        <v>1</v>
      </c>
      <c r="N435" s="210" t="s">
        <v>42</v>
      </c>
      <c r="O435" s="76"/>
      <c r="P435" s="191">
        <f>O435*H435</f>
        <v>0</v>
      </c>
      <c r="Q435" s="191">
        <v>0.0022000000000000001</v>
      </c>
      <c r="R435" s="191">
        <f>Q435*H435</f>
        <v>0.124102</v>
      </c>
      <c r="S435" s="191">
        <v>0</v>
      </c>
      <c r="T435" s="192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193" t="s">
        <v>333</v>
      </c>
      <c r="AT435" s="193" t="s">
        <v>209</v>
      </c>
      <c r="AU435" s="193" t="s">
        <v>86</v>
      </c>
      <c r="AY435" s="18" t="s">
        <v>168</v>
      </c>
      <c r="BE435" s="194">
        <f>IF(N435="základní",J435,0)</f>
        <v>0</v>
      </c>
      <c r="BF435" s="194">
        <f>IF(N435="snížená",J435,0)</f>
        <v>0</v>
      </c>
      <c r="BG435" s="194">
        <f>IF(N435="zákl. přenesená",J435,0)</f>
        <v>0</v>
      </c>
      <c r="BH435" s="194">
        <f>IF(N435="sníž. přenesená",J435,0)</f>
        <v>0</v>
      </c>
      <c r="BI435" s="194">
        <f>IF(N435="nulová",J435,0)</f>
        <v>0</v>
      </c>
      <c r="BJ435" s="18" t="s">
        <v>84</v>
      </c>
      <c r="BK435" s="194">
        <f>ROUND(I435*H435,2)</f>
        <v>0</v>
      </c>
      <c r="BL435" s="18" t="s">
        <v>250</v>
      </c>
      <c r="BM435" s="193" t="s">
        <v>809</v>
      </c>
    </row>
    <row r="436" s="13" customFormat="1">
      <c r="A436" s="13"/>
      <c r="B436" s="211"/>
      <c r="C436" s="13"/>
      <c r="D436" s="195" t="s">
        <v>220</v>
      </c>
      <c r="E436" s="13"/>
      <c r="F436" s="213" t="s">
        <v>810</v>
      </c>
      <c r="G436" s="13"/>
      <c r="H436" s="214">
        <v>56.409999999999997</v>
      </c>
      <c r="I436" s="215"/>
      <c r="J436" s="13"/>
      <c r="K436" s="13"/>
      <c r="L436" s="211"/>
      <c r="M436" s="216"/>
      <c r="N436" s="217"/>
      <c r="O436" s="217"/>
      <c r="P436" s="217"/>
      <c r="Q436" s="217"/>
      <c r="R436" s="217"/>
      <c r="S436" s="217"/>
      <c r="T436" s="21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12" t="s">
        <v>220</v>
      </c>
      <c r="AU436" s="212" t="s">
        <v>86</v>
      </c>
      <c r="AV436" s="13" t="s">
        <v>86</v>
      </c>
      <c r="AW436" s="13" t="s">
        <v>3</v>
      </c>
      <c r="AX436" s="13" t="s">
        <v>84</v>
      </c>
      <c r="AY436" s="212" t="s">
        <v>168</v>
      </c>
    </row>
    <row r="437" s="2" customFormat="1" ht="37.8" customHeight="1">
      <c r="A437" s="37"/>
      <c r="B437" s="180"/>
      <c r="C437" s="181" t="s">
        <v>811</v>
      </c>
      <c r="D437" s="181" t="s">
        <v>171</v>
      </c>
      <c r="E437" s="182" t="s">
        <v>812</v>
      </c>
      <c r="F437" s="183" t="s">
        <v>813</v>
      </c>
      <c r="G437" s="184" t="s">
        <v>218</v>
      </c>
      <c r="H437" s="185">
        <v>34.5</v>
      </c>
      <c r="I437" s="186"/>
      <c r="J437" s="187">
        <f>ROUND(I437*H437,2)</f>
        <v>0</v>
      </c>
      <c r="K437" s="188"/>
      <c r="L437" s="38"/>
      <c r="M437" s="189" t="s">
        <v>1</v>
      </c>
      <c r="N437" s="190" t="s">
        <v>42</v>
      </c>
      <c r="O437" s="76"/>
      <c r="P437" s="191">
        <f>O437*H437</f>
        <v>0</v>
      </c>
      <c r="Q437" s="191">
        <v>0.00054000000000000001</v>
      </c>
      <c r="R437" s="191">
        <f>Q437*H437</f>
        <v>0.018630000000000001</v>
      </c>
      <c r="S437" s="191">
        <v>0</v>
      </c>
      <c r="T437" s="192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93" t="s">
        <v>250</v>
      </c>
      <c r="AT437" s="193" t="s">
        <v>171</v>
      </c>
      <c r="AU437" s="193" t="s">
        <v>86</v>
      </c>
      <c r="AY437" s="18" t="s">
        <v>168</v>
      </c>
      <c r="BE437" s="194">
        <f>IF(N437="základní",J437,0)</f>
        <v>0</v>
      </c>
      <c r="BF437" s="194">
        <f>IF(N437="snížená",J437,0)</f>
        <v>0</v>
      </c>
      <c r="BG437" s="194">
        <f>IF(N437="zákl. přenesená",J437,0)</f>
        <v>0</v>
      </c>
      <c r="BH437" s="194">
        <f>IF(N437="sníž. přenesená",J437,0)</f>
        <v>0</v>
      </c>
      <c r="BI437" s="194">
        <f>IF(N437="nulová",J437,0)</f>
        <v>0</v>
      </c>
      <c r="BJ437" s="18" t="s">
        <v>84</v>
      </c>
      <c r="BK437" s="194">
        <f>ROUND(I437*H437,2)</f>
        <v>0</v>
      </c>
      <c r="BL437" s="18" t="s">
        <v>250</v>
      </c>
      <c r="BM437" s="193" t="s">
        <v>814</v>
      </c>
    </row>
    <row r="438" s="13" customFormat="1">
      <c r="A438" s="13"/>
      <c r="B438" s="211"/>
      <c r="C438" s="13"/>
      <c r="D438" s="195" t="s">
        <v>220</v>
      </c>
      <c r="E438" s="212" t="s">
        <v>1</v>
      </c>
      <c r="F438" s="213" t="s">
        <v>815</v>
      </c>
      <c r="G438" s="13"/>
      <c r="H438" s="214">
        <v>34.5</v>
      </c>
      <c r="I438" s="215"/>
      <c r="J438" s="13"/>
      <c r="K438" s="13"/>
      <c r="L438" s="211"/>
      <c r="M438" s="216"/>
      <c r="N438" s="217"/>
      <c r="O438" s="217"/>
      <c r="P438" s="217"/>
      <c r="Q438" s="217"/>
      <c r="R438" s="217"/>
      <c r="S438" s="217"/>
      <c r="T438" s="218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12" t="s">
        <v>220</v>
      </c>
      <c r="AU438" s="212" t="s">
        <v>86</v>
      </c>
      <c r="AV438" s="13" t="s">
        <v>86</v>
      </c>
      <c r="AW438" s="13" t="s">
        <v>33</v>
      </c>
      <c r="AX438" s="13" t="s">
        <v>84</v>
      </c>
      <c r="AY438" s="212" t="s">
        <v>168</v>
      </c>
    </row>
    <row r="439" s="2" customFormat="1" ht="24.15" customHeight="1">
      <c r="A439" s="37"/>
      <c r="B439" s="180"/>
      <c r="C439" s="200" t="s">
        <v>816</v>
      </c>
      <c r="D439" s="200" t="s">
        <v>209</v>
      </c>
      <c r="E439" s="201" t="s">
        <v>799</v>
      </c>
      <c r="F439" s="202" t="s">
        <v>800</v>
      </c>
      <c r="G439" s="203" t="s">
        <v>218</v>
      </c>
      <c r="H439" s="204">
        <v>40.210000000000001</v>
      </c>
      <c r="I439" s="205"/>
      <c r="J439" s="206">
        <f>ROUND(I439*H439,2)</f>
        <v>0</v>
      </c>
      <c r="K439" s="207"/>
      <c r="L439" s="208"/>
      <c r="M439" s="209" t="s">
        <v>1</v>
      </c>
      <c r="N439" s="210" t="s">
        <v>42</v>
      </c>
      <c r="O439" s="76"/>
      <c r="P439" s="191">
        <f>O439*H439</f>
        <v>0</v>
      </c>
      <c r="Q439" s="191">
        <v>0.0022000000000000001</v>
      </c>
      <c r="R439" s="191">
        <f>Q439*H439</f>
        <v>0.088462000000000013</v>
      </c>
      <c r="S439" s="191">
        <v>0</v>
      </c>
      <c r="T439" s="192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193" t="s">
        <v>333</v>
      </c>
      <c r="AT439" s="193" t="s">
        <v>209</v>
      </c>
      <c r="AU439" s="193" t="s">
        <v>86</v>
      </c>
      <c r="AY439" s="18" t="s">
        <v>168</v>
      </c>
      <c r="BE439" s="194">
        <f>IF(N439="základní",J439,0)</f>
        <v>0</v>
      </c>
      <c r="BF439" s="194">
        <f>IF(N439="snížená",J439,0)</f>
        <v>0</v>
      </c>
      <c r="BG439" s="194">
        <f>IF(N439="zákl. přenesená",J439,0)</f>
        <v>0</v>
      </c>
      <c r="BH439" s="194">
        <f>IF(N439="sníž. přenesená",J439,0)</f>
        <v>0</v>
      </c>
      <c r="BI439" s="194">
        <f>IF(N439="nulová",J439,0)</f>
        <v>0</v>
      </c>
      <c r="BJ439" s="18" t="s">
        <v>84</v>
      </c>
      <c r="BK439" s="194">
        <f>ROUND(I439*H439,2)</f>
        <v>0</v>
      </c>
      <c r="BL439" s="18" t="s">
        <v>250</v>
      </c>
      <c r="BM439" s="193" t="s">
        <v>817</v>
      </c>
    </row>
    <row r="440" s="13" customFormat="1">
      <c r="A440" s="13"/>
      <c r="B440" s="211"/>
      <c r="C440" s="13"/>
      <c r="D440" s="195" t="s">
        <v>220</v>
      </c>
      <c r="E440" s="13"/>
      <c r="F440" s="213" t="s">
        <v>818</v>
      </c>
      <c r="G440" s="13"/>
      <c r="H440" s="214">
        <v>40.210000000000001</v>
      </c>
      <c r="I440" s="215"/>
      <c r="J440" s="13"/>
      <c r="K440" s="13"/>
      <c r="L440" s="211"/>
      <c r="M440" s="216"/>
      <c r="N440" s="217"/>
      <c r="O440" s="217"/>
      <c r="P440" s="217"/>
      <c r="Q440" s="217"/>
      <c r="R440" s="217"/>
      <c r="S440" s="217"/>
      <c r="T440" s="218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12" t="s">
        <v>220</v>
      </c>
      <c r="AU440" s="212" t="s">
        <v>86</v>
      </c>
      <c r="AV440" s="13" t="s">
        <v>86</v>
      </c>
      <c r="AW440" s="13" t="s">
        <v>3</v>
      </c>
      <c r="AX440" s="13" t="s">
        <v>84</v>
      </c>
      <c r="AY440" s="212" t="s">
        <v>168</v>
      </c>
    </row>
    <row r="441" s="2" customFormat="1" ht="24.15" customHeight="1">
      <c r="A441" s="37"/>
      <c r="B441" s="180"/>
      <c r="C441" s="181" t="s">
        <v>819</v>
      </c>
      <c r="D441" s="181" t="s">
        <v>171</v>
      </c>
      <c r="E441" s="182" t="s">
        <v>820</v>
      </c>
      <c r="F441" s="183" t="s">
        <v>821</v>
      </c>
      <c r="G441" s="184" t="s">
        <v>218</v>
      </c>
      <c r="H441" s="185">
        <v>231.79499999999999</v>
      </c>
      <c r="I441" s="186"/>
      <c r="J441" s="187">
        <f>ROUND(I441*H441,2)</f>
        <v>0</v>
      </c>
      <c r="K441" s="188"/>
      <c r="L441" s="38"/>
      <c r="M441" s="189" t="s">
        <v>1</v>
      </c>
      <c r="N441" s="190" t="s">
        <v>42</v>
      </c>
      <c r="O441" s="76"/>
      <c r="P441" s="191">
        <f>O441*H441</f>
        <v>0</v>
      </c>
      <c r="Q441" s="191">
        <v>0</v>
      </c>
      <c r="R441" s="191">
        <f>Q441*H441</f>
        <v>0</v>
      </c>
      <c r="S441" s="191">
        <v>0.0035999999999999999</v>
      </c>
      <c r="T441" s="192">
        <f>S441*H441</f>
        <v>0.83446199999999993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93" t="s">
        <v>250</v>
      </c>
      <c r="AT441" s="193" t="s">
        <v>171</v>
      </c>
      <c r="AU441" s="193" t="s">
        <v>86</v>
      </c>
      <c r="AY441" s="18" t="s">
        <v>168</v>
      </c>
      <c r="BE441" s="194">
        <f>IF(N441="základní",J441,0)</f>
        <v>0</v>
      </c>
      <c r="BF441" s="194">
        <f>IF(N441="snížená",J441,0)</f>
        <v>0</v>
      </c>
      <c r="BG441" s="194">
        <f>IF(N441="zákl. přenesená",J441,0)</f>
        <v>0</v>
      </c>
      <c r="BH441" s="194">
        <f>IF(N441="sníž. přenesená",J441,0)</f>
        <v>0</v>
      </c>
      <c r="BI441" s="194">
        <f>IF(N441="nulová",J441,0)</f>
        <v>0</v>
      </c>
      <c r="BJ441" s="18" t="s">
        <v>84</v>
      </c>
      <c r="BK441" s="194">
        <f>ROUND(I441*H441,2)</f>
        <v>0</v>
      </c>
      <c r="BL441" s="18" t="s">
        <v>250</v>
      </c>
      <c r="BM441" s="193" t="s">
        <v>822</v>
      </c>
    </row>
    <row r="442" s="2" customFormat="1" ht="24.15" customHeight="1">
      <c r="A442" s="37"/>
      <c r="B442" s="180"/>
      <c r="C442" s="181" t="s">
        <v>823</v>
      </c>
      <c r="D442" s="181" t="s">
        <v>171</v>
      </c>
      <c r="E442" s="182" t="s">
        <v>824</v>
      </c>
      <c r="F442" s="183" t="s">
        <v>825</v>
      </c>
      <c r="G442" s="184" t="s">
        <v>218</v>
      </c>
      <c r="H442" s="185">
        <v>251.30000000000001</v>
      </c>
      <c r="I442" s="186"/>
      <c r="J442" s="187">
        <f>ROUND(I442*H442,2)</f>
        <v>0</v>
      </c>
      <c r="K442" s="188"/>
      <c r="L442" s="38"/>
      <c r="M442" s="189" t="s">
        <v>1</v>
      </c>
      <c r="N442" s="190" t="s">
        <v>42</v>
      </c>
      <c r="O442" s="76"/>
      <c r="P442" s="191">
        <f>O442*H442</f>
        <v>0</v>
      </c>
      <c r="Q442" s="191">
        <v>0</v>
      </c>
      <c r="R442" s="191">
        <f>Q442*H442</f>
        <v>0</v>
      </c>
      <c r="S442" s="191">
        <v>0</v>
      </c>
      <c r="T442" s="192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193" t="s">
        <v>250</v>
      </c>
      <c r="AT442" s="193" t="s">
        <v>171</v>
      </c>
      <c r="AU442" s="193" t="s">
        <v>86</v>
      </c>
      <c r="AY442" s="18" t="s">
        <v>168</v>
      </c>
      <c r="BE442" s="194">
        <f>IF(N442="základní",J442,0)</f>
        <v>0</v>
      </c>
      <c r="BF442" s="194">
        <f>IF(N442="snížená",J442,0)</f>
        <v>0</v>
      </c>
      <c r="BG442" s="194">
        <f>IF(N442="zákl. přenesená",J442,0)</f>
        <v>0</v>
      </c>
      <c r="BH442" s="194">
        <f>IF(N442="sníž. přenesená",J442,0)</f>
        <v>0</v>
      </c>
      <c r="BI442" s="194">
        <f>IF(N442="nulová",J442,0)</f>
        <v>0</v>
      </c>
      <c r="BJ442" s="18" t="s">
        <v>84</v>
      </c>
      <c r="BK442" s="194">
        <f>ROUND(I442*H442,2)</f>
        <v>0</v>
      </c>
      <c r="BL442" s="18" t="s">
        <v>250</v>
      </c>
      <c r="BM442" s="193" t="s">
        <v>826</v>
      </c>
    </row>
    <row r="443" s="13" customFormat="1">
      <c r="A443" s="13"/>
      <c r="B443" s="211"/>
      <c r="C443" s="13"/>
      <c r="D443" s="195" t="s">
        <v>220</v>
      </c>
      <c r="E443" s="212" t="s">
        <v>1</v>
      </c>
      <c r="F443" s="213" t="s">
        <v>827</v>
      </c>
      <c r="G443" s="13"/>
      <c r="H443" s="214">
        <v>231.13999999999999</v>
      </c>
      <c r="I443" s="215"/>
      <c r="J443" s="13"/>
      <c r="K443" s="13"/>
      <c r="L443" s="211"/>
      <c r="M443" s="216"/>
      <c r="N443" s="217"/>
      <c r="O443" s="217"/>
      <c r="P443" s="217"/>
      <c r="Q443" s="217"/>
      <c r="R443" s="217"/>
      <c r="S443" s="217"/>
      <c r="T443" s="21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12" t="s">
        <v>220</v>
      </c>
      <c r="AU443" s="212" t="s">
        <v>86</v>
      </c>
      <c r="AV443" s="13" t="s">
        <v>86</v>
      </c>
      <c r="AW443" s="13" t="s">
        <v>33</v>
      </c>
      <c r="AX443" s="13" t="s">
        <v>77</v>
      </c>
      <c r="AY443" s="212" t="s">
        <v>168</v>
      </c>
    </row>
    <row r="444" s="13" customFormat="1">
      <c r="A444" s="13"/>
      <c r="B444" s="211"/>
      <c r="C444" s="13"/>
      <c r="D444" s="195" t="s">
        <v>220</v>
      </c>
      <c r="E444" s="212" t="s">
        <v>1</v>
      </c>
      <c r="F444" s="213" t="s">
        <v>828</v>
      </c>
      <c r="G444" s="13"/>
      <c r="H444" s="214">
        <v>20.16</v>
      </c>
      <c r="I444" s="215"/>
      <c r="J444" s="13"/>
      <c r="K444" s="13"/>
      <c r="L444" s="211"/>
      <c r="M444" s="216"/>
      <c r="N444" s="217"/>
      <c r="O444" s="217"/>
      <c r="P444" s="217"/>
      <c r="Q444" s="217"/>
      <c r="R444" s="217"/>
      <c r="S444" s="217"/>
      <c r="T444" s="21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12" t="s">
        <v>220</v>
      </c>
      <c r="AU444" s="212" t="s">
        <v>86</v>
      </c>
      <c r="AV444" s="13" t="s">
        <v>86</v>
      </c>
      <c r="AW444" s="13" t="s">
        <v>33</v>
      </c>
      <c r="AX444" s="13" t="s">
        <v>77</v>
      </c>
      <c r="AY444" s="212" t="s">
        <v>168</v>
      </c>
    </row>
    <row r="445" s="14" customFormat="1">
      <c r="A445" s="14"/>
      <c r="B445" s="219"/>
      <c r="C445" s="14"/>
      <c r="D445" s="195" t="s">
        <v>220</v>
      </c>
      <c r="E445" s="220" t="s">
        <v>1</v>
      </c>
      <c r="F445" s="221" t="s">
        <v>261</v>
      </c>
      <c r="G445" s="14"/>
      <c r="H445" s="222">
        <v>251.30000000000001</v>
      </c>
      <c r="I445" s="223"/>
      <c r="J445" s="14"/>
      <c r="K445" s="14"/>
      <c r="L445" s="219"/>
      <c r="M445" s="224"/>
      <c r="N445" s="225"/>
      <c r="O445" s="225"/>
      <c r="P445" s="225"/>
      <c r="Q445" s="225"/>
      <c r="R445" s="225"/>
      <c r="S445" s="225"/>
      <c r="T445" s="22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20" t="s">
        <v>220</v>
      </c>
      <c r="AU445" s="220" t="s">
        <v>86</v>
      </c>
      <c r="AV445" s="14" t="s">
        <v>175</v>
      </c>
      <c r="AW445" s="14" t="s">
        <v>33</v>
      </c>
      <c r="AX445" s="14" t="s">
        <v>84</v>
      </c>
      <c r="AY445" s="220" t="s">
        <v>168</v>
      </c>
    </row>
    <row r="446" s="2" customFormat="1" ht="16.5" customHeight="1">
      <c r="A446" s="37"/>
      <c r="B446" s="180"/>
      <c r="C446" s="200" t="s">
        <v>829</v>
      </c>
      <c r="D446" s="200" t="s">
        <v>209</v>
      </c>
      <c r="E446" s="201" t="s">
        <v>830</v>
      </c>
      <c r="F446" s="202" t="s">
        <v>831</v>
      </c>
      <c r="G446" s="203" t="s">
        <v>218</v>
      </c>
      <c r="H446" s="204">
        <v>290.25200000000001</v>
      </c>
      <c r="I446" s="205"/>
      <c r="J446" s="206">
        <f>ROUND(I446*H446,2)</f>
        <v>0</v>
      </c>
      <c r="K446" s="207"/>
      <c r="L446" s="208"/>
      <c r="M446" s="209" t="s">
        <v>1</v>
      </c>
      <c r="N446" s="210" t="s">
        <v>42</v>
      </c>
      <c r="O446" s="76"/>
      <c r="P446" s="191">
        <f>O446*H446</f>
        <v>0</v>
      </c>
      <c r="Q446" s="191">
        <v>0.00012</v>
      </c>
      <c r="R446" s="191">
        <f>Q446*H446</f>
        <v>0.034830240000000005</v>
      </c>
      <c r="S446" s="191">
        <v>0</v>
      </c>
      <c r="T446" s="192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93" t="s">
        <v>333</v>
      </c>
      <c r="AT446" s="193" t="s">
        <v>209</v>
      </c>
      <c r="AU446" s="193" t="s">
        <v>86</v>
      </c>
      <c r="AY446" s="18" t="s">
        <v>168</v>
      </c>
      <c r="BE446" s="194">
        <f>IF(N446="základní",J446,0)</f>
        <v>0</v>
      </c>
      <c r="BF446" s="194">
        <f>IF(N446="snížená",J446,0)</f>
        <v>0</v>
      </c>
      <c r="BG446" s="194">
        <f>IF(N446="zákl. přenesená",J446,0)</f>
        <v>0</v>
      </c>
      <c r="BH446" s="194">
        <f>IF(N446="sníž. přenesená",J446,0)</f>
        <v>0</v>
      </c>
      <c r="BI446" s="194">
        <f>IF(N446="nulová",J446,0)</f>
        <v>0</v>
      </c>
      <c r="BJ446" s="18" t="s">
        <v>84</v>
      </c>
      <c r="BK446" s="194">
        <f>ROUND(I446*H446,2)</f>
        <v>0</v>
      </c>
      <c r="BL446" s="18" t="s">
        <v>250</v>
      </c>
      <c r="BM446" s="193" t="s">
        <v>832</v>
      </c>
    </row>
    <row r="447" s="13" customFormat="1">
      <c r="A447" s="13"/>
      <c r="B447" s="211"/>
      <c r="C447" s="13"/>
      <c r="D447" s="195" t="s">
        <v>220</v>
      </c>
      <c r="E447" s="13"/>
      <c r="F447" s="213" t="s">
        <v>833</v>
      </c>
      <c r="G447" s="13"/>
      <c r="H447" s="214">
        <v>290.25200000000001</v>
      </c>
      <c r="I447" s="215"/>
      <c r="J447" s="13"/>
      <c r="K447" s="13"/>
      <c r="L447" s="211"/>
      <c r="M447" s="216"/>
      <c r="N447" s="217"/>
      <c r="O447" s="217"/>
      <c r="P447" s="217"/>
      <c r="Q447" s="217"/>
      <c r="R447" s="217"/>
      <c r="S447" s="217"/>
      <c r="T447" s="21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12" t="s">
        <v>220</v>
      </c>
      <c r="AU447" s="212" t="s">
        <v>86</v>
      </c>
      <c r="AV447" s="13" t="s">
        <v>86</v>
      </c>
      <c r="AW447" s="13" t="s">
        <v>3</v>
      </c>
      <c r="AX447" s="13" t="s">
        <v>84</v>
      </c>
      <c r="AY447" s="212" t="s">
        <v>168</v>
      </c>
    </row>
    <row r="448" s="2" customFormat="1" ht="24.15" customHeight="1">
      <c r="A448" s="37"/>
      <c r="B448" s="180"/>
      <c r="C448" s="181" t="s">
        <v>834</v>
      </c>
      <c r="D448" s="181" t="s">
        <v>171</v>
      </c>
      <c r="E448" s="182" t="s">
        <v>835</v>
      </c>
      <c r="F448" s="183" t="s">
        <v>836</v>
      </c>
      <c r="G448" s="184" t="s">
        <v>218</v>
      </c>
      <c r="H448" s="185">
        <v>34.560000000000002</v>
      </c>
      <c r="I448" s="186"/>
      <c r="J448" s="187">
        <f>ROUND(I448*H448,2)</f>
        <v>0</v>
      </c>
      <c r="K448" s="188"/>
      <c r="L448" s="38"/>
      <c r="M448" s="189" t="s">
        <v>1</v>
      </c>
      <c r="N448" s="190" t="s">
        <v>42</v>
      </c>
      <c r="O448" s="76"/>
      <c r="P448" s="191">
        <f>O448*H448</f>
        <v>0</v>
      </c>
      <c r="Q448" s="191">
        <v>0</v>
      </c>
      <c r="R448" s="191">
        <f>Q448*H448</f>
        <v>0</v>
      </c>
      <c r="S448" s="191">
        <v>0</v>
      </c>
      <c r="T448" s="192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193" t="s">
        <v>250</v>
      </c>
      <c r="AT448" s="193" t="s">
        <v>171</v>
      </c>
      <c r="AU448" s="193" t="s">
        <v>86</v>
      </c>
      <c r="AY448" s="18" t="s">
        <v>168</v>
      </c>
      <c r="BE448" s="194">
        <f>IF(N448="základní",J448,0)</f>
        <v>0</v>
      </c>
      <c r="BF448" s="194">
        <f>IF(N448="snížená",J448,0)</f>
        <v>0</v>
      </c>
      <c r="BG448" s="194">
        <f>IF(N448="zákl. přenesená",J448,0)</f>
        <v>0</v>
      </c>
      <c r="BH448" s="194">
        <f>IF(N448="sníž. přenesená",J448,0)</f>
        <v>0</v>
      </c>
      <c r="BI448" s="194">
        <f>IF(N448="nulová",J448,0)</f>
        <v>0</v>
      </c>
      <c r="BJ448" s="18" t="s">
        <v>84</v>
      </c>
      <c r="BK448" s="194">
        <f>ROUND(I448*H448,2)</f>
        <v>0</v>
      </c>
      <c r="BL448" s="18" t="s">
        <v>250</v>
      </c>
      <c r="BM448" s="193" t="s">
        <v>837</v>
      </c>
    </row>
    <row r="449" s="13" customFormat="1">
      <c r="A449" s="13"/>
      <c r="B449" s="211"/>
      <c r="C449" s="13"/>
      <c r="D449" s="195" t="s">
        <v>220</v>
      </c>
      <c r="E449" s="212" t="s">
        <v>1</v>
      </c>
      <c r="F449" s="213" t="s">
        <v>838</v>
      </c>
      <c r="G449" s="13"/>
      <c r="H449" s="214">
        <v>34.560000000000002</v>
      </c>
      <c r="I449" s="215"/>
      <c r="J449" s="13"/>
      <c r="K449" s="13"/>
      <c r="L449" s="211"/>
      <c r="M449" s="216"/>
      <c r="N449" s="217"/>
      <c r="O449" s="217"/>
      <c r="P449" s="217"/>
      <c r="Q449" s="217"/>
      <c r="R449" s="217"/>
      <c r="S449" s="217"/>
      <c r="T449" s="21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12" t="s">
        <v>220</v>
      </c>
      <c r="AU449" s="212" t="s">
        <v>86</v>
      </c>
      <c r="AV449" s="13" t="s">
        <v>86</v>
      </c>
      <c r="AW449" s="13" t="s">
        <v>33</v>
      </c>
      <c r="AX449" s="13" t="s">
        <v>84</v>
      </c>
      <c r="AY449" s="212" t="s">
        <v>168</v>
      </c>
    </row>
    <row r="450" s="2" customFormat="1" ht="16.5" customHeight="1">
      <c r="A450" s="37"/>
      <c r="B450" s="180"/>
      <c r="C450" s="200" t="s">
        <v>839</v>
      </c>
      <c r="D450" s="200" t="s">
        <v>209</v>
      </c>
      <c r="E450" s="201" t="s">
        <v>750</v>
      </c>
      <c r="F450" s="202" t="s">
        <v>751</v>
      </c>
      <c r="G450" s="203" t="s">
        <v>242</v>
      </c>
      <c r="H450" s="204">
        <v>0.012</v>
      </c>
      <c r="I450" s="205"/>
      <c r="J450" s="206">
        <f>ROUND(I450*H450,2)</f>
        <v>0</v>
      </c>
      <c r="K450" s="207"/>
      <c r="L450" s="208"/>
      <c r="M450" s="209" t="s">
        <v>1</v>
      </c>
      <c r="N450" s="210" t="s">
        <v>42</v>
      </c>
      <c r="O450" s="76"/>
      <c r="P450" s="191">
        <f>O450*H450</f>
        <v>0</v>
      </c>
      <c r="Q450" s="191">
        <v>1</v>
      </c>
      <c r="R450" s="191">
        <f>Q450*H450</f>
        <v>0.012</v>
      </c>
      <c r="S450" s="191">
        <v>0</v>
      </c>
      <c r="T450" s="192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193" t="s">
        <v>333</v>
      </c>
      <c r="AT450" s="193" t="s">
        <v>209</v>
      </c>
      <c r="AU450" s="193" t="s">
        <v>86</v>
      </c>
      <c r="AY450" s="18" t="s">
        <v>168</v>
      </c>
      <c r="BE450" s="194">
        <f>IF(N450="základní",J450,0)</f>
        <v>0</v>
      </c>
      <c r="BF450" s="194">
        <f>IF(N450="snížená",J450,0)</f>
        <v>0</v>
      </c>
      <c r="BG450" s="194">
        <f>IF(N450="zákl. přenesená",J450,0)</f>
        <v>0</v>
      </c>
      <c r="BH450" s="194">
        <f>IF(N450="sníž. přenesená",J450,0)</f>
        <v>0</v>
      </c>
      <c r="BI450" s="194">
        <f>IF(N450="nulová",J450,0)</f>
        <v>0</v>
      </c>
      <c r="BJ450" s="18" t="s">
        <v>84</v>
      </c>
      <c r="BK450" s="194">
        <f>ROUND(I450*H450,2)</f>
        <v>0</v>
      </c>
      <c r="BL450" s="18" t="s">
        <v>250</v>
      </c>
      <c r="BM450" s="193" t="s">
        <v>840</v>
      </c>
    </row>
    <row r="451" s="2" customFormat="1">
      <c r="A451" s="37"/>
      <c r="B451" s="38"/>
      <c r="C451" s="37"/>
      <c r="D451" s="195" t="s">
        <v>188</v>
      </c>
      <c r="E451" s="37"/>
      <c r="F451" s="196" t="s">
        <v>753</v>
      </c>
      <c r="G451" s="37"/>
      <c r="H451" s="37"/>
      <c r="I451" s="197"/>
      <c r="J451" s="37"/>
      <c r="K451" s="37"/>
      <c r="L451" s="38"/>
      <c r="M451" s="198"/>
      <c r="N451" s="199"/>
      <c r="O451" s="76"/>
      <c r="P451" s="76"/>
      <c r="Q451" s="76"/>
      <c r="R451" s="76"/>
      <c r="S451" s="76"/>
      <c r="T451" s="7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8" t="s">
        <v>188</v>
      </c>
      <c r="AU451" s="18" t="s">
        <v>86</v>
      </c>
    </row>
    <row r="452" s="13" customFormat="1">
      <c r="A452" s="13"/>
      <c r="B452" s="211"/>
      <c r="C452" s="13"/>
      <c r="D452" s="195" t="s">
        <v>220</v>
      </c>
      <c r="E452" s="13"/>
      <c r="F452" s="213" t="s">
        <v>841</v>
      </c>
      <c r="G452" s="13"/>
      <c r="H452" s="214">
        <v>0.012</v>
      </c>
      <c r="I452" s="215"/>
      <c r="J452" s="13"/>
      <c r="K452" s="13"/>
      <c r="L452" s="211"/>
      <c r="M452" s="216"/>
      <c r="N452" s="217"/>
      <c r="O452" s="217"/>
      <c r="P452" s="217"/>
      <c r="Q452" s="217"/>
      <c r="R452" s="217"/>
      <c r="S452" s="217"/>
      <c r="T452" s="21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12" t="s">
        <v>220</v>
      </c>
      <c r="AU452" s="212" t="s">
        <v>86</v>
      </c>
      <c r="AV452" s="13" t="s">
        <v>86</v>
      </c>
      <c r="AW452" s="13" t="s">
        <v>3</v>
      </c>
      <c r="AX452" s="13" t="s">
        <v>84</v>
      </c>
      <c r="AY452" s="212" t="s">
        <v>168</v>
      </c>
    </row>
    <row r="453" s="2" customFormat="1" ht="33" customHeight="1">
      <c r="A453" s="37"/>
      <c r="B453" s="180"/>
      <c r="C453" s="181" t="s">
        <v>842</v>
      </c>
      <c r="D453" s="181" t="s">
        <v>171</v>
      </c>
      <c r="E453" s="182" t="s">
        <v>843</v>
      </c>
      <c r="F453" s="183" t="s">
        <v>844</v>
      </c>
      <c r="G453" s="184" t="s">
        <v>218</v>
      </c>
      <c r="H453" s="185">
        <v>34.560000000000002</v>
      </c>
      <c r="I453" s="186"/>
      <c r="J453" s="187">
        <f>ROUND(I453*H453,2)</f>
        <v>0</v>
      </c>
      <c r="K453" s="188"/>
      <c r="L453" s="38"/>
      <c r="M453" s="189" t="s">
        <v>1</v>
      </c>
      <c r="N453" s="190" t="s">
        <v>42</v>
      </c>
      <c r="O453" s="76"/>
      <c r="P453" s="191">
        <f>O453*H453</f>
        <v>0</v>
      </c>
      <c r="Q453" s="191">
        <v>0</v>
      </c>
      <c r="R453" s="191">
        <f>Q453*H453</f>
        <v>0</v>
      </c>
      <c r="S453" s="191">
        <v>0</v>
      </c>
      <c r="T453" s="192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93" t="s">
        <v>250</v>
      </c>
      <c r="AT453" s="193" t="s">
        <v>171</v>
      </c>
      <c r="AU453" s="193" t="s">
        <v>86</v>
      </c>
      <c r="AY453" s="18" t="s">
        <v>168</v>
      </c>
      <c r="BE453" s="194">
        <f>IF(N453="základní",J453,0)</f>
        <v>0</v>
      </c>
      <c r="BF453" s="194">
        <f>IF(N453="snížená",J453,0)</f>
        <v>0</v>
      </c>
      <c r="BG453" s="194">
        <f>IF(N453="zákl. přenesená",J453,0)</f>
        <v>0</v>
      </c>
      <c r="BH453" s="194">
        <f>IF(N453="sníž. přenesená",J453,0)</f>
        <v>0</v>
      </c>
      <c r="BI453" s="194">
        <f>IF(N453="nulová",J453,0)</f>
        <v>0</v>
      </c>
      <c r="BJ453" s="18" t="s">
        <v>84</v>
      </c>
      <c r="BK453" s="194">
        <f>ROUND(I453*H453,2)</f>
        <v>0</v>
      </c>
      <c r="BL453" s="18" t="s">
        <v>250</v>
      </c>
      <c r="BM453" s="193" t="s">
        <v>845</v>
      </c>
    </row>
    <row r="454" s="2" customFormat="1" ht="49.05" customHeight="1">
      <c r="A454" s="37"/>
      <c r="B454" s="180"/>
      <c r="C454" s="200" t="s">
        <v>846</v>
      </c>
      <c r="D454" s="200" t="s">
        <v>209</v>
      </c>
      <c r="E454" s="201" t="s">
        <v>760</v>
      </c>
      <c r="F454" s="202" t="s">
        <v>761</v>
      </c>
      <c r="G454" s="203" t="s">
        <v>218</v>
      </c>
      <c r="H454" s="204">
        <v>41.472000000000001</v>
      </c>
      <c r="I454" s="205"/>
      <c r="J454" s="206">
        <f>ROUND(I454*H454,2)</f>
        <v>0</v>
      </c>
      <c r="K454" s="207"/>
      <c r="L454" s="208"/>
      <c r="M454" s="209" t="s">
        <v>1</v>
      </c>
      <c r="N454" s="210" t="s">
        <v>42</v>
      </c>
      <c r="O454" s="76"/>
      <c r="P454" s="191">
        <f>O454*H454</f>
        <v>0</v>
      </c>
      <c r="Q454" s="191">
        <v>0.0043</v>
      </c>
      <c r="R454" s="191">
        <f>Q454*H454</f>
        <v>0.17832960000000001</v>
      </c>
      <c r="S454" s="191">
        <v>0</v>
      </c>
      <c r="T454" s="192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193" t="s">
        <v>333</v>
      </c>
      <c r="AT454" s="193" t="s">
        <v>209</v>
      </c>
      <c r="AU454" s="193" t="s">
        <v>86</v>
      </c>
      <c r="AY454" s="18" t="s">
        <v>168</v>
      </c>
      <c r="BE454" s="194">
        <f>IF(N454="základní",J454,0)</f>
        <v>0</v>
      </c>
      <c r="BF454" s="194">
        <f>IF(N454="snížená",J454,0)</f>
        <v>0</v>
      </c>
      <c r="BG454" s="194">
        <f>IF(N454="zákl. přenesená",J454,0)</f>
        <v>0</v>
      </c>
      <c r="BH454" s="194">
        <f>IF(N454="sníž. přenesená",J454,0)</f>
        <v>0</v>
      </c>
      <c r="BI454" s="194">
        <f>IF(N454="nulová",J454,0)</f>
        <v>0</v>
      </c>
      <c r="BJ454" s="18" t="s">
        <v>84</v>
      </c>
      <c r="BK454" s="194">
        <f>ROUND(I454*H454,2)</f>
        <v>0</v>
      </c>
      <c r="BL454" s="18" t="s">
        <v>250</v>
      </c>
      <c r="BM454" s="193" t="s">
        <v>847</v>
      </c>
    </row>
    <row r="455" s="13" customFormat="1">
      <c r="A455" s="13"/>
      <c r="B455" s="211"/>
      <c r="C455" s="13"/>
      <c r="D455" s="195" t="s">
        <v>220</v>
      </c>
      <c r="E455" s="13"/>
      <c r="F455" s="213" t="s">
        <v>848</v>
      </c>
      <c r="G455" s="13"/>
      <c r="H455" s="214">
        <v>41.472000000000001</v>
      </c>
      <c r="I455" s="215"/>
      <c r="J455" s="13"/>
      <c r="K455" s="13"/>
      <c r="L455" s="211"/>
      <c r="M455" s="216"/>
      <c r="N455" s="217"/>
      <c r="O455" s="217"/>
      <c r="P455" s="217"/>
      <c r="Q455" s="217"/>
      <c r="R455" s="217"/>
      <c r="S455" s="217"/>
      <c r="T455" s="21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12" t="s">
        <v>220</v>
      </c>
      <c r="AU455" s="212" t="s">
        <v>86</v>
      </c>
      <c r="AV455" s="13" t="s">
        <v>86</v>
      </c>
      <c r="AW455" s="13" t="s">
        <v>3</v>
      </c>
      <c r="AX455" s="13" t="s">
        <v>84</v>
      </c>
      <c r="AY455" s="212" t="s">
        <v>168</v>
      </c>
    </row>
    <row r="456" s="2" customFormat="1" ht="24.15" customHeight="1">
      <c r="A456" s="37"/>
      <c r="B456" s="180"/>
      <c r="C456" s="181" t="s">
        <v>849</v>
      </c>
      <c r="D456" s="181" t="s">
        <v>171</v>
      </c>
      <c r="E456" s="182" t="s">
        <v>850</v>
      </c>
      <c r="F456" s="183" t="s">
        <v>851</v>
      </c>
      <c r="G456" s="184" t="s">
        <v>218</v>
      </c>
      <c r="H456" s="185">
        <v>20.16</v>
      </c>
      <c r="I456" s="186"/>
      <c r="J456" s="187">
        <f>ROUND(I456*H456,2)</f>
        <v>0</v>
      </c>
      <c r="K456" s="188"/>
      <c r="L456" s="38"/>
      <c r="M456" s="189" t="s">
        <v>1</v>
      </c>
      <c r="N456" s="190" t="s">
        <v>42</v>
      </c>
      <c r="O456" s="76"/>
      <c r="P456" s="191">
        <f>O456*H456</f>
        <v>0</v>
      </c>
      <c r="Q456" s="191">
        <v>0.00018000000000000001</v>
      </c>
      <c r="R456" s="191">
        <f>Q456*H456</f>
        <v>0.0036288000000000002</v>
      </c>
      <c r="S456" s="191">
        <v>0</v>
      </c>
      <c r="T456" s="192">
        <f>S456*H456</f>
        <v>0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193" t="s">
        <v>250</v>
      </c>
      <c r="AT456" s="193" t="s">
        <v>171</v>
      </c>
      <c r="AU456" s="193" t="s">
        <v>86</v>
      </c>
      <c r="AY456" s="18" t="s">
        <v>168</v>
      </c>
      <c r="BE456" s="194">
        <f>IF(N456="základní",J456,0)</f>
        <v>0</v>
      </c>
      <c r="BF456" s="194">
        <f>IF(N456="snížená",J456,0)</f>
        <v>0</v>
      </c>
      <c r="BG456" s="194">
        <f>IF(N456="zákl. přenesená",J456,0)</f>
        <v>0</v>
      </c>
      <c r="BH456" s="194">
        <f>IF(N456="sníž. přenesená",J456,0)</f>
        <v>0</v>
      </c>
      <c r="BI456" s="194">
        <f>IF(N456="nulová",J456,0)</f>
        <v>0</v>
      </c>
      <c r="BJ456" s="18" t="s">
        <v>84</v>
      </c>
      <c r="BK456" s="194">
        <f>ROUND(I456*H456,2)</f>
        <v>0</v>
      </c>
      <c r="BL456" s="18" t="s">
        <v>250</v>
      </c>
      <c r="BM456" s="193" t="s">
        <v>852</v>
      </c>
    </row>
    <row r="457" s="13" customFormat="1">
      <c r="A457" s="13"/>
      <c r="B457" s="211"/>
      <c r="C457" s="13"/>
      <c r="D457" s="195" t="s">
        <v>220</v>
      </c>
      <c r="E457" s="212" t="s">
        <v>1</v>
      </c>
      <c r="F457" s="213" t="s">
        <v>853</v>
      </c>
      <c r="G457" s="13"/>
      <c r="H457" s="214">
        <v>20.16</v>
      </c>
      <c r="I457" s="215"/>
      <c r="J457" s="13"/>
      <c r="K457" s="13"/>
      <c r="L457" s="211"/>
      <c r="M457" s="216"/>
      <c r="N457" s="217"/>
      <c r="O457" s="217"/>
      <c r="P457" s="217"/>
      <c r="Q457" s="217"/>
      <c r="R457" s="217"/>
      <c r="S457" s="217"/>
      <c r="T457" s="218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12" t="s">
        <v>220</v>
      </c>
      <c r="AU457" s="212" t="s">
        <v>86</v>
      </c>
      <c r="AV457" s="13" t="s">
        <v>86</v>
      </c>
      <c r="AW457" s="13" t="s">
        <v>33</v>
      </c>
      <c r="AX457" s="13" t="s">
        <v>84</v>
      </c>
      <c r="AY457" s="212" t="s">
        <v>168</v>
      </c>
    </row>
    <row r="458" s="2" customFormat="1" ht="24.15" customHeight="1">
      <c r="A458" s="37"/>
      <c r="B458" s="180"/>
      <c r="C458" s="200" t="s">
        <v>854</v>
      </c>
      <c r="D458" s="200" t="s">
        <v>209</v>
      </c>
      <c r="E458" s="201" t="s">
        <v>799</v>
      </c>
      <c r="F458" s="202" t="s">
        <v>800</v>
      </c>
      <c r="G458" s="203" t="s">
        <v>218</v>
      </c>
      <c r="H458" s="204">
        <v>3.629</v>
      </c>
      <c r="I458" s="205"/>
      <c r="J458" s="206">
        <f>ROUND(I458*H458,2)</f>
        <v>0</v>
      </c>
      <c r="K458" s="207"/>
      <c r="L458" s="208"/>
      <c r="M458" s="209" t="s">
        <v>1</v>
      </c>
      <c r="N458" s="210" t="s">
        <v>42</v>
      </c>
      <c r="O458" s="76"/>
      <c r="P458" s="191">
        <f>O458*H458</f>
        <v>0</v>
      </c>
      <c r="Q458" s="191">
        <v>0.0022000000000000001</v>
      </c>
      <c r="R458" s="191">
        <f>Q458*H458</f>
        <v>0.007983800000000001</v>
      </c>
      <c r="S458" s="191">
        <v>0</v>
      </c>
      <c r="T458" s="192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93" t="s">
        <v>333</v>
      </c>
      <c r="AT458" s="193" t="s">
        <v>209</v>
      </c>
      <c r="AU458" s="193" t="s">
        <v>86</v>
      </c>
      <c r="AY458" s="18" t="s">
        <v>168</v>
      </c>
      <c r="BE458" s="194">
        <f>IF(N458="základní",J458,0)</f>
        <v>0</v>
      </c>
      <c r="BF458" s="194">
        <f>IF(N458="snížená",J458,0)</f>
        <v>0</v>
      </c>
      <c r="BG458" s="194">
        <f>IF(N458="zákl. přenesená",J458,0)</f>
        <v>0</v>
      </c>
      <c r="BH458" s="194">
        <f>IF(N458="sníž. přenesená",J458,0)</f>
        <v>0</v>
      </c>
      <c r="BI458" s="194">
        <f>IF(N458="nulová",J458,0)</f>
        <v>0</v>
      </c>
      <c r="BJ458" s="18" t="s">
        <v>84</v>
      </c>
      <c r="BK458" s="194">
        <f>ROUND(I458*H458,2)</f>
        <v>0</v>
      </c>
      <c r="BL458" s="18" t="s">
        <v>250</v>
      </c>
      <c r="BM458" s="193" t="s">
        <v>855</v>
      </c>
    </row>
    <row r="459" s="13" customFormat="1">
      <c r="A459" s="13"/>
      <c r="B459" s="211"/>
      <c r="C459" s="13"/>
      <c r="D459" s="195" t="s">
        <v>220</v>
      </c>
      <c r="E459" s="13"/>
      <c r="F459" s="213" t="s">
        <v>856</v>
      </c>
      <c r="G459" s="13"/>
      <c r="H459" s="214">
        <v>3.629</v>
      </c>
      <c r="I459" s="215"/>
      <c r="J459" s="13"/>
      <c r="K459" s="13"/>
      <c r="L459" s="211"/>
      <c r="M459" s="216"/>
      <c r="N459" s="217"/>
      <c r="O459" s="217"/>
      <c r="P459" s="217"/>
      <c r="Q459" s="217"/>
      <c r="R459" s="217"/>
      <c r="S459" s="217"/>
      <c r="T459" s="21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12" t="s">
        <v>220</v>
      </c>
      <c r="AU459" s="212" t="s">
        <v>86</v>
      </c>
      <c r="AV459" s="13" t="s">
        <v>86</v>
      </c>
      <c r="AW459" s="13" t="s">
        <v>3</v>
      </c>
      <c r="AX459" s="13" t="s">
        <v>84</v>
      </c>
      <c r="AY459" s="212" t="s">
        <v>168</v>
      </c>
    </row>
    <row r="460" s="2" customFormat="1" ht="24.15" customHeight="1">
      <c r="A460" s="37"/>
      <c r="B460" s="180"/>
      <c r="C460" s="181" t="s">
        <v>857</v>
      </c>
      <c r="D460" s="181" t="s">
        <v>171</v>
      </c>
      <c r="E460" s="182" t="s">
        <v>858</v>
      </c>
      <c r="F460" s="183" t="s">
        <v>859</v>
      </c>
      <c r="G460" s="184" t="s">
        <v>242</v>
      </c>
      <c r="H460" s="185">
        <v>2.294</v>
      </c>
      <c r="I460" s="186"/>
      <c r="J460" s="187">
        <f>ROUND(I460*H460,2)</f>
        <v>0</v>
      </c>
      <c r="K460" s="188"/>
      <c r="L460" s="38"/>
      <c r="M460" s="189" t="s">
        <v>1</v>
      </c>
      <c r="N460" s="190" t="s">
        <v>42</v>
      </c>
      <c r="O460" s="76"/>
      <c r="P460" s="191">
        <f>O460*H460</f>
        <v>0</v>
      </c>
      <c r="Q460" s="191">
        <v>0</v>
      </c>
      <c r="R460" s="191">
        <f>Q460*H460</f>
        <v>0</v>
      </c>
      <c r="S460" s="191">
        <v>0</v>
      </c>
      <c r="T460" s="192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193" t="s">
        <v>250</v>
      </c>
      <c r="AT460" s="193" t="s">
        <v>171</v>
      </c>
      <c r="AU460" s="193" t="s">
        <v>86</v>
      </c>
      <c r="AY460" s="18" t="s">
        <v>168</v>
      </c>
      <c r="BE460" s="194">
        <f>IF(N460="základní",J460,0)</f>
        <v>0</v>
      </c>
      <c r="BF460" s="194">
        <f>IF(N460="snížená",J460,0)</f>
        <v>0</v>
      </c>
      <c r="BG460" s="194">
        <f>IF(N460="zákl. přenesená",J460,0)</f>
        <v>0</v>
      </c>
      <c r="BH460" s="194">
        <f>IF(N460="sníž. přenesená",J460,0)</f>
        <v>0</v>
      </c>
      <c r="BI460" s="194">
        <f>IF(N460="nulová",J460,0)</f>
        <v>0</v>
      </c>
      <c r="BJ460" s="18" t="s">
        <v>84</v>
      </c>
      <c r="BK460" s="194">
        <f>ROUND(I460*H460,2)</f>
        <v>0</v>
      </c>
      <c r="BL460" s="18" t="s">
        <v>250</v>
      </c>
      <c r="BM460" s="193" t="s">
        <v>860</v>
      </c>
    </row>
    <row r="461" s="12" customFormat="1" ht="22.8" customHeight="1">
      <c r="A461" s="12"/>
      <c r="B461" s="168"/>
      <c r="C461" s="12"/>
      <c r="D461" s="169" t="s">
        <v>76</v>
      </c>
      <c r="E461" s="178" t="s">
        <v>861</v>
      </c>
      <c r="F461" s="178" t="s">
        <v>862</v>
      </c>
      <c r="G461" s="12"/>
      <c r="H461" s="12"/>
      <c r="I461" s="171"/>
      <c r="J461" s="179">
        <f>BK461</f>
        <v>0</v>
      </c>
      <c r="K461" s="12"/>
      <c r="L461" s="168"/>
      <c r="M461" s="172"/>
      <c r="N461" s="173"/>
      <c r="O461" s="173"/>
      <c r="P461" s="174">
        <f>SUM(P462:P487)</f>
        <v>0</v>
      </c>
      <c r="Q461" s="173"/>
      <c r="R461" s="174">
        <f>SUM(R462:R487)</f>
        <v>2.5853551500000003</v>
      </c>
      <c r="S461" s="173"/>
      <c r="T461" s="175">
        <f>SUM(T462:T487)</f>
        <v>1.30305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169" t="s">
        <v>86</v>
      </c>
      <c r="AT461" s="176" t="s">
        <v>76</v>
      </c>
      <c r="AU461" s="176" t="s">
        <v>84</v>
      </c>
      <c r="AY461" s="169" t="s">
        <v>168</v>
      </c>
      <c r="BK461" s="177">
        <f>SUM(BK462:BK487)</f>
        <v>0</v>
      </c>
    </row>
    <row r="462" s="2" customFormat="1" ht="24.15" customHeight="1">
      <c r="A462" s="37"/>
      <c r="B462" s="180"/>
      <c r="C462" s="181" t="s">
        <v>863</v>
      </c>
      <c r="D462" s="181" t="s">
        <v>171</v>
      </c>
      <c r="E462" s="182" t="s">
        <v>864</v>
      </c>
      <c r="F462" s="183" t="s">
        <v>865</v>
      </c>
      <c r="G462" s="184" t="s">
        <v>218</v>
      </c>
      <c r="H462" s="185">
        <v>201.06999999999999</v>
      </c>
      <c r="I462" s="186"/>
      <c r="J462" s="187">
        <f>ROUND(I462*H462,2)</f>
        <v>0</v>
      </c>
      <c r="K462" s="188"/>
      <c r="L462" s="38"/>
      <c r="M462" s="189" t="s">
        <v>1</v>
      </c>
      <c r="N462" s="190" t="s">
        <v>42</v>
      </c>
      <c r="O462" s="76"/>
      <c r="P462" s="191">
        <f>O462*H462</f>
        <v>0</v>
      </c>
      <c r="Q462" s="191">
        <v>0</v>
      </c>
      <c r="R462" s="191">
        <f>Q462*H462</f>
        <v>0</v>
      </c>
      <c r="S462" s="191">
        <v>0</v>
      </c>
      <c r="T462" s="192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93" t="s">
        <v>250</v>
      </c>
      <c r="AT462" s="193" t="s">
        <v>171</v>
      </c>
      <c r="AU462" s="193" t="s">
        <v>86</v>
      </c>
      <c r="AY462" s="18" t="s">
        <v>168</v>
      </c>
      <c r="BE462" s="194">
        <f>IF(N462="základní",J462,0)</f>
        <v>0</v>
      </c>
      <c r="BF462" s="194">
        <f>IF(N462="snížená",J462,0)</f>
        <v>0</v>
      </c>
      <c r="BG462" s="194">
        <f>IF(N462="zákl. přenesená",J462,0)</f>
        <v>0</v>
      </c>
      <c r="BH462" s="194">
        <f>IF(N462="sníž. přenesená",J462,0)</f>
        <v>0</v>
      </c>
      <c r="BI462" s="194">
        <f>IF(N462="nulová",J462,0)</f>
        <v>0</v>
      </c>
      <c r="BJ462" s="18" t="s">
        <v>84</v>
      </c>
      <c r="BK462" s="194">
        <f>ROUND(I462*H462,2)</f>
        <v>0</v>
      </c>
      <c r="BL462" s="18" t="s">
        <v>250</v>
      </c>
      <c r="BM462" s="193" t="s">
        <v>866</v>
      </c>
    </row>
    <row r="463" s="13" customFormat="1">
      <c r="A463" s="13"/>
      <c r="B463" s="211"/>
      <c r="C463" s="13"/>
      <c r="D463" s="195" t="s">
        <v>220</v>
      </c>
      <c r="E463" s="212" t="s">
        <v>1</v>
      </c>
      <c r="F463" s="213" t="s">
        <v>867</v>
      </c>
      <c r="G463" s="13"/>
      <c r="H463" s="214">
        <v>201.06999999999999</v>
      </c>
      <c r="I463" s="215"/>
      <c r="J463" s="13"/>
      <c r="K463" s="13"/>
      <c r="L463" s="211"/>
      <c r="M463" s="216"/>
      <c r="N463" s="217"/>
      <c r="O463" s="217"/>
      <c r="P463" s="217"/>
      <c r="Q463" s="217"/>
      <c r="R463" s="217"/>
      <c r="S463" s="217"/>
      <c r="T463" s="218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12" t="s">
        <v>220</v>
      </c>
      <c r="AU463" s="212" t="s">
        <v>86</v>
      </c>
      <c r="AV463" s="13" t="s">
        <v>86</v>
      </c>
      <c r="AW463" s="13" t="s">
        <v>33</v>
      </c>
      <c r="AX463" s="13" t="s">
        <v>84</v>
      </c>
      <c r="AY463" s="212" t="s">
        <v>168</v>
      </c>
    </row>
    <row r="464" s="2" customFormat="1" ht="24.15" customHeight="1">
      <c r="A464" s="37"/>
      <c r="B464" s="180"/>
      <c r="C464" s="200" t="s">
        <v>868</v>
      </c>
      <c r="D464" s="200" t="s">
        <v>209</v>
      </c>
      <c r="E464" s="201" t="s">
        <v>869</v>
      </c>
      <c r="F464" s="202" t="s">
        <v>870</v>
      </c>
      <c r="G464" s="203" t="s">
        <v>218</v>
      </c>
      <c r="H464" s="204">
        <v>211.124</v>
      </c>
      <c r="I464" s="205"/>
      <c r="J464" s="206">
        <f>ROUND(I464*H464,2)</f>
        <v>0</v>
      </c>
      <c r="K464" s="207"/>
      <c r="L464" s="208"/>
      <c r="M464" s="209" t="s">
        <v>1</v>
      </c>
      <c r="N464" s="210" t="s">
        <v>42</v>
      </c>
      <c r="O464" s="76"/>
      <c r="P464" s="191">
        <f>O464*H464</f>
        <v>0</v>
      </c>
      <c r="Q464" s="191">
        <v>0.0030000000000000001</v>
      </c>
      <c r="R464" s="191">
        <f>Q464*H464</f>
        <v>0.63337200000000005</v>
      </c>
      <c r="S464" s="191">
        <v>0</v>
      </c>
      <c r="T464" s="192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193" t="s">
        <v>333</v>
      </c>
      <c r="AT464" s="193" t="s">
        <v>209</v>
      </c>
      <c r="AU464" s="193" t="s">
        <v>86</v>
      </c>
      <c r="AY464" s="18" t="s">
        <v>168</v>
      </c>
      <c r="BE464" s="194">
        <f>IF(N464="základní",J464,0)</f>
        <v>0</v>
      </c>
      <c r="BF464" s="194">
        <f>IF(N464="snížená",J464,0)</f>
        <v>0</v>
      </c>
      <c r="BG464" s="194">
        <f>IF(N464="zákl. přenesená",J464,0)</f>
        <v>0</v>
      </c>
      <c r="BH464" s="194">
        <f>IF(N464="sníž. přenesená",J464,0)</f>
        <v>0</v>
      </c>
      <c r="BI464" s="194">
        <f>IF(N464="nulová",J464,0)</f>
        <v>0</v>
      </c>
      <c r="BJ464" s="18" t="s">
        <v>84</v>
      </c>
      <c r="BK464" s="194">
        <f>ROUND(I464*H464,2)</f>
        <v>0</v>
      </c>
      <c r="BL464" s="18" t="s">
        <v>250</v>
      </c>
      <c r="BM464" s="193" t="s">
        <v>871</v>
      </c>
    </row>
    <row r="465" s="13" customFormat="1">
      <c r="A465" s="13"/>
      <c r="B465" s="211"/>
      <c r="C465" s="13"/>
      <c r="D465" s="195" t="s">
        <v>220</v>
      </c>
      <c r="E465" s="13"/>
      <c r="F465" s="213" t="s">
        <v>872</v>
      </c>
      <c r="G465" s="13"/>
      <c r="H465" s="214">
        <v>211.124</v>
      </c>
      <c r="I465" s="215"/>
      <c r="J465" s="13"/>
      <c r="K465" s="13"/>
      <c r="L465" s="211"/>
      <c r="M465" s="216"/>
      <c r="N465" s="217"/>
      <c r="O465" s="217"/>
      <c r="P465" s="217"/>
      <c r="Q465" s="217"/>
      <c r="R465" s="217"/>
      <c r="S465" s="217"/>
      <c r="T465" s="21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12" t="s">
        <v>220</v>
      </c>
      <c r="AU465" s="212" t="s">
        <v>86</v>
      </c>
      <c r="AV465" s="13" t="s">
        <v>86</v>
      </c>
      <c r="AW465" s="13" t="s">
        <v>3</v>
      </c>
      <c r="AX465" s="13" t="s">
        <v>84</v>
      </c>
      <c r="AY465" s="212" t="s">
        <v>168</v>
      </c>
    </row>
    <row r="466" s="2" customFormat="1" ht="24.15" customHeight="1">
      <c r="A466" s="37"/>
      <c r="B466" s="180"/>
      <c r="C466" s="181" t="s">
        <v>873</v>
      </c>
      <c r="D466" s="181" t="s">
        <v>171</v>
      </c>
      <c r="E466" s="182" t="s">
        <v>874</v>
      </c>
      <c r="F466" s="183" t="s">
        <v>875</v>
      </c>
      <c r="G466" s="184" t="s">
        <v>520</v>
      </c>
      <c r="H466" s="185">
        <v>110.7</v>
      </c>
      <c r="I466" s="186"/>
      <c r="J466" s="187">
        <f>ROUND(I466*H466,2)</f>
        <v>0</v>
      </c>
      <c r="K466" s="188"/>
      <c r="L466" s="38"/>
      <c r="M466" s="189" t="s">
        <v>1</v>
      </c>
      <c r="N466" s="190" t="s">
        <v>42</v>
      </c>
      <c r="O466" s="76"/>
      <c r="P466" s="191">
        <f>O466*H466</f>
        <v>0</v>
      </c>
      <c r="Q466" s="191">
        <v>0</v>
      </c>
      <c r="R466" s="191">
        <f>Q466*H466</f>
        <v>0</v>
      </c>
      <c r="S466" s="191">
        <v>0</v>
      </c>
      <c r="T466" s="192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193" t="s">
        <v>250</v>
      </c>
      <c r="AT466" s="193" t="s">
        <v>171</v>
      </c>
      <c r="AU466" s="193" t="s">
        <v>86</v>
      </c>
      <c r="AY466" s="18" t="s">
        <v>168</v>
      </c>
      <c r="BE466" s="194">
        <f>IF(N466="základní",J466,0)</f>
        <v>0</v>
      </c>
      <c r="BF466" s="194">
        <f>IF(N466="snížená",J466,0)</f>
        <v>0</v>
      </c>
      <c r="BG466" s="194">
        <f>IF(N466="zákl. přenesená",J466,0)</f>
        <v>0</v>
      </c>
      <c r="BH466" s="194">
        <f>IF(N466="sníž. přenesená",J466,0)</f>
        <v>0</v>
      </c>
      <c r="BI466" s="194">
        <f>IF(N466="nulová",J466,0)</f>
        <v>0</v>
      </c>
      <c r="BJ466" s="18" t="s">
        <v>84</v>
      </c>
      <c r="BK466" s="194">
        <f>ROUND(I466*H466,2)</f>
        <v>0</v>
      </c>
      <c r="BL466" s="18" t="s">
        <v>250</v>
      </c>
      <c r="BM466" s="193" t="s">
        <v>876</v>
      </c>
    </row>
    <row r="467" s="13" customFormat="1">
      <c r="A467" s="13"/>
      <c r="B467" s="211"/>
      <c r="C467" s="13"/>
      <c r="D467" s="195" t="s">
        <v>220</v>
      </c>
      <c r="E467" s="212" t="s">
        <v>1</v>
      </c>
      <c r="F467" s="213" t="s">
        <v>877</v>
      </c>
      <c r="G467" s="13"/>
      <c r="H467" s="214">
        <v>110.7</v>
      </c>
      <c r="I467" s="215"/>
      <c r="J467" s="13"/>
      <c r="K467" s="13"/>
      <c r="L467" s="211"/>
      <c r="M467" s="216"/>
      <c r="N467" s="217"/>
      <c r="O467" s="217"/>
      <c r="P467" s="217"/>
      <c r="Q467" s="217"/>
      <c r="R467" s="217"/>
      <c r="S467" s="217"/>
      <c r="T467" s="21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12" t="s">
        <v>220</v>
      </c>
      <c r="AU467" s="212" t="s">
        <v>86</v>
      </c>
      <c r="AV467" s="13" t="s">
        <v>86</v>
      </c>
      <c r="AW467" s="13" t="s">
        <v>33</v>
      </c>
      <c r="AX467" s="13" t="s">
        <v>84</v>
      </c>
      <c r="AY467" s="212" t="s">
        <v>168</v>
      </c>
    </row>
    <row r="468" s="2" customFormat="1" ht="24.15" customHeight="1">
      <c r="A468" s="37"/>
      <c r="B468" s="180"/>
      <c r="C468" s="200" t="s">
        <v>878</v>
      </c>
      <c r="D468" s="200" t="s">
        <v>209</v>
      </c>
      <c r="E468" s="201" t="s">
        <v>879</v>
      </c>
      <c r="F468" s="202" t="s">
        <v>880</v>
      </c>
      <c r="G468" s="203" t="s">
        <v>520</v>
      </c>
      <c r="H468" s="204">
        <v>116.235</v>
      </c>
      <c r="I468" s="205"/>
      <c r="J468" s="206">
        <f>ROUND(I468*H468,2)</f>
        <v>0</v>
      </c>
      <c r="K468" s="207"/>
      <c r="L468" s="208"/>
      <c r="M468" s="209" t="s">
        <v>1</v>
      </c>
      <c r="N468" s="210" t="s">
        <v>42</v>
      </c>
      <c r="O468" s="76"/>
      <c r="P468" s="191">
        <f>O468*H468</f>
        <v>0</v>
      </c>
      <c r="Q468" s="191">
        <v>5.0000000000000002E-05</v>
      </c>
      <c r="R468" s="191">
        <f>Q468*H468</f>
        <v>0.0058117500000000001</v>
      </c>
      <c r="S468" s="191">
        <v>0</v>
      </c>
      <c r="T468" s="192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193" t="s">
        <v>333</v>
      </c>
      <c r="AT468" s="193" t="s">
        <v>209</v>
      </c>
      <c r="AU468" s="193" t="s">
        <v>86</v>
      </c>
      <c r="AY468" s="18" t="s">
        <v>168</v>
      </c>
      <c r="BE468" s="194">
        <f>IF(N468="základní",J468,0)</f>
        <v>0</v>
      </c>
      <c r="BF468" s="194">
        <f>IF(N468="snížená",J468,0)</f>
        <v>0</v>
      </c>
      <c r="BG468" s="194">
        <f>IF(N468="zákl. přenesená",J468,0)</f>
        <v>0</v>
      </c>
      <c r="BH468" s="194">
        <f>IF(N468="sníž. přenesená",J468,0)</f>
        <v>0</v>
      </c>
      <c r="BI468" s="194">
        <f>IF(N468="nulová",J468,0)</f>
        <v>0</v>
      </c>
      <c r="BJ468" s="18" t="s">
        <v>84</v>
      </c>
      <c r="BK468" s="194">
        <f>ROUND(I468*H468,2)</f>
        <v>0</v>
      </c>
      <c r="BL468" s="18" t="s">
        <v>250</v>
      </c>
      <c r="BM468" s="193" t="s">
        <v>881</v>
      </c>
    </row>
    <row r="469" s="13" customFormat="1">
      <c r="A469" s="13"/>
      <c r="B469" s="211"/>
      <c r="C469" s="13"/>
      <c r="D469" s="195" t="s">
        <v>220</v>
      </c>
      <c r="E469" s="13"/>
      <c r="F469" s="213" t="s">
        <v>882</v>
      </c>
      <c r="G469" s="13"/>
      <c r="H469" s="214">
        <v>116.235</v>
      </c>
      <c r="I469" s="215"/>
      <c r="J469" s="13"/>
      <c r="K469" s="13"/>
      <c r="L469" s="211"/>
      <c r="M469" s="216"/>
      <c r="N469" s="217"/>
      <c r="O469" s="217"/>
      <c r="P469" s="217"/>
      <c r="Q469" s="217"/>
      <c r="R469" s="217"/>
      <c r="S469" s="217"/>
      <c r="T469" s="21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12" t="s">
        <v>220</v>
      </c>
      <c r="AU469" s="212" t="s">
        <v>86</v>
      </c>
      <c r="AV469" s="13" t="s">
        <v>86</v>
      </c>
      <c r="AW469" s="13" t="s">
        <v>3</v>
      </c>
      <c r="AX469" s="13" t="s">
        <v>84</v>
      </c>
      <c r="AY469" s="212" t="s">
        <v>168</v>
      </c>
    </row>
    <row r="470" s="2" customFormat="1" ht="24.15" customHeight="1">
      <c r="A470" s="37"/>
      <c r="B470" s="180"/>
      <c r="C470" s="181" t="s">
        <v>883</v>
      </c>
      <c r="D470" s="181" t="s">
        <v>171</v>
      </c>
      <c r="E470" s="182" t="s">
        <v>884</v>
      </c>
      <c r="F470" s="183" t="s">
        <v>885</v>
      </c>
      <c r="G470" s="184" t="s">
        <v>218</v>
      </c>
      <c r="H470" s="185">
        <v>202.41</v>
      </c>
      <c r="I470" s="186"/>
      <c r="J470" s="187">
        <f>ROUND(I470*H470,2)</f>
        <v>0</v>
      </c>
      <c r="K470" s="188"/>
      <c r="L470" s="38"/>
      <c r="M470" s="189" t="s">
        <v>1</v>
      </c>
      <c r="N470" s="190" t="s">
        <v>42</v>
      </c>
      <c r="O470" s="76"/>
      <c r="P470" s="191">
        <f>O470*H470</f>
        <v>0</v>
      </c>
      <c r="Q470" s="191">
        <v>0</v>
      </c>
      <c r="R470" s="191">
        <f>Q470*H470</f>
        <v>0</v>
      </c>
      <c r="S470" s="191">
        <v>0</v>
      </c>
      <c r="T470" s="192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193" t="s">
        <v>250</v>
      </c>
      <c r="AT470" s="193" t="s">
        <v>171</v>
      </c>
      <c r="AU470" s="193" t="s">
        <v>86</v>
      </c>
      <c r="AY470" s="18" t="s">
        <v>168</v>
      </c>
      <c r="BE470" s="194">
        <f>IF(N470="základní",J470,0)</f>
        <v>0</v>
      </c>
      <c r="BF470" s="194">
        <f>IF(N470="snížená",J470,0)</f>
        <v>0</v>
      </c>
      <c r="BG470" s="194">
        <f>IF(N470="zákl. přenesená",J470,0)</f>
        <v>0</v>
      </c>
      <c r="BH470" s="194">
        <f>IF(N470="sníž. přenesená",J470,0)</f>
        <v>0</v>
      </c>
      <c r="BI470" s="194">
        <f>IF(N470="nulová",J470,0)</f>
        <v>0</v>
      </c>
      <c r="BJ470" s="18" t="s">
        <v>84</v>
      </c>
      <c r="BK470" s="194">
        <f>ROUND(I470*H470,2)</f>
        <v>0</v>
      </c>
      <c r="BL470" s="18" t="s">
        <v>250</v>
      </c>
      <c r="BM470" s="193" t="s">
        <v>886</v>
      </c>
    </row>
    <row r="471" s="13" customFormat="1">
      <c r="A471" s="13"/>
      <c r="B471" s="211"/>
      <c r="C471" s="13"/>
      <c r="D471" s="195" t="s">
        <v>220</v>
      </c>
      <c r="E471" s="212" t="s">
        <v>1</v>
      </c>
      <c r="F471" s="213" t="s">
        <v>887</v>
      </c>
      <c r="G471" s="13"/>
      <c r="H471" s="214">
        <v>202.41</v>
      </c>
      <c r="I471" s="215"/>
      <c r="J471" s="13"/>
      <c r="K471" s="13"/>
      <c r="L471" s="211"/>
      <c r="M471" s="216"/>
      <c r="N471" s="217"/>
      <c r="O471" s="217"/>
      <c r="P471" s="217"/>
      <c r="Q471" s="217"/>
      <c r="R471" s="217"/>
      <c r="S471" s="217"/>
      <c r="T471" s="218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12" t="s">
        <v>220</v>
      </c>
      <c r="AU471" s="212" t="s">
        <v>86</v>
      </c>
      <c r="AV471" s="13" t="s">
        <v>86</v>
      </c>
      <c r="AW471" s="13" t="s">
        <v>33</v>
      </c>
      <c r="AX471" s="13" t="s">
        <v>84</v>
      </c>
      <c r="AY471" s="212" t="s">
        <v>168</v>
      </c>
    </row>
    <row r="472" s="2" customFormat="1" ht="24.15" customHeight="1">
      <c r="A472" s="37"/>
      <c r="B472" s="180"/>
      <c r="C472" s="200" t="s">
        <v>888</v>
      </c>
      <c r="D472" s="200" t="s">
        <v>209</v>
      </c>
      <c r="E472" s="201" t="s">
        <v>889</v>
      </c>
      <c r="F472" s="202" t="s">
        <v>890</v>
      </c>
      <c r="G472" s="203" t="s">
        <v>218</v>
      </c>
      <c r="H472" s="204">
        <v>425.06099999999998</v>
      </c>
      <c r="I472" s="205"/>
      <c r="J472" s="206">
        <f>ROUND(I472*H472,2)</f>
        <v>0</v>
      </c>
      <c r="K472" s="207"/>
      <c r="L472" s="208"/>
      <c r="M472" s="209" t="s">
        <v>1</v>
      </c>
      <c r="N472" s="210" t="s">
        <v>42</v>
      </c>
      <c r="O472" s="76"/>
      <c r="P472" s="191">
        <f>O472*H472</f>
        <v>0</v>
      </c>
      <c r="Q472" s="191">
        <v>0.0030000000000000001</v>
      </c>
      <c r="R472" s="191">
        <f>Q472*H472</f>
        <v>1.275183</v>
      </c>
      <c r="S472" s="191">
        <v>0</v>
      </c>
      <c r="T472" s="192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193" t="s">
        <v>333</v>
      </c>
      <c r="AT472" s="193" t="s">
        <v>209</v>
      </c>
      <c r="AU472" s="193" t="s">
        <v>86</v>
      </c>
      <c r="AY472" s="18" t="s">
        <v>168</v>
      </c>
      <c r="BE472" s="194">
        <f>IF(N472="základní",J472,0)</f>
        <v>0</v>
      </c>
      <c r="BF472" s="194">
        <f>IF(N472="snížená",J472,0)</f>
        <v>0</v>
      </c>
      <c r="BG472" s="194">
        <f>IF(N472="zákl. přenesená",J472,0)</f>
        <v>0</v>
      </c>
      <c r="BH472" s="194">
        <f>IF(N472="sníž. přenesená",J472,0)</f>
        <v>0</v>
      </c>
      <c r="BI472" s="194">
        <f>IF(N472="nulová",J472,0)</f>
        <v>0</v>
      </c>
      <c r="BJ472" s="18" t="s">
        <v>84</v>
      </c>
      <c r="BK472" s="194">
        <f>ROUND(I472*H472,2)</f>
        <v>0</v>
      </c>
      <c r="BL472" s="18" t="s">
        <v>250</v>
      </c>
      <c r="BM472" s="193" t="s">
        <v>891</v>
      </c>
    </row>
    <row r="473" s="13" customFormat="1">
      <c r="A473" s="13"/>
      <c r="B473" s="211"/>
      <c r="C473" s="13"/>
      <c r="D473" s="195" t="s">
        <v>220</v>
      </c>
      <c r="E473" s="13"/>
      <c r="F473" s="213" t="s">
        <v>892</v>
      </c>
      <c r="G473" s="13"/>
      <c r="H473" s="214">
        <v>425.06099999999998</v>
      </c>
      <c r="I473" s="215"/>
      <c r="J473" s="13"/>
      <c r="K473" s="13"/>
      <c r="L473" s="211"/>
      <c r="M473" s="216"/>
      <c r="N473" s="217"/>
      <c r="O473" s="217"/>
      <c r="P473" s="217"/>
      <c r="Q473" s="217"/>
      <c r="R473" s="217"/>
      <c r="S473" s="217"/>
      <c r="T473" s="21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12" t="s">
        <v>220</v>
      </c>
      <c r="AU473" s="212" t="s">
        <v>86</v>
      </c>
      <c r="AV473" s="13" t="s">
        <v>86</v>
      </c>
      <c r="AW473" s="13" t="s">
        <v>3</v>
      </c>
      <c r="AX473" s="13" t="s">
        <v>84</v>
      </c>
      <c r="AY473" s="212" t="s">
        <v>168</v>
      </c>
    </row>
    <row r="474" s="2" customFormat="1" ht="24.15" customHeight="1">
      <c r="A474" s="37"/>
      <c r="B474" s="180"/>
      <c r="C474" s="181" t="s">
        <v>893</v>
      </c>
      <c r="D474" s="181" t="s">
        <v>171</v>
      </c>
      <c r="E474" s="182" t="s">
        <v>894</v>
      </c>
      <c r="F474" s="183" t="s">
        <v>895</v>
      </c>
      <c r="G474" s="184" t="s">
        <v>218</v>
      </c>
      <c r="H474" s="185">
        <v>202.41</v>
      </c>
      <c r="I474" s="186"/>
      <c r="J474" s="187">
        <f>ROUND(I474*H474,2)</f>
        <v>0</v>
      </c>
      <c r="K474" s="188"/>
      <c r="L474" s="38"/>
      <c r="M474" s="189" t="s">
        <v>1</v>
      </c>
      <c r="N474" s="190" t="s">
        <v>42</v>
      </c>
      <c r="O474" s="76"/>
      <c r="P474" s="191">
        <f>O474*H474</f>
        <v>0</v>
      </c>
      <c r="Q474" s="191">
        <v>0</v>
      </c>
      <c r="R474" s="191">
        <f>Q474*H474</f>
        <v>0</v>
      </c>
      <c r="S474" s="191">
        <v>0</v>
      </c>
      <c r="T474" s="192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193" t="s">
        <v>250</v>
      </c>
      <c r="AT474" s="193" t="s">
        <v>171</v>
      </c>
      <c r="AU474" s="193" t="s">
        <v>86</v>
      </c>
      <c r="AY474" s="18" t="s">
        <v>168</v>
      </c>
      <c r="BE474" s="194">
        <f>IF(N474="základní",J474,0)</f>
        <v>0</v>
      </c>
      <c r="BF474" s="194">
        <f>IF(N474="snížená",J474,0)</f>
        <v>0</v>
      </c>
      <c r="BG474" s="194">
        <f>IF(N474="zákl. přenesená",J474,0)</f>
        <v>0</v>
      </c>
      <c r="BH474" s="194">
        <f>IF(N474="sníž. přenesená",J474,0)</f>
        <v>0</v>
      </c>
      <c r="BI474" s="194">
        <f>IF(N474="nulová",J474,0)</f>
        <v>0</v>
      </c>
      <c r="BJ474" s="18" t="s">
        <v>84</v>
      </c>
      <c r="BK474" s="194">
        <f>ROUND(I474*H474,2)</f>
        <v>0</v>
      </c>
      <c r="BL474" s="18" t="s">
        <v>250</v>
      </c>
      <c r="BM474" s="193" t="s">
        <v>896</v>
      </c>
    </row>
    <row r="475" s="2" customFormat="1" ht="16.5" customHeight="1">
      <c r="A475" s="37"/>
      <c r="B475" s="180"/>
      <c r="C475" s="200" t="s">
        <v>897</v>
      </c>
      <c r="D475" s="200" t="s">
        <v>209</v>
      </c>
      <c r="E475" s="201" t="s">
        <v>898</v>
      </c>
      <c r="F475" s="202" t="s">
        <v>899</v>
      </c>
      <c r="G475" s="203" t="s">
        <v>225</v>
      </c>
      <c r="H475" s="204">
        <v>25.504000000000001</v>
      </c>
      <c r="I475" s="205"/>
      <c r="J475" s="206">
        <f>ROUND(I475*H475,2)</f>
        <v>0</v>
      </c>
      <c r="K475" s="207"/>
      <c r="L475" s="208"/>
      <c r="M475" s="209" t="s">
        <v>1</v>
      </c>
      <c r="N475" s="210" t="s">
        <v>42</v>
      </c>
      <c r="O475" s="76"/>
      <c r="P475" s="191">
        <f>O475*H475</f>
        <v>0</v>
      </c>
      <c r="Q475" s="191">
        <v>0.02</v>
      </c>
      <c r="R475" s="191">
        <f>Q475*H475</f>
        <v>0.51008000000000009</v>
      </c>
      <c r="S475" s="191">
        <v>0</v>
      </c>
      <c r="T475" s="192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93" t="s">
        <v>333</v>
      </c>
      <c r="AT475" s="193" t="s">
        <v>209</v>
      </c>
      <c r="AU475" s="193" t="s">
        <v>86</v>
      </c>
      <c r="AY475" s="18" t="s">
        <v>168</v>
      </c>
      <c r="BE475" s="194">
        <f>IF(N475="základní",J475,0)</f>
        <v>0</v>
      </c>
      <c r="BF475" s="194">
        <f>IF(N475="snížená",J475,0)</f>
        <v>0</v>
      </c>
      <c r="BG475" s="194">
        <f>IF(N475="zákl. přenesená",J475,0)</f>
        <v>0</v>
      </c>
      <c r="BH475" s="194">
        <f>IF(N475="sníž. přenesená",J475,0)</f>
        <v>0</v>
      </c>
      <c r="BI475" s="194">
        <f>IF(N475="nulová",J475,0)</f>
        <v>0</v>
      </c>
      <c r="BJ475" s="18" t="s">
        <v>84</v>
      </c>
      <c r="BK475" s="194">
        <f>ROUND(I475*H475,2)</f>
        <v>0</v>
      </c>
      <c r="BL475" s="18" t="s">
        <v>250</v>
      </c>
      <c r="BM475" s="193" t="s">
        <v>900</v>
      </c>
    </row>
    <row r="476" s="13" customFormat="1">
      <c r="A476" s="13"/>
      <c r="B476" s="211"/>
      <c r="C476" s="13"/>
      <c r="D476" s="195" t="s">
        <v>220</v>
      </c>
      <c r="E476" s="13"/>
      <c r="F476" s="213" t="s">
        <v>901</v>
      </c>
      <c r="G476" s="13"/>
      <c r="H476" s="214">
        <v>25.504000000000001</v>
      </c>
      <c r="I476" s="215"/>
      <c r="J476" s="13"/>
      <c r="K476" s="13"/>
      <c r="L476" s="211"/>
      <c r="M476" s="216"/>
      <c r="N476" s="217"/>
      <c r="O476" s="217"/>
      <c r="P476" s="217"/>
      <c r="Q476" s="217"/>
      <c r="R476" s="217"/>
      <c r="S476" s="217"/>
      <c r="T476" s="21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12" t="s">
        <v>220</v>
      </c>
      <c r="AU476" s="212" t="s">
        <v>86</v>
      </c>
      <c r="AV476" s="13" t="s">
        <v>86</v>
      </c>
      <c r="AW476" s="13" t="s">
        <v>3</v>
      </c>
      <c r="AX476" s="13" t="s">
        <v>84</v>
      </c>
      <c r="AY476" s="212" t="s">
        <v>168</v>
      </c>
    </row>
    <row r="477" s="2" customFormat="1" ht="37.8" customHeight="1">
      <c r="A477" s="37"/>
      <c r="B477" s="180"/>
      <c r="C477" s="181" t="s">
        <v>902</v>
      </c>
      <c r="D477" s="181" t="s">
        <v>171</v>
      </c>
      <c r="E477" s="182" t="s">
        <v>903</v>
      </c>
      <c r="F477" s="183" t="s">
        <v>904</v>
      </c>
      <c r="G477" s="184" t="s">
        <v>520</v>
      </c>
      <c r="H477" s="185">
        <v>59.799999999999997</v>
      </c>
      <c r="I477" s="186"/>
      <c r="J477" s="187">
        <f>ROUND(I477*H477,2)</f>
        <v>0</v>
      </c>
      <c r="K477" s="188"/>
      <c r="L477" s="38"/>
      <c r="M477" s="189" t="s">
        <v>1</v>
      </c>
      <c r="N477" s="190" t="s">
        <v>42</v>
      </c>
      <c r="O477" s="76"/>
      <c r="P477" s="191">
        <f>O477*H477</f>
        <v>0</v>
      </c>
      <c r="Q477" s="191">
        <v>0.00019000000000000001</v>
      </c>
      <c r="R477" s="191">
        <f>Q477*H477</f>
        <v>0.011362000000000001</v>
      </c>
      <c r="S477" s="191">
        <v>0</v>
      </c>
      <c r="T477" s="192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93" t="s">
        <v>250</v>
      </c>
      <c r="AT477" s="193" t="s">
        <v>171</v>
      </c>
      <c r="AU477" s="193" t="s">
        <v>86</v>
      </c>
      <c r="AY477" s="18" t="s">
        <v>168</v>
      </c>
      <c r="BE477" s="194">
        <f>IF(N477="základní",J477,0)</f>
        <v>0</v>
      </c>
      <c r="BF477" s="194">
        <f>IF(N477="snížená",J477,0)</f>
        <v>0</v>
      </c>
      <c r="BG477" s="194">
        <f>IF(N477="zákl. přenesená",J477,0)</f>
        <v>0</v>
      </c>
      <c r="BH477" s="194">
        <f>IF(N477="sníž. přenesená",J477,0)</f>
        <v>0</v>
      </c>
      <c r="BI477" s="194">
        <f>IF(N477="nulová",J477,0)</f>
        <v>0</v>
      </c>
      <c r="BJ477" s="18" t="s">
        <v>84</v>
      </c>
      <c r="BK477" s="194">
        <f>ROUND(I477*H477,2)</f>
        <v>0</v>
      </c>
      <c r="BL477" s="18" t="s">
        <v>250</v>
      </c>
      <c r="BM477" s="193" t="s">
        <v>905</v>
      </c>
    </row>
    <row r="478" s="13" customFormat="1">
      <c r="A478" s="13"/>
      <c r="B478" s="211"/>
      <c r="C478" s="13"/>
      <c r="D478" s="195" t="s">
        <v>220</v>
      </c>
      <c r="E478" s="212" t="s">
        <v>1</v>
      </c>
      <c r="F478" s="213" t="s">
        <v>906</v>
      </c>
      <c r="G478" s="13"/>
      <c r="H478" s="214">
        <v>59.799999999999997</v>
      </c>
      <c r="I478" s="215"/>
      <c r="J478" s="13"/>
      <c r="K478" s="13"/>
      <c r="L478" s="211"/>
      <c r="M478" s="216"/>
      <c r="N478" s="217"/>
      <c r="O478" s="217"/>
      <c r="P478" s="217"/>
      <c r="Q478" s="217"/>
      <c r="R478" s="217"/>
      <c r="S478" s="217"/>
      <c r="T478" s="21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12" t="s">
        <v>220</v>
      </c>
      <c r="AU478" s="212" t="s">
        <v>86</v>
      </c>
      <c r="AV478" s="13" t="s">
        <v>86</v>
      </c>
      <c r="AW478" s="13" t="s">
        <v>33</v>
      </c>
      <c r="AX478" s="13" t="s">
        <v>84</v>
      </c>
      <c r="AY478" s="212" t="s">
        <v>168</v>
      </c>
    </row>
    <row r="479" s="2" customFormat="1" ht="16.5" customHeight="1">
      <c r="A479" s="37"/>
      <c r="B479" s="180"/>
      <c r="C479" s="200" t="s">
        <v>907</v>
      </c>
      <c r="D479" s="200" t="s">
        <v>209</v>
      </c>
      <c r="E479" s="201" t="s">
        <v>898</v>
      </c>
      <c r="F479" s="202" t="s">
        <v>899</v>
      </c>
      <c r="G479" s="203" t="s">
        <v>225</v>
      </c>
      <c r="H479" s="204">
        <v>2.613</v>
      </c>
      <c r="I479" s="205"/>
      <c r="J479" s="206">
        <f>ROUND(I479*H479,2)</f>
        <v>0</v>
      </c>
      <c r="K479" s="207"/>
      <c r="L479" s="208"/>
      <c r="M479" s="209" t="s">
        <v>1</v>
      </c>
      <c r="N479" s="210" t="s">
        <v>42</v>
      </c>
      <c r="O479" s="76"/>
      <c r="P479" s="191">
        <f>O479*H479</f>
        <v>0</v>
      </c>
      <c r="Q479" s="191">
        <v>0.02</v>
      </c>
      <c r="R479" s="191">
        <f>Q479*H479</f>
        <v>0.052260000000000001</v>
      </c>
      <c r="S479" s="191">
        <v>0</v>
      </c>
      <c r="T479" s="192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193" t="s">
        <v>333</v>
      </c>
      <c r="AT479" s="193" t="s">
        <v>209</v>
      </c>
      <c r="AU479" s="193" t="s">
        <v>86</v>
      </c>
      <c r="AY479" s="18" t="s">
        <v>168</v>
      </c>
      <c r="BE479" s="194">
        <f>IF(N479="základní",J479,0)</f>
        <v>0</v>
      </c>
      <c r="BF479" s="194">
        <f>IF(N479="snížená",J479,0)</f>
        <v>0</v>
      </c>
      <c r="BG479" s="194">
        <f>IF(N479="zákl. přenesená",J479,0)</f>
        <v>0</v>
      </c>
      <c r="BH479" s="194">
        <f>IF(N479="sníž. přenesená",J479,0)</f>
        <v>0</v>
      </c>
      <c r="BI479" s="194">
        <f>IF(N479="nulová",J479,0)</f>
        <v>0</v>
      </c>
      <c r="BJ479" s="18" t="s">
        <v>84</v>
      </c>
      <c r="BK479" s="194">
        <f>ROUND(I479*H479,2)</f>
        <v>0</v>
      </c>
      <c r="BL479" s="18" t="s">
        <v>250</v>
      </c>
      <c r="BM479" s="193" t="s">
        <v>908</v>
      </c>
    </row>
    <row r="480" s="13" customFormat="1">
      <c r="A480" s="13"/>
      <c r="B480" s="211"/>
      <c r="C480" s="13"/>
      <c r="D480" s="195" t="s">
        <v>220</v>
      </c>
      <c r="E480" s="13"/>
      <c r="F480" s="213" t="s">
        <v>909</v>
      </c>
      <c r="G480" s="13"/>
      <c r="H480" s="214">
        <v>2.613</v>
      </c>
      <c r="I480" s="215"/>
      <c r="J480" s="13"/>
      <c r="K480" s="13"/>
      <c r="L480" s="211"/>
      <c r="M480" s="216"/>
      <c r="N480" s="217"/>
      <c r="O480" s="217"/>
      <c r="P480" s="217"/>
      <c r="Q480" s="217"/>
      <c r="R480" s="217"/>
      <c r="S480" s="217"/>
      <c r="T480" s="218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12" t="s">
        <v>220</v>
      </c>
      <c r="AU480" s="212" t="s">
        <v>86</v>
      </c>
      <c r="AV480" s="13" t="s">
        <v>86</v>
      </c>
      <c r="AW480" s="13" t="s">
        <v>3</v>
      </c>
      <c r="AX480" s="13" t="s">
        <v>84</v>
      </c>
      <c r="AY480" s="212" t="s">
        <v>168</v>
      </c>
    </row>
    <row r="481" s="2" customFormat="1" ht="33" customHeight="1">
      <c r="A481" s="37"/>
      <c r="B481" s="180"/>
      <c r="C481" s="181" t="s">
        <v>910</v>
      </c>
      <c r="D481" s="181" t="s">
        <v>171</v>
      </c>
      <c r="E481" s="182" t="s">
        <v>911</v>
      </c>
      <c r="F481" s="183" t="s">
        <v>912</v>
      </c>
      <c r="G481" s="184" t="s">
        <v>218</v>
      </c>
      <c r="H481" s="185">
        <v>34.560000000000002</v>
      </c>
      <c r="I481" s="186"/>
      <c r="J481" s="187">
        <f>ROUND(I481*H481,2)</f>
        <v>0</v>
      </c>
      <c r="K481" s="188"/>
      <c r="L481" s="38"/>
      <c r="M481" s="189" t="s">
        <v>1</v>
      </c>
      <c r="N481" s="190" t="s">
        <v>42</v>
      </c>
      <c r="O481" s="76"/>
      <c r="P481" s="191">
        <f>O481*H481</f>
        <v>0</v>
      </c>
      <c r="Q481" s="191">
        <v>0.00019000000000000001</v>
      </c>
      <c r="R481" s="191">
        <f>Q481*H481</f>
        <v>0.0065664000000000009</v>
      </c>
      <c r="S481" s="191">
        <v>0</v>
      </c>
      <c r="T481" s="192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193" t="s">
        <v>250</v>
      </c>
      <c r="AT481" s="193" t="s">
        <v>171</v>
      </c>
      <c r="AU481" s="193" t="s">
        <v>86</v>
      </c>
      <c r="AY481" s="18" t="s">
        <v>168</v>
      </c>
      <c r="BE481" s="194">
        <f>IF(N481="základní",J481,0)</f>
        <v>0</v>
      </c>
      <c r="BF481" s="194">
        <f>IF(N481="snížená",J481,0)</f>
        <v>0</v>
      </c>
      <c r="BG481" s="194">
        <f>IF(N481="zákl. přenesená",J481,0)</f>
        <v>0</v>
      </c>
      <c r="BH481" s="194">
        <f>IF(N481="sníž. přenesená",J481,0)</f>
        <v>0</v>
      </c>
      <c r="BI481" s="194">
        <f>IF(N481="nulová",J481,0)</f>
        <v>0</v>
      </c>
      <c r="BJ481" s="18" t="s">
        <v>84</v>
      </c>
      <c r="BK481" s="194">
        <f>ROUND(I481*H481,2)</f>
        <v>0</v>
      </c>
      <c r="BL481" s="18" t="s">
        <v>250</v>
      </c>
      <c r="BM481" s="193" t="s">
        <v>913</v>
      </c>
    </row>
    <row r="482" s="13" customFormat="1">
      <c r="A482" s="13"/>
      <c r="B482" s="211"/>
      <c r="C482" s="13"/>
      <c r="D482" s="195" t="s">
        <v>220</v>
      </c>
      <c r="E482" s="212" t="s">
        <v>1</v>
      </c>
      <c r="F482" s="213" t="s">
        <v>914</v>
      </c>
      <c r="G482" s="13"/>
      <c r="H482" s="214">
        <v>34.560000000000002</v>
      </c>
      <c r="I482" s="215"/>
      <c r="J482" s="13"/>
      <c r="K482" s="13"/>
      <c r="L482" s="211"/>
      <c r="M482" s="216"/>
      <c r="N482" s="217"/>
      <c r="O482" s="217"/>
      <c r="P482" s="217"/>
      <c r="Q482" s="217"/>
      <c r="R482" s="217"/>
      <c r="S482" s="217"/>
      <c r="T482" s="218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12" t="s">
        <v>220</v>
      </c>
      <c r="AU482" s="212" t="s">
        <v>86</v>
      </c>
      <c r="AV482" s="13" t="s">
        <v>86</v>
      </c>
      <c r="AW482" s="13" t="s">
        <v>33</v>
      </c>
      <c r="AX482" s="13" t="s">
        <v>84</v>
      </c>
      <c r="AY482" s="212" t="s">
        <v>168</v>
      </c>
    </row>
    <row r="483" s="2" customFormat="1" ht="24.15" customHeight="1">
      <c r="A483" s="37"/>
      <c r="B483" s="180"/>
      <c r="C483" s="200" t="s">
        <v>915</v>
      </c>
      <c r="D483" s="200" t="s">
        <v>209</v>
      </c>
      <c r="E483" s="201" t="s">
        <v>916</v>
      </c>
      <c r="F483" s="202" t="s">
        <v>917</v>
      </c>
      <c r="G483" s="203" t="s">
        <v>218</v>
      </c>
      <c r="H483" s="204">
        <v>36.287999999999997</v>
      </c>
      <c r="I483" s="205"/>
      <c r="J483" s="206">
        <f>ROUND(I483*H483,2)</f>
        <v>0</v>
      </c>
      <c r="K483" s="207"/>
      <c r="L483" s="208"/>
      <c r="M483" s="209" t="s">
        <v>1</v>
      </c>
      <c r="N483" s="210" t="s">
        <v>42</v>
      </c>
      <c r="O483" s="76"/>
      <c r="P483" s="191">
        <f>O483*H483</f>
        <v>0</v>
      </c>
      <c r="Q483" s="191">
        <v>0.0025000000000000001</v>
      </c>
      <c r="R483" s="191">
        <f>Q483*H483</f>
        <v>0.090719999999999995</v>
      </c>
      <c r="S483" s="191">
        <v>0</v>
      </c>
      <c r="T483" s="192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93" t="s">
        <v>333</v>
      </c>
      <c r="AT483" s="193" t="s">
        <v>209</v>
      </c>
      <c r="AU483" s="193" t="s">
        <v>86</v>
      </c>
      <c r="AY483" s="18" t="s">
        <v>168</v>
      </c>
      <c r="BE483" s="194">
        <f>IF(N483="základní",J483,0)</f>
        <v>0</v>
      </c>
      <c r="BF483" s="194">
        <f>IF(N483="snížená",J483,0)</f>
        <v>0</v>
      </c>
      <c r="BG483" s="194">
        <f>IF(N483="zákl. přenesená",J483,0)</f>
        <v>0</v>
      </c>
      <c r="BH483" s="194">
        <f>IF(N483="sníž. přenesená",J483,0)</f>
        <v>0</v>
      </c>
      <c r="BI483" s="194">
        <f>IF(N483="nulová",J483,0)</f>
        <v>0</v>
      </c>
      <c r="BJ483" s="18" t="s">
        <v>84</v>
      </c>
      <c r="BK483" s="194">
        <f>ROUND(I483*H483,2)</f>
        <v>0</v>
      </c>
      <c r="BL483" s="18" t="s">
        <v>250</v>
      </c>
      <c r="BM483" s="193" t="s">
        <v>918</v>
      </c>
    </row>
    <row r="484" s="13" customFormat="1">
      <c r="A484" s="13"/>
      <c r="B484" s="211"/>
      <c r="C484" s="13"/>
      <c r="D484" s="195" t="s">
        <v>220</v>
      </c>
      <c r="E484" s="13"/>
      <c r="F484" s="213" t="s">
        <v>919</v>
      </c>
      <c r="G484" s="13"/>
      <c r="H484" s="214">
        <v>36.287999999999997</v>
      </c>
      <c r="I484" s="215"/>
      <c r="J484" s="13"/>
      <c r="K484" s="13"/>
      <c r="L484" s="211"/>
      <c r="M484" s="216"/>
      <c r="N484" s="217"/>
      <c r="O484" s="217"/>
      <c r="P484" s="217"/>
      <c r="Q484" s="217"/>
      <c r="R484" s="217"/>
      <c r="S484" s="217"/>
      <c r="T484" s="21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12" t="s">
        <v>220</v>
      </c>
      <c r="AU484" s="212" t="s">
        <v>86</v>
      </c>
      <c r="AV484" s="13" t="s">
        <v>86</v>
      </c>
      <c r="AW484" s="13" t="s">
        <v>3</v>
      </c>
      <c r="AX484" s="13" t="s">
        <v>84</v>
      </c>
      <c r="AY484" s="212" t="s">
        <v>168</v>
      </c>
    </row>
    <row r="485" s="2" customFormat="1" ht="37.8" customHeight="1">
      <c r="A485" s="37"/>
      <c r="B485" s="180"/>
      <c r="C485" s="181" t="s">
        <v>920</v>
      </c>
      <c r="D485" s="181" t="s">
        <v>171</v>
      </c>
      <c r="E485" s="182" t="s">
        <v>921</v>
      </c>
      <c r="F485" s="183" t="s">
        <v>922</v>
      </c>
      <c r="G485" s="184" t="s">
        <v>218</v>
      </c>
      <c r="H485" s="185">
        <v>217.17500000000001</v>
      </c>
      <c r="I485" s="186"/>
      <c r="J485" s="187">
        <f>ROUND(I485*H485,2)</f>
        <v>0</v>
      </c>
      <c r="K485" s="188"/>
      <c r="L485" s="38"/>
      <c r="M485" s="189" t="s">
        <v>1</v>
      </c>
      <c r="N485" s="190" t="s">
        <v>42</v>
      </c>
      <c r="O485" s="76"/>
      <c r="P485" s="191">
        <f>O485*H485</f>
        <v>0</v>
      </c>
      <c r="Q485" s="191">
        <v>0</v>
      </c>
      <c r="R485" s="191">
        <f>Q485*H485</f>
        <v>0</v>
      </c>
      <c r="S485" s="191">
        <v>0.0060000000000000001</v>
      </c>
      <c r="T485" s="192">
        <f>S485*H485</f>
        <v>1.30305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193" t="s">
        <v>250</v>
      </c>
      <c r="AT485" s="193" t="s">
        <v>171</v>
      </c>
      <c r="AU485" s="193" t="s">
        <v>86</v>
      </c>
      <c r="AY485" s="18" t="s">
        <v>168</v>
      </c>
      <c r="BE485" s="194">
        <f>IF(N485="základní",J485,0)</f>
        <v>0</v>
      </c>
      <c r="BF485" s="194">
        <f>IF(N485="snížená",J485,0)</f>
        <v>0</v>
      </c>
      <c r="BG485" s="194">
        <f>IF(N485="zákl. přenesená",J485,0)</f>
        <v>0</v>
      </c>
      <c r="BH485" s="194">
        <f>IF(N485="sníž. přenesená",J485,0)</f>
        <v>0</v>
      </c>
      <c r="BI485" s="194">
        <f>IF(N485="nulová",J485,0)</f>
        <v>0</v>
      </c>
      <c r="BJ485" s="18" t="s">
        <v>84</v>
      </c>
      <c r="BK485" s="194">
        <f>ROUND(I485*H485,2)</f>
        <v>0</v>
      </c>
      <c r="BL485" s="18" t="s">
        <v>250</v>
      </c>
      <c r="BM485" s="193" t="s">
        <v>923</v>
      </c>
    </row>
    <row r="486" s="13" customFormat="1">
      <c r="A486" s="13"/>
      <c r="B486" s="211"/>
      <c r="C486" s="13"/>
      <c r="D486" s="195" t="s">
        <v>220</v>
      </c>
      <c r="E486" s="212" t="s">
        <v>1</v>
      </c>
      <c r="F486" s="213" t="s">
        <v>924</v>
      </c>
      <c r="G486" s="13"/>
      <c r="H486" s="214">
        <v>217.17500000000001</v>
      </c>
      <c r="I486" s="215"/>
      <c r="J486" s="13"/>
      <c r="K486" s="13"/>
      <c r="L486" s="211"/>
      <c r="M486" s="216"/>
      <c r="N486" s="217"/>
      <c r="O486" s="217"/>
      <c r="P486" s="217"/>
      <c r="Q486" s="217"/>
      <c r="R486" s="217"/>
      <c r="S486" s="217"/>
      <c r="T486" s="218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12" t="s">
        <v>220</v>
      </c>
      <c r="AU486" s="212" t="s">
        <v>86</v>
      </c>
      <c r="AV486" s="13" t="s">
        <v>86</v>
      </c>
      <c r="AW486" s="13" t="s">
        <v>33</v>
      </c>
      <c r="AX486" s="13" t="s">
        <v>84</v>
      </c>
      <c r="AY486" s="212" t="s">
        <v>168</v>
      </c>
    </row>
    <row r="487" s="2" customFormat="1" ht="24.15" customHeight="1">
      <c r="A487" s="37"/>
      <c r="B487" s="180"/>
      <c r="C487" s="181" t="s">
        <v>925</v>
      </c>
      <c r="D487" s="181" t="s">
        <v>171</v>
      </c>
      <c r="E487" s="182" t="s">
        <v>926</v>
      </c>
      <c r="F487" s="183" t="s">
        <v>927</v>
      </c>
      <c r="G487" s="184" t="s">
        <v>242</v>
      </c>
      <c r="H487" s="185">
        <v>2.585</v>
      </c>
      <c r="I487" s="186"/>
      <c r="J487" s="187">
        <f>ROUND(I487*H487,2)</f>
        <v>0</v>
      </c>
      <c r="K487" s="188"/>
      <c r="L487" s="38"/>
      <c r="M487" s="189" t="s">
        <v>1</v>
      </c>
      <c r="N487" s="190" t="s">
        <v>42</v>
      </c>
      <c r="O487" s="76"/>
      <c r="P487" s="191">
        <f>O487*H487</f>
        <v>0</v>
      </c>
      <c r="Q487" s="191">
        <v>0</v>
      </c>
      <c r="R487" s="191">
        <f>Q487*H487</f>
        <v>0</v>
      </c>
      <c r="S487" s="191">
        <v>0</v>
      </c>
      <c r="T487" s="192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193" t="s">
        <v>250</v>
      </c>
      <c r="AT487" s="193" t="s">
        <v>171</v>
      </c>
      <c r="AU487" s="193" t="s">
        <v>86</v>
      </c>
      <c r="AY487" s="18" t="s">
        <v>168</v>
      </c>
      <c r="BE487" s="194">
        <f>IF(N487="základní",J487,0)</f>
        <v>0</v>
      </c>
      <c r="BF487" s="194">
        <f>IF(N487="snížená",J487,0)</f>
        <v>0</v>
      </c>
      <c r="BG487" s="194">
        <f>IF(N487="zákl. přenesená",J487,0)</f>
        <v>0</v>
      </c>
      <c r="BH487" s="194">
        <f>IF(N487="sníž. přenesená",J487,0)</f>
        <v>0</v>
      </c>
      <c r="BI487" s="194">
        <f>IF(N487="nulová",J487,0)</f>
        <v>0</v>
      </c>
      <c r="BJ487" s="18" t="s">
        <v>84</v>
      </c>
      <c r="BK487" s="194">
        <f>ROUND(I487*H487,2)</f>
        <v>0</v>
      </c>
      <c r="BL487" s="18" t="s">
        <v>250</v>
      </c>
      <c r="BM487" s="193" t="s">
        <v>928</v>
      </c>
    </row>
    <row r="488" s="12" customFormat="1" ht="22.8" customHeight="1">
      <c r="A488" s="12"/>
      <c r="B488" s="168"/>
      <c r="C488" s="12"/>
      <c r="D488" s="169" t="s">
        <v>76</v>
      </c>
      <c r="E488" s="178" t="s">
        <v>929</v>
      </c>
      <c r="F488" s="178" t="s">
        <v>930</v>
      </c>
      <c r="G488" s="12"/>
      <c r="H488" s="12"/>
      <c r="I488" s="171"/>
      <c r="J488" s="179">
        <f>BK488</f>
        <v>0</v>
      </c>
      <c r="K488" s="12"/>
      <c r="L488" s="168"/>
      <c r="M488" s="172"/>
      <c r="N488" s="173"/>
      <c r="O488" s="173"/>
      <c r="P488" s="174">
        <f>SUM(P489:P502)</f>
        <v>0</v>
      </c>
      <c r="Q488" s="173"/>
      <c r="R488" s="174">
        <f>SUM(R489:R502)</f>
        <v>0.75572860000000008</v>
      </c>
      <c r="S488" s="173"/>
      <c r="T488" s="175">
        <f>SUM(T489:T502)</f>
        <v>0</v>
      </c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R488" s="169" t="s">
        <v>86</v>
      </c>
      <c r="AT488" s="176" t="s">
        <v>76</v>
      </c>
      <c r="AU488" s="176" t="s">
        <v>84</v>
      </c>
      <c r="AY488" s="169" t="s">
        <v>168</v>
      </c>
      <c r="BK488" s="177">
        <f>SUM(BK489:BK502)</f>
        <v>0</v>
      </c>
    </row>
    <row r="489" s="2" customFormat="1" ht="33" customHeight="1">
      <c r="A489" s="37"/>
      <c r="B489" s="180"/>
      <c r="C489" s="181" t="s">
        <v>931</v>
      </c>
      <c r="D489" s="181" t="s">
        <v>171</v>
      </c>
      <c r="E489" s="182" t="s">
        <v>932</v>
      </c>
      <c r="F489" s="183" t="s">
        <v>933</v>
      </c>
      <c r="G489" s="184" t="s">
        <v>218</v>
      </c>
      <c r="H489" s="185">
        <v>20</v>
      </c>
      <c r="I489" s="186"/>
      <c r="J489" s="187">
        <f>ROUND(I489*H489,2)</f>
        <v>0</v>
      </c>
      <c r="K489" s="188"/>
      <c r="L489" s="38"/>
      <c r="M489" s="189" t="s">
        <v>1</v>
      </c>
      <c r="N489" s="190" t="s">
        <v>42</v>
      </c>
      <c r="O489" s="76"/>
      <c r="P489" s="191">
        <f>O489*H489</f>
        <v>0</v>
      </c>
      <c r="Q489" s="191">
        <v>0.0028700000000000002</v>
      </c>
      <c r="R489" s="191">
        <f>Q489*H489</f>
        <v>0.057400000000000007</v>
      </c>
      <c r="S489" s="191">
        <v>0</v>
      </c>
      <c r="T489" s="192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93" t="s">
        <v>250</v>
      </c>
      <c r="AT489" s="193" t="s">
        <v>171</v>
      </c>
      <c r="AU489" s="193" t="s">
        <v>86</v>
      </c>
      <c r="AY489" s="18" t="s">
        <v>168</v>
      </c>
      <c r="BE489" s="194">
        <f>IF(N489="základní",J489,0)</f>
        <v>0</v>
      </c>
      <c r="BF489" s="194">
        <f>IF(N489="snížená",J489,0)</f>
        <v>0</v>
      </c>
      <c r="BG489" s="194">
        <f>IF(N489="zákl. přenesená",J489,0)</f>
        <v>0</v>
      </c>
      <c r="BH489" s="194">
        <f>IF(N489="sníž. přenesená",J489,0)</f>
        <v>0</v>
      </c>
      <c r="BI489" s="194">
        <f>IF(N489="nulová",J489,0)</f>
        <v>0</v>
      </c>
      <c r="BJ489" s="18" t="s">
        <v>84</v>
      </c>
      <c r="BK489" s="194">
        <f>ROUND(I489*H489,2)</f>
        <v>0</v>
      </c>
      <c r="BL489" s="18" t="s">
        <v>250</v>
      </c>
      <c r="BM489" s="193" t="s">
        <v>934</v>
      </c>
    </row>
    <row r="490" s="13" customFormat="1">
      <c r="A490" s="13"/>
      <c r="B490" s="211"/>
      <c r="C490" s="13"/>
      <c r="D490" s="195" t="s">
        <v>220</v>
      </c>
      <c r="E490" s="212" t="s">
        <v>1</v>
      </c>
      <c r="F490" s="213" t="s">
        <v>935</v>
      </c>
      <c r="G490" s="13"/>
      <c r="H490" s="214">
        <v>20</v>
      </c>
      <c r="I490" s="215"/>
      <c r="J490" s="13"/>
      <c r="K490" s="13"/>
      <c r="L490" s="211"/>
      <c r="M490" s="216"/>
      <c r="N490" s="217"/>
      <c r="O490" s="217"/>
      <c r="P490" s="217"/>
      <c r="Q490" s="217"/>
      <c r="R490" s="217"/>
      <c r="S490" s="217"/>
      <c r="T490" s="21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12" t="s">
        <v>220</v>
      </c>
      <c r="AU490" s="212" t="s">
        <v>86</v>
      </c>
      <c r="AV490" s="13" t="s">
        <v>86</v>
      </c>
      <c r="AW490" s="13" t="s">
        <v>33</v>
      </c>
      <c r="AX490" s="13" t="s">
        <v>84</v>
      </c>
      <c r="AY490" s="212" t="s">
        <v>168</v>
      </c>
    </row>
    <row r="491" s="2" customFormat="1" ht="24.15" customHeight="1">
      <c r="A491" s="37"/>
      <c r="B491" s="180"/>
      <c r="C491" s="200" t="s">
        <v>936</v>
      </c>
      <c r="D491" s="200" t="s">
        <v>209</v>
      </c>
      <c r="E491" s="201" t="s">
        <v>937</v>
      </c>
      <c r="F491" s="202" t="s">
        <v>938</v>
      </c>
      <c r="G491" s="203" t="s">
        <v>218</v>
      </c>
      <c r="H491" s="204">
        <v>21.600000000000001</v>
      </c>
      <c r="I491" s="205"/>
      <c r="J491" s="206">
        <f>ROUND(I491*H491,2)</f>
        <v>0</v>
      </c>
      <c r="K491" s="207"/>
      <c r="L491" s="208"/>
      <c r="M491" s="209" t="s">
        <v>1</v>
      </c>
      <c r="N491" s="210" t="s">
        <v>42</v>
      </c>
      <c r="O491" s="76"/>
      <c r="P491" s="191">
        <f>O491*H491</f>
        <v>0</v>
      </c>
      <c r="Q491" s="191">
        <v>0</v>
      </c>
      <c r="R491" s="191">
        <f>Q491*H491</f>
        <v>0</v>
      </c>
      <c r="S491" s="191">
        <v>0</v>
      </c>
      <c r="T491" s="192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193" t="s">
        <v>333</v>
      </c>
      <c r="AT491" s="193" t="s">
        <v>209</v>
      </c>
      <c r="AU491" s="193" t="s">
        <v>86</v>
      </c>
      <c r="AY491" s="18" t="s">
        <v>168</v>
      </c>
      <c r="BE491" s="194">
        <f>IF(N491="základní",J491,0)</f>
        <v>0</v>
      </c>
      <c r="BF491" s="194">
        <f>IF(N491="snížená",J491,0)</f>
        <v>0</v>
      </c>
      <c r="BG491" s="194">
        <f>IF(N491="zákl. přenesená",J491,0)</f>
        <v>0</v>
      </c>
      <c r="BH491" s="194">
        <f>IF(N491="sníž. přenesená",J491,0)</f>
        <v>0</v>
      </c>
      <c r="BI491" s="194">
        <f>IF(N491="nulová",J491,0)</f>
        <v>0</v>
      </c>
      <c r="BJ491" s="18" t="s">
        <v>84</v>
      </c>
      <c r="BK491" s="194">
        <f>ROUND(I491*H491,2)</f>
        <v>0</v>
      </c>
      <c r="BL491" s="18" t="s">
        <v>250</v>
      </c>
      <c r="BM491" s="193" t="s">
        <v>939</v>
      </c>
    </row>
    <row r="492" s="2" customFormat="1">
      <c r="A492" s="37"/>
      <c r="B492" s="38"/>
      <c r="C492" s="37"/>
      <c r="D492" s="195" t="s">
        <v>188</v>
      </c>
      <c r="E492" s="37"/>
      <c r="F492" s="196" t="s">
        <v>940</v>
      </c>
      <c r="G492" s="37"/>
      <c r="H492" s="37"/>
      <c r="I492" s="197"/>
      <c r="J492" s="37"/>
      <c r="K492" s="37"/>
      <c r="L492" s="38"/>
      <c r="M492" s="198"/>
      <c r="N492" s="199"/>
      <c r="O492" s="76"/>
      <c r="P492" s="76"/>
      <c r="Q492" s="76"/>
      <c r="R492" s="76"/>
      <c r="S492" s="76"/>
      <c r="T492" s="7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18" t="s">
        <v>188</v>
      </c>
      <c r="AU492" s="18" t="s">
        <v>86</v>
      </c>
    </row>
    <row r="493" s="13" customFormat="1">
      <c r="A493" s="13"/>
      <c r="B493" s="211"/>
      <c r="C493" s="13"/>
      <c r="D493" s="195" t="s">
        <v>220</v>
      </c>
      <c r="E493" s="13"/>
      <c r="F493" s="213" t="s">
        <v>941</v>
      </c>
      <c r="G493" s="13"/>
      <c r="H493" s="214">
        <v>21.600000000000001</v>
      </c>
      <c r="I493" s="215"/>
      <c r="J493" s="13"/>
      <c r="K493" s="13"/>
      <c r="L493" s="211"/>
      <c r="M493" s="216"/>
      <c r="N493" s="217"/>
      <c r="O493" s="217"/>
      <c r="P493" s="217"/>
      <c r="Q493" s="217"/>
      <c r="R493" s="217"/>
      <c r="S493" s="217"/>
      <c r="T493" s="21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12" t="s">
        <v>220</v>
      </c>
      <c r="AU493" s="212" t="s">
        <v>86</v>
      </c>
      <c r="AV493" s="13" t="s">
        <v>86</v>
      </c>
      <c r="AW493" s="13" t="s">
        <v>3</v>
      </c>
      <c r="AX493" s="13" t="s">
        <v>84</v>
      </c>
      <c r="AY493" s="212" t="s">
        <v>168</v>
      </c>
    </row>
    <row r="494" s="2" customFormat="1" ht="33" customHeight="1">
      <c r="A494" s="37"/>
      <c r="B494" s="180"/>
      <c r="C494" s="181" t="s">
        <v>942</v>
      </c>
      <c r="D494" s="181" t="s">
        <v>171</v>
      </c>
      <c r="E494" s="182" t="s">
        <v>943</v>
      </c>
      <c r="F494" s="183" t="s">
        <v>944</v>
      </c>
      <c r="G494" s="184" t="s">
        <v>218</v>
      </c>
      <c r="H494" s="185">
        <v>48.100000000000001</v>
      </c>
      <c r="I494" s="186"/>
      <c r="J494" s="187">
        <f>ROUND(I494*H494,2)</f>
        <v>0</v>
      </c>
      <c r="K494" s="188"/>
      <c r="L494" s="38"/>
      <c r="M494" s="189" t="s">
        <v>1</v>
      </c>
      <c r="N494" s="190" t="s">
        <v>42</v>
      </c>
      <c r="O494" s="76"/>
      <c r="P494" s="191">
        <f>O494*H494</f>
        <v>0</v>
      </c>
      <c r="Q494" s="191">
        <v>0.0028700000000000002</v>
      </c>
      <c r="R494" s="191">
        <f>Q494*H494</f>
        <v>0.138047</v>
      </c>
      <c r="S494" s="191">
        <v>0</v>
      </c>
      <c r="T494" s="192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93" t="s">
        <v>250</v>
      </c>
      <c r="AT494" s="193" t="s">
        <v>171</v>
      </c>
      <c r="AU494" s="193" t="s">
        <v>86</v>
      </c>
      <c r="AY494" s="18" t="s">
        <v>168</v>
      </c>
      <c r="BE494" s="194">
        <f>IF(N494="základní",J494,0)</f>
        <v>0</v>
      </c>
      <c r="BF494" s="194">
        <f>IF(N494="snížená",J494,0)</f>
        <v>0</v>
      </c>
      <c r="BG494" s="194">
        <f>IF(N494="zákl. přenesená",J494,0)</f>
        <v>0</v>
      </c>
      <c r="BH494" s="194">
        <f>IF(N494="sníž. přenesená",J494,0)</f>
        <v>0</v>
      </c>
      <c r="BI494" s="194">
        <f>IF(N494="nulová",J494,0)</f>
        <v>0</v>
      </c>
      <c r="BJ494" s="18" t="s">
        <v>84</v>
      </c>
      <c r="BK494" s="194">
        <f>ROUND(I494*H494,2)</f>
        <v>0</v>
      </c>
      <c r="BL494" s="18" t="s">
        <v>250</v>
      </c>
      <c r="BM494" s="193" t="s">
        <v>945</v>
      </c>
    </row>
    <row r="495" s="2" customFormat="1" ht="24.15" customHeight="1">
      <c r="A495" s="37"/>
      <c r="B495" s="180"/>
      <c r="C495" s="200" t="s">
        <v>946</v>
      </c>
      <c r="D495" s="200" t="s">
        <v>209</v>
      </c>
      <c r="E495" s="201" t="s">
        <v>947</v>
      </c>
      <c r="F495" s="202" t="s">
        <v>948</v>
      </c>
      <c r="G495" s="203" t="s">
        <v>218</v>
      </c>
      <c r="H495" s="204">
        <v>51.948</v>
      </c>
      <c r="I495" s="205"/>
      <c r="J495" s="206">
        <f>ROUND(I495*H495,2)</f>
        <v>0</v>
      </c>
      <c r="K495" s="207"/>
      <c r="L495" s="208"/>
      <c r="M495" s="209" t="s">
        <v>1</v>
      </c>
      <c r="N495" s="210" t="s">
        <v>42</v>
      </c>
      <c r="O495" s="76"/>
      <c r="P495" s="191">
        <f>O495*H495</f>
        <v>0</v>
      </c>
      <c r="Q495" s="191">
        <v>0</v>
      </c>
      <c r="R495" s="191">
        <f>Q495*H495</f>
        <v>0</v>
      </c>
      <c r="S495" s="191">
        <v>0</v>
      </c>
      <c r="T495" s="192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193" t="s">
        <v>333</v>
      </c>
      <c r="AT495" s="193" t="s">
        <v>209</v>
      </c>
      <c r="AU495" s="193" t="s">
        <v>86</v>
      </c>
      <c r="AY495" s="18" t="s">
        <v>168</v>
      </c>
      <c r="BE495" s="194">
        <f>IF(N495="základní",J495,0)</f>
        <v>0</v>
      </c>
      <c r="BF495" s="194">
        <f>IF(N495="snížená",J495,0)</f>
        <v>0</v>
      </c>
      <c r="BG495" s="194">
        <f>IF(N495="zákl. přenesená",J495,0)</f>
        <v>0</v>
      </c>
      <c r="BH495" s="194">
        <f>IF(N495="sníž. přenesená",J495,0)</f>
        <v>0</v>
      </c>
      <c r="BI495" s="194">
        <f>IF(N495="nulová",J495,0)</f>
        <v>0</v>
      </c>
      <c r="BJ495" s="18" t="s">
        <v>84</v>
      </c>
      <c r="BK495" s="194">
        <f>ROUND(I495*H495,2)</f>
        <v>0</v>
      </c>
      <c r="BL495" s="18" t="s">
        <v>250</v>
      </c>
      <c r="BM495" s="193" t="s">
        <v>949</v>
      </c>
    </row>
    <row r="496" s="2" customFormat="1">
      <c r="A496" s="37"/>
      <c r="B496" s="38"/>
      <c r="C496" s="37"/>
      <c r="D496" s="195" t="s">
        <v>188</v>
      </c>
      <c r="E496" s="37"/>
      <c r="F496" s="196" t="s">
        <v>950</v>
      </c>
      <c r="G496" s="37"/>
      <c r="H496" s="37"/>
      <c r="I496" s="197"/>
      <c r="J496" s="37"/>
      <c r="K496" s="37"/>
      <c r="L496" s="38"/>
      <c r="M496" s="198"/>
      <c r="N496" s="199"/>
      <c r="O496" s="76"/>
      <c r="P496" s="76"/>
      <c r="Q496" s="76"/>
      <c r="R496" s="76"/>
      <c r="S496" s="76"/>
      <c r="T496" s="7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18" t="s">
        <v>188</v>
      </c>
      <c r="AU496" s="18" t="s">
        <v>86</v>
      </c>
    </row>
    <row r="497" s="13" customFormat="1">
      <c r="A497" s="13"/>
      <c r="B497" s="211"/>
      <c r="C497" s="13"/>
      <c r="D497" s="195" t="s">
        <v>220</v>
      </c>
      <c r="E497" s="13"/>
      <c r="F497" s="213" t="s">
        <v>951</v>
      </c>
      <c r="G497" s="13"/>
      <c r="H497" s="214">
        <v>51.948</v>
      </c>
      <c r="I497" s="215"/>
      <c r="J497" s="13"/>
      <c r="K497" s="13"/>
      <c r="L497" s="211"/>
      <c r="M497" s="216"/>
      <c r="N497" s="217"/>
      <c r="O497" s="217"/>
      <c r="P497" s="217"/>
      <c r="Q497" s="217"/>
      <c r="R497" s="217"/>
      <c r="S497" s="217"/>
      <c r="T497" s="218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12" t="s">
        <v>220</v>
      </c>
      <c r="AU497" s="212" t="s">
        <v>86</v>
      </c>
      <c r="AV497" s="13" t="s">
        <v>86</v>
      </c>
      <c r="AW497" s="13" t="s">
        <v>3</v>
      </c>
      <c r="AX497" s="13" t="s">
        <v>84</v>
      </c>
      <c r="AY497" s="212" t="s">
        <v>168</v>
      </c>
    </row>
    <row r="498" s="2" customFormat="1" ht="24.15" customHeight="1">
      <c r="A498" s="37"/>
      <c r="B498" s="180"/>
      <c r="C498" s="181" t="s">
        <v>952</v>
      </c>
      <c r="D498" s="181" t="s">
        <v>171</v>
      </c>
      <c r="E498" s="182" t="s">
        <v>953</v>
      </c>
      <c r="F498" s="183" t="s">
        <v>954</v>
      </c>
      <c r="G498" s="184" t="s">
        <v>218</v>
      </c>
      <c r="H498" s="185">
        <v>79.359999999999999</v>
      </c>
      <c r="I498" s="186"/>
      <c r="J498" s="187">
        <f>ROUND(I498*H498,2)</f>
        <v>0</v>
      </c>
      <c r="K498" s="188"/>
      <c r="L498" s="38"/>
      <c r="M498" s="189" t="s">
        <v>1</v>
      </c>
      <c r="N498" s="190" t="s">
        <v>42</v>
      </c>
      <c r="O498" s="76"/>
      <c r="P498" s="191">
        <f>O498*H498</f>
        <v>0</v>
      </c>
      <c r="Q498" s="191">
        <v>0.0070600000000000003</v>
      </c>
      <c r="R498" s="191">
        <f>Q498*H498</f>
        <v>0.56028160000000005</v>
      </c>
      <c r="S498" s="191">
        <v>0</v>
      </c>
      <c r="T498" s="192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93" t="s">
        <v>250</v>
      </c>
      <c r="AT498" s="193" t="s">
        <v>171</v>
      </c>
      <c r="AU498" s="193" t="s">
        <v>86</v>
      </c>
      <c r="AY498" s="18" t="s">
        <v>168</v>
      </c>
      <c r="BE498" s="194">
        <f>IF(N498="základní",J498,0)</f>
        <v>0</v>
      </c>
      <c r="BF498" s="194">
        <f>IF(N498="snížená",J498,0)</f>
        <v>0</v>
      </c>
      <c r="BG498" s="194">
        <f>IF(N498="zákl. přenesená",J498,0)</f>
        <v>0</v>
      </c>
      <c r="BH498" s="194">
        <f>IF(N498="sníž. přenesená",J498,0)</f>
        <v>0</v>
      </c>
      <c r="BI498" s="194">
        <f>IF(N498="nulová",J498,0)</f>
        <v>0</v>
      </c>
      <c r="BJ498" s="18" t="s">
        <v>84</v>
      </c>
      <c r="BK498" s="194">
        <f>ROUND(I498*H498,2)</f>
        <v>0</v>
      </c>
      <c r="BL498" s="18" t="s">
        <v>250</v>
      </c>
      <c r="BM498" s="193" t="s">
        <v>955</v>
      </c>
    </row>
    <row r="499" s="2" customFormat="1" ht="44.25" customHeight="1">
      <c r="A499" s="37"/>
      <c r="B499" s="180"/>
      <c r="C499" s="200" t="s">
        <v>956</v>
      </c>
      <c r="D499" s="200" t="s">
        <v>209</v>
      </c>
      <c r="E499" s="201" t="s">
        <v>957</v>
      </c>
      <c r="F499" s="202" t="s">
        <v>958</v>
      </c>
      <c r="G499" s="203" t="s">
        <v>218</v>
      </c>
      <c r="H499" s="204">
        <v>83.328000000000003</v>
      </c>
      <c r="I499" s="205"/>
      <c r="J499" s="206">
        <f>ROUND(I499*H499,2)</f>
        <v>0</v>
      </c>
      <c r="K499" s="207"/>
      <c r="L499" s="208"/>
      <c r="M499" s="209" t="s">
        <v>1</v>
      </c>
      <c r="N499" s="210" t="s">
        <v>42</v>
      </c>
      <c r="O499" s="76"/>
      <c r="P499" s="191">
        <f>O499*H499</f>
        <v>0</v>
      </c>
      <c r="Q499" s="191">
        <v>0</v>
      </c>
      <c r="R499" s="191">
        <f>Q499*H499</f>
        <v>0</v>
      </c>
      <c r="S499" s="191">
        <v>0</v>
      </c>
      <c r="T499" s="192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193" t="s">
        <v>333</v>
      </c>
      <c r="AT499" s="193" t="s">
        <v>209</v>
      </c>
      <c r="AU499" s="193" t="s">
        <v>86</v>
      </c>
      <c r="AY499" s="18" t="s">
        <v>168</v>
      </c>
      <c r="BE499" s="194">
        <f>IF(N499="základní",J499,0)</f>
        <v>0</v>
      </c>
      <c r="BF499" s="194">
        <f>IF(N499="snížená",J499,0)</f>
        <v>0</v>
      </c>
      <c r="BG499" s="194">
        <f>IF(N499="zákl. přenesená",J499,0)</f>
        <v>0</v>
      </c>
      <c r="BH499" s="194">
        <f>IF(N499="sníž. přenesená",J499,0)</f>
        <v>0</v>
      </c>
      <c r="BI499" s="194">
        <f>IF(N499="nulová",J499,0)</f>
        <v>0</v>
      </c>
      <c r="BJ499" s="18" t="s">
        <v>84</v>
      </c>
      <c r="BK499" s="194">
        <f>ROUND(I499*H499,2)</f>
        <v>0</v>
      </c>
      <c r="BL499" s="18" t="s">
        <v>250</v>
      </c>
      <c r="BM499" s="193" t="s">
        <v>959</v>
      </c>
    </row>
    <row r="500" s="2" customFormat="1">
      <c r="A500" s="37"/>
      <c r="B500" s="38"/>
      <c r="C500" s="37"/>
      <c r="D500" s="195" t="s">
        <v>188</v>
      </c>
      <c r="E500" s="37"/>
      <c r="F500" s="196" t="s">
        <v>960</v>
      </c>
      <c r="G500" s="37"/>
      <c r="H500" s="37"/>
      <c r="I500" s="197"/>
      <c r="J500" s="37"/>
      <c r="K500" s="37"/>
      <c r="L500" s="38"/>
      <c r="M500" s="198"/>
      <c r="N500" s="199"/>
      <c r="O500" s="76"/>
      <c r="P500" s="76"/>
      <c r="Q500" s="76"/>
      <c r="R500" s="76"/>
      <c r="S500" s="76"/>
      <c r="T500" s="7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18" t="s">
        <v>188</v>
      </c>
      <c r="AU500" s="18" t="s">
        <v>86</v>
      </c>
    </row>
    <row r="501" s="13" customFormat="1">
      <c r="A501" s="13"/>
      <c r="B501" s="211"/>
      <c r="C501" s="13"/>
      <c r="D501" s="195" t="s">
        <v>220</v>
      </c>
      <c r="E501" s="13"/>
      <c r="F501" s="213" t="s">
        <v>961</v>
      </c>
      <c r="G501" s="13"/>
      <c r="H501" s="214">
        <v>83.328000000000003</v>
      </c>
      <c r="I501" s="215"/>
      <c r="J501" s="13"/>
      <c r="K501" s="13"/>
      <c r="L501" s="211"/>
      <c r="M501" s="216"/>
      <c r="N501" s="217"/>
      <c r="O501" s="217"/>
      <c r="P501" s="217"/>
      <c r="Q501" s="217"/>
      <c r="R501" s="217"/>
      <c r="S501" s="217"/>
      <c r="T501" s="21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12" t="s">
        <v>220</v>
      </c>
      <c r="AU501" s="212" t="s">
        <v>86</v>
      </c>
      <c r="AV501" s="13" t="s">
        <v>86</v>
      </c>
      <c r="AW501" s="13" t="s">
        <v>3</v>
      </c>
      <c r="AX501" s="13" t="s">
        <v>84</v>
      </c>
      <c r="AY501" s="212" t="s">
        <v>168</v>
      </c>
    </row>
    <row r="502" s="2" customFormat="1" ht="33" customHeight="1">
      <c r="A502" s="37"/>
      <c r="B502" s="180"/>
      <c r="C502" s="181" t="s">
        <v>962</v>
      </c>
      <c r="D502" s="181" t="s">
        <v>171</v>
      </c>
      <c r="E502" s="182" t="s">
        <v>963</v>
      </c>
      <c r="F502" s="183" t="s">
        <v>964</v>
      </c>
      <c r="G502" s="184" t="s">
        <v>965</v>
      </c>
      <c r="H502" s="235"/>
      <c r="I502" s="186"/>
      <c r="J502" s="187">
        <f>ROUND(I502*H502,2)</f>
        <v>0</v>
      </c>
      <c r="K502" s="188"/>
      <c r="L502" s="38"/>
      <c r="M502" s="189" t="s">
        <v>1</v>
      </c>
      <c r="N502" s="190" t="s">
        <v>42</v>
      </c>
      <c r="O502" s="76"/>
      <c r="P502" s="191">
        <f>O502*H502</f>
        <v>0</v>
      </c>
      <c r="Q502" s="191">
        <v>0</v>
      </c>
      <c r="R502" s="191">
        <f>Q502*H502</f>
        <v>0</v>
      </c>
      <c r="S502" s="191">
        <v>0</v>
      </c>
      <c r="T502" s="192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193" t="s">
        <v>250</v>
      </c>
      <c r="AT502" s="193" t="s">
        <v>171</v>
      </c>
      <c r="AU502" s="193" t="s">
        <v>86</v>
      </c>
      <c r="AY502" s="18" t="s">
        <v>168</v>
      </c>
      <c r="BE502" s="194">
        <f>IF(N502="základní",J502,0)</f>
        <v>0</v>
      </c>
      <c r="BF502" s="194">
        <f>IF(N502="snížená",J502,0)</f>
        <v>0</v>
      </c>
      <c r="BG502" s="194">
        <f>IF(N502="zákl. přenesená",J502,0)</f>
        <v>0</v>
      </c>
      <c r="BH502" s="194">
        <f>IF(N502="sníž. přenesená",J502,0)</f>
        <v>0</v>
      </c>
      <c r="BI502" s="194">
        <f>IF(N502="nulová",J502,0)</f>
        <v>0</v>
      </c>
      <c r="BJ502" s="18" t="s">
        <v>84</v>
      </c>
      <c r="BK502" s="194">
        <f>ROUND(I502*H502,2)</f>
        <v>0</v>
      </c>
      <c r="BL502" s="18" t="s">
        <v>250</v>
      </c>
      <c r="BM502" s="193" t="s">
        <v>966</v>
      </c>
    </row>
    <row r="503" s="12" customFormat="1" ht="22.8" customHeight="1">
      <c r="A503" s="12"/>
      <c r="B503" s="168"/>
      <c r="C503" s="12"/>
      <c r="D503" s="169" t="s">
        <v>76</v>
      </c>
      <c r="E503" s="178" t="s">
        <v>967</v>
      </c>
      <c r="F503" s="178" t="s">
        <v>968</v>
      </c>
      <c r="G503" s="12"/>
      <c r="H503" s="12"/>
      <c r="I503" s="171"/>
      <c r="J503" s="179">
        <f>BK503</f>
        <v>0</v>
      </c>
      <c r="K503" s="12"/>
      <c r="L503" s="168"/>
      <c r="M503" s="172"/>
      <c r="N503" s="173"/>
      <c r="O503" s="173"/>
      <c r="P503" s="174">
        <f>SUM(P504:P507)</f>
        <v>0</v>
      </c>
      <c r="Q503" s="173"/>
      <c r="R503" s="174">
        <f>SUM(R504:R507)</f>
        <v>0</v>
      </c>
      <c r="S503" s="173"/>
      <c r="T503" s="175">
        <f>SUM(T504:T507)</f>
        <v>0.013800000000000002</v>
      </c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R503" s="169" t="s">
        <v>86</v>
      </c>
      <c r="AT503" s="176" t="s">
        <v>76</v>
      </c>
      <c r="AU503" s="176" t="s">
        <v>84</v>
      </c>
      <c r="AY503" s="169" t="s">
        <v>168</v>
      </c>
      <c r="BK503" s="177">
        <f>SUM(BK504:BK507)</f>
        <v>0</v>
      </c>
    </row>
    <row r="504" s="2" customFormat="1" ht="24.15" customHeight="1">
      <c r="A504" s="37"/>
      <c r="B504" s="180"/>
      <c r="C504" s="181" t="s">
        <v>969</v>
      </c>
      <c r="D504" s="181" t="s">
        <v>171</v>
      </c>
      <c r="E504" s="182" t="s">
        <v>970</v>
      </c>
      <c r="F504" s="183" t="s">
        <v>971</v>
      </c>
      <c r="G504" s="184" t="s">
        <v>520</v>
      </c>
      <c r="H504" s="185">
        <v>4</v>
      </c>
      <c r="I504" s="186"/>
      <c r="J504" s="187">
        <f>ROUND(I504*H504,2)</f>
        <v>0</v>
      </c>
      <c r="K504" s="188"/>
      <c r="L504" s="38"/>
      <c r="M504" s="189" t="s">
        <v>1</v>
      </c>
      <c r="N504" s="190" t="s">
        <v>42</v>
      </c>
      <c r="O504" s="76"/>
      <c r="P504" s="191">
        <f>O504*H504</f>
        <v>0</v>
      </c>
      <c r="Q504" s="191">
        <v>0</v>
      </c>
      <c r="R504" s="191">
        <f>Q504*H504</f>
        <v>0</v>
      </c>
      <c r="S504" s="191">
        <v>0.00040000000000000002</v>
      </c>
      <c r="T504" s="192">
        <f>S504*H504</f>
        <v>0.0016000000000000001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93" t="s">
        <v>250</v>
      </c>
      <c r="AT504" s="193" t="s">
        <v>171</v>
      </c>
      <c r="AU504" s="193" t="s">
        <v>86</v>
      </c>
      <c r="AY504" s="18" t="s">
        <v>168</v>
      </c>
      <c r="BE504" s="194">
        <f>IF(N504="základní",J504,0)</f>
        <v>0</v>
      </c>
      <c r="BF504" s="194">
        <f>IF(N504="snížená",J504,0)</f>
        <v>0</v>
      </c>
      <c r="BG504" s="194">
        <f>IF(N504="zákl. přenesená",J504,0)</f>
        <v>0</v>
      </c>
      <c r="BH504" s="194">
        <f>IF(N504="sníž. přenesená",J504,0)</f>
        <v>0</v>
      </c>
      <c r="BI504" s="194">
        <f>IF(N504="nulová",J504,0)</f>
        <v>0</v>
      </c>
      <c r="BJ504" s="18" t="s">
        <v>84</v>
      </c>
      <c r="BK504" s="194">
        <f>ROUND(I504*H504,2)</f>
        <v>0</v>
      </c>
      <c r="BL504" s="18" t="s">
        <v>250</v>
      </c>
      <c r="BM504" s="193" t="s">
        <v>972</v>
      </c>
    </row>
    <row r="505" s="2" customFormat="1" ht="24.15" customHeight="1">
      <c r="A505" s="37"/>
      <c r="B505" s="180"/>
      <c r="C505" s="181" t="s">
        <v>973</v>
      </c>
      <c r="D505" s="181" t="s">
        <v>171</v>
      </c>
      <c r="E505" s="182" t="s">
        <v>974</v>
      </c>
      <c r="F505" s="183" t="s">
        <v>975</v>
      </c>
      <c r="G505" s="184" t="s">
        <v>520</v>
      </c>
      <c r="H505" s="185">
        <v>20</v>
      </c>
      <c r="I505" s="186"/>
      <c r="J505" s="187">
        <f>ROUND(I505*H505,2)</f>
        <v>0</v>
      </c>
      <c r="K505" s="188"/>
      <c r="L505" s="38"/>
      <c r="M505" s="189" t="s">
        <v>1</v>
      </c>
      <c r="N505" s="190" t="s">
        <v>42</v>
      </c>
      <c r="O505" s="76"/>
      <c r="P505" s="191">
        <f>O505*H505</f>
        <v>0</v>
      </c>
      <c r="Q505" s="191">
        <v>0</v>
      </c>
      <c r="R505" s="191">
        <f>Q505*H505</f>
        <v>0</v>
      </c>
      <c r="S505" s="191">
        <v>0.00040000000000000002</v>
      </c>
      <c r="T505" s="192">
        <f>S505*H505</f>
        <v>0.0080000000000000002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93" t="s">
        <v>250</v>
      </c>
      <c r="AT505" s="193" t="s">
        <v>171</v>
      </c>
      <c r="AU505" s="193" t="s">
        <v>86</v>
      </c>
      <c r="AY505" s="18" t="s">
        <v>168</v>
      </c>
      <c r="BE505" s="194">
        <f>IF(N505="základní",J505,0)</f>
        <v>0</v>
      </c>
      <c r="BF505" s="194">
        <f>IF(N505="snížená",J505,0)</f>
        <v>0</v>
      </c>
      <c r="BG505" s="194">
        <f>IF(N505="zákl. přenesená",J505,0)</f>
        <v>0</v>
      </c>
      <c r="BH505" s="194">
        <f>IF(N505="sníž. přenesená",J505,0)</f>
        <v>0</v>
      </c>
      <c r="BI505" s="194">
        <f>IF(N505="nulová",J505,0)</f>
        <v>0</v>
      </c>
      <c r="BJ505" s="18" t="s">
        <v>84</v>
      </c>
      <c r="BK505" s="194">
        <f>ROUND(I505*H505,2)</f>
        <v>0</v>
      </c>
      <c r="BL505" s="18" t="s">
        <v>250</v>
      </c>
      <c r="BM505" s="193" t="s">
        <v>976</v>
      </c>
    </row>
    <row r="506" s="2" customFormat="1" ht="24.15" customHeight="1">
      <c r="A506" s="37"/>
      <c r="B506" s="180"/>
      <c r="C506" s="181" t="s">
        <v>977</v>
      </c>
      <c r="D506" s="181" t="s">
        <v>171</v>
      </c>
      <c r="E506" s="182" t="s">
        <v>978</v>
      </c>
      <c r="F506" s="183" t="s">
        <v>979</v>
      </c>
      <c r="G506" s="184" t="s">
        <v>316</v>
      </c>
      <c r="H506" s="185">
        <v>20</v>
      </c>
      <c r="I506" s="186"/>
      <c r="J506" s="187">
        <f>ROUND(I506*H506,2)</f>
        <v>0</v>
      </c>
      <c r="K506" s="188"/>
      <c r="L506" s="38"/>
      <c r="M506" s="189" t="s">
        <v>1</v>
      </c>
      <c r="N506" s="190" t="s">
        <v>42</v>
      </c>
      <c r="O506" s="76"/>
      <c r="P506" s="191">
        <f>O506*H506</f>
        <v>0</v>
      </c>
      <c r="Q506" s="191">
        <v>0</v>
      </c>
      <c r="R506" s="191">
        <f>Q506*H506</f>
        <v>0</v>
      </c>
      <c r="S506" s="191">
        <v>0.00021000000000000001</v>
      </c>
      <c r="T506" s="192">
        <f>S506*H506</f>
        <v>0.0042000000000000006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93" t="s">
        <v>250</v>
      </c>
      <c r="AT506" s="193" t="s">
        <v>171</v>
      </c>
      <c r="AU506" s="193" t="s">
        <v>86</v>
      </c>
      <c r="AY506" s="18" t="s">
        <v>168</v>
      </c>
      <c r="BE506" s="194">
        <f>IF(N506="základní",J506,0)</f>
        <v>0</v>
      </c>
      <c r="BF506" s="194">
        <f>IF(N506="snížená",J506,0)</f>
        <v>0</v>
      </c>
      <c r="BG506" s="194">
        <f>IF(N506="zákl. přenesená",J506,0)</f>
        <v>0</v>
      </c>
      <c r="BH506" s="194">
        <f>IF(N506="sníž. přenesená",J506,0)</f>
        <v>0</v>
      </c>
      <c r="BI506" s="194">
        <f>IF(N506="nulová",J506,0)</f>
        <v>0</v>
      </c>
      <c r="BJ506" s="18" t="s">
        <v>84</v>
      </c>
      <c r="BK506" s="194">
        <f>ROUND(I506*H506,2)</f>
        <v>0</v>
      </c>
      <c r="BL506" s="18" t="s">
        <v>250</v>
      </c>
      <c r="BM506" s="193" t="s">
        <v>980</v>
      </c>
    </row>
    <row r="507" s="2" customFormat="1" ht="24.15" customHeight="1">
      <c r="A507" s="37"/>
      <c r="B507" s="180"/>
      <c r="C507" s="181" t="s">
        <v>981</v>
      </c>
      <c r="D507" s="181" t="s">
        <v>171</v>
      </c>
      <c r="E507" s="182" t="s">
        <v>982</v>
      </c>
      <c r="F507" s="183" t="s">
        <v>983</v>
      </c>
      <c r="G507" s="184" t="s">
        <v>965</v>
      </c>
      <c r="H507" s="235"/>
      <c r="I507" s="186"/>
      <c r="J507" s="187">
        <f>ROUND(I507*H507,2)</f>
        <v>0</v>
      </c>
      <c r="K507" s="188"/>
      <c r="L507" s="38"/>
      <c r="M507" s="189" t="s">
        <v>1</v>
      </c>
      <c r="N507" s="190" t="s">
        <v>42</v>
      </c>
      <c r="O507" s="76"/>
      <c r="P507" s="191">
        <f>O507*H507</f>
        <v>0</v>
      </c>
      <c r="Q507" s="191">
        <v>0</v>
      </c>
      <c r="R507" s="191">
        <f>Q507*H507</f>
        <v>0</v>
      </c>
      <c r="S507" s="191">
        <v>0</v>
      </c>
      <c r="T507" s="192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93" t="s">
        <v>250</v>
      </c>
      <c r="AT507" s="193" t="s">
        <v>171</v>
      </c>
      <c r="AU507" s="193" t="s">
        <v>86</v>
      </c>
      <c r="AY507" s="18" t="s">
        <v>168</v>
      </c>
      <c r="BE507" s="194">
        <f>IF(N507="základní",J507,0)</f>
        <v>0</v>
      </c>
      <c r="BF507" s="194">
        <f>IF(N507="snížená",J507,0)</f>
        <v>0</v>
      </c>
      <c r="BG507" s="194">
        <f>IF(N507="zákl. přenesená",J507,0)</f>
        <v>0</v>
      </c>
      <c r="BH507" s="194">
        <f>IF(N507="sníž. přenesená",J507,0)</f>
        <v>0</v>
      </c>
      <c r="BI507" s="194">
        <f>IF(N507="nulová",J507,0)</f>
        <v>0</v>
      </c>
      <c r="BJ507" s="18" t="s">
        <v>84</v>
      </c>
      <c r="BK507" s="194">
        <f>ROUND(I507*H507,2)</f>
        <v>0</v>
      </c>
      <c r="BL507" s="18" t="s">
        <v>250</v>
      </c>
      <c r="BM507" s="193" t="s">
        <v>984</v>
      </c>
    </row>
    <row r="508" s="12" customFormat="1" ht="22.8" customHeight="1">
      <c r="A508" s="12"/>
      <c r="B508" s="168"/>
      <c r="C508" s="12"/>
      <c r="D508" s="169" t="s">
        <v>76</v>
      </c>
      <c r="E508" s="178" t="s">
        <v>985</v>
      </c>
      <c r="F508" s="178" t="s">
        <v>986</v>
      </c>
      <c r="G508" s="12"/>
      <c r="H508" s="12"/>
      <c r="I508" s="171"/>
      <c r="J508" s="179">
        <f>BK508</f>
        <v>0</v>
      </c>
      <c r="K508" s="12"/>
      <c r="L508" s="168"/>
      <c r="M508" s="172"/>
      <c r="N508" s="173"/>
      <c r="O508" s="173"/>
      <c r="P508" s="174">
        <f>SUM(P509:P512)</f>
        <v>0</v>
      </c>
      <c r="Q508" s="173"/>
      <c r="R508" s="174">
        <f>SUM(R509:R512)</f>
        <v>0</v>
      </c>
      <c r="S508" s="173"/>
      <c r="T508" s="175">
        <f>SUM(T509:T512)</f>
        <v>0.032000000000000001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169" t="s">
        <v>86</v>
      </c>
      <c r="AT508" s="176" t="s">
        <v>76</v>
      </c>
      <c r="AU508" s="176" t="s">
        <v>84</v>
      </c>
      <c r="AY508" s="169" t="s">
        <v>168</v>
      </c>
      <c r="BK508" s="177">
        <f>SUM(BK509:BK512)</f>
        <v>0</v>
      </c>
    </row>
    <row r="509" s="2" customFormat="1" ht="24.15" customHeight="1">
      <c r="A509" s="37"/>
      <c r="B509" s="180"/>
      <c r="C509" s="181" t="s">
        <v>987</v>
      </c>
      <c r="D509" s="181" t="s">
        <v>171</v>
      </c>
      <c r="E509" s="182" t="s">
        <v>988</v>
      </c>
      <c r="F509" s="183" t="s">
        <v>989</v>
      </c>
      <c r="G509" s="184" t="s">
        <v>316</v>
      </c>
      <c r="H509" s="185">
        <v>2</v>
      </c>
      <c r="I509" s="186"/>
      <c r="J509" s="187">
        <f>ROUND(I509*H509,2)</f>
        <v>0</v>
      </c>
      <c r="K509" s="188"/>
      <c r="L509" s="38"/>
      <c r="M509" s="189" t="s">
        <v>1</v>
      </c>
      <c r="N509" s="190" t="s">
        <v>42</v>
      </c>
      <c r="O509" s="76"/>
      <c r="P509" s="191">
        <f>O509*H509</f>
        <v>0</v>
      </c>
      <c r="Q509" s="191">
        <v>0</v>
      </c>
      <c r="R509" s="191">
        <f>Q509*H509</f>
        <v>0</v>
      </c>
      <c r="S509" s="191">
        <v>0</v>
      </c>
      <c r="T509" s="192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93" t="s">
        <v>250</v>
      </c>
      <c r="AT509" s="193" t="s">
        <v>171</v>
      </c>
      <c r="AU509" s="193" t="s">
        <v>86</v>
      </c>
      <c r="AY509" s="18" t="s">
        <v>168</v>
      </c>
      <c r="BE509" s="194">
        <f>IF(N509="základní",J509,0)</f>
        <v>0</v>
      </c>
      <c r="BF509" s="194">
        <f>IF(N509="snížená",J509,0)</f>
        <v>0</v>
      </c>
      <c r="BG509" s="194">
        <f>IF(N509="zákl. přenesená",J509,0)</f>
        <v>0</v>
      </c>
      <c r="BH509" s="194">
        <f>IF(N509="sníž. přenesená",J509,0)</f>
        <v>0</v>
      </c>
      <c r="BI509" s="194">
        <f>IF(N509="nulová",J509,0)</f>
        <v>0</v>
      </c>
      <c r="BJ509" s="18" t="s">
        <v>84</v>
      </c>
      <c r="BK509" s="194">
        <f>ROUND(I509*H509,2)</f>
        <v>0</v>
      </c>
      <c r="BL509" s="18" t="s">
        <v>250</v>
      </c>
      <c r="BM509" s="193" t="s">
        <v>990</v>
      </c>
    </row>
    <row r="510" s="13" customFormat="1">
      <c r="A510" s="13"/>
      <c r="B510" s="211"/>
      <c r="C510" s="13"/>
      <c r="D510" s="195" t="s">
        <v>220</v>
      </c>
      <c r="E510" s="212" t="s">
        <v>1</v>
      </c>
      <c r="F510" s="213" t="s">
        <v>991</v>
      </c>
      <c r="G510" s="13"/>
      <c r="H510" s="214">
        <v>2</v>
      </c>
      <c r="I510" s="215"/>
      <c r="J510" s="13"/>
      <c r="K510" s="13"/>
      <c r="L510" s="211"/>
      <c r="M510" s="216"/>
      <c r="N510" s="217"/>
      <c r="O510" s="217"/>
      <c r="P510" s="217"/>
      <c r="Q510" s="217"/>
      <c r="R510" s="217"/>
      <c r="S510" s="217"/>
      <c r="T510" s="21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12" t="s">
        <v>220</v>
      </c>
      <c r="AU510" s="212" t="s">
        <v>86</v>
      </c>
      <c r="AV510" s="13" t="s">
        <v>86</v>
      </c>
      <c r="AW510" s="13" t="s">
        <v>33</v>
      </c>
      <c r="AX510" s="13" t="s">
        <v>84</v>
      </c>
      <c r="AY510" s="212" t="s">
        <v>168</v>
      </c>
    </row>
    <row r="511" s="2" customFormat="1" ht="16.5" customHeight="1">
      <c r="A511" s="37"/>
      <c r="B511" s="180"/>
      <c r="C511" s="181" t="s">
        <v>992</v>
      </c>
      <c r="D511" s="181" t="s">
        <v>171</v>
      </c>
      <c r="E511" s="182" t="s">
        <v>993</v>
      </c>
      <c r="F511" s="183" t="s">
        <v>994</v>
      </c>
      <c r="G511" s="184" t="s">
        <v>316</v>
      </c>
      <c r="H511" s="185">
        <v>2</v>
      </c>
      <c r="I511" s="186"/>
      <c r="J511" s="187">
        <f>ROUND(I511*H511,2)</f>
        <v>0</v>
      </c>
      <c r="K511" s="188"/>
      <c r="L511" s="38"/>
      <c r="M511" s="189" t="s">
        <v>1</v>
      </c>
      <c r="N511" s="190" t="s">
        <v>42</v>
      </c>
      <c r="O511" s="76"/>
      <c r="P511" s="191">
        <f>O511*H511</f>
        <v>0</v>
      </c>
      <c r="Q511" s="191">
        <v>0</v>
      </c>
      <c r="R511" s="191">
        <f>Q511*H511</f>
        <v>0</v>
      </c>
      <c r="S511" s="191">
        <v>0.016</v>
      </c>
      <c r="T511" s="192">
        <f>S511*H511</f>
        <v>0.032000000000000001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193" t="s">
        <v>250</v>
      </c>
      <c r="AT511" s="193" t="s">
        <v>171</v>
      </c>
      <c r="AU511" s="193" t="s">
        <v>86</v>
      </c>
      <c r="AY511" s="18" t="s">
        <v>168</v>
      </c>
      <c r="BE511" s="194">
        <f>IF(N511="základní",J511,0)</f>
        <v>0</v>
      </c>
      <c r="BF511" s="194">
        <f>IF(N511="snížená",J511,0)</f>
        <v>0</v>
      </c>
      <c r="BG511" s="194">
        <f>IF(N511="zákl. přenesená",J511,0)</f>
        <v>0</v>
      </c>
      <c r="BH511" s="194">
        <f>IF(N511="sníž. přenesená",J511,0)</f>
        <v>0</v>
      </c>
      <c r="BI511" s="194">
        <f>IF(N511="nulová",J511,0)</f>
        <v>0</v>
      </c>
      <c r="BJ511" s="18" t="s">
        <v>84</v>
      </c>
      <c r="BK511" s="194">
        <f>ROUND(I511*H511,2)</f>
        <v>0</v>
      </c>
      <c r="BL511" s="18" t="s">
        <v>250</v>
      </c>
      <c r="BM511" s="193" t="s">
        <v>995</v>
      </c>
    </row>
    <row r="512" s="2" customFormat="1" ht="24.15" customHeight="1">
      <c r="A512" s="37"/>
      <c r="B512" s="180"/>
      <c r="C512" s="181" t="s">
        <v>996</v>
      </c>
      <c r="D512" s="181" t="s">
        <v>171</v>
      </c>
      <c r="E512" s="182" t="s">
        <v>997</v>
      </c>
      <c r="F512" s="183" t="s">
        <v>998</v>
      </c>
      <c r="G512" s="184" t="s">
        <v>965</v>
      </c>
      <c r="H512" s="235"/>
      <c r="I512" s="186"/>
      <c r="J512" s="187">
        <f>ROUND(I512*H512,2)</f>
        <v>0</v>
      </c>
      <c r="K512" s="188"/>
      <c r="L512" s="38"/>
      <c r="M512" s="189" t="s">
        <v>1</v>
      </c>
      <c r="N512" s="190" t="s">
        <v>42</v>
      </c>
      <c r="O512" s="76"/>
      <c r="P512" s="191">
        <f>O512*H512</f>
        <v>0</v>
      </c>
      <c r="Q512" s="191">
        <v>0</v>
      </c>
      <c r="R512" s="191">
        <f>Q512*H512</f>
        <v>0</v>
      </c>
      <c r="S512" s="191">
        <v>0</v>
      </c>
      <c r="T512" s="192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93" t="s">
        <v>250</v>
      </c>
      <c r="AT512" s="193" t="s">
        <v>171</v>
      </c>
      <c r="AU512" s="193" t="s">
        <v>86</v>
      </c>
      <c r="AY512" s="18" t="s">
        <v>168</v>
      </c>
      <c r="BE512" s="194">
        <f>IF(N512="základní",J512,0)</f>
        <v>0</v>
      </c>
      <c r="BF512" s="194">
        <f>IF(N512="snížená",J512,0)</f>
        <v>0</v>
      </c>
      <c r="BG512" s="194">
        <f>IF(N512="zákl. přenesená",J512,0)</f>
        <v>0</v>
      </c>
      <c r="BH512" s="194">
        <f>IF(N512="sníž. přenesená",J512,0)</f>
        <v>0</v>
      </c>
      <c r="BI512" s="194">
        <f>IF(N512="nulová",J512,0)</f>
        <v>0</v>
      </c>
      <c r="BJ512" s="18" t="s">
        <v>84</v>
      </c>
      <c r="BK512" s="194">
        <f>ROUND(I512*H512,2)</f>
        <v>0</v>
      </c>
      <c r="BL512" s="18" t="s">
        <v>250</v>
      </c>
      <c r="BM512" s="193" t="s">
        <v>999</v>
      </c>
    </row>
    <row r="513" s="12" customFormat="1" ht="22.8" customHeight="1">
      <c r="A513" s="12"/>
      <c r="B513" s="168"/>
      <c r="C513" s="12"/>
      <c r="D513" s="169" t="s">
        <v>76</v>
      </c>
      <c r="E513" s="178" t="s">
        <v>1000</v>
      </c>
      <c r="F513" s="178" t="s">
        <v>1001</v>
      </c>
      <c r="G513" s="12"/>
      <c r="H513" s="12"/>
      <c r="I513" s="171"/>
      <c r="J513" s="179">
        <f>BK513</f>
        <v>0</v>
      </c>
      <c r="K513" s="12"/>
      <c r="L513" s="168"/>
      <c r="M513" s="172"/>
      <c r="N513" s="173"/>
      <c r="O513" s="173"/>
      <c r="P513" s="174">
        <f>SUM(P514:P524)</f>
        <v>0</v>
      </c>
      <c r="Q513" s="173"/>
      <c r="R513" s="174">
        <f>SUM(R514:R524)</f>
        <v>3.6533602399999996</v>
      </c>
      <c r="S513" s="173"/>
      <c r="T513" s="175">
        <f>SUM(T514:T524)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169" t="s">
        <v>86</v>
      </c>
      <c r="AT513" s="176" t="s">
        <v>76</v>
      </c>
      <c r="AU513" s="176" t="s">
        <v>84</v>
      </c>
      <c r="AY513" s="169" t="s">
        <v>168</v>
      </c>
      <c r="BK513" s="177">
        <f>SUM(BK514:BK524)</f>
        <v>0</v>
      </c>
    </row>
    <row r="514" s="2" customFormat="1" ht="24.15" customHeight="1">
      <c r="A514" s="37"/>
      <c r="B514" s="180"/>
      <c r="C514" s="181" t="s">
        <v>1002</v>
      </c>
      <c r="D514" s="181" t="s">
        <v>171</v>
      </c>
      <c r="E514" s="182" t="s">
        <v>1003</v>
      </c>
      <c r="F514" s="183" t="s">
        <v>1004</v>
      </c>
      <c r="G514" s="184" t="s">
        <v>218</v>
      </c>
      <c r="H514" s="185">
        <v>31.693999999999999</v>
      </c>
      <c r="I514" s="186"/>
      <c r="J514" s="187">
        <f>ROUND(I514*H514,2)</f>
        <v>0</v>
      </c>
      <c r="K514" s="188"/>
      <c r="L514" s="38"/>
      <c r="M514" s="189" t="s">
        <v>1</v>
      </c>
      <c r="N514" s="190" t="s">
        <v>42</v>
      </c>
      <c r="O514" s="76"/>
      <c r="P514" s="191">
        <f>O514*H514</f>
        <v>0</v>
      </c>
      <c r="Q514" s="191">
        <v>0.01396</v>
      </c>
      <c r="R514" s="191">
        <f>Q514*H514</f>
        <v>0.44244823999999999</v>
      </c>
      <c r="S514" s="191">
        <v>0</v>
      </c>
      <c r="T514" s="192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193" t="s">
        <v>250</v>
      </c>
      <c r="AT514" s="193" t="s">
        <v>171</v>
      </c>
      <c r="AU514" s="193" t="s">
        <v>86</v>
      </c>
      <c r="AY514" s="18" t="s">
        <v>168</v>
      </c>
      <c r="BE514" s="194">
        <f>IF(N514="základní",J514,0)</f>
        <v>0</v>
      </c>
      <c r="BF514" s="194">
        <f>IF(N514="snížená",J514,0)</f>
        <v>0</v>
      </c>
      <c r="BG514" s="194">
        <f>IF(N514="zákl. přenesená",J514,0)</f>
        <v>0</v>
      </c>
      <c r="BH514" s="194">
        <f>IF(N514="sníž. přenesená",J514,0)</f>
        <v>0</v>
      </c>
      <c r="BI514" s="194">
        <f>IF(N514="nulová",J514,0)</f>
        <v>0</v>
      </c>
      <c r="BJ514" s="18" t="s">
        <v>84</v>
      </c>
      <c r="BK514" s="194">
        <f>ROUND(I514*H514,2)</f>
        <v>0</v>
      </c>
      <c r="BL514" s="18" t="s">
        <v>250</v>
      </c>
      <c r="BM514" s="193" t="s">
        <v>1005</v>
      </c>
    </row>
    <row r="515" s="13" customFormat="1">
      <c r="A515" s="13"/>
      <c r="B515" s="211"/>
      <c r="C515" s="13"/>
      <c r="D515" s="195" t="s">
        <v>220</v>
      </c>
      <c r="E515" s="212" t="s">
        <v>1</v>
      </c>
      <c r="F515" s="213" t="s">
        <v>1006</v>
      </c>
      <c r="G515" s="13"/>
      <c r="H515" s="214">
        <v>31.693999999999999</v>
      </c>
      <c r="I515" s="215"/>
      <c r="J515" s="13"/>
      <c r="K515" s="13"/>
      <c r="L515" s="211"/>
      <c r="M515" s="216"/>
      <c r="N515" s="217"/>
      <c r="O515" s="217"/>
      <c r="P515" s="217"/>
      <c r="Q515" s="217"/>
      <c r="R515" s="217"/>
      <c r="S515" s="217"/>
      <c r="T515" s="218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12" t="s">
        <v>220</v>
      </c>
      <c r="AU515" s="212" t="s">
        <v>86</v>
      </c>
      <c r="AV515" s="13" t="s">
        <v>86</v>
      </c>
      <c r="AW515" s="13" t="s">
        <v>33</v>
      </c>
      <c r="AX515" s="13" t="s">
        <v>84</v>
      </c>
      <c r="AY515" s="212" t="s">
        <v>168</v>
      </c>
    </row>
    <row r="516" s="2" customFormat="1" ht="24.15" customHeight="1">
      <c r="A516" s="37"/>
      <c r="B516" s="180"/>
      <c r="C516" s="181" t="s">
        <v>1007</v>
      </c>
      <c r="D516" s="181" t="s">
        <v>171</v>
      </c>
      <c r="E516" s="182" t="s">
        <v>1008</v>
      </c>
      <c r="F516" s="183" t="s">
        <v>1009</v>
      </c>
      <c r="G516" s="184" t="s">
        <v>218</v>
      </c>
      <c r="H516" s="185">
        <v>39</v>
      </c>
      <c r="I516" s="186"/>
      <c r="J516" s="187">
        <f>ROUND(I516*H516,2)</f>
        <v>0</v>
      </c>
      <c r="K516" s="188"/>
      <c r="L516" s="38"/>
      <c r="M516" s="189" t="s">
        <v>1</v>
      </c>
      <c r="N516" s="190" t="s">
        <v>42</v>
      </c>
      <c r="O516" s="76"/>
      <c r="P516" s="191">
        <f>O516*H516</f>
        <v>0</v>
      </c>
      <c r="Q516" s="191">
        <v>0</v>
      </c>
      <c r="R516" s="191">
        <f>Q516*H516</f>
        <v>0</v>
      </c>
      <c r="S516" s="191">
        <v>0</v>
      </c>
      <c r="T516" s="192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193" t="s">
        <v>250</v>
      </c>
      <c r="AT516" s="193" t="s">
        <v>171</v>
      </c>
      <c r="AU516" s="193" t="s">
        <v>86</v>
      </c>
      <c r="AY516" s="18" t="s">
        <v>168</v>
      </c>
      <c r="BE516" s="194">
        <f>IF(N516="základní",J516,0)</f>
        <v>0</v>
      </c>
      <c r="BF516" s="194">
        <f>IF(N516="snížená",J516,0)</f>
        <v>0</v>
      </c>
      <c r="BG516" s="194">
        <f>IF(N516="zákl. přenesená",J516,0)</f>
        <v>0</v>
      </c>
      <c r="BH516" s="194">
        <f>IF(N516="sníž. přenesená",J516,0)</f>
        <v>0</v>
      </c>
      <c r="BI516" s="194">
        <f>IF(N516="nulová",J516,0)</f>
        <v>0</v>
      </c>
      <c r="BJ516" s="18" t="s">
        <v>84</v>
      </c>
      <c r="BK516" s="194">
        <f>ROUND(I516*H516,2)</f>
        <v>0</v>
      </c>
      <c r="BL516" s="18" t="s">
        <v>250</v>
      </c>
      <c r="BM516" s="193" t="s">
        <v>1010</v>
      </c>
    </row>
    <row r="517" s="13" customFormat="1">
      <c r="A517" s="13"/>
      <c r="B517" s="211"/>
      <c r="C517" s="13"/>
      <c r="D517" s="195" t="s">
        <v>220</v>
      </c>
      <c r="E517" s="212" t="s">
        <v>1</v>
      </c>
      <c r="F517" s="213" t="s">
        <v>1011</v>
      </c>
      <c r="G517" s="13"/>
      <c r="H517" s="214">
        <v>39</v>
      </c>
      <c r="I517" s="215"/>
      <c r="J517" s="13"/>
      <c r="K517" s="13"/>
      <c r="L517" s="211"/>
      <c r="M517" s="216"/>
      <c r="N517" s="217"/>
      <c r="O517" s="217"/>
      <c r="P517" s="217"/>
      <c r="Q517" s="217"/>
      <c r="R517" s="217"/>
      <c r="S517" s="217"/>
      <c r="T517" s="218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12" t="s">
        <v>220</v>
      </c>
      <c r="AU517" s="212" t="s">
        <v>86</v>
      </c>
      <c r="AV517" s="13" t="s">
        <v>86</v>
      </c>
      <c r="AW517" s="13" t="s">
        <v>33</v>
      </c>
      <c r="AX517" s="13" t="s">
        <v>84</v>
      </c>
      <c r="AY517" s="212" t="s">
        <v>168</v>
      </c>
    </row>
    <row r="518" s="2" customFormat="1" ht="24.15" customHeight="1">
      <c r="A518" s="37"/>
      <c r="B518" s="180"/>
      <c r="C518" s="200" t="s">
        <v>1012</v>
      </c>
      <c r="D518" s="200" t="s">
        <v>209</v>
      </c>
      <c r="E518" s="201" t="s">
        <v>1013</v>
      </c>
      <c r="F518" s="202" t="s">
        <v>1014</v>
      </c>
      <c r="G518" s="203" t="s">
        <v>218</v>
      </c>
      <c r="H518" s="204">
        <v>42.899999999999999</v>
      </c>
      <c r="I518" s="205"/>
      <c r="J518" s="206">
        <f>ROUND(I518*H518,2)</f>
        <v>0</v>
      </c>
      <c r="K518" s="207"/>
      <c r="L518" s="208"/>
      <c r="M518" s="209" t="s">
        <v>1</v>
      </c>
      <c r="N518" s="210" t="s">
        <v>42</v>
      </c>
      <c r="O518" s="76"/>
      <c r="P518" s="191">
        <f>O518*H518</f>
        <v>0</v>
      </c>
      <c r="Q518" s="191">
        <v>0.015599999999999999</v>
      </c>
      <c r="R518" s="191">
        <f>Q518*H518</f>
        <v>0.66923999999999995</v>
      </c>
      <c r="S518" s="191">
        <v>0</v>
      </c>
      <c r="T518" s="192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193" t="s">
        <v>333</v>
      </c>
      <c r="AT518" s="193" t="s">
        <v>209</v>
      </c>
      <c r="AU518" s="193" t="s">
        <v>86</v>
      </c>
      <c r="AY518" s="18" t="s">
        <v>168</v>
      </c>
      <c r="BE518" s="194">
        <f>IF(N518="základní",J518,0)</f>
        <v>0</v>
      </c>
      <c r="BF518" s="194">
        <f>IF(N518="snížená",J518,0)</f>
        <v>0</v>
      </c>
      <c r="BG518" s="194">
        <f>IF(N518="zákl. přenesená",J518,0)</f>
        <v>0</v>
      </c>
      <c r="BH518" s="194">
        <f>IF(N518="sníž. přenesená",J518,0)</f>
        <v>0</v>
      </c>
      <c r="BI518" s="194">
        <f>IF(N518="nulová",J518,0)</f>
        <v>0</v>
      </c>
      <c r="BJ518" s="18" t="s">
        <v>84</v>
      </c>
      <c r="BK518" s="194">
        <f>ROUND(I518*H518,2)</f>
        <v>0</v>
      </c>
      <c r="BL518" s="18" t="s">
        <v>250</v>
      </c>
      <c r="BM518" s="193" t="s">
        <v>1015</v>
      </c>
    </row>
    <row r="519" s="13" customFormat="1">
      <c r="A519" s="13"/>
      <c r="B519" s="211"/>
      <c r="C519" s="13"/>
      <c r="D519" s="195" t="s">
        <v>220</v>
      </c>
      <c r="E519" s="13"/>
      <c r="F519" s="213" t="s">
        <v>1016</v>
      </c>
      <c r="G519" s="13"/>
      <c r="H519" s="214">
        <v>42.899999999999999</v>
      </c>
      <c r="I519" s="215"/>
      <c r="J519" s="13"/>
      <c r="K519" s="13"/>
      <c r="L519" s="211"/>
      <c r="M519" s="216"/>
      <c r="N519" s="217"/>
      <c r="O519" s="217"/>
      <c r="P519" s="217"/>
      <c r="Q519" s="217"/>
      <c r="R519" s="217"/>
      <c r="S519" s="217"/>
      <c r="T519" s="218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12" t="s">
        <v>220</v>
      </c>
      <c r="AU519" s="212" t="s">
        <v>86</v>
      </c>
      <c r="AV519" s="13" t="s">
        <v>86</v>
      </c>
      <c r="AW519" s="13" t="s">
        <v>3</v>
      </c>
      <c r="AX519" s="13" t="s">
        <v>84</v>
      </c>
      <c r="AY519" s="212" t="s">
        <v>168</v>
      </c>
    </row>
    <row r="520" s="2" customFormat="1" ht="33" customHeight="1">
      <c r="A520" s="37"/>
      <c r="B520" s="180"/>
      <c r="C520" s="181" t="s">
        <v>1017</v>
      </c>
      <c r="D520" s="181" t="s">
        <v>171</v>
      </c>
      <c r="E520" s="182" t="s">
        <v>1018</v>
      </c>
      <c r="F520" s="183" t="s">
        <v>1019</v>
      </c>
      <c r="G520" s="184" t="s">
        <v>218</v>
      </c>
      <c r="H520" s="185">
        <v>110.7</v>
      </c>
      <c r="I520" s="186"/>
      <c r="J520" s="187">
        <f>ROUND(I520*H520,2)</f>
        <v>0</v>
      </c>
      <c r="K520" s="188"/>
      <c r="L520" s="38"/>
      <c r="M520" s="189" t="s">
        <v>1</v>
      </c>
      <c r="N520" s="190" t="s">
        <v>42</v>
      </c>
      <c r="O520" s="76"/>
      <c r="P520" s="191">
        <f>O520*H520</f>
        <v>0</v>
      </c>
      <c r="Q520" s="191">
        <v>0.02265</v>
      </c>
      <c r="R520" s="191">
        <f>Q520*H520</f>
        <v>2.507355</v>
      </c>
      <c r="S520" s="191">
        <v>0</v>
      </c>
      <c r="T520" s="192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93" t="s">
        <v>250</v>
      </c>
      <c r="AT520" s="193" t="s">
        <v>171</v>
      </c>
      <c r="AU520" s="193" t="s">
        <v>86</v>
      </c>
      <c r="AY520" s="18" t="s">
        <v>168</v>
      </c>
      <c r="BE520" s="194">
        <f>IF(N520="základní",J520,0)</f>
        <v>0</v>
      </c>
      <c r="BF520" s="194">
        <f>IF(N520="snížená",J520,0)</f>
        <v>0</v>
      </c>
      <c r="BG520" s="194">
        <f>IF(N520="zákl. přenesená",J520,0)</f>
        <v>0</v>
      </c>
      <c r="BH520" s="194">
        <f>IF(N520="sníž. přenesená",J520,0)</f>
        <v>0</v>
      </c>
      <c r="BI520" s="194">
        <f>IF(N520="nulová",J520,0)</f>
        <v>0</v>
      </c>
      <c r="BJ520" s="18" t="s">
        <v>84</v>
      </c>
      <c r="BK520" s="194">
        <f>ROUND(I520*H520,2)</f>
        <v>0</v>
      </c>
      <c r="BL520" s="18" t="s">
        <v>250</v>
      </c>
      <c r="BM520" s="193" t="s">
        <v>1020</v>
      </c>
    </row>
    <row r="521" s="13" customFormat="1">
      <c r="A521" s="13"/>
      <c r="B521" s="211"/>
      <c r="C521" s="13"/>
      <c r="D521" s="195" t="s">
        <v>220</v>
      </c>
      <c r="E521" s="212" t="s">
        <v>1</v>
      </c>
      <c r="F521" s="213" t="s">
        <v>877</v>
      </c>
      <c r="G521" s="13"/>
      <c r="H521" s="214">
        <v>110.7</v>
      </c>
      <c r="I521" s="215"/>
      <c r="J521" s="13"/>
      <c r="K521" s="13"/>
      <c r="L521" s="211"/>
      <c r="M521" s="216"/>
      <c r="N521" s="217"/>
      <c r="O521" s="217"/>
      <c r="P521" s="217"/>
      <c r="Q521" s="217"/>
      <c r="R521" s="217"/>
      <c r="S521" s="217"/>
      <c r="T521" s="218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12" t="s">
        <v>220</v>
      </c>
      <c r="AU521" s="212" t="s">
        <v>86</v>
      </c>
      <c r="AV521" s="13" t="s">
        <v>86</v>
      </c>
      <c r="AW521" s="13" t="s">
        <v>33</v>
      </c>
      <c r="AX521" s="13" t="s">
        <v>84</v>
      </c>
      <c r="AY521" s="212" t="s">
        <v>168</v>
      </c>
    </row>
    <row r="522" s="2" customFormat="1" ht="16.5" customHeight="1">
      <c r="A522" s="37"/>
      <c r="B522" s="180"/>
      <c r="C522" s="181" t="s">
        <v>1021</v>
      </c>
      <c r="D522" s="181" t="s">
        <v>171</v>
      </c>
      <c r="E522" s="182" t="s">
        <v>1022</v>
      </c>
      <c r="F522" s="183" t="s">
        <v>1023</v>
      </c>
      <c r="G522" s="184" t="s">
        <v>218</v>
      </c>
      <c r="H522" s="185">
        <v>110.7</v>
      </c>
      <c r="I522" s="186"/>
      <c r="J522" s="187">
        <f>ROUND(I522*H522,2)</f>
        <v>0</v>
      </c>
      <c r="K522" s="188"/>
      <c r="L522" s="38"/>
      <c r="M522" s="189" t="s">
        <v>1</v>
      </c>
      <c r="N522" s="190" t="s">
        <v>42</v>
      </c>
      <c r="O522" s="76"/>
      <c r="P522" s="191">
        <f>O522*H522</f>
        <v>0</v>
      </c>
      <c r="Q522" s="191">
        <v>0.00012999999999999999</v>
      </c>
      <c r="R522" s="191">
        <f>Q522*H522</f>
        <v>0.014390999999999999</v>
      </c>
      <c r="S522" s="191">
        <v>0</v>
      </c>
      <c r="T522" s="192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193" t="s">
        <v>250</v>
      </c>
      <c r="AT522" s="193" t="s">
        <v>171</v>
      </c>
      <c r="AU522" s="193" t="s">
        <v>86</v>
      </c>
      <c r="AY522" s="18" t="s">
        <v>168</v>
      </c>
      <c r="BE522" s="194">
        <f>IF(N522="základní",J522,0)</f>
        <v>0</v>
      </c>
      <c r="BF522" s="194">
        <f>IF(N522="snížená",J522,0)</f>
        <v>0</v>
      </c>
      <c r="BG522" s="194">
        <f>IF(N522="zákl. přenesená",J522,0)</f>
        <v>0</v>
      </c>
      <c r="BH522" s="194">
        <f>IF(N522="sníž. přenesená",J522,0)</f>
        <v>0</v>
      </c>
      <c r="BI522" s="194">
        <f>IF(N522="nulová",J522,0)</f>
        <v>0</v>
      </c>
      <c r="BJ522" s="18" t="s">
        <v>84</v>
      </c>
      <c r="BK522" s="194">
        <f>ROUND(I522*H522,2)</f>
        <v>0</v>
      </c>
      <c r="BL522" s="18" t="s">
        <v>250</v>
      </c>
      <c r="BM522" s="193" t="s">
        <v>1024</v>
      </c>
    </row>
    <row r="523" s="2" customFormat="1" ht="24.15" customHeight="1">
      <c r="A523" s="37"/>
      <c r="B523" s="180"/>
      <c r="C523" s="181" t="s">
        <v>1025</v>
      </c>
      <c r="D523" s="181" t="s">
        <v>171</v>
      </c>
      <c r="E523" s="182" t="s">
        <v>1026</v>
      </c>
      <c r="F523" s="183" t="s">
        <v>1027</v>
      </c>
      <c r="G523" s="184" t="s">
        <v>218</v>
      </c>
      <c r="H523" s="185">
        <v>110.7</v>
      </c>
      <c r="I523" s="186"/>
      <c r="J523" s="187">
        <f>ROUND(I523*H523,2)</f>
        <v>0</v>
      </c>
      <c r="K523" s="188"/>
      <c r="L523" s="38"/>
      <c r="M523" s="189" t="s">
        <v>1</v>
      </c>
      <c r="N523" s="190" t="s">
        <v>42</v>
      </c>
      <c r="O523" s="76"/>
      <c r="P523" s="191">
        <f>O523*H523</f>
        <v>0</v>
      </c>
      <c r="Q523" s="191">
        <v>0.00018000000000000001</v>
      </c>
      <c r="R523" s="191">
        <f>Q523*H523</f>
        <v>0.019926000000000003</v>
      </c>
      <c r="S523" s="191">
        <v>0</v>
      </c>
      <c r="T523" s="192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193" t="s">
        <v>250</v>
      </c>
      <c r="AT523" s="193" t="s">
        <v>171</v>
      </c>
      <c r="AU523" s="193" t="s">
        <v>86</v>
      </c>
      <c r="AY523" s="18" t="s">
        <v>168</v>
      </c>
      <c r="BE523" s="194">
        <f>IF(N523="základní",J523,0)</f>
        <v>0</v>
      </c>
      <c r="BF523" s="194">
        <f>IF(N523="snížená",J523,0)</f>
        <v>0</v>
      </c>
      <c r="BG523" s="194">
        <f>IF(N523="zákl. přenesená",J523,0)</f>
        <v>0</v>
      </c>
      <c r="BH523" s="194">
        <f>IF(N523="sníž. přenesená",J523,0)</f>
        <v>0</v>
      </c>
      <c r="BI523" s="194">
        <f>IF(N523="nulová",J523,0)</f>
        <v>0</v>
      </c>
      <c r="BJ523" s="18" t="s">
        <v>84</v>
      </c>
      <c r="BK523" s="194">
        <f>ROUND(I523*H523,2)</f>
        <v>0</v>
      </c>
      <c r="BL523" s="18" t="s">
        <v>250</v>
      </c>
      <c r="BM523" s="193" t="s">
        <v>1028</v>
      </c>
    </row>
    <row r="524" s="2" customFormat="1" ht="24.15" customHeight="1">
      <c r="A524" s="37"/>
      <c r="B524" s="180"/>
      <c r="C524" s="181" t="s">
        <v>1029</v>
      </c>
      <c r="D524" s="181" t="s">
        <v>171</v>
      </c>
      <c r="E524" s="182" t="s">
        <v>1030</v>
      </c>
      <c r="F524" s="183" t="s">
        <v>1031</v>
      </c>
      <c r="G524" s="184" t="s">
        <v>242</v>
      </c>
      <c r="H524" s="185">
        <v>3.653</v>
      </c>
      <c r="I524" s="186"/>
      <c r="J524" s="187">
        <f>ROUND(I524*H524,2)</f>
        <v>0</v>
      </c>
      <c r="K524" s="188"/>
      <c r="L524" s="38"/>
      <c r="M524" s="189" t="s">
        <v>1</v>
      </c>
      <c r="N524" s="190" t="s">
        <v>42</v>
      </c>
      <c r="O524" s="76"/>
      <c r="P524" s="191">
        <f>O524*H524</f>
        <v>0</v>
      </c>
      <c r="Q524" s="191">
        <v>0</v>
      </c>
      <c r="R524" s="191">
        <f>Q524*H524</f>
        <v>0</v>
      </c>
      <c r="S524" s="191">
        <v>0</v>
      </c>
      <c r="T524" s="192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193" t="s">
        <v>250</v>
      </c>
      <c r="AT524" s="193" t="s">
        <v>171</v>
      </c>
      <c r="AU524" s="193" t="s">
        <v>86</v>
      </c>
      <c r="AY524" s="18" t="s">
        <v>168</v>
      </c>
      <c r="BE524" s="194">
        <f>IF(N524="základní",J524,0)</f>
        <v>0</v>
      </c>
      <c r="BF524" s="194">
        <f>IF(N524="snížená",J524,0)</f>
        <v>0</v>
      </c>
      <c r="BG524" s="194">
        <f>IF(N524="zákl. přenesená",J524,0)</f>
        <v>0</v>
      </c>
      <c r="BH524" s="194">
        <f>IF(N524="sníž. přenesená",J524,0)</f>
        <v>0</v>
      </c>
      <c r="BI524" s="194">
        <f>IF(N524="nulová",J524,0)</f>
        <v>0</v>
      </c>
      <c r="BJ524" s="18" t="s">
        <v>84</v>
      </c>
      <c r="BK524" s="194">
        <f>ROUND(I524*H524,2)</f>
        <v>0</v>
      </c>
      <c r="BL524" s="18" t="s">
        <v>250</v>
      </c>
      <c r="BM524" s="193" t="s">
        <v>1032</v>
      </c>
    </row>
    <row r="525" s="12" customFormat="1" ht="22.8" customHeight="1">
      <c r="A525" s="12"/>
      <c r="B525" s="168"/>
      <c r="C525" s="12"/>
      <c r="D525" s="169" t="s">
        <v>76</v>
      </c>
      <c r="E525" s="178" t="s">
        <v>1033</v>
      </c>
      <c r="F525" s="178" t="s">
        <v>1034</v>
      </c>
      <c r="G525" s="12"/>
      <c r="H525" s="12"/>
      <c r="I525" s="171"/>
      <c r="J525" s="179">
        <f>BK525</f>
        <v>0</v>
      </c>
      <c r="K525" s="12"/>
      <c r="L525" s="168"/>
      <c r="M525" s="172"/>
      <c r="N525" s="173"/>
      <c r="O525" s="173"/>
      <c r="P525" s="174">
        <f>SUM(P526:P547)</f>
        <v>0</v>
      </c>
      <c r="Q525" s="173"/>
      <c r="R525" s="174">
        <f>SUM(R526:R547)</f>
        <v>2.91366755</v>
      </c>
      <c r="S525" s="173"/>
      <c r="T525" s="175">
        <f>SUM(T526:T547)</f>
        <v>0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169" t="s">
        <v>86</v>
      </c>
      <c r="AT525" s="176" t="s">
        <v>76</v>
      </c>
      <c r="AU525" s="176" t="s">
        <v>84</v>
      </c>
      <c r="AY525" s="169" t="s">
        <v>168</v>
      </c>
      <c r="BK525" s="177">
        <f>SUM(BK526:BK547)</f>
        <v>0</v>
      </c>
    </row>
    <row r="526" s="2" customFormat="1" ht="21.75" customHeight="1">
      <c r="A526" s="37"/>
      <c r="B526" s="180"/>
      <c r="C526" s="181" t="s">
        <v>1035</v>
      </c>
      <c r="D526" s="181" t="s">
        <v>171</v>
      </c>
      <c r="E526" s="182" t="s">
        <v>1036</v>
      </c>
      <c r="F526" s="183" t="s">
        <v>1037</v>
      </c>
      <c r="G526" s="184" t="s">
        <v>218</v>
      </c>
      <c r="H526" s="185">
        <v>8.2560000000000002</v>
      </c>
      <c r="I526" s="186"/>
      <c r="J526" s="187">
        <f>ROUND(I526*H526,2)</f>
        <v>0</v>
      </c>
      <c r="K526" s="188"/>
      <c r="L526" s="38"/>
      <c r="M526" s="189" t="s">
        <v>1</v>
      </c>
      <c r="N526" s="190" t="s">
        <v>42</v>
      </c>
      <c r="O526" s="76"/>
      <c r="P526" s="191">
        <f>O526*H526</f>
        <v>0</v>
      </c>
      <c r="Q526" s="191">
        <v>0</v>
      </c>
      <c r="R526" s="191">
        <f>Q526*H526</f>
        <v>0</v>
      </c>
      <c r="S526" s="191">
        <v>0</v>
      </c>
      <c r="T526" s="192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93" t="s">
        <v>250</v>
      </c>
      <c r="AT526" s="193" t="s">
        <v>171</v>
      </c>
      <c r="AU526" s="193" t="s">
        <v>86</v>
      </c>
      <c r="AY526" s="18" t="s">
        <v>168</v>
      </c>
      <c r="BE526" s="194">
        <f>IF(N526="základní",J526,0)</f>
        <v>0</v>
      </c>
      <c r="BF526" s="194">
        <f>IF(N526="snížená",J526,0)</f>
        <v>0</v>
      </c>
      <c r="BG526" s="194">
        <f>IF(N526="zákl. přenesená",J526,0)</f>
        <v>0</v>
      </c>
      <c r="BH526" s="194">
        <f>IF(N526="sníž. přenesená",J526,0)</f>
        <v>0</v>
      </c>
      <c r="BI526" s="194">
        <f>IF(N526="nulová",J526,0)</f>
        <v>0</v>
      </c>
      <c r="BJ526" s="18" t="s">
        <v>84</v>
      </c>
      <c r="BK526" s="194">
        <f>ROUND(I526*H526,2)</f>
        <v>0</v>
      </c>
      <c r="BL526" s="18" t="s">
        <v>250</v>
      </c>
      <c r="BM526" s="193" t="s">
        <v>1038</v>
      </c>
    </row>
    <row r="527" s="2" customFormat="1" ht="24.15" customHeight="1">
      <c r="A527" s="37"/>
      <c r="B527" s="180"/>
      <c r="C527" s="200" t="s">
        <v>1039</v>
      </c>
      <c r="D527" s="200" t="s">
        <v>209</v>
      </c>
      <c r="E527" s="201" t="s">
        <v>1040</v>
      </c>
      <c r="F527" s="202" t="s">
        <v>1041</v>
      </c>
      <c r="G527" s="203" t="s">
        <v>218</v>
      </c>
      <c r="H527" s="204">
        <v>8.4209999999999994</v>
      </c>
      <c r="I527" s="205"/>
      <c r="J527" s="206">
        <f>ROUND(I527*H527,2)</f>
        <v>0</v>
      </c>
      <c r="K527" s="207"/>
      <c r="L527" s="208"/>
      <c r="M527" s="209" t="s">
        <v>1</v>
      </c>
      <c r="N527" s="210" t="s">
        <v>42</v>
      </c>
      <c r="O527" s="76"/>
      <c r="P527" s="191">
        <f>O527*H527</f>
        <v>0</v>
      </c>
      <c r="Q527" s="191">
        <v>0.0030000000000000001</v>
      </c>
      <c r="R527" s="191">
        <f>Q527*H527</f>
        <v>0.025262999999999997</v>
      </c>
      <c r="S527" s="191">
        <v>0</v>
      </c>
      <c r="T527" s="192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193" t="s">
        <v>333</v>
      </c>
      <c r="AT527" s="193" t="s">
        <v>209</v>
      </c>
      <c r="AU527" s="193" t="s">
        <v>86</v>
      </c>
      <c r="AY527" s="18" t="s">
        <v>168</v>
      </c>
      <c r="BE527" s="194">
        <f>IF(N527="základní",J527,0)</f>
        <v>0</v>
      </c>
      <c r="BF527" s="194">
        <f>IF(N527="snížená",J527,0)</f>
        <v>0</v>
      </c>
      <c r="BG527" s="194">
        <f>IF(N527="zákl. přenesená",J527,0)</f>
        <v>0</v>
      </c>
      <c r="BH527" s="194">
        <f>IF(N527="sníž. přenesená",J527,0)</f>
        <v>0</v>
      </c>
      <c r="BI527" s="194">
        <f>IF(N527="nulová",J527,0)</f>
        <v>0</v>
      </c>
      <c r="BJ527" s="18" t="s">
        <v>84</v>
      </c>
      <c r="BK527" s="194">
        <f>ROUND(I527*H527,2)</f>
        <v>0</v>
      </c>
      <c r="BL527" s="18" t="s">
        <v>250</v>
      </c>
      <c r="BM527" s="193" t="s">
        <v>1042</v>
      </c>
    </row>
    <row r="528" s="13" customFormat="1">
      <c r="A528" s="13"/>
      <c r="B528" s="211"/>
      <c r="C528" s="13"/>
      <c r="D528" s="195" t="s">
        <v>220</v>
      </c>
      <c r="E528" s="13"/>
      <c r="F528" s="213" t="s">
        <v>1043</v>
      </c>
      <c r="G528" s="13"/>
      <c r="H528" s="214">
        <v>8.4209999999999994</v>
      </c>
      <c r="I528" s="215"/>
      <c r="J528" s="13"/>
      <c r="K528" s="13"/>
      <c r="L528" s="211"/>
      <c r="M528" s="216"/>
      <c r="N528" s="217"/>
      <c r="O528" s="217"/>
      <c r="P528" s="217"/>
      <c r="Q528" s="217"/>
      <c r="R528" s="217"/>
      <c r="S528" s="217"/>
      <c r="T528" s="21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12" t="s">
        <v>220</v>
      </c>
      <c r="AU528" s="212" t="s">
        <v>86</v>
      </c>
      <c r="AV528" s="13" t="s">
        <v>86</v>
      </c>
      <c r="AW528" s="13" t="s">
        <v>3</v>
      </c>
      <c r="AX528" s="13" t="s">
        <v>84</v>
      </c>
      <c r="AY528" s="212" t="s">
        <v>168</v>
      </c>
    </row>
    <row r="529" s="2" customFormat="1" ht="24.15" customHeight="1">
      <c r="A529" s="37"/>
      <c r="B529" s="180"/>
      <c r="C529" s="181" t="s">
        <v>1044</v>
      </c>
      <c r="D529" s="181" t="s">
        <v>171</v>
      </c>
      <c r="E529" s="182" t="s">
        <v>1045</v>
      </c>
      <c r="F529" s="183" t="s">
        <v>1046</v>
      </c>
      <c r="G529" s="184" t="s">
        <v>218</v>
      </c>
      <c r="H529" s="185">
        <v>8.2560000000000002</v>
      </c>
      <c r="I529" s="186"/>
      <c r="J529" s="187">
        <f>ROUND(I529*H529,2)</f>
        <v>0</v>
      </c>
      <c r="K529" s="188"/>
      <c r="L529" s="38"/>
      <c r="M529" s="189" t="s">
        <v>1</v>
      </c>
      <c r="N529" s="190" t="s">
        <v>42</v>
      </c>
      <c r="O529" s="76"/>
      <c r="P529" s="191">
        <f>O529*H529</f>
        <v>0</v>
      </c>
      <c r="Q529" s="191">
        <v>0.013390000000000001</v>
      </c>
      <c r="R529" s="191">
        <f>Q529*H529</f>
        <v>0.11054784000000001</v>
      </c>
      <c r="S529" s="191">
        <v>0</v>
      </c>
      <c r="T529" s="192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193" t="s">
        <v>250</v>
      </c>
      <c r="AT529" s="193" t="s">
        <v>171</v>
      </c>
      <c r="AU529" s="193" t="s">
        <v>86</v>
      </c>
      <c r="AY529" s="18" t="s">
        <v>168</v>
      </c>
      <c r="BE529" s="194">
        <f>IF(N529="základní",J529,0)</f>
        <v>0</v>
      </c>
      <c r="BF529" s="194">
        <f>IF(N529="snížená",J529,0)</f>
        <v>0</v>
      </c>
      <c r="BG529" s="194">
        <f>IF(N529="zákl. přenesená",J529,0)</f>
        <v>0</v>
      </c>
      <c r="BH529" s="194">
        <f>IF(N529="sníž. přenesená",J529,0)</f>
        <v>0</v>
      </c>
      <c r="BI529" s="194">
        <f>IF(N529="nulová",J529,0)</f>
        <v>0</v>
      </c>
      <c r="BJ529" s="18" t="s">
        <v>84</v>
      </c>
      <c r="BK529" s="194">
        <f>ROUND(I529*H529,2)</f>
        <v>0</v>
      </c>
      <c r="BL529" s="18" t="s">
        <v>250</v>
      </c>
      <c r="BM529" s="193" t="s">
        <v>1047</v>
      </c>
    </row>
    <row r="530" s="13" customFormat="1">
      <c r="A530" s="13"/>
      <c r="B530" s="211"/>
      <c r="C530" s="13"/>
      <c r="D530" s="195" t="s">
        <v>220</v>
      </c>
      <c r="E530" s="212" t="s">
        <v>1</v>
      </c>
      <c r="F530" s="213" t="s">
        <v>1048</v>
      </c>
      <c r="G530" s="13"/>
      <c r="H530" s="214">
        <v>1.536</v>
      </c>
      <c r="I530" s="215"/>
      <c r="J530" s="13"/>
      <c r="K530" s="13"/>
      <c r="L530" s="211"/>
      <c r="M530" s="216"/>
      <c r="N530" s="217"/>
      <c r="O530" s="217"/>
      <c r="P530" s="217"/>
      <c r="Q530" s="217"/>
      <c r="R530" s="217"/>
      <c r="S530" s="217"/>
      <c r="T530" s="218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12" t="s">
        <v>220</v>
      </c>
      <c r="AU530" s="212" t="s">
        <v>86</v>
      </c>
      <c r="AV530" s="13" t="s">
        <v>86</v>
      </c>
      <c r="AW530" s="13" t="s">
        <v>33</v>
      </c>
      <c r="AX530" s="13" t="s">
        <v>77</v>
      </c>
      <c r="AY530" s="212" t="s">
        <v>168</v>
      </c>
    </row>
    <row r="531" s="13" customFormat="1">
      <c r="A531" s="13"/>
      <c r="B531" s="211"/>
      <c r="C531" s="13"/>
      <c r="D531" s="195" t="s">
        <v>220</v>
      </c>
      <c r="E531" s="212" t="s">
        <v>1</v>
      </c>
      <c r="F531" s="213" t="s">
        <v>1049</v>
      </c>
      <c r="G531" s="13"/>
      <c r="H531" s="214">
        <v>1.9199999999999999</v>
      </c>
      <c r="I531" s="215"/>
      <c r="J531" s="13"/>
      <c r="K531" s="13"/>
      <c r="L531" s="211"/>
      <c r="M531" s="216"/>
      <c r="N531" s="217"/>
      <c r="O531" s="217"/>
      <c r="P531" s="217"/>
      <c r="Q531" s="217"/>
      <c r="R531" s="217"/>
      <c r="S531" s="217"/>
      <c r="T531" s="21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12" t="s">
        <v>220</v>
      </c>
      <c r="AU531" s="212" t="s">
        <v>86</v>
      </c>
      <c r="AV531" s="13" t="s">
        <v>86</v>
      </c>
      <c r="AW531" s="13" t="s">
        <v>33</v>
      </c>
      <c r="AX531" s="13" t="s">
        <v>77</v>
      </c>
      <c r="AY531" s="212" t="s">
        <v>168</v>
      </c>
    </row>
    <row r="532" s="13" customFormat="1">
      <c r="A532" s="13"/>
      <c r="B532" s="211"/>
      <c r="C532" s="13"/>
      <c r="D532" s="195" t="s">
        <v>220</v>
      </c>
      <c r="E532" s="212" t="s">
        <v>1</v>
      </c>
      <c r="F532" s="213" t="s">
        <v>1050</v>
      </c>
      <c r="G532" s="13"/>
      <c r="H532" s="214">
        <v>4.7999999999999998</v>
      </c>
      <c r="I532" s="215"/>
      <c r="J532" s="13"/>
      <c r="K532" s="13"/>
      <c r="L532" s="211"/>
      <c r="M532" s="216"/>
      <c r="N532" s="217"/>
      <c r="O532" s="217"/>
      <c r="P532" s="217"/>
      <c r="Q532" s="217"/>
      <c r="R532" s="217"/>
      <c r="S532" s="217"/>
      <c r="T532" s="21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12" t="s">
        <v>220</v>
      </c>
      <c r="AU532" s="212" t="s">
        <v>86</v>
      </c>
      <c r="AV532" s="13" t="s">
        <v>86</v>
      </c>
      <c r="AW532" s="13" t="s">
        <v>33</v>
      </c>
      <c r="AX532" s="13" t="s">
        <v>77</v>
      </c>
      <c r="AY532" s="212" t="s">
        <v>168</v>
      </c>
    </row>
    <row r="533" s="14" customFormat="1">
      <c r="A533" s="14"/>
      <c r="B533" s="219"/>
      <c r="C533" s="14"/>
      <c r="D533" s="195" t="s">
        <v>220</v>
      </c>
      <c r="E533" s="220" t="s">
        <v>1</v>
      </c>
      <c r="F533" s="221" t="s">
        <v>261</v>
      </c>
      <c r="G533" s="14"/>
      <c r="H533" s="222">
        <v>8.2560000000000002</v>
      </c>
      <c r="I533" s="223"/>
      <c r="J533" s="14"/>
      <c r="K533" s="14"/>
      <c r="L533" s="219"/>
      <c r="M533" s="224"/>
      <c r="N533" s="225"/>
      <c r="O533" s="225"/>
      <c r="P533" s="225"/>
      <c r="Q533" s="225"/>
      <c r="R533" s="225"/>
      <c r="S533" s="225"/>
      <c r="T533" s="226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20" t="s">
        <v>220</v>
      </c>
      <c r="AU533" s="220" t="s">
        <v>86</v>
      </c>
      <c r="AV533" s="14" t="s">
        <v>175</v>
      </c>
      <c r="AW533" s="14" t="s">
        <v>33</v>
      </c>
      <c r="AX533" s="14" t="s">
        <v>84</v>
      </c>
      <c r="AY533" s="220" t="s">
        <v>168</v>
      </c>
    </row>
    <row r="534" s="2" customFormat="1" ht="24.15" customHeight="1">
      <c r="A534" s="37"/>
      <c r="B534" s="180"/>
      <c r="C534" s="181" t="s">
        <v>1051</v>
      </c>
      <c r="D534" s="181" t="s">
        <v>171</v>
      </c>
      <c r="E534" s="182" t="s">
        <v>1052</v>
      </c>
      <c r="F534" s="183" t="s">
        <v>1053</v>
      </c>
      <c r="G534" s="184" t="s">
        <v>218</v>
      </c>
      <c r="H534" s="185">
        <v>170.57499999999999</v>
      </c>
      <c r="I534" s="186"/>
      <c r="J534" s="187">
        <f>ROUND(I534*H534,2)</f>
        <v>0</v>
      </c>
      <c r="K534" s="188"/>
      <c r="L534" s="38"/>
      <c r="M534" s="189" t="s">
        <v>1</v>
      </c>
      <c r="N534" s="190" t="s">
        <v>42</v>
      </c>
      <c r="O534" s="76"/>
      <c r="P534" s="191">
        <f>O534*H534</f>
        <v>0</v>
      </c>
      <c r="Q534" s="191">
        <v>0.01379</v>
      </c>
      <c r="R534" s="191">
        <f>Q534*H534</f>
        <v>2.3522292499999997</v>
      </c>
      <c r="S534" s="191">
        <v>0</v>
      </c>
      <c r="T534" s="192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193" t="s">
        <v>250</v>
      </c>
      <c r="AT534" s="193" t="s">
        <v>171</v>
      </c>
      <c r="AU534" s="193" t="s">
        <v>86</v>
      </c>
      <c r="AY534" s="18" t="s">
        <v>168</v>
      </c>
      <c r="BE534" s="194">
        <f>IF(N534="základní",J534,0)</f>
        <v>0</v>
      </c>
      <c r="BF534" s="194">
        <f>IF(N534="snížená",J534,0)</f>
        <v>0</v>
      </c>
      <c r="BG534" s="194">
        <f>IF(N534="zákl. přenesená",J534,0)</f>
        <v>0</v>
      </c>
      <c r="BH534" s="194">
        <f>IF(N534="sníž. přenesená",J534,0)</f>
        <v>0</v>
      </c>
      <c r="BI534" s="194">
        <f>IF(N534="nulová",J534,0)</f>
        <v>0</v>
      </c>
      <c r="BJ534" s="18" t="s">
        <v>84</v>
      </c>
      <c r="BK534" s="194">
        <f>ROUND(I534*H534,2)</f>
        <v>0</v>
      </c>
      <c r="BL534" s="18" t="s">
        <v>250</v>
      </c>
      <c r="BM534" s="193" t="s">
        <v>1054</v>
      </c>
    </row>
    <row r="535" s="13" customFormat="1">
      <c r="A535" s="13"/>
      <c r="B535" s="211"/>
      <c r="C535" s="13"/>
      <c r="D535" s="195" t="s">
        <v>220</v>
      </c>
      <c r="E535" s="212" t="s">
        <v>1</v>
      </c>
      <c r="F535" s="213" t="s">
        <v>1055</v>
      </c>
      <c r="G535" s="13"/>
      <c r="H535" s="214">
        <v>130</v>
      </c>
      <c r="I535" s="215"/>
      <c r="J535" s="13"/>
      <c r="K535" s="13"/>
      <c r="L535" s="211"/>
      <c r="M535" s="216"/>
      <c r="N535" s="217"/>
      <c r="O535" s="217"/>
      <c r="P535" s="217"/>
      <c r="Q535" s="217"/>
      <c r="R535" s="217"/>
      <c r="S535" s="217"/>
      <c r="T535" s="218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12" t="s">
        <v>220</v>
      </c>
      <c r="AU535" s="212" t="s">
        <v>86</v>
      </c>
      <c r="AV535" s="13" t="s">
        <v>86</v>
      </c>
      <c r="AW535" s="13" t="s">
        <v>33</v>
      </c>
      <c r="AX535" s="13" t="s">
        <v>77</v>
      </c>
      <c r="AY535" s="212" t="s">
        <v>168</v>
      </c>
    </row>
    <row r="536" s="13" customFormat="1">
      <c r="A536" s="13"/>
      <c r="B536" s="211"/>
      <c r="C536" s="13"/>
      <c r="D536" s="195" t="s">
        <v>220</v>
      </c>
      <c r="E536" s="212" t="s">
        <v>1</v>
      </c>
      <c r="F536" s="213" t="s">
        <v>1056</v>
      </c>
      <c r="G536" s="13"/>
      <c r="H536" s="214">
        <v>39.049999999999997</v>
      </c>
      <c r="I536" s="215"/>
      <c r="J536" s="13"/>
      <c r="K536" s="13"/>
      <c r="L536" s="211"/>
      <c r="M536" s="216"/>
      <c r="N536" s="217"/>
      <c r="O536" s="217"/>
      <c r="P536" s="217"/>
      <c r="Q536" s="217"/>
      <c r="R536" s="217"/>
      <c r="S536" s="217"/>
      <c r="T536" s="21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12" t="s">
        <v>220</v>
      </c>
      <c r="AU536" s="212" t="s">
        <v>86</v>
      </c>
      <c r="AV536" s="13" t="s">
        <v>86</v>
      </c>
      <c r="AW536" s="13" t="s">
        <v>33</v>
      </c>
      <c r="AX536" s="13" t="s">
        <v>77</v>
      </c>
      <c r="AY536" s="212" t="s">
        <v>168</v>
      </c>
    </row>
    <row r="537" s="13" customFormat="1">
      <c r="A537" s="13"/>
      <c r="B537" s="211"/>
      <c r="C537" s="13"/>
      <c r="D537" s="195" t="s">
        <v>220</v>
      </c>
      <c r="E537" s="212" t="s">
        <v>1</v>
      </c>
      <c r="F537" s="213" t="s">
        <v>1057</v>
      </c>
      <c r="G537" s="13"/>
      <c r="H537" s="214">
        <v>1.5249999999999999</v>
      </c>
      <c r="I537" s="215"/>
      <c r="J537" s="13"/>
      <c r="K537" s="13"/>
      <c r="L537" s="211"/>
      <c r="M537" s="216"/>
      <c r="N537" s="217"/>
      <c r="O537" s="217"/>
      <c r="P537" s="217"/>
      <c r="Q537" s="217"/>
      <c r="R537" s="217"/>
      <c r="S537" s="217"/>
      <c r="T537" s="21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12" t="s">
        <v>220</v>
      </c>
      <c r="AU537" s="212" t="s">
        <v>86</v>
      </c>
      <c r="AV537" s="13" t="s">
        <v>86</v>
      </c>
      <c r="AW537" s="13" t="s">
        <v>33</v>
      </c>
      <c r="AX537" s="13" t="s">
        <v>77</v>
      </c>
      <c r="AY537" s="212" t="s">
        <v>168</v>
      </c>
    </row>
    <row r="538" s="14" customFormat="1">
      <c r="A538" s="14"/>
      <c r="B538" s="219"/>
      <c r="C538" s="14"/>
      <c r="D538" s="195" t="s">
        <v>220</v>
      </c>
      <c r="E538" s="220" t="s">
        <v>1</v>
      </c>
      <c r="F538" s="221" t="s">
        <v>261</v>
      </c>
      <c r="G538" s="14"/>
      <c r="H538" s="222">
        <v>170.57499999999999</v>
      </c>
      <c r="I538" s="223"/>
      <c r="J538" s="14"/>
      <c r="K538" s="14"/>
      <c r="L538" s="219"/>
      <c r="M538" s="224"/>
      <c r="N538" s="225"/>
      <c r="O538" s="225"/>
      <c r="P538" s="225"/>
      <c r="Q538" s="225"/>
      <c r="R538" s="225"/>
      <c r="S538" s="225"/>
      <c r="T538" s="22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20" t="s">
        <v>220</v>
      </c>
      <c r="AU538" s="220" t="s">
        <v>86</v>
      </c>
      <c r="AV538" s="14" t="s">
        <v>175</v>
      </c>
      <c r="AW538" s="14" t="s">
        <v>33</v>
      </c>
      <c r="AX538" s="14" t="s">
        <v>84</v>
      </c>
      <c r="AY538" s="220" t="s">
        <v>168</v>
      </c>
    </row>
    <row r="539" s="2" customFormat="1" ht="16.5" customHeight="1">
      <c r="A539" s="37"/>
      <c r="B539" s="180"/>
      <c r="C539" s="181" t="s">
        <v>1058</v>
      </c>
      <c r="D539" s="181" t="s">
        <v>171</v>
      </c>
      <c r="E539" s="182" t="s">
        <v>1059</v>
      </c>
      <c r="F539" s="183" t="s">
        <v>1060</v>
      </c>
      <c r="G539" s="184" t="s">
        <v>520</v>
      </c>
      <c r="H539" s="185">
        <v>20.109999999999999</v>
      </c>
      <c r="I539" s="186"/>
      <c r="J539" s="187">
        <f>ROUND(I539*H539,2)</f>
        <v>0</v>
      </c>
      <c r="K539" s="188"/>
      <c r="L539" s="38"/>
      <c r="M539" s="189" t="s">
        <v>1</v>
      </c>
      <c r="N539" s="190" t="s">
        <v>42</v>
      </c>
      <c r="O539" s="76"/>
      <c r="P539" s="191">
        <f>O539*H539</f>
        <v>0</v>
      </c>
      <c r="Q539" s="191">
        <v>0.0066299999999999996</v>
      </c>
      <c r="R539" s="191">
        <f>Q539*H539</f>
        <v>0.13332929999999998</v>
      </c>
      <c r="S539" s="191">
        <v>0</v>
      </c>
      <c r="T539" s="192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93" t="s">
        <v>250</v>
      </c>
      <c r="AT539" s="193" t="s">
        <v>171</v>
      </c>
      <c r="AU539" s="193" t="s">
        <v>86</v>
      </c>
      <c r="AY539" s="18" t="s">
        <v>168</v>
      </c>
      <c r="BE539" s="194">
        <f>IF(N539="základní",J539,0)</f>
        <v>0</v>
      </c>
      <c r="BF539" s="194">
        <f>IF(N539="snížená",J539,0)</f>
        <v>0</v>
      </c>
      <c r="BG539" s="194">
        <f>IF(N539="zákl. přenesená",J539,0)</f>
        <v>0</v>
      </c>
      <c r="BH539" s="194">
        <f>IF(N539="sníž. přenesená",J539,0)</f>
        <v>0</v>
      </c>
      <c r="BI539" s="194">
        <f>IF(N539="nulová",J539,0)</f>
        <v>0</v>
      </c>
      <c r="BJ539" s="18" t="s">
        <v>84</v>
      </c>
      <c r="BK539" s="194">
        <f>ROUND(I539*H539,2)</f>
        <v>0</v>
      </c>
      <c r="BL539" s="18" t="s">
        <v>250</v>
      </c>
      <c r="BM539" s="193" t="s">
        <v>1061</v>
      </c>
    </row>
    <row r="540" s="13" customFormat="1">
      <c r="A540" s="13"/>
      <c r="B540" s="211"/>
      <c r="C540" s="13"/>
      <c r="D540" s="195" t="s">
        <v>220</v>
      </c>
      <c r="E540" s="212" t="s">
        <v>1</v>
      </c>
      <c r="F540" s="213" t="s">
        <v>1062</v>
      </c>
      <c r="G540" s="13"/>
      <c r="H540" s="214">
        <v>3.5499999999999998</v>
      </c>
      <c r="I540" s="215"/>
      <c r="J540" s="13"/>
      <c r="K540" s="13"/>
      <c r="L540" s="211"/>
      <c r="M540" s="216"/>
      <c r="N540" s="217"/>
      <c r="O540" s="217"/>
      <c r="P540" s="217"/>
      <c r="Q540" s="217"/>
      <c r="R540" s="217"/>
      <c r="S540" s="217"/>
      <c r="T540" s="21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12" t="s">
        <v>220</v>
      </c>
      <c r="AU540" s="212" t="s">
        <v>86</v>
      </c>
      <c r="AV540" s="13" t="s">
        <v>86</v>
      </c>
      <c r="AW540" s="13" t="s">
        <v>33</v>
      </c>
      <c r="AX540" s="13" t="s">
        <v>77</v>
      </c>
      <c r="AY540" s="212" t="s">
        <v>168</v>
      </c>
    </row>
    <row r="541" s="13" customFormat="1">
      <c r="A541" s="13"/>
      <c r="B541" s="211"/>
      <c r="C541" s="13"/>
      <c r="D541" s="195" t="s">
        <v>220</v>
      </c>
      <c r="E541" s="212" t="s">
        <v>1</v>
      </c>
      <c r="F541" s="213" t="s">
        <v>1063</v>
      </c>
      <c r="G541" s="13"/>
      <c r="H541" s="214">
        <v>3.2000000000000002</v>
      </c>
      <c r="I541" s="215"/>
      <c r="J541" s="13"/>
      <c r="K541" s="13"/>
      <c r="L541" s="211"/>
      <c r="M541" s="216"/>
      <c r="N541" s="217"/>
      <c r="O541" s="217"/>
      <c r="P541" s="217"/>
      <c r="Q541" s="217"/>
      <c r="R541" s="217"/>
      <c r="S541" s="217"/>
      <c r="T541" s="21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12" t="s">
        <v>220</v>
      </c>
      <c r="AU541" s="212" t="s">
        <v>86</v>
      </c>
      <c r="AV541" s="13" t="s">
        <v>86</v>
      </c>
      <c r="AW541" s="13" t="s">
        <v>33</v>
      </c>
      <c r="AX541" s="13" t="s">
        <v>77</v>
      </c>
      <c r="AY541" s="212" t="s">
        <v>168</v>
      </c>
    </row>
    <row r="542" s="13" customFormat="1">
      <c r="A542" s="13"/>
      <c r="B542" s="211"/>
      <c r="C542" s="13"/>
      <c r="D542" s="195" t="s">
        <v>220</v>
      </c>
      <c r="E542" s="212" t="s">
        <v>1</v>
      </c>
      <c r="F542" s="213" t="s">
        <v>1064</v>
      </c>
      <c r="G542" s="13"/>
      <c r="H542" s="214">
        <v>13.359999999999999</v>
      </c>
      <c r="I542" s="215"/>
      <c r="J542" s="13"/>
      <c r="K542" s="13"/>
      <c r="L542" s="211"/>
      <c r="M542" s="216"/>
      <c r="N542" s="217"/>
      <c r="O542" s="217"/>
      <c r="P542" s="217"/>
      <c r="Q542" s="217"/>
      <c r="R542" s="217"/>
      <c r="S542" s="217"/>
      <c r="T542" s="218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12" t="s">
        <v>220</v>
      </c>
      <c r="AU542" s="212" t="s">
        <v>86</v>
      </c>
      <c r="AV542" s="13" t="s">
        <v>86</v>
      </c>
      <c r="AW542" s="13" t="s">
        <v>33</v>
      </c>
      <c r="AX542" s="13" t="s">
        <v>77</v>
      </c>
      <c r="AY542" s="212" t="s">
        <v>168</v>
      </c>
    </row>
    <row r="543" s="14" customFormat="1">
      <c r="A543" s="14"/>
      <c r="B543" s="219"/>
      <c r="C543" s="14"/>
      <c r="D543" s="195" t="s">
        <v>220</v>
      </c>
      <c r="E543" s="220" t="s">
        <v>1</v>
      </c>
      <c r="F543" s="221" t="s">
        <v>261</v>
      </c>
      <c r="G543" s="14"/>
      <c r="H543" s="222">
        <v>20.109999999999999</v>
      </c>
      <c r="I543" s="223"/>
      <c r="J543" s="14"/>
      <c r="K543" s="14"/>
      <c r="L543" s="219"/>
      <c r="M543" s="224"/>
      <c r="N543" s="225"/>
      <c r="O543" s="225"/>
      <c r="P543" s="225"/>
      <c r="Q543" s="225"/>
      <c r="R543" s="225"/>
      <c r="S543" s="225"/>
      <c r="T543" s="226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20" t="s">
        <v>220</v>
      </c>
      <c r="AU543" s="220" t="s">
        <v>86</v>
      </c>
      <c r="AV543" s="14" t="s">
        <v>175</v>
      </c>
      <c r="AW543" s="14" t="s">
        <v>33</v>
      </c>
      <c r="AX543" s="14" t="s">
        <v>84</v>
      </c>
      <c r="AY543" s="220" t="s">
        <v>168</v>
      </c>
    </row>
    <row r="544" s="2" customFormat="1" ht="21.75" customHeight="1">
      <c r="A544" s="37"/>
      <c r="B544" s="180"/>
      <c r="C544" s="181" t="s">
        <v>1065</v>
      </c>
      <c r="D544" s="181" t="s">
        <v>171</v>
      </c>
      <c r="E544" s="182" t="s">
        <v>1066</v>
      </c>
      <c r="F544" s="183" t="s">
        <v>1067</v>
      </c>
      <c r="G544" s="184" t="s">
        <v>218</v>
      </c>
      <c r="H544" s="185">
        <v>170.57499999999999</v>
      </c>
      <c r="I544" s="186"/>
      <c r="J544" s="187">
        <f>ROUND(I544*H544,2)</f>
        <v>0</v>
      </c>
      <c r="K544" s="188"/>
      <c r="L544" s="38"/>
      <c r="M544" s="189" t="s">
        <v>1</v>
      </c>
      <c r="N544" s="190" t="s">
        <v>42</v>
      </c>
      <c r="O544" s="76"/>
      <c r="P544" s="191">
        <f>O544*H544</f>
        <v>0</v>
      </c>
      <c r="Q544" s="191">
        <v>0</v>
      </c>
      <c r="R544" s="191">
        <f>Q544*H544</f>
        <v>0</v>
      </c>
      <c r="S544" s="191">
        <v>0</v>
      </c>
      <c r="T544" s="192">
        <f>S544*H544</f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193" t="s">
        <v>250</v>
      </c>
      <c r="AT544" s="193" t="s">
        <v>171</v>
      </c>
      <c r="AU544" s="193" t="s">
        <v>86</v>
      </c>
      <c r="AY544" s="18" t="s">
        <v>168</v>
      </c>
      <c r="BE544" s="194">
        <f>IF(N544="základní",J544,0)</f>
        <v>0</v>
      </c>
      <c r="BF544" s="194">
        <f>IF(N544="snížená",J544,0)</f>
        <v>0</v>
      </c>
      <c r="BG544" s="194">
        <f>IF(N544="zákl. přenesená",J544,0)</f>
        <v>0</v>
      </c>
      <c r="BH544" s="194">
        <f>IF(N544="sníž. přenesená",J544,0)</f>
        <v>0</v>
      </c>
      <c r="BI544" s="194">
        <f>IF(N544="nulová",J544,0)</f>
        <v>0</v>
      </c>
      <c r="BJ544" s="18" t="s">
        <v>84</v>
      </c>
      <c r="BK544" s="194">
        <f>ROUND(I544*H544,2)</f>
        <v>0</v>
      </c>
      <c r="BL544" s="18" t="s">
        <v>250</v>
      </c>
      <c r="BM544" s="193" t="s">
        <v>1068</v>
      </c>
    </row>
    <row r="545" s="2" customFormat="1" ht="24.15" customHeight="1">
      <c r="A545" s="37"/>
      <c r="B545" s="180"/>
      <c r="C545" s="200" t="s">
        <v>1069</v>
      </c>
      <c r="D545" s="200" t="s">
        <v>209</v>
      </c>
      <c r="E545" s="201" t="s">
        <v>1070</v>
      </c>
      <c r="F545" s="202" t="s">
        <v>1071</v>
      </c>
      <c r="G545" s="203" t="s">
        <v>218</v>
      </c>
      <c r="H545" s="204">
        <v>173.987</v>
      </c>
      <c r="I545" s="205"/>
      <c r="J545" s="206">
        <f>ROUND(I545*H545,2)</f>
        <v>0</v>
      </c>
      <c r="K545" s="207"/>
      <c r="L545" s="208"/>
      <c r="M545" s="209" t="s">
        <v>1</v>
      </c>
      <c r="N545" s="210" t="s">
        <v>42</v>
      </c>
      <c r="O545" s="76"/>
      <c r="P545" s="191">
        <f>O545*H545</f>
        <v>0</v>
      </c>
      <c r="Q545" s="191">
        <v>0.0016800000000000001</v>
      </c>
      <c r="R545" s="191">
        <f>Q545*H545</f>
        <v>0.29229816000000003</v>
      </c>
      <c r="S545" s="191">
        <v>0</v>
      </c>
      <c r="T545" s="192">
        <f>S545*H545</f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193" t="s">
        <v>333</v>
      </c>
      <c r="AT545" s="193" t="s">
        <v>209</v>
      </c>
      <c r="AU545" s="193" t="s">
        <v>86</v>
      </c>
      <c r="AY545" s="18" t="s">
        <v>168</v>
      </c>
      <c r="BE545" s="194">
        <f>IF(N545="základní",J545,0)</f>
        <v>0</v>
      </c>
      <c r="BF545" s="194">
        <f>IF(N545="snížená",J545,0)</f>
        <v>0</v>
      </c>
      <c r="BG545" s="194">
        <f>IF(N545="zákl. přenesená",J545,0)</f>
        <v>0</v>
      </c>
      <c r="BH545" s="194">
        <f>IF(N545="sníž. přenesená",J545,0)</f>
        <v>0</v>
      </c>
      <c r="BI545" s="194">
        <f>IF(N545="nulová",J545,0)</f>
        <v>0</v>
      </c>
      <c r="BJ545" s="18" t="s">
        <v>84</v>
      </c>
      <c r="BK545" s="194">
        <f>ROUND(I545*H545,2)</f>
        <v>0</v>
      </c>
      <c r="BL545" s="18" t="s">
        <v>250</v>
      </c>
      <c r="BM545" s="193" t="s">
        <v>1072</v>
      </c>
    </row>
    <row r="546" s="13" customFormat="1">
      <c r="A546" s="13"/>
      <c r="B546" s="211"/>
      <c r="C546" s="13"/>
      <c r="D546" s="195" t="s">
        <v>220</v>
      </c>
      <c r="E546" s="13"/>
      <c r="F546" s="213" t="s">
        <v>1073</v>
      </c>
      <c r="G546" s="13"/>
      <c r="H546" s="214">
        <v>173.987</v>
      </c>
      <c r="I546" s="215"/>
      <c r="J546" s="13"/>
      <c r="K546" s="13"/>
      <c r="L546" s="211"/>
      <c r="M546" s="216"/>
      <c r="N546" s="217"/>
      <c r="O546" s="217"/>
      <c r="P546" s="217"/>
      <c r="Q546" s="217"/>
      <c r="R546" s="217"/>
      <c r="S546" s="217"/>
      <c r="T546" s="218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12" t="s">
        <v>220</v>
      </c>
      <c r="AU546" s="212" t="s">
        <v>86</v>
      </c>
      <c r="AV546" s="13" t="s">
        <v>86</v>
      </c>
      <c r="AW546" s="13" t="s">
        <v>3</v>
      </c>
      <c r="AX546" s="13" t="s">
        <v>84</v>
      </c>
      <c r="AY546" s="212" t="s">
        <v>168</v>
      </c>
    </row>
    <row r="547" s="2" customFormat="1" ht="24.15" customHeight="1">
      <c r="A547" s="37"/>
      <c r="B547" s="180"/>
      <c r="C547" s="181" t="s">
        <v>1074</v>
      </c>
      <c r="D547" s="181" t="s">
        <v>171</v>
      </c>
      <c r="E547" s="182" t="s">
        <v>1075</v>
      </c>
      <c r="F547" s="183" t="s">
        <v>1076</v>
      </c>
      <c r="G547" s="184" t="s">
        <v>242</v>
      </c>
      <c r="H547" s="185">
        <v>2.9140000000000001</v>
      </c>
      <c r="I547" s="186"/>
      <c r="J547" s="187">
        <f>ROUND(I547*H547,2)</f>
        <v>0</v>
      </c>
      <c r="K547" s="188"/>
      <c r="L547" s="38"/>
      <c r="M547" s="189" t="s">
        <v>1</v>
      </c>
      <c r="N547" s="190" t="s">
        <v>42</v>
      </c>
      <c r="O547" s="76"/>
      <c r="P547" s="191">
        <f>O547*H547</f>
        <v>0</v>
      </c>
      <c r="Q547" s="191">
        <v>0</v>
      </c>
      <c r="R547" s="191">
        <f>Q547*H547</f>
        <v>0</v>
      </c>
      <c r="S547" s="191">
        <v>0</v>
      </c>
      <c r="T547" s="192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193" t="s">
        <v>250</v>
      </c>
      <c r="AT547" s="193" t="s">
        <v>171</v>
      </c>
      <c r="AU547" s="193" t="s">
        <v>86</v>
      </c>
      <c r="AY547" s="18" t="s">
        <v>168</v>
      </c>
      <c r="BE547" s="194">
        <f>IF(N547="základní",J547,0)</f>
        <v>0</v>
      </c>
      <c r="BF547" s="194">
        <f>IF(N547="snížená",J547,0)</f>
        <v>0</v>
      </c>
      <c r="BG547" s="194">
        <f>IF(N547="zákl. přenesená",J547,0)</f>
        <v>0</v>
      </c>
      <c r="BH547" s="194">
        <f>IF(N547="sníž. přenesená",J547,0)</f>
        <v>0</v>
      </c>
      <c r="BI547" s="194">
        <f>IF(N547="nulová",J547,0)</f>
        <v>0</v>
      </c>
      <c r="BJ547" s="18" t="s">
        <v>84</v>
      </c>
      <c r="BK547" s="194">
        <f>ROUND(I547*H547,2)</f>
        <v>0</v>
      </c>
      <c r="BL547" s="18" t="s">
        <v>250</v>
      </c>
      <c r="BM547" s="193" t="s">
        <v>1077</v>
      </c>
    </row>
    <row r="548" s="12" customFormat="1" ht="22.8" customHeight="1">
      <c r="A548" s="12"/>
      <c r="B548" s="168"/>
      <c r="C548" s="12"/>
      <c r="D548" s="169" t="s">
        <v>76</v>
      </c>
      <c r="E548" s="178" t="s">
        <v>1078</v>
      </c>
      <c r="F548" s="178" t="s">
        <v>1079</v>
      </c>
      <c r="G548" s="12"/>
      <c r="H548" s="12"/>
      <c r="I548" s="171"/>
      <c r="J548" s="179">
        <f>BK548</f>
        <v>0</v>
      </c>
      <c r="K548" s="12"/>
      <c r="L548" s="168"/>
      <c r="M548" s="172"/>
      <c r="N548" s="173"/>
      <c r="O548" s="173"/>
      <c r="P548" s="174">
        <f>SUM(P549:P575)</f>
        <v>0</v>
      </c>
      <c r="Q548" s="173"/>
      <c r="R548" s="174">
        <f>SUM(R549:R575)</f>
        <v>0.17511349999999998</v>
      </c>
      <c r="S548" s="173"/>
      <c r="T548" s="175">
        <f>SUM(T549:T575)</f>
        <v>0.58715530000000005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169" t="s">
        <v>86</v>
      </c>
      <c r="AT548" s="176" t="s">
        <v>76</v>
      </c>
      <c r="AU548" s="176" t="s">
        <v>84</v>
      </c>
      <c r="AY548" s="169" t="s">
        <v>168</v>
      </c>
      <c r="BK548" s="177">
        <f>SUM(BK549:BK575)</f>
        <v>0</v>
      </c>
    </row>
    <row r="549" s="2" customFormat="1" ht="16.5" customHeight="1">
      <c r="A549" s="37"/>
      <c r="B549" s="180"/>
      <c r="C549" s="181" t="s">
        <v>1080</v>
      </c>
      <c r="D549" s="181" t="s">
        <v>171</v>
      </c>
      <c r="E549" s="182" t="s">
        <v>1081</v>
      </c>
      <c r="F549" s="183" t="s">
        <v>1082</v>
      </c>
      <c r="G549" s="184" t="s">
        <v>520</v>
      </c>
      <c r="H549" s="185">
        <v>60.299999999999997</v>
      </c>
      <c r="I549" s="186"/>
      <c r="J549" s="187">
        <f>ROUND(I549*H549,2)</f>
        <v>0</v>
      </c>
      <c r="K549" s="188"/>
      <c r="L549" s="38"/>
      <c r="M549" s="189" t="s">
        <v>1</v>
      </c>
      <c r="N549" s="190" t="s">
        <v>42</v>
      </c>
      <c r="O549" s="76"/>
      <c r="P549" s="191">
        <f>O549*H549</f>
        <v>0</v>
      </c>
      <c r="Q549" s="191">
        <v>0</v>
      </c>
      <c r="R549" s="191">
        <f>Q549*H549</f>
        <v>0</v>
      </c>
      <c r="S549" s="191">
        <v>0.0016999999999999999</v>
      </c>
      <c r="T549" s="192">
        <f>S549*H549</f>
        <v>0.10250999999999999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R549" s="193" t="s">
        <v>250</v>
      </c>
      <c r="AT549" s="193" t="s">
        <v>171</v>
      </c>
      <c r="AU549" s="193" t="s">
        <v>86</v>
      </c>
      <c r="AY549" s="18" t="s">
        <v>168</v>
      </c>
      <c r="BE549" s="194">
        <f>IF(N549="základní",J549,0)</f>
        <v>0</v>
      </c>
      <c r="BF549" s="194">
        <f>IF(N549="snížená",J549,0)</f>
        <v>0</v>
      </c>
      <c r="BG549" s="194">
        <f>IF(N549="zákl. přenesená",J549,0)</f>
        <v>0</v>
      </c>
      <c r="BH549" s="194">
        <f>IF(N549="sníž. přenesená",J549,0)</f>
        <v>0</v>
      </c>
      <c r="BI549" s="194">
        <f>IF(N549="nulová",J549,0)</f>
        <v>0</v>
      </c>
      <c r="BJ549" s="18" t="s">
        <v>84</v>
      </c>
      <c r="BK549" s="194">
        <f>ROUND(I549*H549,2)</f>
        <v>0</v>
      </c>
      <c r="BL549" s="18" t="s">
        <v>250</v>
      </c>
      <c r="BM549" s="193" t="s">
        <v>1083</v>
      </c>
    </row>
    <row r="550" s="13" customFormat="1">
      <c r="A550" s="13"/>
      <c r="B550" s="211"/>
      <c r="C550" s="13"/>
      <c r="D550" s="195" t="s">
        <v>220</v>
      </c>
      <c r="E550" s="212" t="s">
        <v>1</v>
      </c>
      <c r="F550" s="213" t="s">
        <v>1084</v>
      </c>
      <c r="G550" s="13"/>
      <c r="H550" s="214">
        <v>60.299999999999997</v>
      </c>
      <c r="I550" s="215"/>
      <c r="J550" s="13"/>
      <c r="K550" s="13"/>
      <c r="L550" s="211"/>
      <c r="M550" s="216"/>
      <c r="N550" s="217"/>
      <c r="O550" s="217"/>
      <c r="P550" s="217"/>
      <c r="Q550" s="217"/>
      <c r="R550" s="217"/>
      <c r="S550" s="217"/>
      <c r="T550" s="218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12" t="s">
        <v>220</v>
      </c>
      <c r="AU550" s="212" t="s">
        <v>86</v>
      </c>
      <c r="AV550" s="13" t="s">
        <v>86</v>
      </c>
      <c r="AW550" s="13" t="s">
        <v>33</v>
      </c>
      <c r="AX550" s="13" t="s">
        <v>84</v>
      </c>
      <c r="AY550" s="212" t="s">
        <v>168</v>
      </c>
    </row>
    <row r="551" s="2" customFormat="1" ht="24.15" customHeight="1">
      <c r="A551" s="37"/>
      <c r="B551" s="180"/>
      <c r="C551" s="181" t="s">
        <v>1085</v>
      </c>
      <c r="D551" s="181" t="s">
        <v>171</v>
      </c>
      <c r="E551" s="182" t="s">
        <v>1086</v>
      </c>
      <c r="F551" s="183" t="s">
        <v>1087</v>
      </c>
      <c r="G551" s="184" t="s">
        <v>520</v>
      </c>
      <c r="H551" s="185">
        <v>228.34999999999999</v>
      </c>
      <c r="I551" s="186"/>
      <c r="J551" s="187">
        <f>ROUND(I551*H551,2)</f>
        <v>0</v>
      </c>
      <c r="K551" s="188"/>
      <c r="L551" s="38"/>
      <c r="M551" s="189" t="s">
        <v>1</v>
      </c>
      <c r="N551" s="190" t="s">
        <v>42</v>
      </c>
      <c r="O551" s="76"/>
      <c r="P551" s="191">
        <f>O551*H551</f>
        <v>0</v>
      </c>
      <c r="Q551" s="191">
        <v>0</v>
      </c>
      <c r="R551" s="191">
        <f>Q551*H551</f>
        <v>0</v>
      </c>
      <c r="S551" s="191">
        <v>0.00191</v>
      </c>
      <c r="T551" s="192">
        <f>S551*H551</f>
        <v>0.43614849999999999</v>
      </c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R551" s="193" t="s">
        <v>250</v>
      </c>
      <c r="AT551" s="193" t="s">
        <v>171</v>
      </c>
      <c r="AU551" s="193" t="s">
        <v>86</v>
      </c>
      <c r="AY551" s="18" t="s">
        <v>168</v>
      </c>
      <c r="BE551" s="194">
        <f>IF(N551="základní",J551,0)</f>
        <v>0</v>
      </c>
      <c r="BF551" s="194">
        <f>IF(N551="snížená",J551,0)</f>
        <v>0</v>
      </c>
      <c r="BG551" s="194">
        <f>IF(N551="zákl. přenesená",J551,0)</f>
        <v>0</v>
      </c>
      <c r="BH551" s="194">
        <f>IF(N551="sníž. přenesená",J551,0)</f>
        <v>0</v>
      </c>
      <c r="BI551" s="194">
        <f>IF(N551="nulová",J551,0)</f>
        <v>0</v>
      </c>
      <c r="BJ551" s="18" t="s">
        <v>84</v>
      </c>
      <c r="BK551" s="194">
        <f>ROUND(I551*H551,2)</f>
        <v>0</v>
      </c>
      <c r="BL551" s="18" t="s">
        <v>250</v>
      </c>
      <c r="BM551" s="193" t="s">
        <v>1088</v>
      </c>
    </row>
    <row r="552" s="13" customFormat="1">
      <c r="A552" s="13"/>
      <c r="B552" s="211"/>
      <c r="C552" s="13"/>
      <c r="D552" s="195" t="s">
        <v>220</v>
      </c>
      <c r="E552" s="212" t="s">
        <v>1</v>
      </c>
      <c r="F552" s="213" t="s">
        <v>1089</v>
      </c>
      <c r="G552" s="13"/>
      <c r="H552" s="214">
        <v>209.5</v>
      </c>
      <c r="I552" s="215"/>
      <c r="J552" s="13"/>
      <c r="K552" s="13"/>
      <c r="L552" s="211"/>
      <c r="M552" s="216"/>
      <c r="N552" s="217"/>
      <c r="O552" s="217"/>
      <c r="P552" s="217"/>
      <c r="Q552" s="217"/>
      <c r="R552" s="217"/>
      <c r="S552" s="217"/>
      <c r="T552" s="21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12" t="s">
        <v>220</v>
      </c>
      <c r="AU552" s="212" t="s">
        <v>86</v>
      </c>
      <c r="AV552" s="13" t="s">
        <v>86</v>
      </c>
      <c r="AW552" s="13" t="s">
        <v>33</v>
      </c>
      <c r="AX552" s="13" t="s">
        <v>77</v>
      </c>
      <c r="AY552" s="212" t="s">
        <v>168</v>
      </c>
    </row>
    <row r="553" s="13" customFormat="1">
      <c r="A553" s="13"/>
      <c r="B553" s="211"/>
      <c r="C553" s="13"/>
      <c r="D553" s="195" t="s">
        <v>220</v>
      </c>
      <c r="E553" s="212" t="s">
        <v>1</v>
      </c>
      <c r="F553" s="213" t="s">
        <v>1090</v>
      </c>
      <c r="G553" s="13"/>
      <c r="H553" s="214">
        <v>18.850000000000001</v>
      </c>
      <c r="I553" s="215"/>
      <c r="J553" s="13"/>
      <c r="K553" s="13"/>
      <c r="L553" s="211"/>
      <c r="M553" s="216"/>
      <c r="N553" s="217"/>
      <c r="O553" s="217"/>
      <c r="P553" s="217"/>
      <c r="Q553" s="217"/>
      <c r="R553" s="217"/>
      <c r="S553" s="217"/>
      <c r="T553" s="218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12" t="s">
        <v>220</v>
      </c>
      <c r="AU553" s="212" t="s">
        <v>86</v>
      </c>
      <c r="AV553" s="13" t="s">
        <v>86</v>
      </c>
      <c r="AW553" s="13" t="s">
        <v>33</v>
      </c>
      <c r="AX553" s="13" t="s">
        <v>77</v>
      </c>
      <c r="AY553" s="212" t="s">
        <v>168</v>
      </c>
    </row>
    <row r="554" s="14" customFormat="1">
      <c r="A554" s="14"/>
      <c r="B554" s="219"/>
      <c r="C554" s="14"/>
      <c r="D554" s="195" t="s">
        <v>220</v>
      </c>
      <c r="E554" s="220" t="s">
        <v>1</v>
      </c>
      <c r="F554" s="221" t="s">
        <v>261</v>
      </c>
      <c r="G554" s="14"/>
      <c r="H554" s="222">
        <v>228.34999999999999</v>
      </c>
      <c r="I554" s="223"/>
      <c r="J554" s="14"/>
      <c r="K554" s="14"/>
      <c r="L554" s="219"/>
      <c r="M554" s="224"/>
      <c r="N554" s="225"/>
      <c r="O554" s="225"/>
      <c r="P554" s="225"/>
      <c r="Q554" s="225"/>
      <c r="R554" s="225"/>
      <c r="S554" s="225"/>
      <c r="T554" s="226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20" t="s">
        <v>220</v>
      </c>
      <c r="AU554" s="220" t="s">
        <v>86</v>
      </c>
      <c r="AV554" s="14" t="s">
        <v>175</v>
      </c>
      <c r="AW554" s="14" t="s">
        <v>33</v>
      </c>
      <c r="AX554" s="14" t="s">
        <v>84</v>
      </c>
      <c r="AY554" s="220" t="s">
        <v>168</v>
      </c>
    </row>
    <row r="555" s="2" customFormat="1" ht="16.5" customHeight="1">
      <c r="A555" s="37"/>
      <c r="B555" s="180"/>
      <c r="C555" s="181" t="s">
        <v>1091</v>
      </c>
      <c r="D555" s="181" t="s">
        <v>171</v>
      </c>
      <c r="E555" s="182" t="s">
        <v>1092</v>
      </c>
      <c r="F555" s="183" t="s">
        <v>1093</v>
      </c>
      <c r="G555" s="184" t="s">
        <v>520</v>
      </c>
      <c r="H555" s="185">
        <v>29.039999999999999</v>
      </c>
      <c r="I555" s="186"/>
      <c r="J555" s="187">
        <f>ROUND(I555*H555,2)</f>
        <v>0</v>
      </c>
      <c r="K555" s="188"/>
      <c r="L555" s="38"/>
      <c r="M555" s="189" t="s">
        <v>1</v>
      </c>
      <c r="N555" s="190" t="s">
        <v>42</v>
      </c>
      <c r="O555" s="76"/>
      <c r="P555" s="191">
        <f>O555*H555</f>
        <v>0</v>
      </c>
      <c r="Q555" s="191">
        <v>0</v>
      </c>
      <c r="R555" s="191">
        <f>Q555*H555</f>
        <v>0</v>
      </c>
      <c r="S555" s="191">
        <v>0.00167</v>
      </c>
      <c r="T555" s="192">
        <f>S555*H555</f>
        <v>0.0484968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193" t="s">
        <v>250</v>
      </c>
      <c r="AT555" s="193" t="s">
        <v>171</v>
      </c>
      <c r="AU555" s="193" t="s">
        <v>86</v>
      </c>
      <c r="AY555" s="18" t="s">
        <v>168</v>
      </c>
      <c r="BE555" s="194">
        <f>IF(N555="základní",J555,0)</f>
        <v>0</v>
      </c>
      <c r="BF555" s="194">
        <f>IF(N555="snížená",J555,0)</f>
        <v>0</v>
      </c>
      <c r="BG555" s="194">
        <f>IF(N555="zákl. přenesená",J555,0)</f>
        <v>0</v>
      </c>
      <c r="BH555" s="194">
        <f>IF(N555="sníž. přenesená",J555,0)</f>
        <v>0</v>
      </c>
      <c r="BI555" s="194">
        <f>IF(N555="nulová",J555,0)</f>
        <v>0</v>
      </c>
      <c r="BJ555" s="18" t="s">
        <v>84</v>
      </c>
      <c r="BK555" s="194">
        <f>ROUND(I555*H555,2)</f>
        <v>0</v>
      </c>
      <c r="BL555" s="18" t="s">
        <v>250</v>
      </c>
      <c r="BM555" s="193" t="s">
        <v>1094</v>
      </c>
    </row>
    <row r="556" s="13" customFormat="1">
      <c r="A556" s="13"/>
      <c r="B556" s="211"/>
      <c r="C556" s="13"/>
      <c r="D556" s="195" t="s">
        <v>220</v>
      </c>
      <c r="E556" s="212" t="s">
        <v>1</v>
      </c>
      <c r="F556" s="213" t="s">
        <v>1095</v>
      </c>
      <c r="G556" s="13"/>
      <c r="H556" s="214">
        <v>2.6400000000000001</v>
      </c>
      <c r="I556" s="215"/>
      <c r="J556" s="13"/>
      <c r="K556" s="13"/>
      <c r="L556" s="211"/>
      <c r="M556" s="216"/>
      <c r="N556" s="217"/>
      <c r="O556" s="217"/>
      <c r="P556" s="217"/>
      <c r="Q556" s="217"/>
      <c r="R556" s="217"/>
      <c r="S556" s="217"/>
      <c r="T556" s="218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12" t="s">
        <v>220</v>
      </c>
      <c r="AU556" s="212" t="s">
        <v>86</v>
      </c>
      <c r="AV556" s="13" t="s">
        <v>86</v>
      </c>
      <c r="AW556" s="13" t="s">
        <v>33</v>
      </c>
      <c r="AX556" s="13" t="s">
        <v>77</v>
      </c>
      <c r="AY556" s="212" t="s">
        <v>168</v>
      </c>
    </row>
    <row r="557" s="13" customFormat="1">
      <c r="A557" s="13"/>
      <c r="B557" s="211"/>
      <c r="C557" s="13"/>
      <c r="D557" s="195" t="s">
        <v>220</v>
      </c>
      <c r="E557" s="212" t="s">
        <v>1</v>
      </c>
      <c r="F557" s="213" t="s">
        <v>1096</v>
      </c>
      <c r="G557" s="13"/>
      <c r="H557" s="214">
        <v>24</v>
      </c>
      <c r="I557" s="215"/>
      <c r="J557" s="13"/>
      <c r="K557" s="13"/>
      <c r="L557" s="211"/>
      <c r="M557" s="216"/>
      <c r="N557" s="217"/>
      <c r="O557" s="217"/>
      <c r="P557" s="217"/>
      <c r="Q557" s="217"/>
      <c r="R557" s="217"/>
      <c r="S557" s="217"/>
      <c r="T557" s="218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12" t="s">
        <v>220</v>
      </c>
      <c r="AU557" s="212" t="s">
        <v>86</v>
      </c>
      <c r="AV557" s="13" t="s">
        <v>86</v>
      </c>
      <c r="AW557" s="13" t="s">
        <v>33</v>
      </c>
      <c r="AX557" s="13" t="s">
        <v>77</v>
      </c>
      <c r="AY557" s="212" t="s">
        <v>168</v>
      </c>
    </row>
    <row r="558" s="13" customFormat="1">
      <c r="A558" s="13"/>
      <c r="B558" s="211"/>
      <c r="C558" s="13"/>
      <c r="D558" s="195" t="s">
        <v>220</v>
      </c>
      <c r="E558" s="212" t="s">
        <v>1</v>
      </c>
      <c r="F558" s="213" t="s">
        <v>1097</v>
      </c>
      <c r="G558" s="13"/>
      <c r="H558" s="214">
        <v>2.3999999999999999</v>
      </c>
      <c r="I558" s="215"/>
      <c r="J558" s="13"/>
      <c r="K558" s="13"/>
      <c r="L558" s="211"/>
      <c r="M558" s="216"/>
      <c r="N558" s="217"/>
      <c r="O558" s="217"/>
      <c r="P558" s="217"/>
      <c r="Q558" s="217"/>
      <c r="R558" s="217"/>
      <c r="S558" s="217"/>
      <c r="T558" s="218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12" t="s">
        <v>220</v>
      </c>
      <c r="AU558" s="212" t="s">
        <v>86</v>
      </c>
      <c r="AV558" s="13" t="s">
        <v>86</v>
      </c>
      <c r="AW558" s="13" t="s">
        <v>33</v>
      </c>
      <c r="AX558" s="13" t="s">
        <v>77</v>
      </c>
      <c r="AY558" s="212" t="s">
        <v>168</v>
      </c>
    </row>
    <row r="559" s="14" customFormat="1">
      <c r="A559" s="14"/>
      <c r="B559" s="219"/>
      <c r="C559" s="14"/>
      <c r="D559" s="195" t="s">
        <v>220</v>
      </c>
      <c r="E559" s="220" t="s">
        <v>1</v>
      </c>
      <c r="F559" s="221" t="s">
        <v>261</v>
      </c>
      <c r="G559" s="14"/>
      <c r="H559" s="222">
        <v>29.039999999999999</v>
      </c>
      <c r="I559" s="223"/>
      <c r="J559" s="14"/>
      <c r="K559" s="14"/>
      <c r="L559" s="219"/>
      <c r="M559" s="224"/>
      <c r="N559" s="225"/>
      <c r="O559" s="225"/>
      <c r="P559" s="225"/>
      <c r="Q559" s="225"/>
      <c r="R559" s="225"/>
      <c r="S559" s="225"/>
      <c r="T559" s="226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20" t="s">
        <v>220</v>
      </c>
      <c r="AU559" s="220" t="s">
        <v>86</v>
      </c>
      <c r="AV559" s="14" t="s">
        <v>175</v>
      </c>
      <c r="AW559" s="14" t="s">
        <v>33</v>
      </c>
      <c r="AX559" s="14" t="s">
        <v>84</v>
      </c>
      <c r="AY559" s="220" t="s">
        <v>168</v>
      </c>
    </row>
    <row r="560" s="2" customFormat="1" ht="24.15" customHeight="1">
      <c r="A560" s="37"/>
      <c r="B560" s="180"/>
      <c r="C560" s="181" t="s">
        <v>1098</v>
      </c>
      <c r="D560" s="181" t="s">
        <v>171</v>
      </c>
      <c r="E560" s="182" t="s">
        <v>1099</v>
      </c>
      <c r="F560" s="183" t="s">
        <v>1100</v>
      </c>
      <c r="G560" s="184" t="s">
        <v>520</v>
      </c>
      <c r="H560" s="185">
        <v>47.159999999999997</v>
      </c>
      <c r="I560" s="186"/>
      <c r="J560" s="187">
        <f>ROUND(I560*H560,2)</f>
        <v>0</v>
      </c>
      <c r="K560" s="188"/>
      <c r="L560" s="38"/>
      <c r="M560" s="189" t="s">
        <v>1</v>
      </c>
      <c r="N560" s="190" t="s">
        <v>42</v>
      </c>
      <c r="O560" s="76"/>
      <c r="P560" s="191">
        <f>O560*H560</f>
        <v>0</v>
      </c>
      <c r="Q560" s="191">
        <v>0.00175</v>
      </c>
      <c r="R560" s="191">
        <f>Q560*H560</f>
        <v>0.082529999999999992</v>
      </c>
      <c r="S560" s="191">
        <v>0</v>
      </c>
      <c r="T560" s="192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193" t="s">
        <v>250</v>
      </c>
      <c r="AT560" s="193" t="s">
        <v>171</v>
      </c>
      <c r="AU560" s="193" t="s">
        <v>86</v>
      </c>
      <c r="AY560" s="18" t="s">
        <v>168</v>
      </c>
      <c r="BE560" s="194">
        <f>IF(N560="základní",J560,0)</f>
        <v>0</v>
      </c>
      <c r="BF560" s="194">
        <f>IF(N560="snížená",J560,0)</f>
        <v>0</v>
      </c>
      <c r="BG560" s="194">
        <f>IF(N560="zákl. přenesená",J560,0)</f>
        <v>0</v>
      </c>
      <c r="BH560" s="194">
        <f>IF(N560="sníž. přenesená",J560,0)</f>
        <v>0</v>
      </c>
      <c r="BI560" s="194">
        <f>IF(N560="nulová",J560,0)</f>
        <v>0</v>
      </c>
      <c r="BJ560" s="18" t="s">
        <v>84</v>
      </c>
      <c r="BK560" s="194">
        <f>ROUND(I560*H560,2)</f>
        <v>0</v>
      </c>
      <c r="BL560" s="18" t="s">
        <v>250</v>
      </c>
      <c r="BM560" s="193" t="s">
        <v>1101</v>
      </c>
    </row>
    <row r="561" s="13" customFormat="1">
      <c r="A561" s="13"/>
      <c r="B561" s="211"/>
      <c r="C561" s="13"/>
      <c r="D561" s="195" t="s">
        <v>220</v>
      </c>
      <c r="E561" s="212" t="s">
        <v>1</v>
      </c>
      <c r="F561" s="213" t="s">
        <v>1102</v>
      </c>
      <c r="G561" s="13"/>
      <c r="H561" s="214">
        <v>18.559999999999999</v>
      </c>
      <c r="I561" s="215"/>
      <c r="J561" s="13"/>
      <c r="K561" s="13"/>
      <c r="L561" s="211"/>
      <c r="M561" s="216"/>
      <c r="N561" s="217"/>
      <c r="O561" s="217"/>
      <c r="P561" s="217"/>
      <c r="Q561" s="217"/>
      <c r="R561" s="217"/>
      <c r="S561" s="217"/>
      <c r="T561" s="21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12" t="s">
        <v>220</v>
      </c>
      <c r="AU561" s="212" t="s">
        <v>86</v>
      </c>
      <c r="AV561" s="13" t="s">
        <v>86</v>
      </c>
      <c r="AW561" s="13" t="s">
        <v>33</v>
      </c>
      <c r="AX561" s="13" t="s">
        <v>77</v>
      </c>
      <c r="AY561" s="212" t="s">
        <v>168</v>
      </c>
    </row>
    <row r="562" s="13" customFormat="1">
      <c r="A562" s="13"/>
      <c r="B562" s="211"/>
      <c r="C562" s="13"/>
      <c r="D562" s="195" t="s">
        <v>220</v>
      </c>
      <c r="E562" s="212" t="s">
        <v>1</v>
      </c>
      <c r="F562" s="213" t="s">
        <v>1103</v>
      </c>
      <c r="G562" s="13"/>
      <c r="H562" s="214">
        <v>25.960000000000001</v>
      </c>
      <c r="I562" s="215"/>
      <c r="J562" s="13"/>
      <c r="K562" s="13"/>
      <c r="L562" s="211"/>
      <c r="M562" s="216"/>
      <c r="N562" s="217"/>
      <c r="O562" s="217"/>
      <c r="P562" s="217"/>
      <c r="Q562" s="217"/>
      <c r="R562" s="217"/>
      <c r="S562" s="217"/>
      <c r="T562" s="218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12" t="s">
        <v>220</v>
      </c>
      <c r="AU562" s="212" t="s">
        <v>86</v>
      </c>
      <c r="AV562" s="13" t="s">
        <v>86</v>
      </c>
      <c r="AW562" s="13" t="s">
        <v>33</v>
      </c>
      <c r="AX562" s="13" t="s">
        <v>77</v>
      </c>
      <c r="AY562" s="212" t="s">
        <v>168</v>
      </c>
    </row>
    <row r="563" s="13" customFormat="1">
      <c r="A563" s="13"/>
      <c r="B563" s="211"/>
      <c r="C563" s="13"/>
      <c r="D563" s="195" t="s">
        <v>220</v>
      </c>
      <c r="E563" s="212" t="s">
        <v>1</v>
      </c>
      <c r="F563" s="213" t="s">
        <v>1104</v>
      </c>
      <c r="G563" s="13"/>
      <c r="H563" s="214">
        <v>2.6400000000000001</v>
      </c>
      <c r="I563" s="215"/>
      <c r="J563" s="13"/>
      <c r="K563" s="13"/>
      <c r="L563" s="211"/>
      <c r="M563" s="216"/>
      <c r="N563" s="217"/>
      <c r="O563" s="217"/>
      <c r="P563" s="217"/>
      <c r="Q563" s="217"/>
      <c r="R563" s="217"/>
      <c r="S563" s="217"/>
      <c r="T563" s="218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12" t="s">
        <v>220</v>
      </c>
      <c r="AU563" s="212" t="s">
        <v>86</v>
      </c>
      <c r="AV563" s="13" t="s">
        <v>86</v>
      </c>
      <c r="AW563" s="13" t="s">
        <v>33</v>
      </c>
      <c r="AX563" s="13" t="s">
        <v>77</v>
      </c>
      <c r="AY563" s="212" t="s">
        <v>168</v>
      </c>
    </row>
    <row r="564" s="14" customFormat="1">
      <c r="A564" s="14"/>
      <c r="B564" s="219"/>
      <c r="C564" s="14"/>
      <c r="D564" s="195" t="s">
        <v>220</v>
      </c>
      <c r="E564" s="220" t="s">
        <v>1</v>
      </c>
      <c r="F564" s="221" t="s">
        <v>261</v>
      </c>
      <c r="G564" s="14"/>
      <c r="H564" s="222">
        <v>47.159999999999997</v>
      </c>
      <c r="I564" s="223"/>
      <c r="J564" s="14"/>
      <c r="K564" s="14"/>
      <c r="L564" s="219"/>
      <c r="M564" s="224"/>
      <c r="N564" s="225"/>
      <c r="O564" s="225"/>
      <c r="P564" s="225"/>
      <c r="Q564" s="225"/>
      <c r="R564" s="225"/>
      <c r="S564" s="225"/>
      <c r="T564" s="226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20" t="s">
        <v>220</v>
      </c>
      <c r="AU564" s="220" t="s">
        <v>86</v>
      </c>
      <c r="AV564" s="14" t="s">
        <v>175</v>
      </c>
      <c r="AW564" s="14" t="s">
        <v>33</v>
      </c>
      <c r="AX564" s="14" t="s">
        <v>84</v>
      </c>
      <c r="AY564" s="220" t="s">
        <v>168</v>
      </c>
    </row>
    <row r="565" s="2" customFormat="1" ht="24.15" customHeight="1">
      <c r="A565" s="37"/>
      <c r="B565" s="180"/>
      <c r="C565" s="181" t="s">
        <v>1105</v>
      </c>
      <c r="D565" s="181" t="s">
        <v>171</v>
      </c>
      <c r="E565" s="182" t="s">
        <v>1106</v>
      </c>
      <c r="F565" s="183" t="s">
        <v>1107</v>
      </c>
      <c r="G565" s="184" t="s">
        <v>520</v>
      </c>
      <c r="H565" s="185">
        <v>12.255000000000001</v>
      </c>
      <c r="I565" s="186"/>
      <c r="J565" s="187">
        <f>ROUND(I565*H565,2)</f>
        <v>0</v>
      </c>
      <c r="K565" s="188"/>
      <c r="L565" s="38"/>
      <c r="M565" s="189" t="s">
        <v>1</v>
      </c>
      <c r="N565" s="190" t="s">
        <v>42</v>
      </c>
      <c r="O565" s="76"/>
      <c r="P565" s="191">
        <f>O565*H565</f>
        <v>0</v>
      </c>
      <c r="Q565" s="191">
        <v>0.0022000000000000001</v>
      </c>
      <c r="R565" s="191">
        <f>Q565*H565</f>
        <v>0.026961000000000002</v>
      </c>
      <c r="S565" s="191">
        <v>0</v>
      </c>
      <c r="T565" s="192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93" t="s">
        <v>250</v>
      </c>
      <c r="AT565" s="193" t="s">
        <v>171</v>
      </c>
      <c r="AU565" s="193" t="s">
        <v>86</v>
      </c>
      <c r="AY565" s="18" t="s">
        <v>168</v>
      </c>
      <c r="BE565" s="194">
        <f>IF(N565="základní",J565,0)</f>
        <v>0</v>
      </c>
      <c r="BF565" s="194">
        <f>IF(N565="snížená",J565,0)</f>
        <v>0</v>
      </c>
      <c r="BG565" s="194">
        <f>IF(N565="zákl. přenesená",J565,0)</f>
        <v>0</v>
      </c>
      <c r="BH565" s="194">
        <f>IF(N565="sníž. přenesená",J565,0)</f>
        <v>0</v>
      </c>
      <c r="BI565" s="194">
        <f>IF(N565="nulová",J565,0)</f>
        <v>0</v>
      </c>
      <c r="BJ565" s="18" t="s">
        <v>84</v>
      </c>
      <c r="BK565" s="194">
        <f>ROUND(I565*H565,2)</f>
        <v>0</v>
      </c>
      <c r="BL565" s="18" t="s">
        <v>250</v>
      </c>
      <c r="BM565" s="193" t="s">
        <v>1108</v>
      </c>
    </row>
    <row r="566" s="13" customFormat="1">
      <c r="A566" s="13"/>
      <c r="B566" s="211"/>
      <c r="C566" s="13"/>
      <c r="D566" s="195" t="s">
        <v>220</v>
      </c>
      <c r="E566" s="212" t="s">
        <v>1</v>
      </c>
      <c r="F566" s="213" t="s">
        <v>1109</v>
      </c>
      <c r="G566" s="13"/>
      <c r="H566" s="214">
        <v>2.9900000000000002</v>
      </c>
      <c r="I566" s="215"/>
      <c r="J566" s="13"/>
      <c r="K566" s="13"/>
      <c r="L566" s="211"/>
      <c r="M566" s="216"/>
      <c r="N566" s="217"/>
      <c r="O566" s="217"/>
      <c r="P566" s="217"/>
      <c r="Q566" s="217"/>
      <c r="R566" s="217"/>
      <c r="S566" s="217"/>
      <c r="T566" s="218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12" t="s">
        <v>220</v>
      </c>
      <c r="AU566" s="212" t="s">
        <v>86</v>
      </c>
      <c r="AV566" s="13" t="s">
        <v>86</v>
      </c>
      <c r="AW566" s="13" t="s">
        <v>33</v>
      </c>
      <c r="AX566" s="13" t="s">
        <v>77</v>
      </c>
      <c r="AY566" s="212" t="s">
        <v>168</v>
      </c>
    </row>
    <row r="567" s="13" customFormat="1">
      <c r="A567" s="13"/>
      <c r="B567" s="211"/>
      <c r="C567" s="13"/>
      <c r="D567" s="195" t="s">
        <v>220</v>
      </c>
      <c r="E567" s="212" t="s">
        <v>1</v>
      </c>
      <c r="F567" s="213" t="s">
        <v>1110</v>
      </c>
      <c r="G567" s="13"/>
      <c r="H567" s="214">
        <v>9.2650000000000006</v>
      </c>
      <c r="I567" s="215"/>
      <c r="J567" s="13"/>
      <c r="K567" s="13"/>
      <c r="L567" s="211"/>
      <c r="M567" s="216"/>
      <c r="N567" s="217"/>
      <c r="O567" s="217"/>
      <c r="P567" s="217"/>
      <c r="Q567" s="217"/>
      <c r="R567" s="217"/>
      <c r="S567" s="217"/>
      <c r="T567" s="218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12" t="s">
        <v>220</v>
      </c>
      <c r="AU567" s="212" t="s">
        <v>86</v>
      </c>
      <c r="AV567" s="13" t="s">
        <v>86</v>
      </c>
      <c r="AW567" s="13" t="s">
        <v>33</v>
      </c>
      <c r="AX567" s="13" t="s">
        <v>77</v>
      </c>
      <c r="AY567" s="212" t="s">
        <v>168</v>
      </c>
    </row>
    <row r="568" s="14" customFormat="1">
      <c r="A568" s="14"/>
      <c r="B568" s="219"/>
      <c r="C568" s="14"/>
      <c r="D568" s="195" t="s">
        <v>220</v>
      </c>
      <c r="E568" s="220" t="s">
        <v>1</v>
      </c>
      <c r="F568" s="221" t="s">
        <v>261</v>
      </c>
      <c r="G568" s="14"/>
      <c r="H568" s="222">
        <v>12.255000000000001</v>
      </c>
      <c r="I568" s="223"/>
      <c r="J568" s="14"/>
      <c r="K568" s="14"/>
      <c r="L568" s="219"/>
      <c r="M568" s="224"/>
      <c r="N568" s="225"/>
      <c r="O568" s="225"/>
      <c r="P568" s="225"/>
      <c r="Q568" s="225"/>
      <c r="R568" s="225"/>
      <c r="S568" s="225"/>
      <c r="T568" s="22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20" t="s">
        <v>220</v>
      </c>
      <c r="AU568" s="220" t="s">
        <v>86</v>
      </c>
      <c r="AV568" s="14" t="s">
        <v>175</v>
      </c>
      <c r="AW568" s="14" t="s">
        <v>33</v>
      </c>
      <c r="AX568" s="14" t="s">
        <v>84</v>
      </c>
      <c r="AY568" s="220" t="s">
        <v>168</v>
      </c>
    </row>
    <row r="569" s="2" customFormat="1" ht="24.15" customHeight="1">
      <c r="A569" s="37"/>
      <c r="B569" s="180"/>
      <c r="C569" s="181" t="s">
        <v>1111</v>
      </c>
      <c r="D569" s="181" t="s">
        <v>171</v>
      </c>
      <c r="E569" s="182" t="s">
        <v>1112</v>
      </c>
      <c r="F569" s="183" t="s">
        <v>1113</v>
      </c>
      <c r="G569" s="184" t="s">
        <v>520</v>
      </c>
      <c r="H569" s="185">
        <v>19.25</v>
      </c>
      <c r="I569" s="186"/>
      <c r="J569" s="187">
        <f>ROUND(I569*H569,2)</f>
        <v>0</v>
      </c>
      <c r="K569" s="188"/>
      <c r="L569" s="38"/>
      <c r="M569" s="189" t="s">
        <v>1</v>
      </c>
      <c r="N569" s="190" t="s">
        <v>42</v>
      </c>
      <c r="O569" s="76"/>
      <c r="P569" s="191">
        <f>O569*H569</f>
        <v>0</v>
      </c>
      <c r="Q569" s="191">
        <v>0.0016299999999999999</v>
      </c>
      <c r="R569" s="191">
        <f>Q569*H569</f>
        <v>0.031377499999999996</v>
      </c>
      <c r="S569" s="191">
        <v>0</v>
      </c>
      <c r="T569" s="192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193" t="s">
        <v>250</v>
      </c>
      <c r="AT569" s="193" t="s">
        <v>171</v>
      </c>
      <c r="AU569" s="193" t="s">
        <v>86</v>
      </c>
      <c r="AY569" s="18" t="s">
        <v>168</v>
      </c>
      <c r="BE569" s="194">
        <f>IF(N569="základní",J569,0)</f>
        <v>0</v>
      </c>
      <c r="BF569" s="194">
        <f>IF(N569="snížená",J569,0)</f>
        <v>0</v>
      </c>
      <c r="BG569" s="194">
        <f>IF(N569="zákl. přenesená",J569,0)</f>
        <v>0</v>
      </c>
      <c r="BH569" s="194">
        <f>IF(N569="sníž. přenesená",J569,0)</f>
        <v>0</v>
      </c>
      <c r="BI569" s="194">
        <f>IF(N569="nulová",J569,0)</f>
        <v>0</v>
      </c>
      <c r="BJ569" s="18" t="s">
        <v>84</v>
      </c>
      <c r="BK569" s="194">
        <f>ROUND(I569*H569,2)</f>
        <v>0</v>
      </c>
      <c r="BL569" s="18" t="s">
        <v>250</v>
      </c>
      <c r="BM569" s="193" t="s">
        <v>1114</v>
      </c>
    </row>
    <row r="570" s="13" customFormat="1">
      <c r="A570" s="13"/>
      <c r="B570" s="211"/>
      <c r="C570" s="13"/>
      <c r="D570" s="195" t="s">
        <v>220</v>
      </c>
      <c r="E570" s="212" t="s">
        <v>1</v>
      </c>
      <c r="F570" s="213" t="s">
        <v>1115</v>
      </c>
      <c r="G570" s="13"/>
      <c r="H570" s="214">
        <v>19.25</v>
      </c>
      <c r="I570" s="215"/>
      <c r="J570" s="13"/>
      <c r="K570" s="13"/>
      <c r="L570" s="211"/>
      <c r="M570" s="216"/>
      <c r="N570" s="217"/>
      <c r="O570" s="217"/>
      <c r="P570" s="217"/>
      <c r="Q570" s="217"/>
      <c r="R570" s="217"/>
      <c r="S570" s="217"/>
      <c r="T570" s="218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12" t="s">
        <v>220</v>
      </c>
      <c r="AU570" s="212" t="s">
        <v>86</v>
      </c>
      <c r="AV570" s="13" t="s">
        <v>86</v>
      </c>
      <c r="AW570" s="13" t="s">
        <v>33</v>
      </c>
      <c r="AX570" s="13" t="s">
        <v>84</v>
      </c>
      <c r="AY570" s="212" t="s">
        <v>168</v>
      </c>
    </row>
    <row r="571" s="2" customFormat="1" ht="24.15" customHeight="1">
      <c r="A571" s="37"/>
      <c r="B571" s="180"/>
      <c r="C571" s="181" t="s">
        <v>1116</v>
      </c>
      <c r="D571" s="181" t="s">
        <v>171</v>
      </c>
      <c r="E571" s="182" t="s">
        <v>1117</v>
      </c>
      <c r="F571" s="183" t="s">
        <v>1118</v>
      </c>
      <c r="G571" s="184" t="s">
        <v>316</v>
      </c>
      <c r="H571" s="185">
        <v>3</v>
      </c>
      <c r="I571" s="186"/>
      <c r="J571" s="187">
        <f>ROUND(I571*H571,2)</f>
        <v>0</v>
      </c>
      <c r="K571" s="188"/>
      <c r="L571" s="38"/>
      <c r="M571" s="189" t="s">
        <v>1</v>
      </c>
      <c r="N571" s="190" t="s">
        <v>42</v>
      </c>
      <c r="O571" s="76"/>
      <c r="P571" s="191">
        <f>O571*H571</f>
        <v>0</v>
      </c>
      <c r="Q571" s="191">
        <v>0.00025000000000000001</v>
      </c>
      <c r="R571" s="191">
        <f>Q571*H571</f>
        <v>0.00075000000000000002</v>
      </c>
      <c r="S571" s="191">
        <v>0</v>
      </c>
      <c r="T571" s="192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193" t="s">
        <v>250</v>
      </c>
      <c r="AT571" s="193" t="s">
        <v>171</v>
      </c>
      <c r="AU571" s="193" t="s">
        <v>86</v>
      </c>
      <c r="AY571" s="18" t="s">
        <v>168</v>
      </c>
      <c r="BE571" s="194">
        <f>IF(N571="základní",J571,0)</f>
        <v>0</v>
      </c>
      <c r="BF571" s="194">
        <f>IF(N571="snížená",J571,0)</f>
        <v>0</v>
      </c>
      <c r="BG571" s="194">
        <f>IF(N571="zákl. přenesená",J571,0)</f>
        <v>0</v>
      </c>
      <c r="BH571" s="194">
        <f>IF(N571="sníž. přenesená",J571,0)</f>
        <v>0</v>
      </c>
      <c r="BI571" s="194">
        <f>IF(N571="nulová",J571,0)</f>
        <v>0</v>
      </c>
      <c r="BJ571" s="18" t="s">
        <v>84</v>
      </c>
      <c r="BK571" s="194">
        <f>ROUND(I571*H571,2)</f>
        <v>0</v>
      </c>
      <c r="BL571" s="18" t="s">
        <v>250</v>
      </c>
      <c r="BM571" s="193" t="s">
        <v>1119</v>
      </c>
    </row>
    <row r="572" s="2" customFormat="1" ht="24.15" customHeight="1">
      <c r="A572" s="37"/>
      <c r="B572" s="180"/>
      <c r="C572" s="181" t="s">
        <v>1120</v>
      </c>
      <c r="D572" s="181" t="s">
        <v>171</v>
      </c>
      <c r="E572" s="182" t="s">
        <v>1121</v>
      </c>
      <c r="F572" s="183" t="s">
        <v>1122</v>
      </c>
      <c r="G572" s="184" t="s">
        <v>520</v>
      </c>
      <c r="H572" s="185">
        <v>15.949999999999999</v>
      </c>
      <c r="I572" s="186"/>
      <c r="J572" s="187">
        <f>ROUND(I572*H572,2)</f>
        <v>0</v>
      </c>
      <c r="K572" s="188"/>
      <c r="L572" s="38"/>
      <c r="M572" s="189" t="s">
        <v>1</v>
      </c>
      <c r="N572" s="190" t="s">
        <v>42</v>
      </c>
      <c r="O572" s="76"/>
      <c r="P572" s="191">
        <f>O572*H572</f>
        <v>0</v>
      </c>
      <c r="Q572" s="191">
        <v>0.0020999999999999999</v>
      </c>
      <c r="R572" s="191">
        <f>Q572*H572</f>
        <v>0.033494999999999997</v>
      </c>
      <c r="S572" s="191">
        <v>0</v>
      </c>
      <c r="T572" s="192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193" t="s">
        <v>250</v>
      </c>
      <c r="AT572" s="193" t="s">
        <v>171</v>
      </c>
      <c r="AU572" s="193" t="s">
        <v>86</v>
      </c>
      <c r="AY572" s="18" t="s">
        <v>168</v>
      </c>
      <c r="BE572" s="194">
        <f>IF(N572="základní",J572,0)</f>
        <v>0</v>
      </c>
      <c r="BF572" s="194">
        <f>IF(N572="snížená",J572,0)</f>
        <v>0</v>
      </c>
      <c r="BG572" s="194">
        <f>IF(N572="zákl. přenesená",J572,0)</f>
        <v>0</v>
      </c>
      <c r="BH572" s="194">
        <f>IF(N572="sníž. přenesená",J572,0)</f>
        <v>0</v>
      </c>
      <c r="BI572" s="194">
        <f>IF(N572="nulová",J572,0)</f>
        <v>0</v>
      </c>
      <c r="BJ572" s="18" t="s">
        <v>84</v>
      </c>
      <c r="BK572" s="194">
        <f>ROUND(I572*H572,2)</f>
        <v>0</v>
      </c>
      <c r="BL572" s="18" t="s">
        <v>250</v>
      </c>
      <c r="BM572" s="193" t="s">
        <v>1123</v>
      </c>
    </row>
    <row r="573" s="13" customFormat="1">
      <c r="A573" s="13"/>
      <c r="B573" s="211"/>
      <c r="C573" s="13"/>
      <c r="D573" s="195" t="s">
        <v>220</v>
      </c>
      <c r="E573" s="212" t="s">
        <v>1</v>
      </c>
      <c r="F573" s="213" t="s">
        <v>1124</v>
      </c>
      <c r="G573" s="13"/>
      <c r="H573" s="214">
        <v>15.949999999999999</v>
      </c>
      <c r="I573" s="215"/>
      <c r="J573" s="13"/>
      <c r="K573" s="13"/>
      <c r="L573" s="211"/>
      <c r="M573" s="216"/>
      <c r="N573" s="217"/>
      <c r="O573" s="217"/>
      <c r="P573" s="217"/>
      <c r="Q573" s="217"/>
      <c r="R573" s="217"/>
      <c r="S573" s="217"/>
      <c r="T573" s="21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12" t="s">
        <v>220</v>
      </c>
      <c r="AU573" s="212" t="s">
        <v>86</v>
      </c>
      <c r="AV573" s="13" t="s">
        <v>86</v>
      </c>
      <c r="AW573" s="13" t="s">
        <v>33</v>
      </c>
      <c r="AX573" s="13" t="s">
        <v>84</v>
      </c>
      <c r="AY573" s="212" t="s">
        <v>168</v>
      </c>
    </row>
    <row r="574" s="2" customFormat="1" ht="24.15" customHeight="1">
      <c r="A574" s="37"/>
      <c r="B574" s="180"/>
      <c r="C574" s="181" t="s">
        <v>1125</v>
      </c>
      <c r="D574" s="181" t="s">
        <v>171</v>
      </c>
      <c r="E574" s="182" t="s">
        <v>1126</v>
      </c>
      <c r="F574" s="183" t="s">
        <v>1127</v>
      </c>
      <c r="G574" s="184" t="s">
        <v>242</v>
      </c>
      <c r="H574" s="185">
        <v>14.800000000000001</v>
      </c>
      <c r="I574" s="186"/>
      <c r="J574" s="187">
        <f>ROUND(I574*H574,2)</f>
        <v>0</v>
      </c>
      <c r="K574" s="188"/>
      <c r="L574" s="38"/>
      <c r="M574" s="189" t="s">
        <v>1</v>
      </c>
      <c r="N574" s="190" t="s">
        <v>42</v>
      </c>
      <c r="O574" s="76"/>
      <c r="P574" s="191">
        <f>O574*H574</f>
        <v>0</v>
      </c>
      <c r="Q574" s="191">
        <v>0</v>
      </c>
      <c r="R574" s="191">
        <f>Q574*H574</f>
        <v>0</v>
      </c>
      <c r="S574" s="191">
        <v>0</v>
      </c>
      <c r="T574" s="192">
        <f>S574*H574</f>
        <v>0</v>
      </c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R574" s="193" t="s">
        <v>250</v>
      </c>
      <c r="AT574" s="193" t="s">
        <v>171</v>
      </c>
      <c r="AU574" s="193" t="s">
        <v>86</v>
      </c>
      <c r="AY574" s="18" t="s">
        <v>168</v>
      </c>
      <c r="BE574" s="194">
        <f>IF(N574="základní",J574,0)</f>
        <v>0</v>
      </c>
      <c r="BF574" s="194">
        <f>IF(N574="snížená",J574,0)</f>
        <v>0</v>
      </c>
      <c r="BG574" s="194">
        <f>IF(N574="zákl. přenesená",J574,0)</f>
        <v>0</v>
      </c>
      <c r="BH574" s="194">
        <f>IF(N574="sníž. přenesená",J574,0)</f>
        <v>0</v>
      </c>
      <c r="BI574" s="194">
        <f>IF(N574="nulová",J574,0)</f>
        <v>0</v>
      </c>
      <c r="BJ574" s="18" t="s">
        <v>84</v>
      </c>
      <c r="BK574" s="194">
        <f>ROUND(I574*H574,2)</f>
        <v>0</v>
      </c>
      <c r="BL574" s="18" t="s">
        <v>250</v>
      </c>
      <c r="BM574" s="193" t="s">
        <v>1128</v>
      </c>
    </row>
    <row r="575" s="13" customFormat="1">
      <c r="A575" s="13"/>
      <c r="B575" s="211"/>
      <c r="C575" s="13"/>
      <c r="D575" s="195" t="s">
        <v>220</v>
      </c>
      <c r="E575" s="212" t="s">
        <v>1</v>
      </c>
      <c r="F575" s="213" t="s">
        <v>1129</v>
      </c>
      <c r="G575" s="13"/>
      <c r="H575" s="214">
        <v>14.800000000000001</v>
      </c>
      <c r="I575" s="215"/>
      <c r="J575" s="13"/>
      <c r="K575" s="13"/>
      <c r="L575" s="211"/>
      <c r="M575" s="216"/>
      <c r="N575" s="217"/>
      <c r="O575" s="217"/>
      <c r="P575" s="217"/>
      <c r="Q575" s="217"/>
      <c r="R575" s="217"/>
      <c r="S575" s="217"/>
      <c r="T575" s="218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12" t="s">
        <v>220</v>
      </c>
      <c r="AU575" s="212" t="s">
        <v>86</v>
      </c>
      <c r="AV575" s="13" t="s">
        <v>86</v>
      </c>
      <c r="AW575" s="13" t="s">
        <v>33</v>
      </c>
      <c r="AX575" s="13" t="s">
        <v>84</v>
      </c>
      <c r="AY575" s="212" t="s">
        <v>168</v>
      </c>
    </row>
    <row r="576" s="12" customFormat="1" ht="22.8" customHeight="1">
      <c r="A576" s="12"/>
      <c r="B576" s="168"/>
      <c r="C576" s="12"/>
      <c r="D576" s="169" t="s">
        <v>76</v>
      </c>
      <c r="E576" s="178" t="s">
        <v>1130</v>
      </c>
      <c r="F576" s="178" t="s">
        <v>1131</v>
      </c>
      <c r="G576" s="12"/>
      <c r="H576" s="12"/>
      <c r="I576" s="171"/>
      <c r="J576" s="179">
        <f>BK576</f>
        <v>0</v>
      </c>
      <c r="K576" s="12"/>
      <c r="L576" s="168"/>
      <c r="M576" s="172"/>
      <c r="N576" s="173"/>
      <c r="O576" s="173"/>
      <c r="P576" s="174">
        <f>SUM(P577:P593)</f>
        <v>0</v>
      </c>
      <c r="Q576" s="173"/>
      <c r="R576" s="174">
        <f>SUM(R577:R593)</f>
        <v>1.0127028</v>
      </c>
      <c r="S576" s="173"/>
      <c r="T576" s="175">
        <f>SUM(T577:T593)</f>
        <v>0</v>
      </c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R576" s="169" t="s">
        <v>86</v>
      </c>
      <c r="AT576" s="176" t="s">
        <v>76</v>
      </c>
      <c r="AU576" s="176" t="s">
        <v>84</v>
      </c>
      <c r="AY576" s="169" t="s">
        <v>168</v>
      </c>
      <c r="BK576" s="177">
        <f>SUM(BK577:BK593)</f>
        <v>0</v>
      </c>
    </row>
    <row r="577" s="2" customFormat="1" ht="24.15" customHeight="1">
      <c r="A577" s="37"/>
      <c r="B577" s="180"/>
      <c r="C577" s="181" t="s">
        <v>1132</v>
      </c>
      <c r="D577" s="181" t="s">
        <v>171</v>
      </c>
      <c r="E577" s="182" t="s">
        <v>1133</v>
      </c>
      <c r="F577" s="183" t="s">
        <v>1134</v>
      </c>
      <c r="G577" s="184" t="s">
        <v>218</v>
      </c>
      <c r="H577" s="185">
        <v>24.359999999999999</v>
      </c>
      <c r="I577" s="186"/>
      <c r="J577" s="187">
        <f>ROUND(I577*H577,2)</f>
        <v>0</v>
      </c>
      <c r="K577" s="188"/>
      <c r="L577" s="38"/>
      <c r="M577" s="189" t="s">
        <v>1</v>
      </c>
      <c r="N577" s="190" t="s">
        <v>42</v>
      </c>
      <c r="O577" s="76"/>
      <c r="P577" s="191">
        <f>O577*H577</f>
        <v>0</v>
      </c>
      <c r="Q577" s="191">
        <v>0.00025000000000000001</v>
      </c>
      <c r="R577" s="191">
        <f>Q577*H577</f>
        <v>0.0060899999999999999</v>
      </c>
      <c r="S577" s="191">
        <v>0</v>
      </c>
      <c r="T577" s="192">
        <f>S577*H577</f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R577" s="193" t="s">
        <v>250</v>
      </c>
      <c r="AT577" s="193" t="s">
        <v>171</v>
      </c>
      <c r="AU577" s="193" t="s">
        <v>86</v>
      </c>
      <c r="AY577" s="18" t="s">
        <v>168</v>
      </c>
      <c r="BE577" s="194">
        <f>IF(N577="základní",J577,0)</f>
        <v>0</v>
      </c>
      <c r="BF577" s="194">
        <f>IF(N577="snížená",J577,0)</f>
        <v>0</v>
      </c>
      <c r="BG577" s="194">
        <f>IF(N577="zákl. přenesená",J577,0)</f>
        <v>0</v>
      </c>
      <c r="BH577" s="194">
        <f>IF(N577="sníž. přenesená",J577,0)</f>
        <v>0</v>
      </c>
      <c r="BI577" s="194">
        <f>IF(N577="nulová",J577,0)</f>
        <v>0</v>
      </c>
      <c r="BJ577" s="18" t="s">
        <v>84</v>
      </c>
      <c r="BK577" s="194">
        <f>ROUND(I577*H577,2)</f>
        <v>0</v>
      </c>
      <c r="BL577" s="18" t="s">
        <v>250</v>
      </c>
      <c r="BM577" s="193" t="s">
        <v>1135</v>
      </c>
    </row>
    <row r="578" s="13" customFormat="1">
      <c r="A578" s="13"/>
      <c r="B578" s="211"/>
      <c r="C578" s="13"/>
      <c r="D578" s="195" t="s">
        <v>220</v>
      </c>
      <c r="E578" s="212" t="s">
        <v>1</v>
      </c>
      <c r="F578" s="213" t="s">
        <v>1136</v>
      </c>
      <c r="G578" s="13"/>
      <c r="H578" s="214">
        <v>24.359999999999999</v>
      </c>
      <c r="I578" s="215"/>
      <c r="J578" s="13"/>
      <c r="K578" s="13"/>
      <c r="L578" s="211"/>
      <c r="M578" s="216"/>
      <c r="N578" s="217"/>
      <c r="O578" s="217"/>
      <c r="P578" s="217"/>
      <c r="Q578" s="217"/>
      <c r="R578" s="217"/>
      <c r="S578" s="217"/>
      <c r="T578" s="218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12" t="s">
        <v>220</v>
      </c>
      <c r="AU578" s="212" t="s">
        <v>86</v>
      </c>
      <c r="AV578" s="13" t="s">
        <v>86</v>
      </c>
      <c r="AW578" s="13" t="s">
        <v>33</v>
      </c>
      <c r="AX578" s="13" t="s">
        <v>84</v>
      </c>
      <c r="AY578" s="212" t="s">
        <v>168</v>
      </c>
    </row>
    <row r="579" s="2" customFormat="1" ht="24.15" customHeight="1">
      <c r="A579" s="37"/>
      <c r="B579" s="180"/>
      <c r="C579" s="200" t="s">
        <v>1137</v>
      </c>
      <c r="D579" s="200" t="s">
        <v>209</v>
      </c>
      <c r="E579" s="201" t="s">
        <v>1138</v>
      </c>
      <c r="F579" s="202" t="s">
        <v>1139</v>
      </c>
      <c r="G579" s="203" t="s">
        <v>218</v>
      </c>
      <c r="H579" s="204">
        <v>24.359999999999999</v>
      </c>
      <c r="I579" s="205"/>
      <c r="J579" s="206">
        <f>ROUND(I579*H579,2)</f>
        <v>0</v>
      </c>
      <c r="K579" s="207"/>
      <c r="L579" s="208"/>
      <c r="M579" s="209" t="s">
        <v>1</v>
      </c>
      <c r="N579" s="210" t="s">
        <v>42</v>
      </c>
      <c r="O579" s="76"/>
      <c r="P579" s="191">
        <f>O579*H579</f>
        <v>0</v>
      </c>
      <c r="Q579" s="191">
        <v>0.036420000000000001</v>
      </c>
      <c r="R579" s="191">
        <f>Q579*H579</f>
        <v>0.88719119999999996</v>
      </c>
      <c r="S579" s="191">
        <v>0</v>
      </c>
      <c r="T579" s="192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93" t="s">
        <v>333</v>
      </c>
      <c r="AT579" s="193" t="s">
        <v>209</v>
      </c>
      <c r="AU579" s="193" t="s">
        <v>86</v>
      </c>
      <c r="AY579" s="18" t="s">
        <v>168</v>
      </c>
      <c r="BE579" s="194">
        <f>IF(N579="základní",J579,0)</f>
        <v>0</v>
      </c>
      <c r="BF579" s="194">
        <f>IF(N579="snížená",J579,0)</f>
        <v>0</v>
      </c>
      <c r="BG579" s="194">
        <f>IF(N579="zákl. přenesená",J579,0)</f>
        <v>0</v>
      </c>
      <c r="BH579" s="194">
        <f>IF(N579="sníž. přenesená",J579,0)</f>
        <v>0</v>
      </c>
      <c r="BI579" s="194">
        <f>IF(N579="nulová",J579,0)</f>
        <v>0</v>
      </c>
      <c r="BJ579" s="18" t="s">
        <v>84</v>
      </c>
      <c r="BK579" s="194">
        <f>ROUND(I579*H579,2)</f>
        <v>0</v>
      </c>
      <c r="BL579" s="18" t="s">
        <v>250</v>
      </c>
      <c r="BM579" s="193" t="s">
        <v>1140</v>
      </c>
    </row>
    <row r="580" s="2" customFormat="1" ht="24.15" customHeight="1">
      <c r="A580" s="37"/>
      <c r="B580" s="180"/>
      <c r="C580" s="181" t="s">
        <v>1141</v>
      </c>
      <c r="D580" s="181" t="s">
        <v>171</v>
      </c>
      <c r="E580" s="182" t="s">
        <v>1142</v>
      </c>
      <c r="F580" s="183" t="s">
        <v>1143</v>
      </c>
      <c r="G580" s="184" t="s">
        <v>520</v>
      </c>
      <c r="H580" s="185">
        <v>48.719999999999999</v>
      </c>
      <c r="I580" s="186"/>
      <c r="J580" s="187">
        <f>ROUND(I580*H580,2)</f>
        <v>0</v>
      </c>
      <c r="K580" s="188"/>
      <c r="L580" s="38"/>
      <c r="M580" s="189" t="s">
        <v>1</v>
      </c>
      <c r="N580" s="190" t="s">
        <v>42</v>
      </c>
      <c r="O580" s="76"/>
      <c r="P580" s="191">
        <f>O580*H580</f>
        <v>0</v>
      </c>
      <c r="Q580" s="191">
        <v>0.00027999999999999998</v>
      </c>
      <c r="R580" s="191">
        <f>Q580*H580</f>
        <v>0.013641599999999999</v>
      </c>
      <c r="S580" s="191">
        <v>0</v>
      </c>
      <c r="T580" s="192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193" t="s">
        <v>250</v>
      </c>
      <c r="AT580" s="193" t="s">
        <v>171</v>
      </c>
      <c r="AU580" s="193" t="s">
        <v>86</v>
      </c>
      <c r="AY580" s="18" t="s">
        <v>168</v>
      </c>
      <c r="BE580" s="194">
        <f>IF(N580="základní",J580,0)</f>
        <v>0</v>
      </c>
      <c r="BF580" s="194">
        <f>IF(N580="snížená",J580,0)</f>
        <v>0</v>
      </c>
      <c r="BG580" s="194">
        <f>IF(N580="zákl. přenesená",J580,0)</f>
        <v>0</v>
      </c>
      <c r="BH580" s="194">
        <f>IF(N580="sníž. přenesená",J580,0)</f>
        <v>0</v>
      </c>
      <c r="BI580" s="194">
        <f>IF(N580="nulová",J580,0)</f>
        <v>0</v>
      </c>
      <c r="BJ580" s="18" t="s">
        <v>84</v>
      </c>
      <c r="BK580" s="194">
        <f>ROUND(I580*H580,2)</f>
        <v>0</v>
      </c>
      <c r="BL580" s="18" t="s">
        <v>250</v>
      </c>
      <c r="BM580" s="193" t="s">
        <v>1144</v>
      </c>
    </row>
    <row r="581" s="13" customFormat="1">
      <c r="A581" s="13"/>
      <c r="B581" s="211"/>
      <c r="C581" s="13"/>
      <c r="D581" s="195" t="s">
        <v>220</v>
      </c>
      <c r="E581" s="212" t="s">
        <v>1</v>
      </c>
      <c r="F581" s="213" t="s">
        <v>1145</v>
      </c>
      <c r="G581" s="13"/>
      <c r="H581" s="214">
        <v>48.719999999999999</v>
      </c>
      <c r="I581" s="215"/>
      <c r="J581" s="13"/>
      <c r="K581" s="13"/>
      <c r="L581" s="211"/>
      <c r="M581" s="216"/>
      <c r="N581" s="217"/>
      <c r="O581" s="217"/>
      <c r="P581" s="217"/>
      <c r="Q581" s="217"/>
      <c r="R581" s="217"/>
      <c r="S581" s="217"/>
      <c r="T581" s="218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12" t="s">
        <v>220</v>
      </c>
      <c r="AU581" s="212" t="s">
        <v>86</v>
      </c>
      <c r="AV581" s="13" t="s">
        <v>86</v>
      </c>
      <c r="AW581" s="13" t="s">
        <v>33</v>
      </c>
      <c r="AX581" s="13" t="s">
        <v>84</v>
      </c>
      <c r="AY581" s="212" t="s">
        <v>168</v>
      </c>
    </row>
    <row r="582" s="2" customFormat="1" ht="24.15" customHeight="1">
      <c r="A582" s="37"/>
      <c r="B582" s="180"/>
      <c r="C582" s="181" t="s">
        <v>1146</v>
      </c>
      <c r="D582" s="181" t="s">
        <v>171</v>
      </c>
      <c r="E582" s="182" t="s">
        <v>1147</v>
      </c>
      <c r="F582" s="183" t="s">
        <v>1148</v>
      </c>
      <c r="G582" s="184" t="s">
        <v>316</v>
      </c>
      <c r="H582" s="185">
        <v>2</v>
      </c>
      <c r="I582" s="186"/>
      <c r="J582" s="187">
        <f>ROUND(I582*H582,2)</f>
        <v>0</v>
      </c>
      <c r="K582" s="188"/>
      <c r="L582" s="38"/>
      <c r="M582" s="189" t="s">
        <v>1</v>
      </c>
      <c r="N582" s="190" t="s">
        <v>42</v>
      </c>
      <c r="O582" s="76"/>
      <c r="P582" s="191">
        <f>O582*H582</f>
        <v>0</v>
      </c>
      <c r="Q582" s="191">
        <v>0</v>
      </c>
      <c r="R582" s="191">
        <f>Q582*H582</f>
        <v>0</v>
      </c>
      <c r="S582" s="191">
        <v>0</v>
      </c>
      <c r="T582" s="192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193" t="s">
        <v>250</v>
      </c>
      <c r="AT582" s="193" t="s">
        <v>171</v>
      </c>
      <c r="AU582" s="193" t="s">
        <v>86</v>
      </c>
      <c r="AY582" s="18" t="s">
        <v>168</v>
      </c>
      <c r="BE582" s="194">
        <f>IF(N582="základní",J582,0)</f>
        <v>0</v>
      </c>
      <c r="BF582" s="194">
        <f>IF(N582="snížená",J582,0)</f>
        <v>0</v>
      </c>
      <c r="BG582" s="194">
        <f>IF(N582="zákl. přenesená",J582,0)</f>
        <v>0</v>
      </c>
      <c r="BH582" s="194">
        <f>IF(N582="sníž. přenesená",J582,0)</f>
        <v>0</v>
      </c>
      <c r="BI582" s="194">
        <f>IF(N582="nulová",J582,0)</f>
        <v>0</v>
      </c>
      <c r="BJ582" s="18" t="s">
        <v>84</v>
      </c>
      <c r="BK582" s="194">
        <f>ROUND(I582*H582,2)</f>
        <v>0</v>
      </c>
      <c r="BL582" s="18" t="s">
        <v>250</v>
      </c>
      <c r="BM582" s="193" t="s">
        <v>1149</v>
      </c>
    </row>
    <row r="583" s="13" customFormat="1">
      <c r="A583" s="13"/>
      <c r="B583" s="211"/>
      <c r="C583" s="13"/>
      <c r="D583" s="195" t="s">
        <v>220</v>
      </c>
      <c r="E583" s="212" t="s">
        <v>1</v>
      </c>
      <c r="F583" s="213" t="s">
        <v>614</v>
      </c>
      <c r="G583" s="13"/>
      <c r="H583" s="214">
        <v>2</v>
      </c>
      <c r="I583" s="215"/>
      <c r="J583" s="13"/>
      <c r="K583" s="13"/>
      <c r="L583" s="211"/>
      <c r="M583" s="216"/>
      <c r="N583" s="217"/>
      <c r="O583" s="217"/>
      <c r="P583" s="217"/>
      <c r="Q583" s="217"/>
      <c r="R583" s="217"/>
      <c r="S583" s="217"/>
      <c r="T583" s="218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12" t="s">
        <v>220</v>
      </c>
      <c r="AU583" s="212" t="s">
        <v>86</v>
      </c>
      <c r="AV583" s="13" t="s">
        <v>86</v>
      </c>
      <c r="AW583" s="13" t="s">
        <v>33</v>
      </c>
      <c r="AX583" s="13" t="s">
        <v>84</v>
      </c>
      <c r="AY583" s="212" t="s">
        <v>168</v>
      </c>
    </row>
    <row r="584" s="2" customFormat="1" ht="24.15" customHeight="1">
      <c r="A584" s="37"/>
      <c r="B584" s="180"/>
      <c r="C584" s="200" t="s">
        <v>1150</v>
      </c>
      <c r="D584" s="200" t="s">
        <v>209</v>
      </c>
      <c r="E584" s="201" t="s">
        <v>1151</v>
      </c>
      <c r="F584" s="202" t="s">
        <v>1152</v>
      </c>
      <c r="G584" s="203" t="s">
        <v>316</v>
      </c>
      <c r="H584" s="204">
        <v>2</v>
      </c>
      <c r="I584" s="205"/>
      <c r="J584" s="206">
        <f>ROUND(I584*H584,2)</f>
        <v>0</v>
      </c>
      <c r="K584" s="207"/>
      <c r="L584" s="208"/>
      <c r="M584" s="209" t="s">
        <v>1</v>
      </c>
      <c r="N584" s="210" t="s">
        <v>42</v>
      </c>
      <c r="O584" s="76"/>
      <c r="P584" s="191">
        <f>O584*H584</f>
        <v>0</v>
      </c>
      <c r="Q584" s="191">
        <v>0.020500000000000001</v>
      </c>
      <c r="R584" s="191">
        <f>Q584*H584</f>
        <v>0.041000000000000002</v>
      </c>
      <c r="S584" s="191">
        <v>0</v>
      </c>
      <c r="T584" s="192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93" t="s">
        <v>333</v>
      </c>
      <c r="AT584" s="193" t="s">
        <v>209</v>
      </c>
      <c r="AU584" s="193" t="s">
        <v>86</v>
      </c>
      <c r="AY584" s="18" t="s">
        <v>168</v>
      </c>
      <c r="BE584" s="194">
        <f>IF(N584="základní",J584,0)</f>
        <v>0</v>
      </c>
      <c r="BF584" s="194">
        <f>IF(N584="snížená",J584,0)</f>
        <v>0</v>
      </c>
      <c r="BG584" s="194">
        <f>IF(N584="zákl. přenesená",J584,0)</f>
        <v>0</v>
      </c>
      <c r="BH584" s="194">
        <f>IF(N584="sníž. přenesená",J584,0)</f>
        <v>0</v>
      </c>
      <c r="BI584" s="194">
        <f>IF(N584="nulová",J584,0)</f>
        <v>0</v>
      </c>
      <c r="BJ584" s="18" t="s">
        <v>84</v>
      </c>
      <c r="BK584" s="194">
        <f>ROUND(I584*H584,2)</f>
        <v>0</v>
      </c>
      <c r="BL584" s="18" t="s">
        <v>250</v>
      </c>
      <c r="BM584" s="193" t="s">
        <v>1153</v>
      </c>
    </row>
    <row r="585" s="2" customFormat="1" ht="21.75" customHeight="1">
      <c r="A585" s="37"/>
      <c r="B585" s="180"/>
      <c r="C585" s="181" t="s">
        <v>1154</v>
      </c>
      <c r="D585" s="181" t="s">
        <v>171</v>
      </c>
      <c r="E585" s="182" t="s">
        <v>1155</v>
      </c>
      <c r="F585" s="183" t="s">
        <v>1156</v>
      </c>
      <c r="G585" s="184" t="s">
        <v>316</v>
      </c>
      <c r="H585" s="185">
        <v>2</v>
      </c>
      <c r="I585" s="186"/>
      <c r="J585" s="187">
        <f>ROUND(I585*H585,2)</f>
        <v>0</v>
      </c>
      <c r="K585" s="188"/>
      <c r="L585" s="38"/>
      <c r="M585" s="189" t="s">
        <v>1</v>
      </c>
      <c r="N585" s="190" t="s">
        <v>42</v>
      </c>
      <c r="O585" s="76"/>
      <c r="P585" s="191">
        <f>O585*H585</f>
        <v>0</v>
      </c>
      <c r="Q585" s="191">
        <v>0</v>
      </c>
      <c r="R585" s="191">
        <f>Q585*H585</f>
        <v>0</v>
      </c>
      <c r="S585" s="191">
        <v>0</v>
      </c>
      <c r="T585" s="192">
        <f>S585*H585</f>
        <v>0</v>
      </c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R585" s="193" t="s">
        <v>250</v>
      </c>
      <c r="AT585" s="193" t="s">
        <v>171</v>
      </c>
      <c r="AU585" s="193" t="s">
        <v>86</v>
      </c>
      <c r="AY585" s="18" t="s">
        <v>168</v>
      </c>
      <c r="BE585" s="194">
        <f>IF(N585="základní",J585,0)</f>
        <v>0</v>
      </c>
      <c r="BF585" s="194">
        <f>IF(N585="snížená",J585,0)</f>
        <v>0</v>
      </c>
      <c r="BG585" s="194">
        <f>IF(N585="zákl. přenesená",J585,0)</f>
        <v>0</v>
      </c>
      <c r="BH585" s="194">
        <f>IF(N585="sníž. přenesená",J585,0)</f>
        <v>0</v>
      </c>
      <c r="BI585" s="194">
        <f>IF(N585="nulová",J585,0)</f>
        <v>0</v>
      </c>
      <c r="BJ585" s="18" t="s">
        <v>84</v>
      </c>
      <c r="BK585" s="194">
        <f>ROUND(I585*H585,2)</f>
        <v>0</v>
      </c>
      <c r="BL585" s="18" t="s">
        <v>250</v>
      </c>
      <c r="BM585" s="193" t="s">
        <v>1157</v>
      </c>
    </row>
    <row r="586" s="2" customFormat="1" ht="24.15" customHeight="1">
      <c r="A586" s="37"/>
      <c r="B586" s="180"/>
      <c r="C586" s="200" t="s">
        <v>1158</v>
      </c>
      <c r="D586" s="200" t="s">
        <v>209</v>
      </c>
      <c r="E586" s="201" t="s">
        <v>1159</v>
      </c>
      <c r="F586" s="202" t="s">
        <v>1160</v>
      </c>
      <c r="G586" s="203" t="s">
        <v>316</v>
      </c>
      <c r="H586" s="204">
        <v>2</v>
      </c>
      <c r="I586" s="205"/>
      <c r="J586" s="206">
        <f>ROUND(I586*H586,2)</f>
        <v>0</v>
      </c>
      <c r="K586" s="207"/>
      <c r="L586" s="208"/>
      <c r="M586" s="209" t="s">
        <v>1</v>
      </c>
      <c r="N586" s="210" t="s">
        <v>42</v>
      </c>
      <c r="O586" s="76"/>
      <c r="P586" s="191">
        <f>O586*H586</f>
        <v>0</v>
      </c>
      <c r="Q586" s="191">
        <v>0.0022000000000000001</v>
      </c>
      <c r="R586" s="191">
        <f>Q586*H586</f>
        <v>0.0044000000000000003</v>
      </c>
      <c r="S586" s="191">
        <v>0</v>
      </c>
      <c r="T586" s="192">
        <f>S586*H586</f>
        <v>0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193" t="s">
        <v>333</v>
      </c>
      <c r="AT586" s="193" t="s">
        <v>209</v>
      </c>
      <c r="AU586" s="193" t="s">
        <v>86</v>
      </c>
      <c r="AY586" s="18" t="s">
        <v>168</v>
      </c>
      <c r="BE586" s="194">
        <f>IF(N586="základní",J586,0)</f>
        <v>0</v>
      </c>
      <c r="BF586" s="194">
        <f>IF(N586="snížená",J586,0)</f>
        <v>0</v>
      </c>
      <c r="BG586" s="194">
        <f>IF(N586="zákl. přenesená",J586,0)</f>
        <v>0</v>
      </c>
      <c r="BH586" s="194">
        <f>IF(N586="sníž. přenesená",J586,0)</f>
        <v>0</v>
      </c>
      <c r="BI586" s="194">
        <f>IF(N586="nulová",J586,0)</f>
        <v>0</v>
      </c>
      <c r="BJ586" s="18" t="s">
        <v>84</v>
      </c>
      <c r="BK586" s="194">
        <f>ROUND(I586*H586,2)</f>
        <v>0</v>
      </c>
      <c r="BL586" s="18" t="s">
        <v>250</v>
      </c>
      <c r="BM586" s="193" t="s">
        <v>1161</v>
      </c>
    </row>
    <row r="587" s="2" customFormat="1" ht="16.5" customHeight="1">
      <c r="A587" s="37"/>
      <c r="B587" s="180"/>
      <c r="C587" s="181" t="s">
        <v>1162</v>
      </c>
      <c r="D587" s="181" t="s">
        <v>171</v>
      </c>
      <c r="E587" s="182" t="s">
        <v>1163</v>
      </c>
      <c r="F587" s="183" t="s">
        <v>1164</v>
      </c>
      <c r="G587" s="184" t="s">
        <v>316</v>
      </c>
      <c r="H587" s="185">
        <v>2</v>
      </c>
      <c r="I587" s="186"/>
      <c r="J587" s="187">
        <f>ROUND(I587*H587,2)</f>
        <v>0</v>
      </c>
      <c r="K587" s="188"/>
      <c r="L587" s="38"/>
      <c r="M587" s="189" t="s">
        <v>1</v>
      </c>
      <c r="N587" s="190" t="s">
        <v>42</v>
      </c>
      <c r="O587" s="76"/>
      <c r="P587" s="191">
        <f>O587*H587</f>
        <v>0</v>
      </c>
      <c r="Q587" s="191">
        <v>0</v>
      </c>
      <c r="R587" s="191">
        <f>Q587*H587</f>
        <v>0</v>
      </c>
      <c r="S587" s="191">
        <v>0</v>
      </c>
      <c r="T587" s="192">
        <f>S587*H587</f>
        <v>0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193" t="s">
        <v>250</v>
      </c>
      <c r="AT587" s="193" t="s">
        <v>171</v>
      </c>
      <c r="AU587" s="193" t="s">
        <v>86</v>
      </c>
      <c r="AY587" s="18" t="s">
        <v>168</v>
      </c>
      <c r="BE587" s="194">
        <f>IF(N587="základní",J587,0)</f>
        <v>0</v>
      </c>
      <c r="BF587" s="194">
        <f>IF(N587="snížená",J587,0)</f>
        <v>0</v>
      </c>
      <c r="BG587" s="194">
        <f>IF(N587="zákl. přenesená",J587,0)</f>
        <v>0</v>
      </c>
      <c r="BH587" s="194">
        <f>IF(N587="sníž. přenesená",J587,0)</f>
        <v>0</v>
      </c>
      <c r="BI587" s="194">
        <f>IF(N587="nulová",J587,0)</f>
        <v>0</v>
      </c>
      <c r="BJ587" s="18" t="s">
        <v>84</v>
      </c>
      <c r="BK587" s="194">
        <f>ROUND(I587*H587,2)</f>
        <v>0</v>
      </c>
      <c r="BL587" s="18" t="s">
        <v>250</v>
      </c>
      <c r="BM587" s="193" t="s">
        <v>1165</v>
      </c>
    </row>
    <row r="588" s="2" customFormat="1" ht="24.15" customHeight="1">
      <c r="A588" s="37"/>
      <c r="B588" s="180"/>
      <c r="C588" s="181" t="s">
        <v>1166</v>
      </c>
      <c r="D588" s="181" t="s">
        <v>171</v>
      </c>
      <c r="E588" s="182" t="s">
        <v>1167</v>
      </c>
      <c r="F588" s="183" t="s">
        <v>1168</v>
      </c>
      <c r="G588" s="184" t="s">
        <v>520</v>
      </c>
      <c r="H588" s="185">
        <v>19.199999999999999</v>
      </c>
      <c r="I588" s="186"/>
      <c r="J588" s="187">
        <f>ROUND(I588*H588,2)</f>
        <v>0</v>
      </c>
      <c r="K588" s="188"/>
      <c r="L588" s="38"/>
      <c r="M588" s="189" t="s">
        <v>1</v>
      </c>
      <c r="N588" s="190" t="s">
        <v>42</v>
      </c>
      <c r="O588" s="76"/>
      <c r="P588" s="191">
        <f>O588*H588</f>
        <v>0</v>
      </c>
      <c r="Q588" s="191">
        <v>0</v>
      </c>
      <c r="R588" s="191">
        <f>Q588*H588</f>
        <v>0</v>
      </c>
      <c r="S588" s="191">
        <v>0</v>
      </c>
      <c r="T588" s="192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193" t="s">
        <v>250</v>
      </c>
      <c r="AT588" s="193" t="s">
        <v>171</v>
      </c>
      <c r="AU588" s="193" t="s">
        <v>86</v>
      </c>
      <c r="AY588" s="18" t="s">
        <v>168</v>
      </c>
      <c r="BE588" s="194">
        <f>IF(N588="základní",J588,0)</f>
        <v>0</v>
      </c>
      <c r="BF588" s="194">
        <f>IF(N588="snížená",J588,0)</f>
        <v>0</v>
      </c>
      <c r="BG588" s="194">
        <f>IF(N588="zákl. přenesená",J588,0)</f>
        <v>0</v>
      </c>
      <c r="BH588" s="194">
        <f>IF(N588="sníž. přenesená",J588,0)</f>
        <v>0</v>
      </c>
      <c r="BI588" s="194">
        <f>IF(N588="nulová",J588,0)</f>
        <v>0</v>
      </c>
      <c r="BJ588" s="18" t="s">
        <v>84</v>
      </c>
      <c r="BK588" s="194">
        <f>ROUND(I588*H588,2)</f>
        <v>0</v>
      </c>
      <c r="BL588" s="18" t="s">
        <v>250</v>
      </c>
      <c r="BM588" s="193" t="s">
        <v>1169</v>
      </c>
    </row>
    <row r="589" s="13" customFormat="1">
      <c r="A589" s="13"/>
      <c r="B589" s="211"/>
      <c r="C589" s="13"/>
      <c r="D589" s="195" t="s">
        <v>220</v>
      </c>
      <c r="E589" s="212" t="s">
        <v>1</v>
      </c>
      <c r="F589" s="213" t="s">
        <v>1170</v>
      </c>
      <c r="G589" s="13"/>
      <c r="H589" s="214">
        <v>19.199999999999999</v>
      </c>
      <c r="I589" s="215"/>
      <c r="J589" s="13"/>
      <c r="K589" s="13"/>
      <c r="L589" s="211"/>
      <c r="M589" s="216"/>
      <c r="N589" s="217"/>
      <c r="O589" s="217"/>
      <c r="P589" s="217"/>
      <c r="Q589" s="217"/>
      <c r="R589" s="217"/>
      <c r="S589" s="217"/>
      <c r="T589" s="218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12" t="s">
        <v>220</v>
      </c>
      <c r="AU589" s="212" t="s">
        <v>86</v>
      </c>
      <c r="AV589" s="13" t="s">
        <v>86</v>
      </c>
      <c r="AW589" s="13" t="s">
        <v>33</v>
      </c>
      <c r="AX589" s="13" t="s">
        <v>84</v>
      </c>
      <c r="AY589" s="212" t="s">
        <v>168</v>
      </c>
    </row>
    <row r="590" s="2" customFormat="1" ht="24.15" customHeight="1">
      <c r="A590" s="37"/>
      <c r="B590" s="180"/>
      <c r="C590" s="200" t="s">
        <v>1171</v>
      </c>
      <c r="D590" s="200" t="s">
        <v>209</v>
      </c>
      <c r="E590" s="201" t="s">
        <v>1172</v>
      </c>
      <c r="F590" s="202" t="s">
        <v>1173</v>
      </c>
      <c r="G590" s="203" t="s">
        <v>520</v>
      </c>
      <c r="H590" s="204">
        <v>19.199999999999999</v>
      </c>
      <c r="I590" s="205"/>
      <c r="J590" s="206">
        <f>ROUND(I590*H590,2)</f>
        <v>0</v>
      </c>
      <c r="K590" s="207"/>
      <c r="L590" s="208"/>
      <c r="M590" s="209" t="s">
        <v>1</v>
      </c>
      <c r="N590" s="210" t="s">
        <v>42</v>
      </c>
      <c r="O590" s="76"/>
      <c r="P590" s="191">
        <f>O590*H590</f>
        <v>0</v>
      </c>
      <c r="Q590" s="191">
        <v>0.0030000000000000001</v>
      </c>
      <c r="R590" s="191">
        <f>Q590*H590</f>
        <v>0.057599999999999998</v>
      </c>
      <c r="S590" s="191">
        <v>0</v>
      </c>
      <c r="T590" s="192">
        <f>S590*H590</f>
        <v>0</v>
      </c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R590" s="193" t="s">
        <v>333</v>
      </c>
      <c r="AT590" s="193" t="s">
        <v>209</v>
      </c>
      <c r="AU590" s="193" t="s">
        <v>86</v>
      </c>
      <c r="AY590" s="18" t="s">
        <v>168</v>
      </c>
      <c r="BE590" s="194">
        <f>IF(N590="základní",J590,0)</f>
        <v>0</v>
      </c>
      <c r="BF590" s="194">
        <f>IF(N590="snížená",J590,0)</f>
        <v>0</v>
      </c>
      <c r="BG590" s="194">
        <f>IF(N590="zákl. přenesená",J590,0)</f>
        <v>0</v>
      </c>
      <c r="BH590" s="194">
        <f>IF(N590="sníž. přenesená",J590,0)</f>
        <v>0</v>
      </c>
      <c r="BI590" s="194">
        <f>IF(N590="nulová",J590,0)</f>
        <v>0</v>
      </c>
      <c r="BJ590" s="18" t="s">
        <v>84</v>
      </c>
      <c r="BK590" s="194">
        <f>ROUND(I590*H590,2)</f>
        <v>0</v>
      </c>
      <c r="BL590" s="18" t="s">
        <v>250</v>
      </c>
      <c r="BM590" s="193" t="s">
        <v>1174</v>
      </c>
    </row>
    <row r="591" s="2" customFormat="1" ht="24.15" customHeight="1">
      <c r="A591" s="37"/>
      <c r="B591" s="180"/>
      <c r="C591" s="181" t="s">
        <v>1175</v>
      </c>
      <c r="D591" s="181" t="s">
        <v>171</v>
      </c>
      <c r="E591" s="182" t="s">
        <v>1176</v>
      </c>
      <c r="F591" s="183" t="s">
        <v>1177</v>
      </c>
      <c r="G591" s="184" t="s">
        <v>316</v>
      </c>
      <c r="H591" s="185">
        <v>2</v>
      </c>
      <c r="I591" s="186"/>
      <c r="J591" s="187">
        <f>ROUND(I591*H591,2)</f>
        <v>0</v>
      </c>
      <c r="K591" s="188"/>
      <c r="L591" s="38"/>
      <c r="M591" s="189" t="s">
        <v>1</v>
      </c>
      <c r="N591" s="190" t="s">
        <v>42</v>
      </c>
      <c r="O591" s="76"/>
      <c r="P591" s="191">
        <f>O591*H591</f>
        <v>0</v>
      </c>
      <c r="Q591" s="191">
        <v>0</v>
      </c>
      <c r="R591" s="191">
        <f>Q591*H591</f>
        <v>0</v>
      </c>
      <c r="S591" s="191">
        <v>0</v>
      </c>
      <c r="T591" s="192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193" t="s">
        <v>250</v>
      </c>
      <c r="AT591" s="193" t="s">
        <v>171</v>
      </c>
      <c r="AU591" s="193" t="s">
        <v>86</v>
      </c>
      <c r="AY591" s="18" t="s">
        <v>168</v>
      </c>
      <c r="BE591" s="194">
        <f>IF(N591="základní",J591,0)</f>
        <v>0</v>
      </c>
      <c r="BF591" s="194">
        <f>IF(N591="snížená",J591,0)</f>
        <v>0</v>
      </c>
      <c r="BG591" s="194">
        <f>IF(N591="zákl. přenesená",J591,0)</f>
        <v>0</v>
      </c>
      <c r="BH591" s="194">
        <f>IF(N591="sníž. přenesená",J591,0)</f>
        <v>0</v>
      </c>
      <c r="BI591" s="194">
        <f>IF(N591="nulová",J591,0)</f>
        <v>0</v>
      </c>
      <c r="BJ591" s="18" t="s">
        <v>84</v>
      </c>
      <c r="BK591" s="194">
        <f>ROUND(I591*H591,2)</f>
        <v>0</v>
      </c>
      <c r="BL591" s="18" t="s">
        <v>250</v>
      </c>
      <c r="BM591" s="193" t="s">
        <v>1178</v>
      </c>
    </row>
    <row r="592" s="2" customFormat="1" ht="24.15" customHeight="1">
      <c r="A592" s="37"/>
      <c r="B592" s="180"/>
      <c r="C592" s="200" t="s">
        <v>1179</v>
      </c>
      <c r="D592" s="200" t="s">
        <v>209</v>
      </c>
      <c r="E592" s="201" t="s">
        <v>1180</v>
      </c>
      <c r="F592" s="202" t="s">
        <v>1181</v>
      </c>
      <c r="G592" s="203" t="s">
        <v>316</v>
      </c>
      <c r="H592" s="204">
        <v>2</v>
      </c>
      <c r="I592" s="205"/>
      <c r="J592" s="206">
        <f>ROUND(I592*H592,2)</f>
        <v>0</v>
      </c>
      <c r="K592" s="207"/>
      <c r="L592" s="208"/>
      <c r="M592" s="209" t="s">
        <v>1</v>
      </c>
      <c r="N592" s="210" t="s">
        <v>42</v>
      </c>
      <c r="O592" s="76"/>
      <c r="P592" s="191">
        <f>O592*H592</f>
        <v>0</v>
      </c>
      <c r="Q592" s="191">
        <v>0.00139</v>
      </c>
      <c r="R592" s="191">
        <f>Q592*H592</f>
        <v>0.0027799999999999999</v>
      </c>
      <c r="S592" s="191">
        <v>0</v>
      </c>
      <c r="T592" s="192">
        <f>S592*H592</f>
        <v>0</v>
      </c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R592" s="193" t="s">
        <v>333</v>
      </c>
      <c r="AT592" s="193" t="s">
        <v>209</v>
      </c>
      <c r="AU592" s="193" t="s">
        <v>86</v>
      </c>
      <c r="AY592" s="18" t="s">
        <v>168</v>
      </c>
      <c r="BE592" s="194">
        <f>IF(N592="základní",J592,0)</f>
        <v>0</v>
      </c>
      <c r="BF592" s="194">
        <f>IF(N592="snížená",J592,0)</f>
        <v>0</v>
      </c>
      <c r="BG592" s="194">
        <f>IF(N592="zákl. přenesená",J592,0)</f>
        <v>0</v>
      </c>
      <c r="BH592" s="194">
        <f>IF(N592="sníž. přenesená",J592,0)</f>
        <v>0</v>
      </c>
      <c r="BI592" s="194">
        <f>IF(N592="nulová",J592,0)</f>
        <v>0</v>
      </c>
      <c r="BJ592" s="18" t="s">
        <v>84</v>
      </c>
      <c r="BK592" s="194">
        <f>ROUND(I592*H592,2)</f>
        <v>0</v>
      </c>
      <c r="BL592" s="18" t="s">
        <v>250</v>
      </c>
      <c r="BM592" s="193" t="s">
        <v>1182</v>
      </c>
    </row>
    <row r="593" s="2" customFormat="1" ht="24.15" customHeight="1">
      <c r="A593" s="37"/>
      <c r="B593" s="180"/>
      <c r="C593" s="181" t="s">
        <v>1183</v>
      </c>
      <c r="D593" s="181" t="s">
        <v>171</v>
      </c>
      <c r="E593" s="182" t="s">
        <v>1184</v>
      </c>
      <c r="F593" s="183" t="s">
        <v>1185</v>
      </c>
      <c r="G593" s="184" t="s">
        <v>242</v>
      </c>
      <c r="H593" s="185">
        <v>1.0129999999999999</v>
      </c>
      <c r="I593" s="186"/>
      <c r="J593" s="187">
        <f>ROUND(I593*H593,2)</f>
        <v>0</v>
      </c>
      <c r="K593" s="188"/>
      <c r="L593" s="38"/>
      <c r="M593" s="189" t="s">
        <v>1</v>
      </c>
      <c r="N593" s="190" t="s">
        <v>42</v>
      </c>
      <c r="O593" s="76"/>
      <c r="P593" s="191">
        <f>O593*H593</f>
        <v>0</v>
      </c>
      <c r="Q593" s="191">
        <v>0</v>
      </c>
      <c r="R593" s="191">
        <f>Q593*H593</f>
        <v>0</v>
      </c>
      <c r="S593" s="191">
        <v>0</v>
      </c>
      <c r="T593" s="192">
        <f>S593*H593</f>
        <v>0</v>
      </c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R593" s="193" t="s">
        <v>250</v>
      </c>
      <c r="AT593" s="193" t="s">
        <v>171</v>
      </c>
      <c r="AU593" s="193" t="s">
        <v>86</v>
      </c>
      <c r="AY593" s="18" t="s">
        <v>168</v>
      </c>
      <c r="BE593" s="194">
        <f>IF(N593="základní",J593,0)</f>
        <v>0</v>
      </c>
      <c r="BF593" s="194">
        <f>IF(N593="snížená",J593,0)</f>
        <v>0</v>
      </c>
      <c r="BG593" s="194">
        <f>IF(N593="zákl. přenesená",J593,0)</f>
        <v>0</v>
      </c>
      <c r="BH593" s="194">
        <f>IF(N593="sníž. přenesená",J593,0)</f>
        <v>0</v>
      </c>
      <c r="BI593" s="194">
        <f>IF(N593="nulová",J593,0)</f>
        <v>0</v>
      </c>
      <c r="BJ593" s="18" t="s">
        <v>84</v>
      </c>
      <c r="BK593" s="194">
        <f>ROUND(I593*H593,2)</f>
        <v>0</v>
      </c>
      <c r="BL593" s="18" t="s">
        <v>250</v>
      </c>
      <c r="BM593" s="193" t="s">
        <v>1186</v>
      </c>
    </row>
    <row r="594" s="12" customFormat="1" ht="22.8" customHeight="1">
      <c r="A594" s="12"/>
      <c r="B594" s="168"/>
      <c r="C594" s="12"/>
      <c r="D594" s="169" t="s">
        <v>76</v>
      </c>
      <c r="E594" s="178" t="s">
        <v>1187</v>
      </c>
      <c r="F594" s="178" t="s">
        <v>1188</v>
      </c>
      <c r="G594" s="12"/>
      <c r="H594" s="12"/>
      <c r="I594" s="171"/>
      <c r="J594" s="179">
        <f>BK594</f>
        <v>0</v>
      </c>
      <c r="K594" s="12"/>
      <c r="L594" s="168"/>
      <c r="M594" s="172"/>
      <c r="N594" s="173"/>
      <c r="O594" s="173"/>
      <c r="P594" s="174">
        <f>SUM(P595:P680)</f>
        <v>0</v>
      </c>
      <c r="Q594" s="173"/>
      <c r="R594" s="174">
        <f>SUM(R595:R680)</f>
        <v>10.088457619999998</v>
      </c>
      <c r="S594" s="173"/>
      <c r="T594" s="175">
        <f>SUM(T595:T680)</f>
        <v>0.73120000000000007</v>
      </c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R594" s="169" t="s">
        <v>86</v>
      </c>
      <c r="AT594" s="176" t="s">
        <v>76</v>
      </c>
      <c r="AU594" s="176" t="s">
        <v>84</v>
      </c>
      <c r="AY594" s="169" t="s">
        <v>168</v>
      </c>
      <c r="BK594" s="177">
        <f>SUM(BK595:BK680)</f>
        <v>0</v>
      </c>
    </row>
    <row r="595" s="2" customFormat="1" ht="33" customHeight="1">
      <c r="A595" s="37"/>
      <c r="B595" s="180"/>
      <c r="C595" s="181" t="s">
        <v>1189</v>
      </c>
      <c r="D595" s="181" t="s">
        <v>171</v>
      </c>
      <c r="E595" s="182" t="s">
        <v>1190</v>
      </c>
      <c r="F595" s="183" t="s">
        <v>1191</v>
      </c>
      <c r="G595" s="184" t="s">
        <v>218</v>
      </c>
      <c r="H595" s="185">
        <v>9.3320000000000007</v>
      </c>
      <c r="I595" s="186"/>
      <c r="J595" s="187">
        <f>ROUND(I595*H595,2)</f>
        <v>0</v>
      </c>
      <c r="K595" s="188"/>
      <c r="L595" s="38"/>
      <c r="M595" s="189" t="s">
        <v>1</v>
      </c>
      <c r="N595" s="190" t="s">
        <v>42</v>
      </c>
      <c r="O595" s="76"/>
      <c r="P595" s="191">
        <f>O595*H595</f>
        <v>0</v>
      </c>
      <c r="Q595" s="191">
        <v>0.00025000000000000001</v>
      </c>
      <c r="R595" s="191">
        <f>Q595*H595</f>
        <v>0.0023330000000000004</v>
      </c>
      <c r="S595" s="191">
        <v>0</v>
      </c>
      <c r="T595" s="192">
        <f>S595*H595</f>
        <v>0</v>
      </c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R595" s="193" t="s">
        <v>250</v>
      </c>
      <c r="AT595" s="193" t="s">
        <v>171</v>
      </c>
      <c r="AU595" s="193" t="s">
        <v>86</v>
      </c>
      <c r="AY595" s="18" t="s">
        <v>168</v>
      </c>
      <c r="BE595" s="194">
        <f>IF(N595="základní",J595,0)</f>
        <v>0</v>
      </c>
      <c r="BF595" s="194">
        <f>IF(N595="snížená",J595,0)</f>
        <v>0</v>
      </c>
      <c r="BG595" s="194">
        <f>IF(N595="zákl. přenesená",J595,0)</f>
        <v>0</v>
      </c>
      <c r="BH595" s="194">
        <f>IF(N595="sníž. přenesená",J595,0)</f>
        <v>0</v>
      </c>
      <c r="BI595" s="194">
        <f>IF(N595="nulová",J595,0)</f>
        <v>0</v>
      </c>
      <c r="BJ595" s="18" t="s">
        <v>84</v>
      </c>
      <c r="BK595" s="194">
        <f>ROUND(I595*H595,2)</f>
        <v>0</v>
      </c>
      <c r="BL595" s="18" t="s">
        <v>250</v>
      </c>
      <c r="BM595" s="193" t="s">
        <v>1192</v>
      </c>
    </row>
    <row r="596" s="13" customFormat="1">
      <c r="A596" s="13"/>
      <c r="B596" s="211"/>
      <c r="C596" s="13"/>
      <c r="D596" s="195" t="s">
        <v>220</v>
      </c>
      <c r="E596" s="212" t="s">
        <v>1</v>
      </c>
      <c r="F596" s="213" t="s">
        <v>1193</v>
      </c>
      <c r="G596" s="13"/>
      <c r="H596" s="214">
        <v>9.3320000000000007</v>
      </c>
      <c r="I596" s="215"/>
      <c r="J596" s="13"/>
      <c r="K596" s="13"/>
      <c r="L596" s="211"/>
      <c r="M596" s="216"/>
      <c r="N596" s="217"/>
      <c r="O596" s="217"/>
      <c r="P596" s="217"/>
      <c r="Q596" s="217"/>
      <c r="R596" s="217"/>
      <c r="S596" s="217"/>
      <c r="T596" s="218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12" t="s">
        <v>220</v>
      </c>
      <c r="AU596" s="212" t="s">
        <v>86</v>
      </c>
      <c r="AV596" s="13" t="s">
        <v>86</v>
      </c>
      <c r="AW596" s="13" t="s">
        <v>33</v>
      </c>
      <c r="AX596" s="13" t="s">
        <v>84</v>
      </c>
      <c r="AY596" s="212" t="s">
        <v>168</v>
      </c>
    </row>
    <row r="597" s="2" customFormat="1" ht="37.8" customHeight="1">
      <c r="A597" s="37"/>
      <c r="B597" s="180"/>
      <c r="C597" s="200" t="s">
        <v>1194</v>
      </c>
      <c r="D597" s="200" t="s">
        <v>209</v>
      </c>
      <c r="E597" s="201" t="s">
        <v>1195</v>
      </c>
      <c r="F597" s="202" t="s">
        <v>1196</v>
      </c>
      <c r="G597" s="203" t="s">
        <v>218</v>
      </c>
      <c r="H597" s="204">
        <v>9.3320000000000007</v>
      </c>
      <c r="I597" s="205"/>
      <c r="J597" s="206">
        <f>ROUND(I597*H597,2)</f>
        <v>0</v>
      </c>
      <c r="K597" s="207"/>
      <c r="L597" s="208"/>
      <c r="M597" s="209" t="s">
        <v>1</v>
      </c>
      <c r="N597" s="210" t="s">
        <v>42</v>
      </c>
      <c r="O597" s="76"/>
      <c r="P597" s="191">
        <f>O597*H597</f>
        <v>0</v>
      </c>
      <c r="Q597" s="191">
        <v>0.037999999999999999</v>
      </c>
      <c r="R597" s="191">
        <f>Q597*H597</f>
        <v>0.35461600000000004</v>
      </c>
      <c r="S597" s="191">
        <v>0</v>
      </c>
      <c r="T597" s="192">
        <f>S597*H597</f>
        <v>0</v>
      </c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R597" s="193" t="s">
        <v>333</v>
      </c>
      <c r="AT597" s="193" t="s">
        <v>209</v>
      </c>
      <c r="AU597" s="193" t="s">
        <v>86</v>
      </c>
      <c r="AY597" s="18" t="s">
        <v>168</v>
      </c>
      <c r="BE597" s="194">
        <f>IF(N597="základní",J597,0)</f>
        <v>0</v>
      </c>
      <c r="BF597" s="194">
        <f>IF(N597="snížená",J597,0)</f>
        <v>0</v>
      </c>
      <c r="BG597" s="194">
        <f>IF(N597="zákl. přenesená",J597,0)</f>
        <v>0</v>
      </c>
      <c r="BH597" s="194">
        <f>IF(N597="sníž. přenesená",J597,0)</f>
        <v>0</v>
      </c>
      <c r="BI597" s="194">
        <f>IF(N597="nulová",J597,0)</f>
        <v>0</v>
      </c>
      <c r="BJ597" s="18" t="s">
        <v>84</v>
      </c>
      <c r="BK597" s="194">
        <f>ROUND(I597*H597,2)</f>
        <v>0</v>
      </c>
      <c r="BL597" s="18" t="s">
        <v>250</v>
      </c>
      <c r="BM597" s="193" t="s">
        <v>1197</v>
      </c>
    </row>
    <row r="598" s="2" customFormat="1" ht="16.5" customHeight="1">
      <c r="A598" s="37"/>
      <c r="B598" s="180"/>
      <c r="C598" s="200" t="s">
        <v>1198</v>
      </c>
      <c r="D598" s="200" t="s">
        <v>209</v>
      </c>
      <c r="E598" s="201" t="s">
        <v>1199</v>
      </c>
      <c r="F598" s="202" t="s">
        <v>1200</v>
      </c>
      <c r="G598" s="203" t="s">
        <v>316</v>
      </c>
      <c r="H598" s="204">
        <v>1</v>
      </c>
      <c r="I598" s="205"/>
      <c r="J598" s="206">
        <f>ROUND(I598*H598,2)</f>
        <v>0</v>
      </c>
      <c r="K598" s="207"/>
      <c r="L598" s="208"/>
      <c r="M598" s="209" t="s">
        <v>1</v>
      </c>
      <c r="N598" s="210" t="s">
        <v>42</v>
      </c>
      <c r="O598" s="76"/>
      <c r="P598" s="191">
        <f>O598*H598</f>
        <v>0</v>
      </c>
      <c r="Q598" s="191">
        <v>0</v>
      </c>
      <c r="R598" s="191">
        <f>Q598*H598</f>
        <v>0</v>
      </c>
      <c r="S598" s="191">
        <v>0</v>
      </c>
      <c r="T598" s="192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193" t="s">
        <v>333</v>
      </c>
      <c r="AT598" s="193" t="s">
        <v>209</v>
      </c>
      <c r="AU598" s="193" t="s">
        <v>86</v>
      </c>
      <c r="AY598" s="18" t="s">
        <v>168</v>
      </c>
      <c r="BE598" s="194">
        <f>IF(N598="základní",J598,0)</f>
        <v>0</v>
      </c>
      <c r="BF598" s="194">
        <f>IF(N598="snížená",J598,0)</f>
        <v>0</v>
      </c>
      <c r="BG598" s="194">
        <f>IF(N598="zákl. přenesená",J598,0)</f>
        <v>0</v>
      </c>
      <c r="BH598" s="194">
        <f>IF(N598="sníž. přenesená",J598,0)</f>
        <v>0</v>
      </c>
      <c r="BI598" s="194">
        <f>IF(N598="nulová",J598,0)</f>
        <v>0</v>
      </c>
      <c r="BJ598" s="18" t="s">
        <v>84</v>
      </c>
      <c r="BK598" s="194">
        <f>ROUND(I598*H598,2)</f>
        <v>0</v>
      </c>
      <c r="BL598" s="18" t="s">
        <v>250</v>
      </c>
      <c r="BM598" s="193" t="s">
        <v>1201</v>
      </c>
    </row>
    <row r="599" s="2" customFormat="1" ht="16.5" customHeight="1">
      <c r="A599" s="37"/>
      <c r="B599" s="180"/>
      <c r="C599" s="181" t="s">
        <v>1202</v>
      </c>
      <c r="D599" s="181" t="s">
        <v>171</v>
      </c>
      <c r="E599" s="182" t="s">
        <v>1203</v>
      </c>
      <c r="F599" s="183" t="s">
        <v>1204</v>
      </c>
      <c r="G599" s="184" t="s">
        <v>218</v>
      </c>
      <c r="H599" s="185">
        <v>173.13499999999999</v>
      </c>
      <c r="I599" s="186"/>
      <c r="J599" s="187">
        <f>ROUND(I599*H599,2)</f>
        <v>0</v>
      </c>
      <c r="K599" s="188"/>
      <c r="L599" s="38"/>
      <c r="M599" s="189" t="s">
        <v>1</v>
      </c>
      <c r="N599" s="190" t="s">
        <v>42</v>
      </c>
      <c r="O599" s="76"/>
      <c r="P599" s="191">
        <f>O599*H599</f>
        <v>0</v>
      </c>
      <c r="Q599" s="191">
        <v>6.0000000000000002E-05</v>
      </c>
      <c r="R599" s="191">
        <f>Q599*H599</f>
        <v>0.010388099999999999</v>
      </c>
      <c r="S599" s="191">
        <v>0</v>
      </c>
      <c r="T599" s="192">
        <f>S599*H599</f>
        <v>0</v>
      </c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R599" s="193" t="s">
        <v>250</v>
      </c>
      <c r="AT599" s="193" t="s">
        <v>171</v>
      </c>
      <c r="AU599" s="193" t="s">
        <v>86</v>
      </c>
      <c r="AY599" s="18" t="s">
        <v>168</v>
      </c>
      <c r="BE599" s="194">
        <f>IF(N599="základní",J599,0)</f>
        <v>0</v>
      </c>
      <c r="BF599" s="194">
        <f>IF(N599="snížená",J599,0)</f>
        <v>0</v>
      </c>
      <c r="BG599" s="194">
        <f>IF(N599="zákl. přenesená",J599,0)</f>
        <v>0</v>
      </c>
      <c r="BH599" s="194">
        <f>IF(N599="sníž. přenesená",J599,0)</f>
        <v>0</v>
      </c>
      <c r="BI599" s="194">
        <f>IF(N599="nulová",J599,0)</f>
        <v>0</v>
      </c>
      <c r="BJ599" s="18" t="s">
        <v>84</v>
      </c>
      <c r="BK599" s="194">
        <f>ROUND(I599*H599,2)</f>
        <v>0</v>
      </c>
      <c r="BL599" s="18" t="s">
        <v>250</v>
      </c>
      <c r="BM599" s="193" t="s">
        <v>1205</v>
      </c>
    </row>
    <row r="600" s="13" customFormat="1">
      <c r="A600" s="13"/>
      <c r="B600" s="211"/>
      <c r="C600" s="13"/>
      <c r="D600" s="195" t="s">
        <v>220</v>
      </c>
      <c r="E600" s="212" t="s">
        <v>1</v>
      </c>
      <c r="F600" s="213" t="s">
        <v>1206</v>
      </c>
      <c r="G600" s="13"/>
      <c r="H600" s="214">
        <v>94.209999999999994</v>
      </c>
      <c r="I600" s="215"/>
      <c r="J600" s="13"/>
      <c r="K600" s="13"/>
      <c r="L600" s="211"/>
      <c r="M600" s="216"/>
      <c r="N600" s="217"/>
      <c r="O600" s="217"/>
      <c r="P600" s="217"/>
      <c r="Q600" s="217"/>
      <c r="R600" s="217"/>
      <c r="S600" s="217"/>
      <c r="T600" s="218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12" t="s">
        <v>220</v>
      </c>
      <c r="AU600" s="212" t="s">
        <v>86</v>
      </c>
      <c r="AV600" s="13" t="s">
        <v>86</v>
      </c>
      <c r="AW600" s="13" t="s">
        <v>33</v>
      </c>
      <c r="AX600" s="13" t="s">
        <v>77</v>
      </c>
      <c r="AY600" s="212" t="s">
        <v>168</v>
      </c>
    </row>
    <row r="601" s="13" customFormat="1">
      <c r="A601" s="13"/>
      <c r="B601" s="211"/>
      <c r="C601" s="13"/>
      <c r="D601" s="195" t="s">
        <v>220</v>
      </c>
      <c r="E601" s="212" t="s">
        <v>1</v>
      </c>
      <c r="F601" s="213" t="s">
        <v>1207</v>
      </c>
      <c r="G601" s="13"/>
      <c r="H601" s="214">
        <v>10.539999999999999</v>
      </c>
      <c r="I601" s="215"/>
      <c r="J601" s="13"/>
      <c r="K601" s="13"/>
      <c r="L601" s="211"/>
      <c r="M601" s="216"/>
      <c r="N601" s="217"/>
      <c r="O601" s="217"/>
      <c r="P601" s="217"/>
      <c r="Q601" s="217"/>
      <c r="R601" s="217"/>
      <c r="S601" s="217"/>
      <c r="T601" s="21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12" t="s">
        <v>220</v>
      </c>
      <c r="AU601" s="212" t="s">
        <v>86</v>
      </c>
      <c r="AV601" s="13" t="s">
        <v>86</v>
      </c>
      <c r="AW601" s="13" t="s">
        <v>33</v>
      </c>
      <c r="AX601" s="13" t="s">
        <v>77</v>
      </c>
      <c r="AY601" s="212" t="s">
        <v>168</v>
      </c>
    </row>
    <row r="602" s="13" customFormat="1">
      <c r="A602" s="13"/>
      <c r="B602" s="211"/>
      <c r="C602" s="13"/>
      <c r="D602" s="195" t="s">
        <v>220</v>
      </c>
      <c r="E602" s="212" t="s">
        <v>1</v>
      </c>
      <c r="F602" s="213" t="s">
        <v>1208</v>
      </c>
      <c r="G602" s="13"/>
      <c r="H602" s="214">
        <v>20.84</v>
      </c>
      <c r="I602" s="215"/>
      <c r="J602" s="13"/>
      <c r="K602" s="13"/>
      <c r="L602" s="211"/>
      <c r="M602" s="216"/>
      <c r="N602" s="217"/>
      <c r="O602" s="217"/>
      <c r="P602" s="217"/>
      <c r="Q602" s="217"/>
      <c r="R602" s="217"/>
      <c r="S602" s="217"/>
      <c r="T602" s="218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12" t="s">
        <v>220</v>
      </c>
      <c r="AU602" s="212" t="s">
        <v>86</v>
      </c>
      <c r="AV602" s="13" t="s">
        <v>86</v>
      </c>
      <c r="AW602" s="13" t="s">
        <v>33</v>
      </c>
      <c r="AX602" s="13" t="s">
        <v>77</v>
      </c>
      <c r="AY602" s="212" t="s">
        <v>168</v>
      </c>
    </row>
    <row r="603" s="13" customFormat="1">
      <c r="A603" s="13"/>
      <c r="B603" s="211"/>
      <c r="C603" s="13"/>
      <c r="D603" s="195" t="s">
        <v>220</v>
      </c>
      <c r="E603" s="212" t="s">
        <v>1</v>
      </c>
      <c r="F603" s="213" t="s">
        <v>1209</v>
      </c>
      <c r="G603" s="13"/>
      <c r="H603" s="214">
        <v>28.405000000000001</v>
      </c>
      <c r="I603" s="215"/>
      <c r="J603" s="13"/>
      <c r="K603" s="13"/>
      <c r="L603" s="211"/>
      <c r="M603" s="216"/>
      <c r="N603" s="217"/>
      <c r="O603" s="217"/>
      <c r="P603" s="217"/>
      <c r="Q603" s="217"/>
      <c r="R603" s="217"/>
      <c r="S603" s="217"/>
      <c r="T603" s="218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12" t="s">
        <v>220</v>
      </c>
      <c r="AU603" s="212" t="s">
        <v>86</v>
      </c>
      <c r="AV603" s="13" t="s">
        <v>86</v>
      </c>
      <c r="AW603" s="13" t="s">
        <v>33</v>
      </c>
      <c r="AX603" s="13" t="s">
        <v>77</v>
      </c>
      <c r="AY603" s="212" t="s">
        <v>168</v>
      </c>
    </row>
    <row r="604" s="15" customFormat="1">
      <c r="A604" s="15"/>
      <c r="B604" s="227"/>
      <c r="C604" s="15"/>
      <c r="D604" s="195" t="s">
        <v>220</v>
      </c>
      <c r="E604" s="228" t="s">
        <v>1</v>
      </c>
      <c r="F604" s="229" t="s">
        <v>1210</v>
      </c>
      <c r="G604" s="15"/>
      <c r="H604" s="230">
        <v>153.99500000000001</v>
      </c>
      <c r="I604" s="231"/>
      <c r="J604" s="15"/>
      <c r="K604" s="15"/>
      <c r="L604" s="227"/>
      <c r="M604" s="232"/>
      <c r="N604" s="233"/>
      <c r="O604" s="233"/>
      <c r="P604" s="233"/>
      <c r="Q604" s="233"/>
      <c r="R604" s="233"/>
      <c r="S604" s="233"/>
      <c r="T604" s="234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T604" s="228" t="s">
        <v>220</v>
      </c>
      <c r="AU604" s="228" t="s">
        <v>86</v>
      </c>
      <c r="AV604" s="15" t="s">
        <v>181</v>
      </c>
      <c r="AW604" s="15" t="s">
        <v>33</v>
      </c>
      <c r="AX604" s="15" t="s">
        <v>77</v>
      </c>
      <c r="AY604" s="228" t="s">
        <v>168</v>
      </c>
    </row>
    <row r="605" s="13" customFormat="1">
      <c r="A605" s="13"/>
      <c r="B605" s="211"/>
      <c r="C605" s="13"/>
      <c r="D605" s="195" t="s">
        <v>220</v>
      </c>
      <c r="E605" s="212" t="s">
        <v>1</v>
      </c>
      <c r="F605" s="213" t="s">
        <v>1211</v>
      </c>
      <c r="G605" s="13"/>
      <c r="H605" s="214">
        <v>19.140000000000001</v>
      </c>
      <c r="I605" s="215"/>
      <c r="J605" s="13"/>
      <c r="K605" s="13"/>
      <c r="L605" s="211"/>
      <c r="M605" s="216"/>
      <c r="N605" s="217"/>
      <c r="O605" s="217"/>
      <c r="P605" s="217"/>
      <c r="Q605" s="217"/>
      <c r="R605" s="217"/>
      <c r="S605" s="217"/>
      <c r="T605" s="218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12" t="s">
        <v>220</v>
      </c>
      <c r="AU605" s="212" t="s">
        <v>86</v>
      </c>
      <c r="AV605" s="13" t="s">
        <v>86</v>
      </c>
      <c r="AW605" s="13" t="s">
        <v>33</v>
      </c>
      <c r="AX605" s="13" t="s">
        <v>77</v>
      </c>
      <c r="AY605" s="212" t="s">
        <v>168</v>
      </c>
    </row>
    <row r="606" s="14" customFormat="1">
      <c r="A606" s="14"/>
      <c r="B606" s="219"/>
      <c r="C606" s="14"/>
      <c r="D606" s="195" t="s">
        <v>220</v>
      </c>
      <c r="E606" s="220" t="s">
        <v>1</v>
      </c>
      <c r="F606" s="221" t="s">
        <v>261</v>
      </c>
      <c r="G606" s="14"/>
      <c r="H606" s="222">
        <v>173.13499999999999</v>
      </c>
      <c r="I606" s="223"/>
      <c r="J606" s="14"/>
      <c r="K606" s="14"/>
      <c r="L606" s="219"/>
      <c r="M606" s="224"/>
      <c r="N606" s="225"/>
      <c r="O606" s="225"/>
      <c r="P606" s="225"/>
      <c r="Q606" s="225"/>
      <c r="R606" s="225"/>
      <c r="S606" s="225"/>
      <c r="T606" s="226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20" t="s">
        <v>220</v>
      </c>
      <c r="AU606" s="220" t="s">
        <v>86</v>
      </c>
      <c r="AV606" s="14" t="s">
        <v>175</v>
      </c>
      <c r="AW606" s="14" t="s">
        <v>33</v>
      </c>
      <c r="AX606" s="14" t="s">
        <v>84</v>
      </c>
      <c r="AY606" s="220" t="s">
        <v>168</v>
      </c>
    </row>
    <row r="607" s="2" customFormat="1" ht="24.15" customHeight="1">
      <c r="A607" s="37"/>
      <c r="B607" s="180"/>
      <c r="C607" s="200" t="s">
        <v>1212</v>
      </c>
      <c r="D607" s="200" t="s">
        <v>209</v>
      </c>
      <c r="E607" s="201" t="s">
        <v>1213</v>
      </c>
      <c r="F607" s="202" t="s">
        <v>1214</v>
      </c>
      <c r="G607" s="203" t="s">
        <v>218</v>
      </c>
      <c r="H607" s="204">
        <v>181.792</v>
      </c>
      <c r="I607" s="205"/>
      <c r="J607" s="206">
        <f>ROUND(I607*H607,2)</f>
        <v>0</v>
      </c>
      <c r="K607" s="207"/>
      <c r="L607" s="208"/>
      <c r="M607" s="209" t="s">
        <v>1</v>
      </c>
      <c r="N607" s="210" t="s">
        <v>42</v>
      </c>
      <c r="O607" s="76"/>
      <c r="P607" s="191">
        <f>O607*H607</f>
        <v>0</v>
      </c>
      <c r="Q607" s="191">
        <v>0.0060000000000000001</v>
      </c>
      <c r="R607" s="191">
        <f>Q607*H607</f>
        <v>1.0907519999999999</v>
      </c>
      <c r="S607" s="191">
        <v>0</v>
      </c>
      <c r="T607" s="192">
        <f>S607*H607</f>
        <v>0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R607" s="193" t="s">
        <v>333</v>
      </c>
      <c r="AT607" s="193" t="s">
        <v>209</v>
      </c>
      <c r="AU607" s="193" t="s">
        <v>86</v>
      </c>
      <c r="AY607" s="18" t="s">
        <v>168</v>
      </c>
      <c r="BE607" s="194">
        <f>IF(N607="základní",J607,0)</f>
        <v>0</v>
      </c>
      <c r="BF607" s="194">
        <f>IF(N607="snížená",J607,0)</f>
        <v>0</v>
      </c>
      <c r="BG607" s="194">
        <f>IF(N607="zákl. přenesená",J607,0)</f>
        <v>0</v>
      </c>
      <c r="BH607" s="194">
        <f>IF(N607="sníž. přenesená",J607,0)</f>
        <v>0</v>
      </c>
      <c r="BI607" s="194">
        <f>IF(N607="nulová",J607,0)</f>
        <v>0</v>
      </c>
      <c r="BJ607" s="18" t="s">
        <v>84</v>
      </c>
      <c r="BK607" s="194">
        <f>ROUND(I607*H607,2)</f>
        <v>0</v>
      </c>
      <c r="BL607" s="18" t="s">
        <v>250</v>
      </c>
      <c r="BM607" s="193" t="s">
        <v>1215</v>
      </c>
    </row>
    <row r="608" s="13" customFormat="1">
      <c r="A608" s="13"/>
      <c r="B608" s="211"/>
      <c r="C608" s="13"/>
      <c r="D608" s="195" t="s">
        <v>220</v>
      </c>
      <c r="E608" s="13"/>
      <c r="F608" s="213" t="s">
        <v>1216</v>
      </c>
      <c r="G608" s="13"/>
      <c r="H608" s="214">
        <v>181.792</v>
      </c>
      <c r="I608" s="215"/>
      <c r="J608" s="13"/>
      <c r="K608" s="13"/>
      <c r="L608" s="211"/>
      <c r="M608" s="216"/>
      <c r="N608" s="217"/>
      <c r="O608" s="217"/>
      <c r="P608" s="217"/>
      <c r="Q608" s="217"/>
      <c r="R608" s="217"/>
      <c r="S608" s="217"/>
      <c r="T608" s="218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12" t="s">
        <v>220</v>
      </c>
      <c r="AU608" s="212" t="s">
        <v>86</v>
      </c>
      <c r="AV608" s="13" t="s">
        <v>86</v>
      </c>
      <c r="AW608" s="13" t="s">
        <v>3</v>
      </c>
      <c r="AX608" s="13" t="s">
        <v>84</v>
      </c>
      <c r="AY608" s="212" t="s">
        <v>168</v>
      </c>
    </row>
    <row r="609" s="2" customFormat="1" ht="24.15" customHeight="1">
      <c r="A609" s="37"/>
      <c r="B609" s="180"/>
      <c r="C609" s="181" t="s">
        <v>1217</v>
      </c>
      <c r="D609" s="181" t="s">
        <v>171</v>
      </c>
      <c r="E609" s="182" t="s">
        <v>1218</v>
      </c>
      <c r="F609" s="183" t="s">
        <v>1219</v>
      </c>
      <c r="G609" s="184" t="s">
        <v>520</v>
      </c>
      <c r="H609" s="185">
        <v>17.399999999999999</v>
      </c>
      <c r="I609" s="186"/>
      <c r="J609" s="187">
        <f>ROUND(I609*H609,2)</f>
        <v>0</v>
      </c>
      <c r="K609" s="188"/>
      <c r="L609" s="38"/>
      <c r="M609" s="189" t="s">
        <v>1</v>
      </c>
      <c r="N609" s="190" t="s">
        <v>42</v>
      </c>
      <c r="O609" s="76"/>
      <c r="P609" s="191">
        <f>O609*H609</f>
        <v>0</v>
      </c>
      <c r="Q609" s="191">
        <v>0.00085999999999999998</v>
      </c>
      <c r="R609" s="191">
        <f>Q609*H609</f>
        <v>0.014963999999999998</v>
      </c>
      <c r="S609" s="191">
        <v>0</v>
      </c>
      <c r="T609" s="192">
        <f>S609*H609</f>
        <v>0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193" t="s">
        <v>250</v>
      </c>
      <c r="AT609" s="193" t="s">
        <v>171</v>
      </c>
      <c r="AU609" s="193" t="s">
        <v>86</v>
      </c>
      <c r="AY609" s="18" t="s">
        <v>168</v>
      </c>
      <c r="BE609" s="194">
        <f>IF(N609="základní",J609,0)</f>
        <v>0</v>
      </c>
      <c r="BF609" s="194">
        <f>IF(N609="snížená",J609,0)</f>
        <v>0</v>
      </c>
      <c r="BG609" s="194">
        <f>IF(N609="zákl. přenesená",J609,0)</f>
        <v>0</v>
      </c>
      <c r="BH609" s="194">
        <f>IF(N609="sníž. přenesená",J609,0)</f>
        <v>0</v>
      </c>
      <c r="BI609" s="194">
        <f>IF(N609="nulová",J609,0)</f>
        <v>0</v>
      </c>
      <c r="BJ609" s="18" t="s">
        <v>84</v>
      </c>
      <c r="BK609" s="194">
        <f>ROUND(I609*H609,2)</f>
        <v>0</v>
      </c>
      <c r="BL609" s="18" t="s">
        <v>250</v>
      </c>
      <c r="BM609" s="193" t="s">
        <v>1220</v>
      </c>
    </row>
    <row r="610" s="2" customFormat="1" ht="44.25" customHeight="1">
      <c r="A610" s="37"/>
      <c r="B610" s="180"/>
      <c r="C610" s="200" t="s">
        <v>1221</v>
      </c>
      <c r="D610" s="200" t="s">
        <v>209</v>
      </c>
      <c r="E610" s="201" t="s">
        <v>1222</v>
      </c>
      <c r="F610" s="202" t="s">
        <v>1223</v>
      </c>
      <c r="G610" s="203" t="s">
        <v>520</v>
      </c>
      <c r="H610" s="204">
        <v>17.399999999999999</v>
      </c>
      <c r="I610" s="205"/>
      <c r="J610" s="206">
        <f>ROUND(I610*H610,2)</f>
        <v>0</v>
      </c>
      <c r="K610" s="207"/>
      <c r="L610" s="208"/>
      <c r="M610" s="209" t="s">
        <v>1</v>
      </c>
      <c r="N610" s="210" t="s">
        <v>42</v>
      </c>
      <c r="O610" s="76"/>
      <c r="P610" s="191">
        <f>O610*H610</f>
        <v>0</v>
      </c>
      <c r="Q610" s="191">
        <v>0.025000000000000001</v>
      </c>
      <c r="R610" s="191">
        <f>Q610*H610</f>
        <v>0.435</v>
      </c>
      <c r="S610" s="191">
        <v>0</v>
      </c>
      <c r="T610" s="192">
        <f>S610*H610</f>
        <v>0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R610" s="193" t="s">
        <v>333</v>
      </c>
      <c r="AT610" s="193" t="s">
        <v>209</v>
      </c>
      <c r="AU610" s="193" t="s">
        <v>86</v>
      </c>
      <c r="AY610" s="18" t="s">
        <v>168</v>
      </c>
      <c r="BE610" s="194">
        <f>IF(N610="základní",J610,0)</f>
        <v>0</v>
      </c>
      <c r="BF610" s="194">
        <f>IF(N610="snížená",J610,0)</f>
        <v>0</v>
      </c>
      <c r="BG610" s="194">
        <f>IF(N610="zákl. přenesená",J610,0)</f>
        <v>0</v>
      </c>
      <c r="BH610" s="194">
        <f>IF(N610="sníž. přenesená",J610,0)</f>
        <v>0</v>
      </c>
      <c r="BI610" s="194">
        <f>IF(N610="nulová",J610,0)</f>
        <v>0</v>
      </c>
      <c r="BJ610" s="18" t="s">
        <v>84</v>
      </c>
      <c r="BK610" s="194">
        <f>ROUND(I610*H610,2)</f>
        <v>0</v>
      </c>
      <c r="BL610" s="18" t="s">
        <v>250</v>
      </c>
      <c r="BM610" s="193" t="s">
        <v>1224</v>
      </c>
    </row>
    <row r="611" s="2" customFormat="1" ht="24.15" customHeight="1">
      <c r="A611" s="37"/>
      <c r="B611" s="180"/>
      <c r="C611" s="200" t="s">
        <v>1225</v>
      </c>
      <c r="D611" s="200" t="s">
        <v>209</v>
      </c>
      <c r="E611" s="201" t="s">
        <v>1226</v>
      </c>
      <c r="F611" s="202" t="s">
        <v>1227</v>
      </c>
      <c r="G611" s="203" t="s">
        <v>316</v>
      </c>
      <c r="H611" s="204">
        <v>1</v>
      </c>
      <c r="I611" s="205"/>
      <c r="J611" s="206">
        <f>ROUND(I611*H611,2)</f>
        <v>0</v>
      </c>
      <c r="K611" s="207"/>
      <c r="L611" s="208"/>
      <c r="M611" s="209" t="s">
        <v>1</v>
      </c>
      <c r="N611" s="210" t="s">
        <v>42</v>
      </c>
      <c r="O611" s="76"/>
      <c r="P611" s="191">
        <f>O611*H611</f>
        <v>0</v>
      </c>
      <c r="Q611" s="191">
        <v>0</v>
      </c>
      <c r="R611" s="191">
        <f>Q611*H611</f>
        <v>0</v>
      </c>
      <c r="S611" s="191">
        <v>0</v>
      </c>
      <c r="T611" s="192">
        <f>S611*H611</f>
        <v>0</v>
      </c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R611" s="193" t="s">
        <v>333</v>
      </c>
      <c r="AT611" s="193" t="s">
        <v>209</v>
      </c>
      <c r="AU611" s="193" t="s">
        <v>86</v>
      </c>
      <c r="AY611" s="18" t="s">
        <v>168</v>
      </c>
      <c r="BE611" s="194">
        <f>IF(N611="základní",J611,0)</f>
        <v>0</v>
      </c>
      <c r="BF611" s="194">
        <f>IF(N611="snížená",J611,0)</f>
        <v>0</v>
      </c>
      <c r="BG611" s="194">
        <f>IF(N611="zákl. přenesená",J611,0)</f>
        <v>0</v>
      </c>
      <c r="BH611" s="194">
        <f>IF(N611="sníž. přenesená",J611,0)</f>
        <v>0</v>
      </c>
      <c r="BI611" s="194">
        <f>IF(N611="nulová",J611,0)</f>
        <v>0</v>
      </c>
      <c r="BJ611" s="18" t="s">
        <v>84</v>
      </c>
      <c r="BK611" s="194">
        <f>ROUND(I611*H611,2)</f>
        <v>0</v>
      </c>
      <c r="BL611" s="18" t="s">
        <v>250</v>
      </c>
      <c r="BM611" s="193" t="s">
        <v>1228</v>
      </c>
    </row>
    <row r="612" s="2" customFormat="1" ht="24.15" customHeight="1">
      <c r="A612" s="37"/>
      <c r="B612" s="180"/>
      <c r="C612" s="181" t="s">
        <v>1229</v>
      </c>
      <c r="D612" s="181" t="s">
        <v>171</v>
      </c>
      <c r="E612" s="182" t="s">
        <v>1230</v>
      </c>
      <c r="F612" s="183" t="s">
        <v>1231</v>
      </c>
      <c r="G612" s="184" t="s">
        <v>520</v>
      </c>
      <c r="H612" s="185">
        <v>38.200000000000003</v>
      </c>
      <c r="I612" s="186"/>
      <c r="J612" s="187">
        <f>ROUND(I612*H612,2)</f>
        <v>0</v>
      </c>
      <c r="K612" s="188"/>
      <c r="L612" s="38"/>
      <c r="M612" s="189" t="s">
        <v>1</v>
      </c>
      <c r="N612" s="190" t="s">
        <v>42</v>
      </c>
      <c r="O612" s="76"/>
      <c r="P612" s="191">
        <f>O612*H612</f>
        <v>0</v>
      </c>
      <c r="Q612" s="191">
        <v>0</v>
      </c>
      <c r="R612" s="191">
        <f>Q612*H612</f>
        <v>0</v>
      </c>
      <c r="S612" s="191">
        <v>0.016</v>
      </c>
      <c r="T612" s="192">
        <f>S612*H612</f>
        <v>0.61120000000000008</v>
      </c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R612" s="193" t="s">
        <v>250</v>
      </c>
      <c r="AT612" s="193" t="s">
        <v>171</v>
      </c>
      <c r="AU612" s="193" t="s">
        <v>86</v>
      </c>
      <c r="AY612" s="18" t="s">
        <v>168</v>
      </c>
      <c r="BE612" s="194">
        <f>IF(N612="základní",J612,0)</f>
        <v>0</v>
      </c>
      <c r="BF612" s="194">
        <f>IF(N612="snížená",J612,0)</f>
        <v>0</v>
      </c>
      <c r="BG612" s="194">
        <f>IF(N612="zákl. přenesená",J612,0)</f>
        <v>0</v>
      </c>
      <c r="BH612" s="194">
        <f>IF(N612="sníž. přenesená",J612,0)</f>
        <v>0</v>
      </c>
      <c r="BI612" s="194">
        <f>IF(N612="nulová",J612,0)</f>
        <v>0</v>
      </c>
      <c r="BJ612" s="18" t="s">
        <v>84</v>
      </c>
      <c r="BK612" s="194">
        <f>ROUND(I612*H612,2)</f>
        <v>0</v>
      </c>
      <c r="BL612" s="18" t="s">
        <v>250</v>
      </c>
      <c r="BM612" s="193" t="s">
        <v>1232</v>
      </c>
    </row>
    <row r="613" s="13" customFormat="1">
      <c r="A613" s="13"/>
      <c r="B613" s="211"/>
      <c r="C613" s="13"/>
      <c r="D613" s="195" t="s">
        <v>220</v>
      </c>
      <c r="E613" s="212" t="s">
        <v>1</v>
      </c>
      <c r="F613" s="213" t="s">
        <v>1233</v>
      </c>
      <c r="G613" s="13"/>
      <c r="H613" s="214">
        <v>38.200000000000003</v>
      </c>
      <c r="I613" s="215"/>
      <c r="J613" s="13"/>
      <c r="K613" s="13"/>
      <c r="L613" s="211"/>
      <c r="M613" s="216"/>
      <c r="N613" s="217"/>
      <c r="O613" s="217"/>
      <c r="P613" s="217"/>
      <c r="Q613" s="217"/>
      <c r="R613" s="217"/>
      <c r="S613" s="217"/>
      <c r="T613" s="218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12" t="s">
        <v>220</v>
      </c>
      <c r="AU613" s="212" t="s">
        <v>86</v>
      </c>
      <c r="AV613" s="13" t="s">
        <v>86</v>
      </c>
      <c r="AW613" s="13" t="s">
        <v>33</v>
      </c>
      <c r="AX613" s="13" t="s">
        <v>84</v>
      </c>
      <c r="AY613" s="212" t="s">
        <v>168</v>
      </c>
    </row>
    <row r="614" s="2" customFormat="1" ht="24.15" customHeight="1">
      <c r="A614" s="37"/>
      <c r="B614" s="180"/>
      <c r="C614" s="181" t="s">
        <v>1234</v>
      </c>
      <c r="D614" s="181" t="s">
        <v>171</v>
      </c>
      <c r="E614" s="182" t="s">
        <v>1235</v>
      </c>
      <c r="F614" s="183" t="s">
        <v>1236</v>
      </c>
      <c r="G614" s="184" t="s">
        <v>520</v>
      </c>
      <c r="H614" s="185">
        <v>54</v>
      </c>
      <c r="I614" s="186"/>
      <c r="J614" s="187">
        <f>ROUND(I614*H614,2)</f>
        <v>0</v>
      </c>
      <c r="K614" s="188"/>
      <c r="L614" s="38"/>
      <c r="M614" s="189" t="s">
        <v>1</v>
      </c>
      <c r="N614" s="190" t="s">
        <v>42</v>
      </c>
      <c r="O614" s="76"/>
      <c r="P614" s="191">
        <f>O614*H614</f>
        <v>0</v>
      </c>
      <c r="Q614" s="191">
        <v>0</v>
      </c>
      <c r="R614" s="191">
        <f>Q614*H614</f>
        <v>0</v>
      </c>
      <c r="S614" s="191">
        <v>0</v>
      </c>
      <c r="T614" s="192">
        <f>S614*H614</f>
        <v>0</v>
      </c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R614" s="193" t="s">
        <v>250</v>
      </c>
      <c r="AT614" s="193" t="s">
        <v>171</v>
      </c>
      <c r="AU614" s="193" t="s">
        <v>86</v>
      </c>
      <c r="AY614" s="18" t="s">
        <v>168</v>
      </c>
      <c r="BE614" s="194">
        <f>IF(N614="základní",J614,0)</f>
        <v>0</v>
      </c>
      <c r="BF614" s="194">
        <f>IF(N614="snížená",J614,0)</f>
        <v>0</v>
      </c>
      <c r="BG614" s="194">
        <f>IF(N614="zákl. přenesená",J614,0)</f>
        <v>0</v>
      </c>
      <c r="BH614" s="194">
        <f>IF(N614="sníž. přenesená",J614,0)</f>
        <v>0</v>
      </c>
      <c r="BI614" s="194">
        <f>IF(N614="nulová",J614,0)</f>
        <v>0</v>
      </c>
      <c r="BJ614" s="18" t="s">
        <v>84</v>
      </c>
      <c r="BK614" s="194">
        <f>ROUND(I614*H614,2)</f>
        <v>0</v>
      </c>
      <c r="BL614" s="18" t="s">
        <v>250</v>
      </c>
      <c r="BM614" s="193" t="s">
        <v>1237</v>
      </c>
    </row>
    <row r="615" s="13" customFormat="1">
      <c r="A615" s="13"/>
      <c r="B615" s="211"/>
      <c r="C615" s="13"/>
      <c r="D615" s="195" t="s">
        <v>220</v>
      </c>
      <c r="E615" s="212" t="s">
        <v>1</v>
      </c>
      <c r="F615" s="213" t="s">
        <v>1238</v>
      </c>
      <c r="G615" s="13"/>
      <c r="H615" s="214">
        <v>54</v>
      </c>
      <c r="I615" s="215"/>
      <c r="J615" s="13"/>
      <c r="K615" s="13"/>
      <c r="L615" s="211"/>
      <c r="M615" s="216"/>
      <c r="N615" s="217"/>
      <c r="O615" s="217"/>
      <c r="P615" s="217"/>
      <c r="Q615" s="217"/>
      <c r="R615" s="217"/>
      <c r="S615" s="217"/>
      <c r="T615" s="218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12" t="s">
        <v>220</v>
      </c>
      <c r="AU615" s="212" t="s">
        <v>86</v>
      </c>
      <c r="AV615" s="13" t="s">
        <v>86</v>
      </c>
      <c r="AW615" s="13" t="s">
        <v>33</v>
      </c>
      <c r="AX615" s="13" t="s">
        <v>77</v>
      </c>
      <c r="AY615" s="212" t="s">
        <v>168</v>
      </c>
    </row>
    <row r="616" s="14" customFormat="1">
      <c r="A616" s="14"/>
      <c r="B616" s="219"/>
      <c r="C616" s="14"/>
      <c r="D616" s="195" t="s">
        <v>220</v>
      </c>
      <c r="E616" s="220" t="s">
        <v>1</v>
      </c>
      <c r="F616" s="221" t="s">
        <v>261</v>
      </c>
      <c r="G616" s="14"/>
      <c r="H616" s="222">
        <v>54</v>
      </c>
      <c r="I616" s="223"/>
      <c r="J616" s="14"/>
      <c r="K616" s="14"/>
      <c r="L616" s="219"/>
      <c r="M616" s="224"/>
      <c r="N616" s="225"/>
      <c r="O616" s="225"/>
      <c r="P616" s="225"/>
      <c r="Q616" s="225"/>
      <c r="R616" s="225"/>
      <c r="S616" s="225"/>
      <c r="T616" s="22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20" t="s">
        <v>220</v>
      </c>
      <c r="AU616" s="220" t="s">
        <v>86</v>
      </c>
      <c r="AV616" s="14" t="s">
        <v>175</v>
      </c>
      <c r="AW616" s="14" t="s">
        <v>33</v>
      </c>
      <c r="AX616" s="14" t="s">
        <v>84</v>
      </c>
      <c r="AY616" s="220" t="s">
        <v>168</v>
      </c>
    </row>
    <row r="617" s="2" customFormat="1" ht="24.15" customHeight="1">
      <c r="A617" s="37"/>
      <c r="B617" s="180"/>
      <c r="C617" s="200" t="s">
        <v>1239</v>
      </c>
      <c r="D617" s="200" t="s">
        <v>209</v>
      </c>
      <c r="E617" s="201" t="s">
        <v>1240</v>
      </c>
      <c r="F617" s="202" t="s">
        <v>1241</v>
      </c>
      <c r="G617" s="203" t="s">
        <v>316</v>
      </c>
      <c r="H617" s="204">
        <v>54</v>
      </c>
      <c r="I617" s="205"/>
      <c r="J617" s="206">
        <f>ROUND(I617*H617,2)</f>
        <v>0</v>
      </c>
      <c r="K617" s="207"/>
      <c r="L617" s="208"/>
      <c r="M617" s="209" t="s">
        <v>1</v>
      </c>
      <c r="N617" s="210" t="s">
        <v>42</v>
      </c>
      <c r="O617" s="76"/>
      <c r="P617" s="191">
        <f>O617*H617</f>
        <v>0</v>
      </c>
      <c r="Q617" s="191">
        <v>0.015299999999999999</v>
      </c>
      <c r="R617" s="191">
        <f>Q617*H617</f>
        <v>0.82619999999999993</v>
      </c>
      <c r="S617" s="191">
        <v>0</v>
      </c>
      <c r="T617" s="192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193" t="s">
        <v>333</v>
      </c>
      <c r="AT617" s="193" t="s">
        <v>209</v>
      </c>
      <c r="AU617" s="193" t="s">
        <v>86</v>
      </c>
      <c r="AY617" s="18" t="s">
        <v>168</v>
      </c>
      <c r="BE617" s="194">
        <f>IF(N617="základní",J617,0)</f>
        <v>0</v>
      </c>
      <c r="BF617" s="194">
        <f>IF(N617="snížená",J617,0)</f>
        <v>0</v>
      </c>
      <c r="BG617" s="194">
        <f>IF(N617="zákl. přenesená",J617,0)</f>
        <v>0</v>
      </c>
      <c r="BH617" s="194">
        <f>IF(N617="sníž. přenesená",J617,0)</f>
        <v>0</v>
      </c>
      <c r="BI617" s="194">
        <f>IF(N617="nulová",J617,0)</f>
        <v>0</v>
      </c>
      <c r="BJ617" s="18" t="s">
        <v>84</v>
      </c>
      <c r="BK617" s="194">
        <f>ROUND(I617*H617,2)</f>
        <v>0</v>
      </c>
      <c r="BL617" s="18" t="s">
        <v>250</v>
      </c>
      <c r="BM617" s="193" t="s">
        <v>1242</v>
      </c>
    </row>
    <row r="618" s="2" customFormat="1" ht="24.15" customHeight="1">
      <c r="A618" s="37"/>
      <c r="B618" s="180"/>
      <c r="C618" s="181" t="s">
        <v>1243</v>
      </c>
      <c r="D618" s="181" t="s">
        <v>171</v>
      </c>
      <c r="E618" s="182" t="s">
        <v>1244</v>
      </c>
      <c r="F618" s="183" t="s">
        <v>1245</v>
      </c>
      <c r="G618" s="184" t="s">
        <v>520</v>
      </c>
      <c r="H618" s="185">
        <v>82.400000000000006</v>
      </c>
      <c r="I618" s="186"/>
      <c r="J618" s="187">
        <f>ROUND(I618*H618,2)</f>
        <v>0</v>
      </c>
      <c r="K618" s="188"/>
      <c r="L618" s="38"/>
      <c r="M618" s="189" t="s">
        <v>1</v>
      </c>
      <c r="N618" s="190" t="s">
        <v>42</v>
      </c>
      <c r="O618" s="76"/>
      <c r="P618" s="191">
        <f>O618*H618</f>
        <v>0</v>
      </c>
      <c r="Q618" s="191">
        <v>0.00085999999999999998</v>
      </c>
      <c r="R618" s="191">
        <f>Q618*H618</f>
        <v>0.070863999999999996</v>
      </c>
      <c r="S618" s="191">
        <v>0</v>
      </c>
      <c r="T618" s="192">
        <f>S618*H618</f>
        <v>0</v>
      </c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R618" s="193" t="s">
        <v>250</v>
      </c>
      <c r="AT618" s="193" t="s">
        <v>171</v>
      </c>
      <c r="AU618" s="193" t="s">
        <v>86</v>
      </c>
      <c r="AY618" s="18" t="s">
        <v>168</v>
      </c>
      <c r="BE618" s="194">
        <f>IF(N618="základní",J618,0)</f>
        <v>0</v>
      </c>
      <c r="BF618" s="194">
        <f>IF(N618="snížená",J618,0)</f>
        <v>0</v>
      </c>
      <c r="BG618" s="194">
        <f>IF(N618="zákl. přenesená",J618,0)</f>
        <v>0</v>
      </c>
      <c r="BH618" s="194">
        <f>IF(N618="sníž. přenesená",J618,0)</f>
        <v>0</v>
      </c>
      <c r="BI618" s="194">
        <f>IF(N618="nulová",J618,0)</f>
        <v>0</v>
      </c>
      <c r="BJ618" s="18" t="s">
        <v>84</v>
      </c>
      <c r="BK618" s="194">
        <f>ROUND(I618*H618,2)</f>
        <v>0</v>
      </c>
      <c r="BL618" s="18" t="s">
        <v>250</v>
      </c>
      <c r="BM618" s="193" t="s">
        <v>1246</v>
      </c>
    </row>
    <row r="619" s="2" customFormat="1" ht="44.25" customHeight="1">
      <c r="A619" s="37"/>
      <c r="B619" s="180"/>
      <c r="C619" s="200" t="s">
        <v>1247</v>
      </c>
      <c r="D619" s="200" t="s">
        <v>209</v>
      </c>
      <c r="E619" s="201" t="s">
        <v>1248</v>
      </c>
      <c r="F619" s="202" t="s">
        <v>1249</v>
      </c>
      <c r="G619" s="203" t="s">
        <v>520</v>
      </c>
      <c r="H619" s="204">
        <v>82.400000000000006</v>
      </c>
      <c r="I619" s="205"/>
      <c r="J619" s="206">
        <f>ROUND(I619*H619,2)</f>
        <v>0</v>
      </c>
      <c r="K619" s="207"/>
      <c r="L619" s="208"/>
      <c r="M619" s="209" t="s">
        <v>1</v>
      </c>
      <c r="N619" s="210" t="s">
        <v>42</v>
      </c>
      <c r="O619" s="76"/>
      <c r="P619" s="191">
        <f>O619*H619</f>
        <v>0</v>
      </c>
      <c r="Q619" s="191">
        <v>0.025000000000000001</v>
      </c>
      <c r="R619" s="191">
        <f>Q619*H619</f>
        <v>2.0600000000000001</v>
      </c>
      <c r="S619" s="191">
        <v>0</v>
      </c>
      <c r="T619" s="192">
        <f>S619*H619</f>
        <v>0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193" t="s">
        <v>333</v>
      </c>
      <c r="AT619" s="193" t="s">
        <v>209</v>
      </c>
      <c r="AU619" s="193" t="s">
        <v>86</v>
      </c>
      <c r="AY619" s="18" t="s">
        <v>168</v>
      </c>
      <c r="BE619" s="194">
        <f>IF(N619="základní",J619,0)</f>
        <v>0</v>
      </c>
      <c r="BF619" s="194">
        <f>IF(N619="snížená",J619,0)</f>
        <v>0</v>
      </c>
      <c r="BG619" s="194">
        <f>IF(N619="zákl. přenesená",J619,0)</f>
        <v>0</v>
      </c>
      <c r="BH619" s="194">
        <f>IF(N619="sníž. přenesená",J619,0)</f>
        <v>0</v>
      </c>
      <c r="BI619" s="194">
        <f>IF(N619="nulová",J619,0)</f>
        <v>0</v>
      </c>
      <c r="BJ619" s="18" t="s">
        <v>84</v>
      </c>
      <c r="BK619" s="194">
        <f>ROUND(I619*H619,2)</f>
        <v>0</v>
      </c>
      <c r="BL619" s="18" t="s">
        <v>250</v>
      </c>
      <c r="BM619" s="193" t="s">
        <v>1250</v>
      </c>
    </row>
    <row r="620" s="2" customFormat="1" ht="24.15" customHeight="1">
      <c r="A620" s="37"/>
      <c r="B620" s="180"/>
      <c r="C620" s="181" t="s">
        <v>1251</v>
      </c>
      <c r="D620" s="181" t="s">
        <v>171</v>
      </c>
      <c r="E620" s="182" t="s">
        <v>1252</v>
      </c>
      <c r="F620" s="183" t="s">
        <v>1253</v>
      </c>
      <c r="G620" s="184" t="s">
        <v>218</v>
      </c>
      <c r="H620" s="185">
        <v>45.021999999999998</v>
      </c>
      <c r="I620" s="186"/>
      <c r="J620" s="187">
        <f>ROUND(I620*H620,2)</f>
        <v>0</v>
      </c>
      <c r="K620" s="188"/>
      <c r="L620" s="38"/>
      <c r="M620" s="189" t="s">
        <v>1</v>
      </c>
      <c r="N620" s="190" t="s">
        <v>42</v>
      </c>
      <c r="O620" s="76"/>
      <c r="P620" s="191">
        <f>O620*H620</f>
        <v>0</v>
      </c>
      <c r="Q620" s="191">
        <v>0.00036000000000000002</v>
      </c>
      <c r="R620" s="191">
        <f>Q620*H620</f>
        <v>0.016207920000000001</v>
      </c>
      <c r="S620" s="191">
        <v>0</v>
      </c>
      <c r="T620" s="192">
        <f>S620*H620</f>
        <v>0</v>
      </c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R620" s="193" t="s">
        <v>250</v>
      </c>
      <c r="AT620" s="193" t="s">
        <v>171</v>
      </c>
      <c r="AU620" s="193" t="s">
        <v>86</v>
      </c>
      <c r="AY620" s="18" t="s">
        <v>168</v>
      </c>
      <c r="BE620" s="194">
        <f>IF(N620="základní",J620,0)</f>
        <v>0</v>
      </c>
      <c r="BF620" s="194">
        <f>IF(N620="snížená",J620,0)</f>
        <v>0</v>
      </c>
      <c r="BG620" s="194">
        <f>IF(N620="zákl. přenesená",J620,0)</f>
        <v>0</v>
      </c>
      <c r="BH620" s="194">
        <f>IF(N620="sníž. přenesená",J620,0)</f>
        <v>0</v>
      </c>
      <c r="BI620" s="194">
        <f>IF(N620="nulová",J620,0)</f>
        <v>0</v>
      </c>
      <c r="BJ620" s="18" t="s">
        <v>84</v>
      </c>
      <c r="BK620" s="194">
        <f>ROUND(I620*H620,2)</f>
        <v>0</v>
      </c>
      <c r="BL620" s="18" t="s">
        <v>250</v>
      </c>
      <c r="BM620" s="193" t="s">
        <v>1254</v>
      </c>
    </row>
    <row r="621" s="13" customFormat="1">
      <c r="A621" s="13"/>
      <c r="B621" s="211"/>
      <c r="C621" s="13"/>
      <c r="D621" s="195" t="s">
        <v>220</v>
      </c>
      <c r="E621" s="212" t="s">
        <v>1</v>
      </c>
      <c r="F621" s="213" t="s">
        <v>1255</v>
      </c>
      <c r="G621" s="13"/>
      <c r="H621" s="214">
        <v>28.372</v>
      </c>
      <c r="I621" s="215"/>
      <c r="J621" s="13"/>
      <c r="K621" s="13"/>
      <c r="L621" s="211"/>
      <c r="M621" s="216"/>
      <c r="N621" s="217"/>
      <c r="O621" s="217"/>
      <c r="P621" s="217"/>
      <c r="Q621" s="217"/>
      <c r="R621" s="217"/>
      <c r="S621" s="217"/>
      <c r="T621" s="218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12" t="s">
        <v>220</v>
      </c>
      <c r="AU621" s="212" t="s">
        <v>86</v>
      </c>
      <c r="AV621" s="13" t="s">
        <v>86</v>
      </c>
      <c r="AW621" s="13" t="s">
        <v>33</v>
      </c>
      <c r="AX621" s="13" t="s">
        <v>77</v>
      </c>
      <c r="AY621" s="212" t="s">
        <v>168</v>
      </c>
    </row>
    <row r="622" s="13" customFormat="1">
      <c r="A622" s="13"/>
      <c r="B622" s="211"/>
      <c r="C622" s="13"/>
      <c r="D622" s="195" t="s">
        <v>220</v>
      </c>
      <c r="E622" s="212" t="s">
        <v>1</v>
      </c>
      <c r="F622" s="213" t="s">
        <v>1256</v>
      </c>
      <c r="G622" s="13"/>
      <c r="H622" s="214">
        <v>16.649999999999999</v>
      </c>
      <c r="I622" s="215"/>
      <c r="J622" s="13"/>
      <c r="K622" s="13"/>
      <c r="L622" s="211"/>
      <c r="M622" s="216"/>
      <c r="N622" s="217"/>
      <c r="O622" s="217"/>
      <c r="P622" s="217"/>
      <c r="Q622" s="217"/>
      <c r="R622" s="217"/>
      <c r="S622" s="217"/>
      <c r="T622" s="218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12" t="s">
        <v>220</v>
      </c>
      <c r="AU622" s="212" t="s">
        <v>86</v>
      </c>
      <c r="AV622" s="13" t="s">
        <v>86</v>
      </c>
      <c r="AW622" s="13" t="s">
        <v>33</v>
      </c>
      <c r="AX622" s="13" t="s">
        <v>77</v>
      </c>
      <c r="AY622" s="212" t="s">
        <v>168</v>
      </c>
    </row>
    <row r="623" s="14" customFormat="1">
      <c r="A623" s="14"/>
      <c r="B623" s="219"/>
      <c r="C623" s="14"/>
      <c r="D623" s="195" t="s">
        <v>220</v>
      </c>
      <c r="E623" s="220" t="s">
        <v>1</v>
      </c>
      <c r="F623" s="221" t="s">
        <v>261</v>
      </c>
      <c r="G623" s="14"/>
      <c r="H623" s="222">
        <v>45.021999999999998</v>
      </c>
      <c r="I623" s="223"/>
      <c r="J623" s="14"/>
      <c r="K623" s="14"/>
      <c r="L623" s="219"/>
      <c r="M623" s="224"/>
      <c r="N623" s="225"/>
      <c r="O623" s="225"/>
      <c r="P623" s="225"/>
      <c r="Q623" s="225"/>
      <c r="R623" s="225"/>
      <c r="S623" s="225"/>
      <c r="T623" s="22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20" t="s">
        <v>220</v>
      </c>
      <c r="AU623" s="220" t="s">
        <v>86</v>
      </c>
      <c r="AV623" s="14" t="s">
        <v>175</v>
      </c>
      <c r="AW623" s="14" t="s">
        <v>33</v>
      </c>
      <c r="AX623" s="14" t="s">
        <v>84</v>
      </c>
      <c r="AY623" s="220" t="s">
        <v>168</v>
      </c>
    </row>
    <row r="624" s="2" customFormat="1" ht="16.5" customHeight="1">
      <c r="A624" s="37"/>
      <c r="B624" s="180"/>
      <c r="C624" s="200" t="s">
        <v>1257</v>
      </c>
      <c r="D624" s="200" t="s">
        <v>209</v>
      </c>
      <c r="E624" s="201" t="s">
        <v>1258</v>
      </c>
      <c r="F624" s="202" t="s">
        <v>1259</v>
      </c>
      <c r="G624" s="203" t="s">
        <v>218</v>
      </c>
      <c r="H624" s="204">
        <v>51.009999999999998</v>
      </c>
      <c r="I624" s="205"/>
      <c r="J624" s="206">
        <f>ROUND(I624*H624,2)</f>
        <v>0</v>
      </c>
      <c r="K624" s="207"/>
      <c r="L624" s="208"/>
      <c r="M624" s="209" t="s">
        <v>1</v>
      </c>
      <c r="N624" s="210" t="s">
        <v>42</v>
      </c>
      <c r="O624" s="76"/>
      <c r="P624" s="191">
        <f>O624*H624</f>
        <v>0</v>
      </c>
      <c r="Q624" s="191">
        <v>0.0069300000000000004</v>
      </c>
      <c r="R624" s="191">
        <f>Q624*H624</f>
        <v>0.35349930000000002</v>
      </c>
      <c r="S624" s="191">
        <v>0</v>
      </c>
      <c r="T624" s="192">
        <f>S624*H624</f>
        <v>0</v>
      </c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R624" s="193" t="s">
        <v>333</v>
      </c>
      <c r="AT624" s="193" t="s">
        <v>209</v>
      </c>
      <c r="AU624" s="193" t="s">
        <v>86</v>
      </c>
      <c r="AY624" s="18" t="s">
        <v>168</v>
      </c>
      <c r="BE624" s="194">
        <f>IF(N624="základní",J624,0)</f>
        <v>0</v>
      </c>
      <c r="BF624" s="194">
        <f>IF(N624="snížená",J624,0)</f>
        <v>0</v>
      </c>
      <c r="BG624" s="194">
        <f>IF(N624="zákl. přenesená",J624,0)</f>
        <v>0</v>
      </c>
      <c r="BH624" s="194">
        <f>IF(N624="sníž. přenesená",J624,0)</f>
        <v>0</v>
      </c>
      <c r="BI624" s="194">
        <f>IF(N624="nulová",J624,0)</f>
        <v>0</v>
      </c>
      <c r="BJ624" s="18" t="s">
        <v>84</v>
      </c>
      <c r="BK624" s="194">
        <f>ROUND(I624*H624,2)</f>
        <v>0</v>
      </c>
      <c r="BL624" s="18" t="s">
        <v>250</v>
      </c>
      <c r="BM624" s="193" t="s">
        <v>1260</v>
      </c>
    </row>
    <row r="625" s="13" customFormat="1">
      <c r="A625" s="13"/>
      <c r="B625" s="211"/>
      <c r="C625" s="13"/>
      <c r="D625" s="195" t="s">
        <v>220</v>
      </c>
      <c r="E625" s="13"/>
      <c r="F625" s="213" t="s">
        <v>1261</v>
      </c>
      <c r="G625" s="13"/>
      <c r="H625" s="214">
        <v>51.009999999999998</v>
      </c>
      <c r="I625" s="215"/>
      <c r="J625" s="13"/>
      <c r="K625" s="13"/>
      <c r="L625" s="211"/>
      <c r="M625" s="216"/>
      <c r="N625" s="217"/>
      <c r="O625" s="217"/>
      <c r="P625" s="217"/>
      <c r="Q625" s="217"/>
      <c r="R625" s="217"/>
      <c r="S625" s="217"/>
      <c r="T625" s="218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12" t="s">
        <v>220</v>
      </c>
      <c r="AU625" s="212" t="s">
        <v>86</v>
      </c>
      <c r="AV625" s="13" t="s">
        <v>86</v>
      </c>
      <c r="AW625" s="13" t="s">
        <v>3</v>
      </c>
      <c r="AX625" s="13" t="s">
        <v>84</v>
      </c>
      <c r="AY625" s="212" t="s">
        <v>168</v>
      </c>
    </row>
    <row r="626" s="2" customFormat="1" ht="16.5" customHeight="1">
      <c r="A626" s="37"/>
      <c r="B626" s="180"/>
      <c r="C626" s="181" t="s">
        <v>1262</v>
      </c>
      <c r="D626" s="181" t="s">
        <v>171</v>
      </c>
      <c r="E626" s="182" t="s">
        <v>1263</v>
      </c>
      <c r="F626" s="183" t="s">
        <v>1264</v>
      </c>
      <c r="G626" s="184" t="s">
        <v>218</v>
      </c>
      <c r="H626" s="185">
        <v>53.899999999999999</v>
      </c>
      <c r="I626" s="186"/>
      <c r="J626" s="187">
        <f>ROUND(I626*H626,2)</f>
        <v>0</v>
      </c>
      <c r="K626" s="188"/>
      <c r="L626" s="38"/>
      <c r="M626" s="189" t="s">
        <v>1</v>
      </c>
      <c r="N626" s="190" t="s">
        <v>42</v>
      </c>
      <c r="O626" s="76"/>
      <c r="P626" s="191">
        <f>O626*H626</f>
        <v>0</v>
      </c>
      <c r="Q626" s="191">
        <v>2.0000000000000002E-05</v>
      </c>
      <c r="R626" s="191">
        <f>Q626*H626</f>
        <v>0.001078</v>
      </c>
      <c r="S626" s="191">
        <v>0</v>
      </c>
      <c r="T626" s="192">
        <f>S626*H626</f>
        <v>0</v>
      </c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R626" s="193" t="s">
        <v>250</v>
      </c>
      <c r="AT626" s="193" t="s">
        <v>171</v>
      </c>
      <c r="AU626" s="193" t="s">
        <v>86</v>
      </c>
      <c r="AY626" s="18" t="s">
        <v>168</v>
      </c>
      <c r="BE626" s="194">
        <f>IF(N626="základní",J626,0)</f>
        <v>0</v>
      </c>
      <c r="BF626" s="194">
        <f>IF(N626="snížená",J626,0)</f>
        <v>0</v>
      </c>
      <c r="BG626" s="194">
        <f>IF(N626="zákl. přenesená",J626,0)</f>
        <v>0</v>
      </c>
      <c r="BH626" s="194">
        <f>IF(N626="sníž. přenesená",J626,0)</f>
        <v>0</v>
      </c>
      <c r="BI626" s="194">
        <f>IF(N626="nulová",J626,0)</f>
        <v>0</v>
      </c>
      <c r="BJ626" s="18" t="s">
        <v>84</v>
      </c>
      <c r="BK626" s="194">
        <f>ROUND(I626*H626,2)</f>
        <v>0</v>
      </c>
      <c r="BL626" s="18" t="s">
        <v>250</v>
      </c>
      <c r="BM626" s="193" t="s">
        <v>1265</v>
      </c>
    </row>
    <row r="627" s="13" customFormat="1">
      <c r="A627" s="13"/>
      <c r="B627" s="211"/>
      <c r="C627" s="13"/>
      <c r="D627" s="195" t="s">
        <v>220</v>
      </c>
      <c r="E627" s="212" t="s">
        <v>1</v>
      </c>
      <c r="F627" s="213" t="s">
        <v>1266</v>
      </c>
      <c r="G627" s="13"/>
      <c r="H627" s="214">
        <v>53.899999999999999</v>
      </c>
      <c r="I627" s="215"/>
      <c r="J627" s="13"/>
      <c r="K627" s="13"/>
      <c r="L627" s="211"/>
      <c r="M627" s="216"/>
      <c r="N627" s="217"/>
      <c r="O627" s="217"/>
      <c r="P627" s="217"/>
      <c r="Q627" s="217"/>
      <c r="R627" s="217"/>
      <c r="S627" s="217"/>
      <c r="T627" s="218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12" t="s">
        <v>220</v>
      </c>
      <c r="AU627" s="212" t="s">
        <v>86</v>
      </c>
      <c r="AV627" s="13" t="s">
        <v>86</v>
      </c>
      <c r="AW627" s="13" t="s">
        <v>33</v>
      </c>
      <c r="AX627" s="13" t="s">
        <v>84</v>
      </c>
      <c r="AY627" s="212" t="s">
        <v>168</v>
      </c>
    </row>
    <row r="628" s="2" customFormat="1" ht="24.15" customHeight="1">
      <c r="A628" s="37"/>
      <c r="B628" s="180"/>
      <c r="C628" s="200" t="s">
        <v>1267</v>
      </c>
      <c r="D628" s="200" t="s">
        <v>209</v>
      </c>
      <c r="E628" s="201" t="s">
        <v>1268</v>
      </c>
      <c r="F628" s="202" t="s">
        <v>1269</v>
      </c>
      <c r="G628" s="203" t="s">
        <v>316</v>
      </c>
      <c r="H628" s="204">
        <v>37</v>
      </c>
      <c r="I628" s="205"/>
      <c r="J628" s="206">
        <f>ROUND(I628*H628,2)</f>
        <v>0</v>
      </c>
      <c r="K628" s="207"/>
      <c r="L628" s="208"/>
      <c r="M628" s="209" t="s">
        <v>1</v>
      </c>
      <c r="N628" s="210" t="s">
        <v>42</v>
      </c>
      <c r="O628" s="76"/>
      <c r="P628" s="191">
        <f>O628*H628</f>
        <v>0</v>
      </c>
      <c r="Q628" s="191">
        <v>0.048000000000000001</v>
      </c>
      <c r="R628" s="191">
        <f>Q628*H628</f>
        <v>1.776</v>
      </c>
      <c r="S628" s="191">
        <v>0</v>
      </c>
      <c r="T628" s="192">
        <f>S628*H628</f>
        <v>0</v>
      </c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R628" s="193" t="s">
        <v>333</v>
      </c>
      <c r="AT628" s="193" t="s">
        <v>209</v>
      </c>
      <c r="AU628" s="193" t="s">
        <v>86</v>
      </c>
      <c r="AY628" s="18" t="s">
        <v>168</v>
      </c>
      <c r="BE628" s="194">
        <f>IF(N628="základní",J628,0)</f>
        <v>0</v>
      </c>
      <c r="BF628" s="194">
        <f>IF(N628="snížená",J628,0)</f>
        <v>0</v>
      </c>
      <c r="BG628" s="194">
        <f>IF(N628="zákl. přenesená",J628,0)</f>
        <v>0</v>
      </c>
      <c r="BH628" s="194">
        <f>IF(N628="sníž. přenesená",J628,0)</f>
        <v>0</v>
      </c>
      <c r="BI628" s="194">
        <f>IF(N628="nulová",J628,0)</f>
        <v>0</v>
      </c>
      <c r="BJ628" s="18" t="s">
        <v>84</v>
      </c>
      <c r="BK628" s="194">
        <f>ROUND(I628*H628,2)</f>
        <v>0</v>
      </c>
      <c r="BL628" s="18" t="s">
        <v>250</v>
      </c>
      <c r="BM628" s="193" t="s">
        <v>1270</v>
      </c>
    </row>
    <row r="629" s="13" customFormat="1">
      <c r="A629" s="13"/>
      <c r="B629" s="211"/>
      <c r="C629" s="13"/>
      <c r="D629" s="195" t="s">
        <v>220</v>
      </c>
      <c r="E629" s="212" t="s">
        <v>1</v>
      </c>
      <c r="F629" s="213" t="s">
        <v>1271</v>
      </c>
      <c r="G629" s="13"/>
      <c r="H629" s="214">
        <v>10</v>
      </c>
      <c r="I629" s="215"/>
      <c r="J629" s="13"/>
      <c r="K629" s="13"/>
      <c r="L629" s="211"/>
      <c r="M629" s="216"/>
      <c r="N629" s="217"/>
      <c r="O629" s="217"/>
      <c r="P629" s="217"/>
      <c r="Q629" s="217"/>
      <c r="R629" s="217"/>
      <c r="S629" s="217"/>
      <c r="T629" s="218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12" t="s">
        <v>220</v>
      </c>
      <c r="AU629" s="212" t="s">
        <v>86</v>
      </c>
      <c r="AV629" s="13" t="s">
        <v>86</v>
      </c>
      <c r="AW629" s="13" t="s">
        <v>33</v>
      </c>
      <c r="AX629" s="13" t="s">
        <v>77</v>
      </c>
      <c r="AY629" s="212" t="s">
        <v>168</v>
      </c>
    </row>
    <row r="630" s="13" customFormat="1">
      <c r="A630" s="13"/>
      <c r="B630" s="211"/>
      <c r="C630" s="13"/>
      <c r="D630" s="195" t="s">
        <v>220</v>
      </c>
      <c r="E630" s="212" t="s">
        <v>1</v>
      </c>
      <c r="F630" s="213" t="s">
        <v>1272</v>
      </c>
      <c r="G630" s="13"/>
      <c r="H630" s="214">
        <v>27</v>
      </c>
      <c r="I630" s="215"/>
      <c r="J630" s="13"/>
      <c r="K630" s="13"/>
      <c r="L630" s="211"/>
      <c r="M630" s="216"/>
      <c r="N630" s="217"/>
      <c r="O630" s="217"/>
      <c r="P630" s="217"/>
      <c r="Q630" s="217"/>
      <c r="R630" s="217"/>
      <c r="S630" s="217"/>
      <c r="T630" s="218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12" t="s">
        <v>220</v>
      </c>
      <c r="AU630" s="212" t="s">
        <v>86</v>
      </c>
      <c r="AV630" s="13" t="s">
        <v>86</v>
      </c>
      <c r="AW630" s="13" t="s">
        <v>33</v>
      </c>
      <c r="AX630" s="13" t="s">
        <v>77</v>
      </c>
      <c r="AY630" s="212" t="s">
        <v>168</v>
      </c>
    </row>
    <row r="631" s="14" customFormat="1">
      <c r="A631" s="14"/>
      <c r="B631" s="219"/>
      <c r="C631" s="14"/>
      <c r="D631" s="195" t="s">
        <v>220</v>
      </c>
      <c r="E631" s="220" t="s">
        <v>1</v>
      </c>
      <c r="F631" s="221" t="s">
        <v>261</v>
      </c>
      <c r="G631" s="14"/>
      <c r="H631" s="222">
        <v>37</v>
      </c>
      <c r="I631" s="223"/>
      <c r="J631" s="14"/>
      <c r="K631" s="14"/>
      <c r="L631" s="219"/>
      <c r="M631" s="224"/>
      <c r="N631" s="225"/>
      <c r="O631" s="225"/>
      <c r="P631" s="225"/>
      <c r="Q631" s="225"/>
      <c r="R631" s="225"/>
      <c r="S631" s="225"/>
      <c r="T631" s="226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20" t="s">
        <v>220</v>
      </c>
      <c r="AU631" s="220" t="s">
        <v>86</v>
      </c>
      <c r="AV631" s="14" t="s">
        <v>175</v>
      </c>
      <c r="AW631" s="14" t="s">
        <v>33</v>
      </c>
      <c r="AX631" s="14" t="s">
        <v>84</v>
      </c>
      <c r="AY631" s="220" t="s">
        <v>168</v>
      </c>
    </row>
    <row r="632" s="2" customFormat="1" ht="24.15" customHeight="1">
      <c r="A632" s="37"/>
      <c r="B632" s="180"/>
      <c r="C632" s="200" t="s">
        <v>1273</v>
      </c>
      <c r="D632" s="200" t="s">
        <v>209</v>
      </c>
      <c r="E632" s="201" t="s">
        <v>1274</v>
      </c>
      <c r="F632" s="202" t="s">
        <v>1275</v>
      </c>
      <c r="G632" s="203" t="s">
        <v>316</v>
      </c>
      <c r="H632" s="204">
        <v>19</v>
      </c>
      <c r="I632" s="205"/>
      <c r="J632" s="206">
        <f>ROUND(I632*H632,2)</f>
        <v>0</v>
      </c>
      <c r="K632" s="207"/>
      <c r="L632" s="208"/>
      <c r="M632" s="209" t="s">
        <v>1</v>
      </c>
      <c r="N632" s="210" t="s">
        <v>42</v>
      </c>
      <c r="O632" s="76"/>
      <c r="P632" s="191">
        <f>O632*H632</f>
        <v>0</v>
      </c>
      <c r="Q632" s="191">
        <v>0.02</v>
      </c>
      <c r="R632" s="191">
        <f>Q632*H632</f>
        <v>0.38</v>
      </c>
      <c r="S632" s="191">
        <v>0</v>
      </c>
      <c r="T632" s="192">
        <f>S632*H632</f>
        <v>0</v>
      </c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R632" s="193" t="s">
        <v>333</v>
      </c>
      <c r="AT632" s="193" t="s">
        <v>209</v>
      </c>
      <c r="AU632" s="193" t="s">
        <v>86</v>
      </c>
      <c r="AY632" s="18" t="s">
        <v>168</v>
      </c>
      <c r="BE632" s="194">
        <f>IF(N632="základní",J632,0)</f>
        <v>0</v>
      </c>
      <c r="BF632" s="194">
        <f>IF(N632="snížená",J632,0)</f>
        <v>0</v>
      </c>
      <c r="BG632" s="194">
        <f>IF(N632="zákl. přenesená",J632,0)</f>
        <v>0</v>
      </c>
      <c r="BH632" s="194">
        <f>IF(N632="sníž. přenesená",J632,0)</f>
        <v>0</v>
      </c>
      <c r="BI632" s="194">
        <f>IF(N632="nulová",J632,0)</f>
        <v>0</v>
      </c>
      <c r="BJ632" s="18" t="s">
        <v>84</v>
      </c>
      <c r="BK632" s="194">
        <f>ROUND(I632*H632,2)</f>
        <v>0</v>
      </c>
      <c r="BL632" s="18" t="s">
        <v>250</v>
      </c>
      <c r="BM632" s="193" t="s">
        <v>1276</v>
      </c>
    </row>
    <row r="633" s="13" customFormat="1">
      <c r="A633" s="13"/>
      <c r="B633" s="211"/>
      <c r="C633" s="13"/>
      <c r="D633" s="195" t="s">
        <v>220</v>
      </c>
      <c r="E633" s="212" t="s">
        <v>1</v>
      </c>
      <c r="F633" s="213" t="s">
        <v>1271</v>
      </c>
      <c r="G633" s="13"/>
      <c r="H633" s="214">
        <v>10</v>
      </c>
      <c r="I633" s="215"/>
      <c r="J633" s="13"/>
      <c r="K633" s="13"/>
      <c r="L633" s="211"/>
      <c r="M633" s="216"/>
      <c r="N633" s="217"/>
      <c r="O633" s="217"/>
      <c r="P633" s="217"/>
      <c r="Q633" s="217"/>
      <c r="R633" s="217"/>
      <c r="S633" s="217"/>
      <c r="T633" s="218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12" t="s">
        <v>220</v>
      </c>
      <c r="AU633" s="212" t="s">
        <v>86</v>
      </c>
      <c r="AV633" s="13" t="s">
        <v>86</v>
      </c>
      <c r="AW633" s="13" t="s">
        <v>33</v>
      </c>
      <c r="AX633" s="13" t="s">
        <v>77</v>
      </c>
      <c r="AY633" s="212" t="s">
        <v>168</v>
      </c>
    </row>
    <row r="634" s="13" customFormat="1">
      <c r="A634" s="13"/>
      <c r="B634" s="211"/>
      <c r="C634" s="13"/>
      <c r="D634" s="195" t="s">
        <v>220</v>
      </c>
      <c r="E634" s="212" t="s">
        <v>1</v>
      </c>
      <c r="F634" s="213" t="s">
        <v>1277</v>
      </c>
      <c r="G634" s="13"/>
      <c r="H634" s="214">
        <v>9</v>
      </c>
      <c r="I634" s="215"/>
      <c r="J634" s="13"/>
      <c r="K634" s="13"/>
      <c r="L634" s="211"/>
      <c r="M634" s="216"/>
      <c r="N634" s="217"/>
      <c r="O634" s="217"/>
      <c r="P634" s="217"/>
      <c r="Q634" s="217"/>
      <c r="R634" s="217"/>
      <c r="S634" s="217"/>
      <c r="T634" s="218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12" t="s">
        <v>220</v>
      </c>
      <c r="AU634" s="212" t="s">
        <v>86</v>
      </c>
      <c r="AV634" s="13" t="s">
        <v>86</v>
      </c>
      <c r="AW634" s="13" t="s">
        <v>33</v>
      </c>
      <c r="AX634" s="13" t="s">
        <v>77</v>
      </c>
      <c r="AY634" s="212" t="s">
        <v>168</v>
      </c>
    </row>
    <row r="635" s="14" customFormat="1">
      <c r="A635" s="14"/>
      <c r="B635" s="219"/>
      <c r="C635" s="14"/>
      <c r="D635" s="195" t="s">
        <v>220</v>
      </c>
      <c r="E635" s="220" t="s">
        <v>1</v>
      </c>
      <c r="F635" s="221" t="s">
        <v>261</v>
      </c>
      <c r="G635" s="14"/>
      <c r="H635" s="222">
        <v>19</v>
      </c>
      <c r="I635" s="223"/>
      <c r="J635" s="14"/>
      <c r="K635" s="14"/>
      <c r="L635" s="219"/>
      <c r="M635" s="224"/>
      <c r="N635" s="225"/>
      <c r="O635" s="225"/>
      <c r="P635" s="225"/>
      <c r="Q635" s="225"/>
      <c r="R635" s="225"/>
      <c r="S635" s="225"/>
      <c r="T635" s="22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20" t="s">
        <v>220</v>
      </c>
      <c r="AU635" s="220" t="s">
        <v>86</v>
      </c>
      <c r="AV635" s="14" t="s">
        <v>175</v>
      </c>
      <c r="AW635" s="14" t="s">
        <v>33</v>
      </c>
      <c r="AX635" s="14" t="s">
        <v>84</v>
      </c>
      <c r="AY635" s="220" t="s">
        <v>168</v>
      </c>
    </row>
    <row r="636" s="2" customFormat="1" ht="24.15" customHeight="1">
      <c r="A636" s="37"/>
      <c r="B636" s="180"/>
      <c r="C636" s="181" t="s">
        <v>1278</v>
      </c>
      <c r="D636" s="181" t="s">
        <v>171</v>
      </c>
      <c r="E636" s="182" t="s">
        <v>1279</v>
      </c>
      <c r="F636" s="183" t="s">
        <v>1280</v>
      </c>
      <c r="G636" s="184" t="s">
        <v>218</v>
      </c>
      <c r="H636" s="185">
        <v>68.207999999999998</v>
      </c>
      <c r="I636" s="186"/>
      <c r="J636" s="187">
        <f>ROUND(I636*H636,2)</f>
        <v>0</v>
      </c>
      <c r="K636" s="188"/>
      <c r="L636" s="38"/>
      <c r="M636" s="189" t="s">
        <v>1</v>
      </c>
      <c r="N636" s="190" t="s">
        <v>42</v>
      </c>
      <c r="O636" s="76"/>
      <c r="P636" s="191">
        <f>O636*H636</f>
        <v>0</v>
      </c>
      <c r="Q636" s="191">
        <v>0.00012</v>
      </c>
      <c r="R636" s="191">
        <f>Q636*H636</f>
        <v>0.0081849599999999998</v>
      </c>
      <c r="S636" s="191">
        <v>0</v>
      </c>
      <c r="T636" s="192">
        <f>S636*H636</f>
        <v>0</v>
      </c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R636" s="193" t="s">
        <v>250</v>
      </c>
      <c r="AT636" s="193" t="s">
        <v>171</v>
      </c>
      <c r="AU636" s="193" t="s">
        <v>86</v>
      </c>
      <c r="AY636" s="18" t="s">
        <v>168</v>
      </c>
      <c r="BE636" s="194">
        <f>IF(N636="základní",J636,0)</f>
        <v>0</v>
      </c>
      <c r="BF636" s="194">
        <f>IF(N636="snížená",J636,0)</f>
        <v>0</v>
      </c>
      <c r="BG636" s="194">
        <f>IF(N636="zákl. přenesená",J636,0)</f>
        <v>0</v>
      </c>
      <c r="BH636" s="194">
        <f>IF(N636="sníž. přenesená",J636,0)</f>
        <v>0</v>
      </c>
      <c r="BI636" s="194">
        <f>IF(N636="nulová",J636,0)</f>
        <v>0</v>
      </c>
      <c r="BJ636" s="18" t="s">
        <v>84</v>
      </c>
      <c r="BK636" s="194">
        <f>ROUND(I636*H636,2)</f>
        <v>0</v>
      </c>
      <c r="BL636" s="18" t="s">
        <v>250</v>
      </c>
      <c r="BM636" s="193" t="s">
        <v>1281</v>
      </c>
    </row>
    <row r="637" s="13" customFormat="1">
      <c r="A637" s="13"/>
      <c r="B637" s="211"/>
      <c r="C637" s="13"/>
      <c r="D637" s="195" t="s">
        <v>220</v>
      </c>
      <c r="E637" s="212" t="s">
        <v>1</v>
      </c>
      <c r="F637" s="213" t="s">
        <v>1282</v>
      </c>
      <c r="G637" s="13"/>
      <c r="H637" s="214">
        <v>14.616</v>
      </c>
      <c r="I637" s="215"/>
      <c r="J637" s="13"/>
      <c r="K637" s="13"/>
      <c r="L637" s="211"/>
      <c r="M637" s="216"/>
      <c r="N637" s="217"/>
      <c r="O637" s="217"/>
      <c r="P637" s="217"/>
      <c r="Q637" s="217"/>
      <c r="R637" s="217"/>
      <c r="S637" s="217"/>
      <c r="T637" s="218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12" t="s">
        <v>220</v>
      </c>
      <c r="AU637" s="212" t="s">
        <v>86</v>
      </c>
      <c r="AV637" s="13" t="s">
        <v>86</v>
      </c>
      <c r="AW637" s="13" t="s">
        <v>33</v>
      </c>
      <c r="AX637" s="13" t="s">
        <v>77</v>
      </c>
      <c r="AY637" s="212" t="s">
        <v>168</v>
      </c>
    </row>
    <row r="638" s="13" customFormat="1">
      <c r="A638" s="13"/>
      <c r="B638" s="211"/>
      <c r="C638" s="13"/>
      <c r="D638" s="195" t="s">
        <v>220</v>
      </c>
      <c r="E638" s="212" t="s">
        <v>1</v>
      </c>
      <c r="F638" s="213" t="s">
        <v>1283</v>
      </c>
      <c r="G638" s="13"/>
      <c r="H638" s="214">
        <v>34.103999999999999</v>
      </c>
      <c r="I638" s="215"/>
      <c r="J638" s="13"/>
      <c r="K638" s="13"/>
      <c r="L638" s="211"/>
      <c r="M638" s="216"/>
      <c r="N638" s="217"/>
      <c r="O638" s="217"/>
      <c r="P638" s="217"/>
      <c r="Q638" s="217"/>
      <c r="R638" s="217"/>
      <c r="S638" s="217"/>
      <c r="T638" s="218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12" t="s">
        <v>220</v>
      </c>
      <c r="AU638" s="212" t="s">
        <v>86</v>
      </c>
      <c r="AV638" s="13" t="s">
        <v>86</v>
      </c>
      <c r="AW638" s="13" t="s">
        <v>33</v>
      </c>
      <c r="AX638" s="13" t="s">
        <v>77</v>
      </c>
      <c r="AY638" s="212" t="s">
        <v>168</v>
      </c>
    </row>
    <row r="639" s="13" customFormat="1">
      <c r="A639" s="13"/>
      <c r="B639" s="211"/>
      <c r="C639" s="13"/>
      <c r="D639" s="195" t="s">
        <v>220</v>
      </c>
      <c r="E639" s="212" t="s">
        <v>1</v>
      </c>
      <c r="F639" s="213" t="s">
        <v>1284</v>
      </c>
      <c r="G639" s="13"/>
      <c r="H639" s="214">
        <v>19.488</v>
      </c>
      <c r="I639" s="215"/>
      <c r="J639" s="13"/>
      <c r="K639" s="13"/>
      <c r="L639" s="211"/>
      <c r="M639" s="216"/>
      <c r="N639" s="217"/>
      <c r="O639" s="217"/>
      <c r="P639" s="217"/>
      <c r="Q639" s="217"/>
      <c r="R639" s="217"/>
      <c r="S639" s="217"/>
      <c r="T639" s="218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12" t="s">
        <v>220</v>
      </c>
      <c r="AU639" s="212" t="s">
        <v>86</v>
      </c>
      <c r="AV639" s="13" t="s">
        <v>86</v>
      </c>
      <c r="AW639" s="13" t="s">
        <v>33</v>
      </c>
      <c r="AX639" s="13" t="s">
        <v>77</v>
      </c>
      <c r="AY639" s="212" t="s">
        <v>168</v>
      </c>
    </row>
    <row r="640" s="14" customFormat="1">
      <c r="A640" s="14"/>
      <c r="B640" s="219"/>
      <c r="C640" s="14"/>
      <c r="D640" s="195" t="s">
        <v>220</v>
      </c>
      <c r="E640" s="220" t="s">
        <v>1</v>
      </c>
      <c r="F640" s="221" t="s">
        <v>261</v>
      </c>
      <c r="G640" s="14"/>
      <c r="H640" s="222">
        <v>68.207999999999998</v>
      </c>
      <c r="I640" s="223"/>
      <c r="J640" s="14"/>
      <c r="K640" s="14"/>
      <c r="L640" s="219"/>
      <c r="M640" s="224"/>
      <c r="N640" s="225"/>
      <c r="O640" s="225"/>
      <c r="P640" s="225"/>
      <c r="Q640" s="225"/>
      <c r="R640" s="225"/>
      <c r="S640" s="225"/>
      <c r="T640" s="22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20" t="s">
        <v>220</v>
      </c>
      <c r="AU640" s="220" t="s">
        <v>86</v>
      </c>
      <c r="AV640" s="14" t="s">
        <v>175</v>
      </c>
      <c r="AW640" s="14" t="s">
        <v>33</v>
      </c>
      <c r="AX640" s="14" t="s">
        <v>84</v>
      </c>
      <c r="AY640" s="220" t="s">
        <v>168</v>
      </c>
    </row>
    <row r="641" s="2" customFormat="1" ht="24.15" customHeight="1">
      <c r="A641" s="37"/>
      <c r="B641" s="180"/>
      <c r="C641" s="200" t="s">
        <v>1285</v>
      </c>
      <c r="D641" s="200" t="s">
        <v>209</v>
      </c>
      <c r="E641" s="201" t="s">
        <v>1286</v>
      </c>
      <c r="F641" s="202" t="s">
        <v>1287</v>
      </c>
      <c r="G641" s="203" t="s">
        <v>218</v>
      </c>
      <c r="H641" s="204">
        <v>14.616</v>
      </c>
      <c r="I641" s="205"/>
      <c r="J641" s="206">
        <f>ROUND(I641*H641,2)</f>
        <v>0</v>
      </c>
      <c r="K641" s="207"/>
      <c r="L641" s="208"/>
      <c r="M641" s="209" t="s">
        <v>1</v>
      </c>
      <c r="N641" s="210" t="s">
        <v>42</v>
      </c>
      <c r="O641" s="76"/>
      <c r="P641" s="191">
        <f>O641*H641</f>
        <v>0</v>
      </c>
      <c r="Q641" s="191">
        <v>0.027</v>
      </c>
      <c r="R641" s="191">
        <f>Q641*H641</f>
        <v>0.39463199999999998</v>
      </c>
      <c r="S641" s="191">
        <v>0</v>
      </c>
      <c r="T641" s="192">
        <f>S641*H641</f>
        <v>0</v>
      </c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R641" s="193" t="s">
        <v>333</v>
      </c>
      <c r="AT641" s="193" t="s">
        <v>209</v>
      </c>
      <c r="AU641" s="193" t="s">
        <v>86</v>
      </c>
      <c r="AY641" s="18" t="s">
        <v>168</v>
      </c>
      <c r="BE641" s="194">
        <f>IF(N641="základní",J641,0)</f>
        <v>0</v>
      </c>
      <c r="BF641" s="194">
        <f>IF(N641="snížená",J641,0)</f>
        <v>0</v>
      </c>
      <c r="BG641" s="194">
        <f>IF(N641="zákl. přenesená",J641,0)</f>
        <v>0</v>
      </c>
      <c r="BH641" s="194">
        <f>IF(N641="sníž. přenesená",J641,0)</f>
        <v>0</v>
      </c>
      <c r="BI641" s="194">
        <f>IF(N641="nulová",J641,0)</f>
        <v>0</v>
      </c>
      <c r="BJ641" s="18" t="s">
        <v>84</v>
      </c>
      <c r="BK641" s="194">
        <f>ROUND(I641*H641,2)</f>
        <v>0</v>
      </c>
      <c r="BL641" s="18" t="s">
        <v>250</v>
      </c>
      <c r="BM641" s="193" t="s">
        <v>1288</v>
      </c>
    </row>
    <row r="642" s="13" customFormat="1">
      <c r="A642" s="13"/>
      <c r="B642" s="211"/>
      <c r="C642" s="13"/>
      <c r="D642" s="195" t="s">
        <v>220</v>
      </c>
      <c r="E642" s="212" t="s">
        <v>1</v>
      </c>
      <c r="F642" s="213" t="s">
        <v>1282</v>
      </c>
      <c r="G642" s="13"/>
      <c r="H642" s="214">
        <v>14.616</v>
      </c>
      <c r="I642" s="215"/>
      <c r="J642" s="13"/>
      <c r="K642" s="13"/>
      <c r="L642" s="211"/>
      <c r="M642" s="216"/>
      <c r="N642" s="217"/>
      <c r="O642" s="217"/>
      <c r="P642" s="217"/>
      <c r="Q642" s="217"/>
      <c r="R642" s="217"/>
      <c r="S642" s="217"/>
      <c r="T642" s="218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12" t="s">
        <v>220</v>
      </c>
      <c r="AU642" s="212" t="s">
        <v>86</v>
      </c>
      <c r="AV642" s="13" t="s">
        <v>86</v>
      </c>
      <c r="AW642" s="13" t="s">
        <v>33</v>
      </c>
      <c r="AX642" s="13" t="s">
        <v>84</v>
      </c>
      <c r="AY642" s="212" t="s">
        <v>168</v>
      </c>
    </row>
    <row r="643" s="2" customFormat="1" ht="24.15" customHeight="1">
      <c r="A643" s="37"/>
      <c r="B643" s="180"/>
      <c r="C643" s="200" t="s">
        <v>1289</v>
      </c>
      <c r="D643" s="200" t="s">
        <v>209</v>
      </c>
      <c r="E643" s="201" t="s">
        <v>1290</v>
      </c>
      <c r="F643" s="202" t="s">
        <v>1291</v>
      </c>
      <c r="G643" s="203" t="s">
        <v>218</v>
      </c>
      <c r="H643" s="204">
        <v>34.103999999999999</v>
      </c>
      <c r="I643" s="205"/>
      <c r="J643" s="206">
        <f>ROUND(I643*H643,2)</f>
        <v>0</v>
      </c>
      <c r="K643" s="207"/>
      <c r="L643" s="208"/>
      <c r="M643" s="209" t="s">
        <v>1</v>
      </c>
      <c r="N643" s="210" t="s">
        <v>42</v>
      </c>
      <c r="O643" s="76"/>
      <c r="P643" s="191">
        <f>O643*H643</f>
        <v>0</v>
      </c>
      <c r="Q643" s="191">
        <v>0.027</v>
      </c>
      <c r="R643" s="191">
        <f>Q643*H643</f>
        <v>0.92080799999999996</v>
      </c>
      <c r="S643" s="191">
        <v>0</v>
      </c>
      <c r="T643" s="192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193" t="s">
        <v>333</v>
      </c>
      <c r="AT643" s="193" t="s">
        <v>209</v>
      </c>
      <c r="AU643" s="193" t="s">
        <v>86</v>
      </c>
      <c r="AY643" s="18" t="s">
        <v>168</v>
      </c>
      <c r="BE643" s="194">
        <f>IF(N643="základní",J643,0)</f>
        <v>0</v>
      </c>
      <c r="BF643" s="194">
        <f>IF(N643="snížená",J643,0)</f>
        <v>0</v>
      </c>
      <c r="BG643" s="194">
        <f>IF(N643="zákl. přenesená",J643,0)</f>
        <v>0</v>
      </c>
      <c r="BH643" s="194">
        <f>IF(N643="sníž. přenesená",J643,0)</f>
        <v>0</v>
      </c>
      <c r="BI643" s="194">
        <f>IF(N643="nulová",J643,0)</f>
        <v>0</v>
      </c>
      <c r="BJ643" s="18" t="s">
        <v>84</v>
      </c>
      <c r="BK643" s="194">
        <f>ROUND(I643*H643,2)</f>
        <v>0</v>
      </c>
      <c r="BL643" s="18" t="s">
        <v>250</v>
      </c>
      <c r="BM643" s="193" t="s">
        <v>1292</v>
      </c>
    </row>
    <row r="644" s="13" customFormat="1">
      <c r="A644" s="13"/>
      <c r="B644" s="211"/>
      <c r="C644" s="13"/>
      <c r="D644" s="195" t="s">
        <v>220</v>
      </c>
      <c r="E644" s="212" t="s">
        <v>1</v>
      </c>
      <c r="F644" s="213" t="s">
        <v>1283</v>
      </c>
      <c r="G644" s="13"/>
      <c r="H644" s="214">
        <v>34.103999999999999</v>
      </c>
      <c r="I644" s="215"/>
      <c r="J644" s="13"/>
      <c r="K644" s="13"/>
      <c r="L644" s="211"/>
      <c r="M644" s="216"/>
      <c r="N644" s="217"/>
      <c r="O644" s="217"/>
      <c r="P644" s="217"/>
      <c r="Q644" s="217"/>
      <c r="R644" s="217"/>
      <c r="S644" s="217"/>
      <c r="T644" s="218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12" t="s">
        <v>220</v>
      </c>
      <c r="AU644" s="212" t="s">
        <v>86</v>
      </c>
      <c r="AV644" s="13" t="s">
        <v>86</v>
      </c>
      <c r="AW644" s="13" t="s">
        <v>33</v>
      </c>
      <c r="AX644" s="13" t="s">
        <v>84</v>
      </c>
      <c r="AY644" s="212" t="s">
        <v>168</v>
      </c>
    </row>
    <row r="645" s="2" customFormat="1" ht="24.15" customHeight="1">
      <c r="A645" s="37"/>
      <c r="B645" s="180"/>
      <c r="C645" s="200" t="s">
        <v>1293</v>
      </c>
      <c r="D645" s="200" t="s">
        <v>209</v>
      </c>
      <c r="E645" s="201" t="s">
        <v>1294</v>
      </c>
      <c r="F645" s="202" t="s">
        <v>1295</v>
      </c>
      <c r="G645" s="203" t="s">
        <v>218</v>
      </c>
      <c r="H645" s="204">
        <v>19.488</v>
      </c>
      <c r="I645" s="205"/>
      <c r="J645" s="206">
        <f>ROUND(I645*H645,2)</f>
        <v>0</v>
      </c>
      <c r="K645" s="207"/>
      <c r="L645" s="208"/>
      <c r="M645" s="209" t="s">
        <v>1</v>
      </c>
      <c r="N645" s="210" t="s">
        <v>42</v>
      </c>
      <c r="O645" s="76"/>
      <c r="P645" s="191">
        <f>O645*H645</f>
        <v>0</v>
      </c>
      <c r="Q645" s="191">
        <v>0.027</v>
      </c>
      <c r="R645" s="191">
        <f>Q645*H645</f>
        <v>0.52617599999999998</v>
      </c>
      <c r="S645" s="191">
        <v>0</v>
      </c>
      <c r="T645" s="192">
        <f>S645*H645</f>
        <v>0</v>
      </c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R645" s="193" t="s">
        <v>333</v>
      </c>
      <c r="AT645" s="193" t="s">
        <v>209</v>
      </c>
      <c r="AU645" s="193" t="s">
        <v>86</v>
      </c>
      <c r="AY645" s="18" t="s">
        <v>168</v>
      </c>
      <c r="BE645" s="194">
        <f>IF(N645="základní",J645,0)</f>
        <v>0</v>
      </c>
      <c r="BF645" s="194">
        <f>IF(N645="snížená",J645,0)</f>
        <v>0</v>
      </c>
      <c r="BG645" s="194">
        <f>IF(N645="zákl. přenesená",J645,0)</f>
        <v>0</v>
      </c>
      <c r="BH645" s="194">
        <f>IF(N645="sníž. přenesená",J645,0)</f>
        <v>0</v>
      </c>
      <c r="BI645" s="194">
        <f>IF(N645="nulová",J645,0)</f>
        <v>0</v>
      </c>
      <c r="BJ645" s="18" t="s">
        <v>84</v>
      </c>
      <c r="BK645" s="194">
        <f>ROUND(I645*H645,2)</f>
        <v>0</v>
      </c>
      <c r="BL645" s="18" t="s">
        <v>250</v>
      </c>
      <c r="BM645" s="193" t="s">
        <v>1296</v>
      </c>
    </row>
    <row r="646" s="13" customFormat="1">
      <c r="A646" s="13"/>
      <c r="B646" s="211"/>
      <c r="C646" s="13"/>
      <c r="D646" s="195" t="s">
        <v>220</v>
      </c>
      <c r="E646" s="212" t="s">
        <v>1</v>
      </c>
      <c r="F646" s="213" t="s">
        <v>1284</v>
      </c>
      <c r="G646" s="13"/>
      <c r="H646" s="214">
        <v>19.488</v>
      </c>
      <c r="I646" s="215"/>
      <c r="J646" s="13"/>
      <c r="K646" s="13"/>
      <c r="L646" s="211"/>
      <c r="M646" s="216"/>
      <c r="N646" s="217"/>
      <c r="O646" s="217"/>
      <c r="P646" s="217"/>
      <c r="Q646" s="217"/>
      <c r="R646" s="217"/>
      <c r="S646" s="217"/>
      <c r="T646" s="218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12" t="s">
        <v>220</v>
      </c>
      <c r="AU646" s="212" t="s">
        <v>86</v>
      </c>
      <c r="AV646" s="13" t="s">
        <v>86</v>
      </c>
      <c r="AW646" s="13" t="s">
        <v>33</v>
      </c>
      <c r="AX646" s="13" t="s">
        <v>84</v>
      </c>
      <c r="AY646" s="212" t="s">
        <v>168</v>
      </c>
    </row>
    <row r="647" s="2" customFormat="1" ht="24.15" customHeight="1">
      <c r="A647" s="37"/>
      <c r="B647" s="180"/>
      <c r="C647" s="181" t="s">
        <v>1297</v>
      </c>
      <c r="D647" s="181" t="s">
        <v>171</v>
      </c>
      <c r="E647" s="182" t="s">
        <v>1298</v>
      </c>
      <c r="F647" s="183" t="s">
        <v>1299</v>
      </c>
      <c r="G647" s="184" t="s">
        <v>218</v>
      </c>
      <c r="H647" s="185">
        <v>3.96</v>
      </c>
      <c r="I647" s="186"/>
      <c r="J647" s="187">
        <f>ROUND(I647*H647,2)</f>
        <v>0</v>
      </c>
      <c r="K647" s="188"/>
      <c r="L647" s="38"/>
      <c r="M647" s="189" t="s">
        <v>1</v>
      </c>
      <c r="N647" s="190" t="s">
        <v>42</v>
      </c>
      <c r="O647" s="76"/>
      <c r="P647" s="191">
        <f>O647*H647</f>
        <v>0</v>
      </c>
      <c r="Q647" s="191">
        <v>0.00058</v>
      </c>
      <c r="R647" s="191">
        <f>Q647*H647</f>
        <v>0.0022967999999999999</v>
      </c>
      <c r="S647" s="191">
        <v>0</v>
      </c>
      <c r="T647" s="192">
        <f>S647*H647</f>
        <v>0</v>
      </c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R647" s="193" t="s">
        <v>250</v>
      </c>
      <c r="AT647" s="193" t="s">
        <v>171</v>
      </c>
      <c r="AU647" s="193" t="s">
        <v>86</v>
      </c>
      <c r="AY647" s="18" t="s">
        <v>168</v>
      </c>
      <c r="BE647" s="194">
        <f>IF(N647="základní",J647,0)</f>
        <v>0</v>
      </c>
      <c r="BF647" s="194">
        <f>IF(N647="snížená",J647,0)</f>
        <v>0</v>
      </c>
      <c r="BG647" s="194">
        <f>IF(N647="zákl. přenesená",J647,0)</f>
        <v>0</v>
      </c>
      <c r="BH647" s="194">
        <f>IF(N647="sníž. přenesená",J647,0)</f>
        <v>0</v>
      </c>
      <c r="BI647" s="194">
        <f>IF(N647="nulová",J647,0)</f>
        <v>0</v>
      </c>
      <c r="BJ647" s="18" t="s">
        <v>84</v>
      </c>
      <c r="BK647" s="194">
        <f>ROUND(I647*H647,2)</f>
        <v>0</v>
      </c>
      <c r="BL647" s="18" t="s">
        <v>250</v>
      </c>
      <c r="BM647" s="193" t="s">
        <v>1300</v>
      </c>
    </row>
    <row r="648" s="13" customFormat="1">
      <c r="A648" s="13"/>
      <c r="B648" s="211"/>
      <c r="C648" s="13"/>
      <c r="D648" s="195" t="s">
        <v>220</v>
      </c>
      <c r="E648" s="212" t="s">
        <v>1</v>
      </c>
      <c r="F648" s="213" t="s">
        <v>1301</v>
      </c>
      <c r="G648" s="13"/>
      <c r="H648" s="214">
        <v>3.96</v>
      </c>
      <c r="I648" s="215"/>
      <c r="J648" s="13"/>
      <c r="K648" s="13"/>
      <c r="L648" s="211"/>
      <c r="M648" s="216"/>
      <c r="N648" s="217"/>
      <c r="O648" s="217"/>
      <c r="P648" s="217"/>
      <c r="Q648" s="217"/>
      <c r="R648" s="217"/>
      <c r="S648" s="217"/>
      <c r="T648" s="218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12" t="s">
        <v>220</v>
      </c>
      <c r="AU648" s="212" t="s">
        <v>86</v>
      </c>
      <c r="AV648" s="13" t="s">
        <v>86</v>
      </c>
      <c r="AW648" s="13" t="s">
        <v>33</v>
      </c>
      <c r="AX648" s="13" t="s">
        <v>84</v>
      </c>
      <c r="AY648" s="212" t="s">
        <v>168</v>
      </c>
    </row>
    <row r="649" s="2" customFormat="1" ht="24.15" customHeight="1">
      <c r="A649" s="37"/>
      <c r="B649" s="180"/>
      <c r="C649" s="200" t="s">
        <v>1302</v>
      </c>
      <c r="D649" s="200" t="s">
        <v>209</v>
      </c>
      <c r="E649" s="201" t="s">
        <v>1303</v>
      </c>
      <c r="F649" s="202" t="s">
        <v>1304</v>
      </c>
      <c r="G649" s="203" t="s">
        <v>218</v>
      </c>
      <c r="H649" s="204">
        <v>3.96</v>
      </c>
      <c r="I649" s="205"/>
      <c r="J649" s="206">
        <f>ROUND(I649*H649,2)</f>
        <v>0</v>
      </c>
      <c r="K649" s="207"/>
      <c r="L649" s="208"/>
      <c r="M649" s="209" t="s">
        <v>1</v>
      </c>
      <c r="N649" s="210" t="s">
        <v>42</v>
      </c>
      <c r="O649" s="76"/>
      <c r="P649" s="191">
        <f>O649*H649</f>
        <v>0</v>
      </c>
      <c r="Q649" s="191">
        <v>0.027</v>
      </c>
      <c r="R649" s="191">
        <f>Q649*H649</f>
        <v>0.10692</v>
      </c>
      <c r="S649" s="191">
        <v>0</v>
      </c>
      <c r="T649" s="192">
        <f>S649*H649</f>
        <v>0</v>
      </c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R649" s="193" t="s">
        <v>333</v>
      </c>
      <c r="AT649" s="193" t="s">
        <v>209</v>
      </c>
      <c r="AU649" s="193" t="s">
        <v>86</v>
      </c>
      <c r="AY649" s="18" t="s">
        <v>168</v>
      </c>
      <c r="BE649" s="194">
        <f>IF(N649="základní",J649,0)</f>
        <v>0</v>
      </c>
      <c r="BF649" s="194">
        <f>IF(N649="snížená",J649,0)</f>
        <v>0</v>
      </c>
      <c r="BG649" s="194">
        <f>IF(N649="zákl. přenesená",J649,0)</f>
        <v>0</v>
      </c>
      <c r="BH649" s="194">
        <f>IF(N649="sníž. přenesená",J649,0)</f>
        <v>0</v>
      </c>
      <c r="BI649" s="194">
        <f>IF(N649="nulová",J649,0)</f>
        <v>0</v>
      </c>
      <c r="BJ649" s="18" t="s">
        <v>84</v>
      </c>
      <c r="BK649" s="194">
        <f>ROUND(I649*H649,2)</f>
        <v>0</v>
      </c>
      <c r="BL649" s="18" t="s">
        <v>250</v>
      </c>
      <c r="BM649" s="193" t="s">
        <v>1305</v>
      </c>
    </row>
    <row r="650" s="2" customFormat="1" ht="24.15" customHeight="1">
      <c r="A650" s="37"/>
      <c r="B650" s="180"/>
      <c r="C650" s="181" t="s">
        <v>1306</v>
      </c>
      <c r="D650" s="181" t="s">
        <v>171</v>
      </c>
      <c r="E650" s="182" t="s">
        <v>1307</v>
      </c>
      <c r="F650" s="183" t="s">
        <v>1308</v>
      </c>
      <c r="G650" s="184" t="s">
        <v>520</v>
      </c>
      <c r="H650" s="185">
        <v>148.58000000000001</v>
      </c>
      <c r="I650" s="186"/>
      <c r="J650" s="187">
        <f>ROUND(I650*H650,2)</f>
        <v>0</v>
      </c>
      <c r="K650" s="188"/>
      <c r="L650" s="38"/>
      <c r="M650" s="189" t="s">
        <v>1</v>
      </c>
      <c r="N650" s="190" t="s">
        <v>42</v>
      </c>
      <c r="O650" s="76"/>
      <c r="P650" s="191">
        <f>O650*H650</f>
        <v>0</v>
      </c>
      <c r="Q650" s="191">
        <v>6.0000000000000002E-05</v>
      </c>
      <c r="R650" s="191">
        <f>Q650*H650</f>
        <v>0.0089148000000000005</v>
      </c>
      <c r="S650" s="191">
        <v>0</v>
      </c>
      <c r="T650" s="192">
        <f>S650*H650</f>
        <v>0</v>
      </c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R650" s="193" t="s">
        <v>250</v>
      </c>
      <c r="AT650" s="193" t="s">
        <v>171</v>
      </c>
      <c r="AU650" s="193" t="s">
        <v>86</v>
      </c>
      <c r="AY650" s="18" t="s">
        <v>168</v>
      </c>
      <c r="BE650" s="194">
        <f>IF(N650="základní",J650,0)</f>
        <v>0</v>
      </c>
      <c r="BF650" s="194">
        <f>IF(N650="snížená",J650,0)</f>
        <v>0</v>
      </c>
      <c r="BG650" s="194">
        <f>IF(N650="zákl. přenesená",J650,0)</f>
        <v>0</v>
      </c>
      <c r="BH650" s="194">
        <f>IF(N650="sníž. přenesená",J650,0)</f>
        <v>0</v>
      </c>
      <c r="BI650" s="194">
        <f>IF(N650="nulová",J650,0)</f>
        <v>0</v>
      </c>
      <c r="BJ650" s="18" t="s">
        <v>84</v>
      </c>
      <c r="BK650" s="194">
        <f>ROUND(I650*H650,2)</f>
        <v>0</v>
      </c>
      <c r="BL650" s="18" t="s">
        <v>250</v>
      </c>
      <c r="BM650" s="193" t="s">
        <v>1309</v>
      </c>
    </row>
    <row r="651" s="13" customFormat="1">
      <c r="A651" s="13"/>
      <c r="B651" s="211"/>
      <c r="C651" s="13"/>
      <c r="D651" s="195" t="s">
        <v>220</v>
      </c>
      <c r="E651" s="212" t="s">
        <v>1</v>
      </c>
      <c r="F651" s="213" t="s">
        <v>1310</v>
      </c>
      <c r="G651" s="13"/>
      <c r="H651" s="214">
        <v>124.04000000000001</v>
      </c>
      <c r="I651" s="215"/>
      <c r="J651" s="13"/>
      <c r="K651" s="13"/>
      <c r="L651" s="211"/>
      <c r="M651" s="216"/>
      <c r="N651" s="217"/>
      <c r="O651" s="217"/>
      <c r="P651" s="217"/>
      <c r="Q651" s="217"/>
      <c r="R651" s="217"/>
      <c r="S651" s="217"/>
      <c r="T651" s="218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12" t="s">
        <v>220</v>
      </c>
      <c r="AU651" s="212" t="s">
        <v>86</v>
      </c>
      <c r="AV651" s="13" t="s">
        <v>86</v>
      </c>
      <c r="AW651" s="13" t="s">
        <v>33</v>
      </c>
      <c r="AX651" s="13" t="s">
        <v>77</v>
      </c>
      <c r="AY651" s="212" t="s">
        <v>168</v>
      </c>
    </row>
    <row r="652" s="13" customFormat="1">
      <c r="A652" s="13"/>
      <c r="B652" s="211"/>
      <c r="C652" s="13"/>
      <c r="D652" s="195" t="s">
        <v>220</v>
      </c>
      <c r="E652" s="212" t="s">
        <v>1</v>
      </c>
      <c r="F652" s="213" t="s">
        <v>1311</v>
      </c>
      <c r="G652" s="13"/>
      <c r="H652" s="214">
        <v>14.279999999999999</v>
      </c>
      <c r="I652" s="215"/>
      <c r="J652" s="13"/>
      <c r="K652" s="13"/>
      <c r="L652" s="211"/>
      <c r="M652" s="216"/>
      <c r="N652" s="217"/>
      <c r="O652" s="217"/>
      <c r="P652" s="217"/>
      <c r="Q652" s="217"/>
      <c r="R652" s="217"/>
      <c r="S652" s="217"/>
      <c r="T652" s="218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12" t="s">
        <v>220</v>
      </c>
      <c r="AU652" s="212" t="s">
        <v>86</v>
      </c>
      <c r="AV652" s="13" t="s">
        <v>86</v>
      </c>
      <c r="AW652" s="13" t="s">
        <v>33</v>
      </c>
      <c r="AX652" s="13" t="s">
        <v>77</v>
      </c>
      <c r="AY652" s="212" t="s">
        <v>168</v>
      </c>
    </row>
    <row r="653" s="15" customFormat="1">
      <c r="A653" s="15"/>
      <c r="B653" s="227"/>
      <c r="C653" s="15"/>
      <c r="D653" s="195" t="s">
        <v>220</v>
      </c>
      <c r="E653" s="228" t="s">
        <v>1</v>
      </c>
      <c r="F653" s="229" t="s">
        <v>1312</v>
      </c>
      <c r="G653" s="15"/>
      <c r="H653" s="230">
        <v>138.31999999999999</v>
      </c>
      <c r="I653" s="231"/>
      <c r="J653" s="15"/>
      <c r="K653" s="15"/>
      <c r="L653" s="227"/>
      <c r="M653" s="232"/>
      <c r="N653" s="233"/>
      <c r="O653" s="233"/>
      <c r="P653" s="233"/>
      <c r="Q653" s="233"/>
      <c r="R653" s="233"/>
      <c r="S653" s="233"/>
      <c r="T653" s="234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28" t="s">
        <v>220</v>
      </c>
      <c r="AU653" s="228" t="s">
        <v>86</v>
      </c>
      <c r="AV653" s="15" t="s">
        <v>181</v>
      </c>
      <c r="AW653" s="15" t="s">
        <v>33</v>
      </c>
      <c r="AX653" s="15" t="s">
        <v>77</v>
      </c>
      <c r="AY653" s="228" t="s">
        <v>168</v>
      </c>
    </row>
    <row r="654" s="13" customFormat="1">
      <c r="A654" s="13"/>
      <c r="B654" s="211"/>
      <c r="C654" s="13"/>
      <c r="D654" s="195" t="s">
        <v>220</v>
      </c>
      <c r="E654" s="212" t="s">
        <v>1</v>
      </c>
      <c r="F654" s="213" t="s">
        <v>1313</v>
      </c>
      <c r="G654" s="13"/>
      <c r="H654" s="214">
        <v>10.26</v>
      </c>
      <c r="I654" s="215"/>
      <c r="J654" s="13"/>
      <c r="K654" s="13"/>
      <c r="L654" s="211"/>
      <c r="M654" s="216"/>
      <c r="N654" s="217"/>
      <c r="O654" s="217"/>
      <c r="P654" s="217"/>
      <c r="Q654" s="217"/>
      <c r="R654" s="217"/>
      <c r="S654" s="217"/>
      <c r="T654" s="218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12" t="s">
        <v>220</v>
      </c>
      <c r="AU654" s="212" t="s">
        <v>86</v>
      </c>
      <c r="AV654" s="13" t="s">
        <v>86</v>
      </c>
      <c r="AW654" s="13" t="s">
        <v>33</v>
      </c>
      <c r="AX654" s="13" t="s">
        <v>77</v>
      </c>
      <c r="AY654" s="212" t="s">
        <v>168</v>
      </c>
    </row>
    <row r="655" s="15" customFormat="1">
      <c r="A655" s="15"/>
      <c r="B655" s="227"/>
      <c r="C655" s="15"/>
      <c r="D655" s="195" t="s">
        <v>220</v>
      </c>
      <c r="E655" s="228" t="s">
        <v>1</v>
      </c>
      <c r="F655" s="229" t="s">
        <v>1314</v>
      </c>
      <c r="G655" s="15"/>
      <c r="H655" s="230">
        <v>10.26</v>
      </c>
      <c r="I655" s="231"/>
      <c r="J655" s="15"/>
      <c r="K655" s="15"/>
      <c r="L655" s="227"/>
      <c r="M655" s="232"/>
      <c r="N655" s="233"/>
      <c r="O655" s="233"/>
      <c r="P655" s="233"/>
      <c r="Q655" s="233"/>
      <c r="R655" s="233"/>
      <c r="S655" s="233"/>
      <c r="T655" s="234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28" t="s">
        <v>220</v>
      </c>
      <c r="AU655" s="228" t="s">
        <v>86</v>
      </c>
      <c r="AV655" s="15" t="s">
        <v>181</v>
      </c>
      <c r="AW655" s="15" t="s">
        <v>33</v>
      </c>
      <c r="AX655" s="15" t="s">
        <v>77</v>
      </c>
      <c r="AY655" s="228" t="s">
        <v>168</v>
      </c>
    </row>
    <row r="656" s="14" customFormat="1">
      <c r="A656" s="14"/>
      <c r="B656" s="219"/>
      <c r="C656" s="14"/>
      <c r="D656" s="195" t="s">
        <v>220</v>
      </c>
      <c r="E656" s="220" t="s">
        <v>1</v>
      </c>
      <c r="F656" s="221" t="s">
        <v>261</v>
      </c>
      <c r="G656" s="14"/>
      <c r="H656" s="222">
        <v>148.58000000000001</v>
      </c>
      <c r="I656" s="223"/>
      <c r="J656" s="14"/>
      <c r="K656" s="14"/>
      <c r="L656" s="219"/>
      <c r="M656" s="224"/>
      <c r="N656" s="225"/>
      <c r="O656" s="225"/>
      <c r="P656" s="225"/>
      <c r="Q656" s="225"/>
      <c r="R656" s="225"/>
      <c r="S656" s="225"/>
      <c r="T656" s="226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20" t="s">
        <v>220</v>
      </c>
      <c r="AU656" s="220" t="s">
        <v>86</v>
      </c>
      <c r="AV656" s="14" t="s">
        <v>175</v>
      </c>
      <c r="AW656" s="14" t="s">
        <v>33</v>
      </c>
      <c r="AX656" s="14" t="s">
        <v>84</v>
      </c>
      <c r="AY656" s="220" t="s">
        <v>168</v>
      </c>
    </row>
    <row r="657" s="2" customFormat="1" ht="24.15" customHeight="1">
      <c r="A657" s="37"/>
      <c r="B657" s="180"/>
      <c r="C657" s="181" t="s">
        <v>1315</v>
      </c>
      <c r="D657" s="181" t="s">
        <v>171</v>
      </c>
      <c r="E657" s="182" t="s">
        <v>1316</v>
      </c>
      <c r="F657" s="183" t="s">
        <v>1317</v>
      </c>
      <c r="G657" s="184" t="s">
        <v>520</v>
      </c>
      <c r="H657" s="185">
        <v>148.58000000000001</v>
      </c>
      <c r="I657" s="186"/>
      <c r="J657" s="187">
        <f>ROUND(I657*H657,2)</f>
        <v>0</v>
      </c>
      <c r="K657" s="188"/>
      <c r="L657" s="38"/>
      <c r="M657" s="189" t="s">
        <v>1</v>
      </c>
      <c r="N657" s="190" t="s">
        <v>42</v>
      </c>
      <c r="O657" s="76"/>
      <c r="P657" s="191">
        <f>O657*H657</f>
        <v>0</v>
      </c>
      <c r="Q657" s="191">
        <v>6.9999999999999994E-05</v>
      </c>
      <c r="R657" s="191">
        <f>Q657*H657</f>
        <v>0.010400599999999999</v>
      </c>
      <c r="S657" s="191">
        <v>0</v>
      </c>
      <c r="T657" s="192">
        <f>S657*H657</f>
        <v>0</v>
      </c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R657" s="193" t="s">
        <v>250</v>
      </c>
      <c r="AT657" s="193" t="s">
        <v>171</v>
      </c>
      <c r="AU657" s="193" t="s">
        <v>86</v>
      </c>
      <c r="AY657" s="18" t="s">
        <v>168</v>
      </c>
      <c r="BE657" s="194">
        <f>IF(N657="základní",J657,0)</f>
        <v>0</v>
      </c>
      <c r="BF657" s="194">
        <f>IF(N657="snížená",J657,0)</f>
        <v>0</v>
      </c>
      <c r="BG657" s="194">
        <f>IF(N657="zákl. přenesená",J657,0)</f>
        <v>0</v>
      </c>
      <c r="BH657" s="194">
        <f>IF(N657="sníž. přenesená",J657,0)</f>
        <v>0</v>
      </c>
      <c r="BI657" s="194">
        <f>IF(N657="nulová",J657,0)</f>
        <v>0</v>
      </c>
      <c r="BJ657" s="18" t="s">
        <v>84</v>
      </c>
      <c r="BK657" s="194">
        <f>ROUND(I657*H657,2)</f>
        <v>0</v>
      </c>
      <c r="BL657" s="18" t="s">
        <v>250</v>
      </c>
      <c r="BM657" s="193" t="s">
        <v>1318</v>
      </c>
    </row>
    <row r="658" s="2" customFormat="1" ht="37.8" customHeight="1">
      <c r="A658" s="37"/>
      <c r="B658" s="180"/>
      <c r="C658" s="181" t="s">
        <v>1319</v>
      </c>
      <c r="D658" s="181" t="s">
        <v>171</v>
      </c>
      <c r="E658" s="182" t="s">
        <v>1320</v>
      </c>
      <c r="F658" s="183" t="s">
        <v>1321</v>
      </c>
      <c r="G658" s="184" t="s">
        <v>316</v>
      </c>
      <c r="H658" s="185">
        <v>1</v>
      </c>
      <c r="I658" s="186"/>
      <c r="J658" s="187">
        <f>ROUND(I658*H658,2)</f>
        <v>0</v>
      </c>
      <c r="K658" s="188"/>
      <c r="L658" s="38"/>
      <c r="M658" s="189" t="s">
        <v>1</v>
      </c>
      <c r="N658" s="190" t="s">
        <v>42</v>
      </c>
      <c r="O658" s="76"/>
      <c r="P658" s="191">
        <f>O658*H658</f>
        <v>0</v>
      </c>
      <c r="Q658" s="191">
        <v>0</v>
      </c>
      <c r="R658" s="191">
        <f>Q658*H658</f>
        <v>0</v>
      </c>
      <c r="S658" s="191">
        <v>0</v>
      </c>
      <c r="T658" s="192">
        <f>S658*H658</f>
        <v>0</v>
      </c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R658" s="193" t="s">
        <v>250</v>
      </c>
      <c r="AT658" s="193" t="s">
        <v>171</v>
      </c>
      <c r="AU658" s="193" t="s">
        <v>86</v>
      </c>
      <c r="AY658" s="18" t="s">
        <v>168</v>
      </c>
      <c r="BE658" s="194">
        <f>IF(N658="základní",J658,0)</f>
        <v>0</v>
      </c>
      <c r="BF658" s="194">
        <f>IF(N658="snížená",J658,0)</f>
        <v>0</v>
      </c>
      <c r="BG658" s="194">
        <f>IF(N658="zákl. přenesená",J658,0)</f>
        <v>0</v>
      </c>
      <c r="BH658" s="194">
        <f>IF(N658="sníž. přenesená",J658,0)</f>
        <v>0</v>
      </c>
      <c r="BI658" s="194">
        <f>IF(N658="nulová",J658,0)</f>
        <v>0</v>
      </c>
      <c r="BJ658" s="18" t="s">
        <v>84</v>
      </c>
      <c r="BK658" s="194">
        <f>ROUND(I658*H658,2)</f>
        <v>0</v>
      </c>
      <c r="BL658" s="18" t="s">
        <v>250</v>
      </c>
      <c r="BM658" s="193" t="s">
        <v>1322</v>
      </c>
    </row>
    <row r="659" s="13" customFormat="1">
      <c r="A659" s="13"/>
      <c r="B659" s="211"/>
      <c r="C659" s="13"/>
      <c r="D659" s="195" t="s">
        <v>220</v>
      </c>
      <c r="E659" s="212" t="s">
        <v>1</v>
      </c>
      <c r="F659" s="213" t="s">
        <v>1323</v>
      </c>
      <c r="G659" s="13"/>
      <c r="H659" s="214">
        <v>1</v>
      </c>
      <c r="I659" s="215"/>
      <c r="J659" s="13"/>
      <c r="K659" s="13"/>
      <c r="L659" s="211"/>
      <c r="M659" s="216"/>
      <c r="N659" s="217"/>
      <c r="O659" s="217"/>
      <c r="P659" s="217"/>
      <c r="Q659" s="217"/>
      <c r="R659" s="217"/>
      <c r="S659" s="217"/>
      <c r="T659" s="218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12" t="s">
        <v>220</v>
      </c>
      <c r="AU659" s="212" t="s">
        <v>86</v>
      </c>
      <c r="AV659" s="13" t="s">
        <v>86</v>
      </c>
      <c r="AW659" s="13" t="s">
        <v>33</v>
      </c>
      <c r="AX659" s="13" t="s">
        <v>84</v>
      </c>
      <c r="AY659" s="212" t="s">
        <v>168</v>
      </c>
    </row>
    <row r="660" s="2" customFormat="1" ht="37.8" customHeight="1">
      <c r="A660" s="37"/>
      <c r="B660" s="180"/>
      <c r="C660" s="200" t="s">
        <v>1324</v>
      </c>
      <c r="D660" s="200" t="s">
        <v>209</v>
      </c>
      <c r="E660" s="201" t="s">
        <v>1325</v>
      </c>
      <c r="F660" s="202" t="s">
        <v>1326</v>
      </c>
      <c r="G660" s="203" t="s">
        <v>218</v>
      </c>
      <c r="H660" s="204">
        <v>6.5659999999999998</v>
      </c>
      <c r="I660" s="205"/>
      <c r="J660" s="206">
        <f>ROUND(I660*H660,2)</f>
        <v>0</v>
      </c>
      <c r="K660" s="207"/>
      <c r="L660" s="208"/>
      <c r="M660" s="209" t="s">
        <v>1</v>
      </c>
      <c r="N660" s="210" t="s">
        <v>42</v>
      </c>
      <c r="O660" s="76"/>
      <c r="P660" s="191">
        <f>O660*H660</f>
        <v>0</v>
      </c>
      <c r="Q660" s="191">
        <v>0.038289999999999998</v>
      </c>
      <c r="R660" s="191">
        <f>Q660*H660</f>
        <v>0.25141213999999995</v>
      </c>
      <c r="S660" s="191">
        <v>0</v>
      </c>
      <c r="T660" s="192">
        <f>S660*H660</f>
        <v>0</v>
      </c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R660" s="193" t="s">
        <v>333</v>
      </c>
      <c r="AT660" s="193" t="s">
        <v>209</v>
      </c>
      <c r="AU660" s="193" t="s">
        <v>86</v>
      </c>
      <c r="AY660" s="18" t="s">
        <v>168</v>
      </c>
      <c r="BE660" s="194">
        <f>IF(N660="základní",J660,0)</f>
        <v>0</v>
      </c>
      <c r="BF660" s="194">
        <f>IF(N660="snížená",J660,0)</f>
        <v>0</v>
      </c>
      <c r="BG660" s="194">
        <f>IF(N660="zákl. přenesená",J660,0)</f>
        <v>0</v>
      </c>
      <c r="BH660" s="194">
        <f>IF(N660="sníž. přenesená",J660,0)</f>
        <v>0</v>
      </c>
      <c r="BI660" s="194">
        <f>IF(N660="nulová",J660,0)</f>
        <v>0</v>
      </c>
      <c r="BJ660" s="18" t="s">
        <v>84</v>
      </c>
      <c r="BK660" s="194">
        <f>ROUND(I660*H660,2)</f>
        <v>0</v>
      </c>
      <c r="BL660" s="18" t="s">
        <v>250</v>
      </c>
      <c r="BM660" s="193" t="s">
        <v>1327</v>
      </c>
    </row>
    <row r="661" s="2" customFormat="1">
      <c r="A661" s="37"/>
      <c r="B661" s="38"/>
      <c r="C661" s="37"/>
      <c r="D661" s="195" t="s">
        <v>188</v>
      </c>
      <c r="E661" s="37"/>
      <c r="F661" s="196" t="s">
        <v>1328</v>
      </c>
      <c r="G661" s="37"/>
      <c r="H661" s="37"/>
      <c r="I661" s="197"/>
      <c r="J661" s="37"/>
      <c r="K661" s="37"/>
      <c r="L661" s="38"/>
      <c r="M661" s="198"/>
      <c r="N661" s="199"/>
      <c r="O661" s="76"/>
      <c r="P661" s="76"/>
      <c r="Q661" s="76"/>
      <c r="R661" s="76"/>
      <c r="S661" s="76"/>
      <c r="T661" s="7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T661" s="18" t="s">
        <v>188</v>
      </c>
      <c r="AU661" s="18" t="s">
        <v>86</v>
      </c>
    </row>
    <row r="662" s="13" customFormat="1">
      <c r="A662" s="13"/>
      <c r="B662" s="211"/>
      <c r="C662" s="13"/>
      <c r="D662" s="195" t="s">
        <v>220</v>
      </c>
      <c r="E662" s="13"/>
      <c r="F662" s="213" t="s">
        <v>1329</v>
      </c>
      <c r="G662" s="13"/>
      <c r="H662" s="214">
        <v>6.5659999999999998</v>
      </c>
      <c r="I662" s="215"/>
      <c r="J662" s="13"/>
      <c r="K662" s="13"/>
      <c r="L662" s="211"/>
      <c r="M662" s="216"/>
      <c r="N662" s="217"/>
      <c r="O662" s="217"/>
      <c r="P662" s="217"/>
      <c r="Q662" s="217"/>
      <c r="R662" s="217"/>
      <c r="S662" s="217"/>
      <c r="T662" s="218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12" t="s">
        <v>220</v>
      </c>
      <c r="AU662" s="212" t="s">
        <v>86</v>
      </c>
      <c r="AV662" s="13" t="s">
        <v>86</v>
      </c>
      <c r="AW662" s="13" t="s">
        <v>3</v>
      </c>
      <c r="AX662" s="13" t="s">
        <v>84</v>
      </c>
      <c r="AY662" s="212" t="s">
        <v>168</v>
      </c>
    </row>
    <row r="663" s="2" customFormat="1" ht="16.5" customHeight="1">
      <c r="A663" s="37"/>
      <c r="B663" s="180"/>
      <c r="C663" s="181" t="s">
        <v>1330</v>
      </c>
      <c r="D663" s="181" t="s">
        <v>171</v>
      </c>
      <c r="E663" s="182" t="s">
        <v>1331</v>
      </c>
      <c r="F663" s="183" t="s">
        <v>1332</v>
      </c>
      <c r="G663" s="184" t="s">
        <v>316</v>
      </c>
      <c r="H663" s="185">
        <v>1</v>
      </c>
      <c r="I663" s="186"/>
      <c r="J663" s="187">
        <f>ROUND(I663*H663,2)</f>
        <v>0</v>
      </c>
      <c r="K663" s="188"/>
      <c r="L663" s="38"/>
      <c r="M663" s="189" t="s">
        <v>1</v>
      </c>
      <c r="N663" s="190" t="s">
        <v>42</v>
      </c>
      <c r="O663" s="76"/>
      <c r="P663" s="191">
        <f>O663*H663</f>
        <v>0</v>
      </c>
      <c r="Q663" s="191">
        <v>0</v>
      </c>
      <c r="R663" s="191">
        <f>Q663*H663</f>
        <v>0</v>
      </c>
      <c r="S663" s="191">
        <v>0</v>
      </c>
      <c r="T663" s="192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193" t="s">
        <v>250</v>
      </c>
      <c r="AT663" s="193" t="s">
        <v>171</v>
      </c>
      <c r="AU663" s="193" t="s">
        <v>86</v>
      </c>
      <c r="AY663" s="18" t="s">
        <v>168</v>
      </c>
      <c r="BE663" s="194">
        <f>IF(N663="základní",J663,0)</f>
        <v>0</v>
      </c>
      <c r="BF663" s="194">
        <f>IF(N663="snížená",J663,0)</f>
        <v>0</v>
      </c>
      <c r="BG663" s="194">
        <f>IF(N663="zákl. přenesená",J663,0)</f>
        <v>0</v>
      </c>
      <c r="BH663" s="194">
        <f>IF(N663="sníž. přenesená",J663,0)</f>
        <v>0</v>
      </c>
      <c r="BI663" s="194">
        <f>IF(N663="nulová",J663,0)</f>
        <v>0</v>
      </c>
      <c r="BJ663" s="18" t="s">
        <v>84</v>
      </c>
      <c r="BK663" s="194">
        <f>ROUND(I663*H663,2)</f>
        <v>0</v>
      </c>
      <c r="BL663" s="18" t="s">
        <v>250</v>
      </c>
      <c r="BM663" s="193" t="s">
        <v>1333</v>
      </c>
    </row>
    <row r="664" s="13" customFormat="1">
      <c r="A664" s="13"/>
      <c r="B664" s="211"/>
      <c r="C664" s="13"/>
      <c r="D664" s="195" t="s">
        <v>220</v>
      </c>
      <c r="E664" s="212" t="s">
        <v>1</v>
      </c>
      <c r="F664" s="213" t="s">
        <v>84</v>
      </c>
      <c r="G664" s="13"/>
      <c r="H664" s="214">
        <v>1</v>
      </c>
      <c r="I664" s="215"/>
      <c r="J664" s="13"/>
      <c r="K664" s="13"/>
      <c r="L664" s="211"/>
      <c r="M664" s="216"/>
      <c r="N664" s="217"/>
      <c r="O664" s="217"/>
      <c r="P664" s="217"/>
      <c r="Q664" s="217"/>
      <c r="R664" s="217"/>
      <c r="S664" s="217"/>
      <c r="T664" s="218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12" t="s">
        <v>220</v>
      </c>
      <c r="AU664" s="212" t="s">
        <v>86</v>
      </c>
      <c r="AV664" s="13" t="s">
        <v>86</v>
      </c>
      <c r="AW664" s="13" t="s">
        <v>33</v>
      </c>
      <c r="AX664" s="13" t="s">
        <v>84</v>
      </c>
      <c r="AY664" s="212" t="s">
        <v>168</v>
      </c>
    </row>
    <row r="665" s="2" customFormat="1" ht="16.5" customHeight="1">
      <c r="A665" s="37"/>
      <c r="B665" s="180"/>
      <c r="C665" s="200" t="s">
        <v>1334</v>
      </c>
      <c r="D665" s="200" t="s">
        <v>209</v>
      </c>
      <c r="E665" s="201" t="s">
        <v>1335</v>
      </c>
      <c r="F665" s="202" t="s">
        <v>1336</v>
      </c>
      <c r="G665" s="203" t="s">
        <v>316</v>
      </c>
      <c r="H665" s="204">
        <v>1</v>
      </c>
      <c r="I665" s="205"/>
      <c r="J665" s="206">
        <f>ROUND(I665*H665,2)</f>
        <v>0</v>
      </c>
      <c r="K665" s="207"/>
      <c r="L665" s="208"/>
      <c r="M665" s="209" t="s">
        <v>1</v>
      </c>
      <c r="N665" s="210" t="s">
        <v>42</v>
      </c>
      <c r="O665" s="76"/>
      <c r="P665" s="191">
        <f>O665*H665</f>
        <v>0</v>
      </c>
      <c r="Q665" s="191">
        <v>0.0023999999999999998</v>
      </c>
      <c r="R665" s="191">
        <f>Q665*H665</f>
        <v>0.0023999999999999998</v>
      </c>
      <c r="S665" s="191">
        <v>0</v>
      </c>
      <c r="T665" s="192">
        <f>S665*H665</f>
        <v>0</v>
      </c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R665" s="193" t="s">
        <v>333</v>
      </c>
      <c r="AT665" s="193" t="s">
        <v>209</v>
      </c>
      <c r="AU665" s="193" t="s">
        <v>86</v>
      </c>
      <c r="AY665" s="18" t="s">
        <v>168</v>
      </c>
      <c r="BE665" s="194">
        <f>IF(N665="základní",J665,0)</f>
        <v>0</v>
      </c>
      <c r="BF665" s="194">
        <f>IF(N665="snížená",J665,0)</f>
        <v>0</v>
      </c>
      <c r="BG665" s="194">
        <f>IF(N665="zákl. přenesená",J665,0)</f>
        <v>0</v>
      </c>
      <c r="BH665" s="194">
        <f>IF(N665="sníž. přenesená",J665,0)</f>
        <v>0</v>
      </c>
      <c r="BI665" s="194">
        <f>IF(N665="nulová",J665,0)</f>
        <v>0</v>
      </c>
      <c r="BJ665" s="18" t="s">
        <v>84</v>
      </c>
      <c r="BK665" s="194">
        <f>ROUND(I665*H665,2)</f>
        <v>0</v>
      </c>
      <c r="BL665" s="18" t="s">
        <v>250</v>
      </c>
      <c r="BM665" s="193" t="s">
        <v>1337</v>
      </c>
    </row>
    <row r="666" s="2" customFormat="1" ht="16.5" customHeight="1">
      <c r="A666" s="37"/>
      <c r="B666" s="180"/>
      <c r="C666" s="181" t="s">
        <v>1338</v>
      </c>
      <c r="D666" s="181" t="s">
        <v>171</v>
      </c>
      <c r="E666" s="182" t="s">
        <v>1339</v>
      </c>
      <c r="F666" s="183" t="s">
        <v>1340</v>
      </c>
      <c r="G666" s="184" t="s">
        <v>316</v>
      </c>
      <c r="H666" s="185">
        <v>1</v>
      </c>
      <c r="I666" s="186"/>
      <c r="J666" s="187">
        <f>ROUND(I666*H666,2)</f>
        <v>0</v>
      </c>
      <c r="K666" s="188"/>
      <c r="L666" s="38"/>
      <c r="M666" s="189" t="s">
        <v>1</v>
      </c>
      <c r="N666" s="190" t="s">
        <v>42</v>
      </c>
      <c r="O666" s="76"/>
      <c r="P666" s="191">
        <f>O666*H666</f>
        <v>0</v>
      </c>
      <c r="Q666" s="191">
        <v>0</v>
      </c>
      <c r="R666" s="191">
        <f>Q666*H666</f>
        <v>0</v>
      </c>
      <c r="S666" s="191">
        <v>0</v>
      </c>
      <c r="T666" s="192">
        <f>S666*H666</f>
        <v>0</v>
      </c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R666" s="193" t="s">
        <v>250</v>
      </c>
      <c r="AT666" s="193" t="s">
        <v>171</v>
      </c>
      <c r="AU666" s="193" t="s">
        <v>86</v>
      </c>
      <c r="AY666" s="18" t="s">
        <v>168</v>
      </c>
      <c r="BE666" s="194">
        <f>IF(N666="základní",J666,0)</f>
        <v>0</v>
      </c>
      <c r="BF666" s="194">
        <f>IF(N666="snížená",J666,0)</f>
        <v>0</v>
      </c>
      <c r="BG666" s="194">
        <f>IF(N666="zákl. přenesená",J666,0)</f>
        <v>0</v>
      </c>
      <c r="BH666" s="194">
        <f>IF(N666="sníž. přenesená",J666,0)</f>
        <v>0</v>
      </c>
      <c r="BI666" s="194">
        <f>IF(N666="nulová",J666,0)</f>
        <v>0</v>
      </c>
      <c r="BJ666" s="18" t="s">
        <v>84</v>
      </c>
      <c r="BK666" s="194">
        <f>ROUND(I666*H666,2)</f>
        <v>0</v>
      </c>
      <c r="BL666" s="18" t="s">
        <v>250</v>
      </c>
      <c r="BM666" s="193" t="s">
        <v>1341</v>
      </c>
    </row>
    <row r="667" s="13" customFormat="1">
      <c r="A667" s="13"/>
      <c r="B667" s="211"/>
      <c r="C667" s="13"/>
      <c r="D667" s="195" t="s">
        <v>220</v>
      </c>
      <c r="E667" s="212" t="s">
        <v>1</v>
      </c>
      <c r="F667" s="213" t="s">
        <v>84</v>
      </c>
      <c r="G667" s="13"/>
      <c r="H667" s="214">
        <v>1</v>
      </c>
      <c r="I667" s="215"/>
      <c r="J667" s="13"/>
      <c r="K667" s="13"/>
      <c r="L667" s="211"/>
      <c r="M667" s="216"/>
      <c r="N667" s="217"/>
      <c r="O667" s="217"/>
      <c r="P667" s="217"/>
      <c r="Q667" s="217"/>
      <c r="R667" s="217"/>
      <c r="S667" s="217"/>
      <c r="T667" s="21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12" t="s">
        <v>220</v>
      </c>
      <c r="AU667" s="212" t="s">
        <v>86</v>
      </c>
      <c r="AV667" s="13" t="s">
        <v>86</v>
      </c>
      <c r="AW667" s="13" t="s">
        <v>33</v>
      </c>
      <c r="AX667" s="13" t="s">
        <v>84</v>
      </c>
      <c r="AY667" s="212" t="s">
        <v>168</v>
      </c>
    </row>
    <row r="668" s="2" customFormat="1" ht="16.5" customHeight="1">
      <c r="A668" s="37"/>
      <c r="B668" s="180"/>
      <c r="C668" s="200" t="s">
        <v>1342</v>
      </c>
      <c r="D668" s="200" t="s">
        <v>209</v>
      </c>
      <c r="E668" s="201" t="s">
        <v>1343</v>
      </c>
      <c r="F668" s="202" t="s">
        <v>1344</v>
      </c>
      <c r="G668" s="203" t="s">
        <v>316</v>
      </c>
      <c r="H668" s="204">
        <v>1</v>
      </c>
      <c r="I668" s="205"/>
      <c r="J668" s="206">
        <f>ROUND(I668*H668,2)</f>
        <v>0</v>
      </c>
      <c r="K668" s="207"/>
      <c r="L668" s="208"/>
      <c r="M668" s="209" t="s">
        <v>1</v>
      </c>
      <c r="N668" s="210" t="s">
        <v>42</v>
      </c>
      <c r="O668" s="76"/>
      <c r="P668" s="191">
        <f>O668*H668</f>
        <v>0</v>
      </c>
      <c r="Q668" s="191">
        <v>0.0022000000000000001</v>
      </c>
      <c r="R668" s="191">
        <f>Q668*H668</f>
        <v>0.0022000000000000001</v>
      </c>
      <c r="S668" s="191">
        <v>0</v>
      </c>
      <c r="T668" s="192">
        <f>S668*H668</f>
        <v>0</v>
      </c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R668" s="193" t="s">
        <v>333</v>
      </c>
      <c r="AT668" s="193" t="s">
        <v>209</v>
      </c>
      <c r="AU668" s="193" t="s">
        <v>86</v>
      </c>
      <c r="AY668" s="18" t="s">
        <v>168</v>
      </c>
      <c r="BE668" s="194">
        <f>IF(N668="základní",J668,0)</f>
        <v>0</v>
      </c>
      <c r="BF668" s="194">
        <f>IF(N668="snížená",J668,0)</f>
        <v>0</v>
      </c>
      <c r="BG668" s="194">
        <f>IF(N668="zákl. přenesená",J668,0)</f>
        <v>0</v>
      </c>
      <c r="BH668" s="194">
        <f>IF(N668="sníž. přenesená",J668,0)</f>
        <v>0</v>
      </c>
      <c r="BI668" s="194">
        <f>IF(N668="nulová",J668,0)</f>
        <v>0</v>
      </c>
      <c r="BJ668" s="18" t="s">
        <v>84</v>
      </c>
      <c r="BK668" s="194">
        <f>ROUND(I668*H668,2)</f>
        <v>0</v>
      </c>
      <c r="BL668" s="18" t="s">
        <v>250</v>
      </c>
      <c r="BM668" s="193" t="s">
        <v>1345</v>
      </c>
    </row>
    <row r="669" s="2" customFormat="1" ht="24.15" customHeight="1">
      <c r="A669" s="37"/>
      <c r="B669" s="180"/>
      <c r="C669" s="181" t="s">
        <v>1346</v>
      </c>
      <c r="D669" s="181" t="s">
        <v>171</v>
      </c>
      <c r="E669" s="182" t="s">
        <v>1347</v>
      </c>
      <c r="F669" s="183" t="s">
        <v>1348</v>
      </c>
      <c r="G669" s="184" t="s">
        <v>520</v>
      </c>
      <c r="H669" s="185">
        <v>4.5999999999999996</v>
      </c>
      <c r="I669" s="186"/>
      <c r="J669" s="187">
        <f>ROUND(I669*H669,2)</f>
        <v>0</v>
      </c>
      <c r="K669" s="188"/>
      <c r="L669" s="38"/>
      <c r="M669" s="189" t="s">
        <v>1</v>
      </c>
      <c r="N669" s="190" t="s">
        <v>42</v>
      </c>
      <c r="O669" s="76"/>
      <c r="P669" s="191">
        <f>O669*H669</f>
        <v>0</v>
      </c>
      <c r="Q669" s="191">
        <v>0</v>
      </c>
      <c r="R669" s="191">
        <f>Q669*H669</f>
        <v>0</v>
      </c>
      <c r="S669" s="191">
        <v>0</v>
      </c>
      <c r="T669" s="192">
        <f>S669*H669</f>
        <v>0</v>
      </c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R669" s="193" t="s">
        <v>250</v>
      </c>
      <c r="AT669" s="193" t="s">
        <v>171</v>
      </c>
      <c r="AU669" s="193" t="s">
        <v>86</v>
      </c>
      <c r="AY669" s="18" t="s">
        <v>168</v>
      </c>
      <c r="BE669" s="194">
        <f>IF(N669="základní",J669,0)</f>
        <v>0</v>
      </c>
      <c r="BF669" s="194">
        <f>IF(N669="snížená",J669,0)</f>
        <v>0</v>
      </c>
      <c r="BG669" s="194">
        <f>IF(N669="zákl. přenesená",J669,0)</f>
        <v>0</v>
      </c>
      <c r="BH669" s="194">
        <f>IF(N669="sníž. přenesená",J669,0)</f>
        <v>0</v>
      </c>
      <c r="BI669" s="194">
        <f>IF(N669="nulová",J669,0)</f>
        <v>0</v>
      </c>
      <c r="BJ669" s="18" t="s">
        <v>84</v>
      </c>
      <c r="BK669" s="194">
        <f>ROUND(I669*H669,2)</f>
        <v>0</v>
      </c>
      <c r="BL669" s="18" t="s">
        <v>250</v>
      </c>
      <c r="BM669" s="193" t="s">
        <v>1349</v>
      </c>
    </row>
    <row r="670" s="2" customFormat="1" ht="37.8" customHeight="1">
      <c r="A670" s="37"/>
      <c r="B670" s="180"/>
      <c r="C670" s="200" t="s">
        <v>1350</v>
      </c>
      <c r="D670" s="200" t="s">
        <v>209</v>
      </c>
      <c r="E670" s="201" t="s">
        <v>1351</v>
      </c>
      <c r="F670" s="202" t="s">
        <v>1352</v>
      </c>
      <c r="G670" s="203" t="s">
        <v>520</v>
      </c>
      <c r="H670" s="204">
        <v>4.5999999999999996</v>
      </c>
      <c r="I670" s="205"/>
      <c r="J670" s="206">
        <f>ROUND(I670*H670,2)</f>
        <v>0</v>
      </c>
      <c r="K670" s="207"/>
      <c r="L670" s="208"/>
      <c r="M670" s="209" t="s">
        <v>1</v>
      </c>
      <c r="N670" s="210" t="s">
        <v>42</v>
      </c>
      <c r="O670" s="76"/>
      <c r="P670" s="191">
        <f>O670*H670</f>
        <v>0</v>
      </c>
      <c r="Q670" s="191">
        <v>0.053100000000000001</v>
      </c>
      <c r="R670" s="191">
        <f>Q670*H670</f>
        <v>0.24425999999999998</v>
      </c>
      <c r="S670" s="191">
        <v>0</v>
      </c>
      <c r="T670" s="192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193" t="s">
        <v>333</v>
      </c>
      <c r="AT670" s="193" t="s">
        <v>209</v>
      </c>
      <c r="AU670" s="193" t="s">
        <v>86</v>
      </c>
      <c r="AY670" s="18" t="s">
        <v>168</v>
      </c>
      <c r="BE670" s="194">
        <f>IF(N670="základní",J670,0)</f>
        <v>0</v>
      </c>
      <c r="BF670" s="194">
        <f>IF(N670="snížená",J670,0)</f>
        <v>0</v>
      </c>
      <c r="BG670" s="194">
        <f>IF(N670="zákl. přenesená",J670,0)</f>
        <v>0</v>
      </c>
      <c r="BH670" s="194">
        <f>IF(N670="sníž. přenesená",J670,0)</f>
        <v>0</v>
      </c>
      <c r="BI670" s="194">
        <f>IF(N670="nulová",J670,0)</f>
        <v>0</v>
      </c>
      <c r="BJ670" s="18" t="s">
        <v>84</v>
      </c>
      <c r="BK670" s="194">
        <f>ROUND(I670*H670,2)</f>
        <v>0</v>
      </c>
      <c r="BL670" s="18" t="s">
        <v>250</v>
      </c>
      <c r="BM670" s="193" t="s">
        <v>1353</v>
      </c>
    </row>
    <row r="671" s="2" customFormat="1" ht="21.75" customHeight="1">
      <c r="A671" s="37"/>
      <c r="B671" s="180"/>
      <c r="C671" s="200" t="s">
        <v>1354</v>
      </c>
      <c r="D671" s="200" t="s">
        <v>209</v>
      </c>
      <c r="E671" s="201" t="s">
        <v>1355</v>
      </c>
      <c r="F671" s="202" t="s">
        <v>1356</v>
      </c>
      <c r="G671" s="203" t="s">
        <v>1357</v>
      </c>
      <c r="H671" s="204">
        <v>1</v>
      </c>
      <c r="I671" s="205"/>
      <c r="J671" s="206">
        <f>ROUND(I671*H671,2)</f>
        <v>0</v>
      </c>
      <c r="K671" s="207"/>
      <c r="L671" s="208"/>
      <c r="M671" s="209" t="s">
        <v>1</v>
      </c>
      <c r="N671" s="210" t="s">
        <v>42</v>
      </c>
      <c r="O671" s="76"/>
      <c r="P671" s="191">
        <f>O671*H671</f>
        <v>0</v>
      </c>
      <c r="Q671" s="191">
        <v>0.014999999999999999</v>
      </c>
      <c r="R671" s="191">
        <f>Q671*H671</f>
        <v>0.014999999999999999</v>
      </c>
      <c r="S671" s="191">
        <v>0</v>
      </c>
      <c r="T671" s="192">
        <f>S671*H671</f>
        <v>0</v>
      </c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R671" s="193" t="s">
        <v>333</v>
      </c>
      <c r="AT671" s="193" t="s">
        <v>209</v>
      </c>
      <c r="AU671" s="193" t="s">
        <v>86</v>
      </c>
      <c r="AY671" s="18" t="s">
        <v>168</v>
      </c>
      <c r="BE671" s="194">
        <f>IF(N671="základní",J671,0)</f>
        <v>0</v>
      </c>
      <c r="BF671" s="194">
        <f>IF(N671="snížená",J671,0)</f>
        <v>0</v>
      </c>
      <c r="BG671" s="194">
        <f>IF(N671="zákl. přenesená",J671,0)</f>
        <v>0</v>
      </c>
      <c r="BH671" s="194">
        <f>IF(N671="sníž. přenesená",J671,0)</f>
        <v>0</v>
      </c>
      <c r="BI671" s="194">
        <f>IF(N671="nulová",J671,0)</f>
        <v>0</v>
      </c>
      <c r="BJ671" s="18" t="s">
        <v>84</v>
      </c>
      <c r="BK671" s="194">
        <f>ROUND(I671*H671,2)</f>
        <v>0</v>
      </c>
      <c r="BL671" s="18" t="s">
        <v>250</v>
      </c>
      <c r="BM671" s="193" t="s">
        <v>1358</v>
      </c>
    </row>
    <row r="672" s="2" customFormat="1" ht="24.15" customHeight="1">
      <c r="A672" s="37"/>
      <c r="B672" s="180"/>
      <c r="C672" s="181" t="s">
        <v>1359</v>
      </c>
      <c r="D672" s="181" t="s">
        <v>171</v>
      </c>
      <c r="E672" s="182" t="s">
        <v>1360</v>
      </c>
      <c r="F672" s="183" t="s">
        <v>1361</v>
      </c>
      <c r="G672" s="184" t="s">
        <v>520</v>
      </c>
      <c r="H672" s="185">
        <v>4.5999999999999996</v>
      </c>
      <c r="I672" s="186"/>
      <c r="J672" s="187">
        <f>ROUND(I672*H672,2)</f>
        <v>0</v>
      </c>
      <c r="K672" s="188"/>
      <c r="L672" s="38"/>
      <c r="M672" s="189" t="s">
        <v>1</v>
      </c>
      <c r="N672" s="190" t="s">
        <v>42</v>
      </c>
      <c r="O672" s="76"/>
      <c r="P672" s="191">
        <f>O672*H672</f>
        <v>0</v>
      </c>
      <c r="Q672" s="191">
        <v>0</v>
      </c>
      <c r="R672" s="191">
        <f>Q672*H672</f>
        <v>0</v>
      </c>
      <c r="S672" s="191">
        <v>0</v>
      </c>
      <c r="T672" s="192">
        <f>S672*H672</f>
        <v>0</v>
      </c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R672" s="193" t="s">
        <v>250</v>
      </c>
      <c r="AT672" s="193" t="s">
        <v>171</v>
      </c>
      <c r="AU672" s="193" t="s">
        <v>86</v>
      </c>
      <c r="AY672" s="18" t="s">
        <v>168</v>
      </c>
      <c r="BE672" s="194">
        <f>IF(N672="základní",J672,0)</f>
        <v>0</v>
      </c>
      <c r="BF672" s="194">
        <f>IF(N672="snížená",J672,0)</f>
        <v>0</v>
      </c>
      <c r="BG672" s="194">
        <f>IF(N672="zákl. přenesená",J672,0)</f>
        <v>0</v>
      </c>
      <c r="BH672" s="194">
        <f>IF(N672="sníž. přenesená",J672,0)</f>
        <v>0</v>
      </c>
      <c r="BI672" s="194">
        <f>IF(N672="nulová",J672,0)</f>
        <v>0</v>
      </c>
      <c r="BJ672" s="18" t="s">
        <v>84</v>
      </c>
      <c r="BK672" s="194">
        <f>ROUND(I672*H672,2)</f>
        <v>0</v>
      </c>
      <c r="BL672" s="18" t="s">
        <v>250</v>
      </c>
      <c r="BM672" s="193" t="s">
        <v>1362</v>
      </c>
    </row>
    <row r="673" s="2" customFormat="1" ht="24.15" customHeight="1">
      <c r="A673" s="37"/>
      <c r="B673" s="180"/>
      <c r="C673" s="181" t="s">
        <v>1363</v>
      </c>
      <c r="D673" s="181" t="s">
        <v>171</v>
      </c>
      <c r="E673" s="182" t="s">
        <v>1364</v>
      </c>
      <c r="F673" s="183" t="s">
        <v>1365</v>
      </c>
      <c r="G673" s="184" t="s">
        <v>520</v>
      </c>
      <c r="H673" s="185">
        <v>4</v>
      </c>
      <c r="I673" s="186"/>
      <c r="J673" s="187">
        <f>ROUND(I673*H673,2)</f>
        <v>0</v>
      </c>
      <c r="K673" s="188"/>
      <c r="L673" s="38"/>
      <c r="M673" s="189" t="s">
        <v>1</v>
      </c>
      <c r="N673" s="190" t="s">
        <v>42</v>
      </c>
      <c r="O673" s="76"/>
      <c r="P673" s="191">
        <f>O673*H673</f>
        <v>0</v>
      </c>
      <c r="Q673" s="191">
        <v>0</v>
      </c>
      <c r="R673" s="191">
        <f>Q673*H673</f>
        <v>0</v>
      </c>
      <c r="S673" s="191">
        <v>0.029999999999999999</v>
      </c>
      <c r="T673" s="192">
        <f>S673*H673</f>
        <v>0.12</v>
      </c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R673" s="193" t="s">
        <v>250</v>
      </c>
      <c r="AT673" s="193" t="s">
        <v>171</v>
      </c>
      <c r="AU673" s="193" t="s">
        <v>86</v>
      </c>
      <c r="AY673" s="18" t="s">
        <v>168</v>
      </c>
      <c r="BE673" s="194">
        <f>IF(N673="základní",J673,0)</f>
        <v>0</v>
      </c>
      <c r="BF673" s="194">
        <f>IF(N673="snížená",J673,0)</f>
        <v>0</v>
      </c>
      <c r="BG673" s="194">
        <f>IF(N673="zákl. přenesená",J673,0)</f>
        <v>0</v>
      </c>
      <c r="BH673" s="194">
        <f>IF(N673="sníž. přenesená",J673,0)</f>
        <v>0</v>
      </c>
      <c r="BI673" s="194">
        <f>IF(N673="nulová",J673,0)</f>
        <v>0</v>
      </c>
      <c r="BJ673" s="18" t="s">
        <v>84</v>
      </c>
      <c r="BK673" s="194">
        <f>ROUND(I673*H673,2)</f>
        <v>0</v>
      </c>
      <c r="BL673" s="18" t="s">
        <v>250</v>
      </c>
      <c r="BM673" s="193" t="s">
        <v>1366</v>
      </c>
    </row>
    <row r="674" s="2" customFormat="1" ht="24.15" customHeight="1">
      <c r="A674" s="37"/>
      <c r="B674" s="180"/>
      <c r="C674" s="181" t="s">
        <v>1367</v>
      </c>
      <c r="D674" s="181" t="s">
        <v>171</v>
      </c>
      <c r="E674" s="182" t="s">
        <v>1368</v>
      </c>
      <c r="F674" s="183" t="s">
        <v>1369</v>
      </c>
      <c r="G674" s="184" t="s">
        <v>316</v>
      </c>
      <c r="H674" s="185">
        <v>1</v>
      </c>
      <c r="I674" s="186"/>
      <c r="J674" s="187">
        <f>ROUND(I674*H674,2)</f>
        <v>0</v>
      </c>
      <c r="K674" s="188"/>
      <c r="L674" s="38"/>
      <c r="M674" s="189" t="s">
        <v>1</v>
      </c>
      <c r="N674" s="190" t="s">
        <v>42</v>
      </c>
      <c r="O674" s="76"/>
      <c r="P674" s="191">
        <f>O674*H674</f>
        <v>0</v>
      </c>
      <c r="Q674" s="191">
        <v>0</v>
      </c>
      <c r="R674" s="191">
        <f>Q674*H674</f>
        <v>0</v>
      </c>
      <c r="S674" s="191">
        <v>0</v>
      </c>
      <c r="T674" s="192">
        <f>S674*H674</f>
        <v>0</v>
      </c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R674" s="193" t="s">
        <v>250</v>
      </c>
      <c r="AT674" s="193" t="s">
        <v>171</v>
      </c>
      <c r="AU674" s="193" t="s">
        <v>86</v>
      </c>
      <c r="AY674" s="18" t="s">
        <v>168</v>
      </c>
      <c r="BE674" s="194">
        <f>IF(N674="základní",J674,0)</f>
        <v>0</v>
      </c>
      <c r="BF674" s="194">
        <f>IF(N674="snížená",J674,0)</f>
        <v>0</v>
      </c>
      <c r="BG674" s="194">
        <f>IF(N674="zákl. přenesená",J674,0)</f>
        <v>0</v>
      </c>
      <c r="BH674" s="194">
        <f>IF(N674="sníž. přenesená",J674,0)</f>
        <v>0</v>
      </c>
      <c r="BI674" s="194">
        <f>IF(N674="nulová",J674,0)</f>
        <v>0</v>
      </c>
      <c r="BJ674" s="18" t="s">
        <v>84</v>
      </c>
      <c r="BK674" s="194">
        <f>ROUND(I674*H674,2)</f>
        <v>0</v>
      </c>
      <c r="BL674" s="18" t="s">
        <v>250</v>
      </c>
      <c r="BM674" s="193" t="s">
        <v>1370</v>
      </c>
    </row>
    <row r="675" s="2" customFormat="1" ht="24.15" customHeight="1">
      <c r="A675" s="37"/>
      <c r="B675" s="180"/>
      <c r="C675" s="200" t="s">
        <v>1371</v>
      </c>
      <c r="D675" s="200" t="s">
        <v>209</v>
      </c>
      <c r="E675" s="201" t="s">
        <v>1372</v>
      </c>
      <c r="F675" s="202" t="s">
        <v>1373</v>
      </c>
      <c r="G675" s="203" t="s">
        <v>316</v>
      </c>
      <c r="H675" s="204">
        <v>1</v>
      </c>
      <c r="I675" s="205"/>
      <c r="J675" s="206">
        <f>ROUND(I675*H675,2)</f>
        <v>0</v>
      </c>
      <c r="K675" s="207"/>
      <c r="L675" s="208"/>
      <c r="M675" s="209" t="s">
        <v>1</v>
      </c>
      <c r="N675" s="210" t="s">
        <v>42</v>
      </c>
      <c r="O675" s="76"/>
      <c r="P675" s="191">
        <f>O675*H675</f>
        <v>0</v>
      </c>
      <c r="Q675" s="191">
        <v>0.0029499999999999999</v>
      </c>
      <c r="R675" s="191">
        <f>Q675*H675</f>
        <v>0.0029499999999999999</v>
      </c>
      <c r="S675" s="191">
        <v>0</v>
      </c>
      <c r="T675" s="192">
        <f>S675*H675</f>
        <v>0</v>
      </c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R675" s="193" t="s">
        <v>333</v>
      </c>
      <c r="AT675" s="193" t="s">
        <v>209</v>
      </c>
      <c r="AU675" s="193" t="s">
        <v>86</v>
      </c>
      <c r="AY675" s="18" t="s">
        <v>168</v>
      </c>
      <c r="BE675" s="194">
        <f>IF(N675="základní",J675,0)</f>
        <v>0</v>
      </c>
      <c r="BF675" s="194">
        <f>IF(N675="snížená",J675,0)</f>
        <v>0</v>
      </c>
      <c r="BG675" s="194">
        <f>IF(N675="zákl. přenesená",J675,0)</f>
        <v>0</v>
      </c>
      <c r="BH675" s="194">
        <f>IF(N675="sníž. přenesená",J675,0)</f>
        <v>0</v>
      </c>
      <c r="BI675" s="194">
        <f>IF(N675="nulová",J675,0)</f>
        <v>0</v>
      </c>
      <c r="BJ675" s="18" t="s">
        <v>84</v>
      </c>
      <c r="BK675" s="194">
        <f>ROUND(I675*H675,2)</f>
        <v>0</v>
      </c>
      <c r="BL675" s="18" t="s">
        <v>250</v>
      </c>
      <c r="BM675" s="193" t="s">
        <v>1374</v>
      </c>
    </row>
    <row r="676" s="2" customFormat="1">
      <c r="A676" s="37"/>
      <c r="B676" s="38"/>
      <c r="C676" s="37"/>
      <c r="D676" s="195" t="s">
        <v>188</v>
      </c>
      <c r="E676" s="37"/>
      <c r="F676" s="196" t="s">
        <v>1375</v>
      </c>
      <c r="G676" s="37"/>
      <c r="H676" s="37"/>
      <c r="I676" s="197"/>
      <c r="J676" s="37"/>
      <c r="K676" s="37"/>
      <c r="L676" s="38"/>
      <c r="M676" s="198"/>
      <c r="N676" s="199"/>
      <c r="O676" s="76"/>
      <c r="P676" s="76"/>
      <c r="Q676" s="76"/>
      <c r="R676" s="76"/>
      <c r="S676" s="76"/>
      <c r="T676" s="7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T676" s="18" t="s">
        <v>188</v>
      </c>
      <c r="AU676" s="18" t="s">
        <v>86</v>
      </c>
    </row>
    <row r="677" s="2" customFormat="1" ht="21.75" customHeight="1">
      <c r="A677" s="37"/>
      <c r="B677" s="180"/>
      <c r="C677" s="181" t="s">
        <v>1376</v>
      </c>
      <c r="D677" s="181" t="s">
        <v>171</v>
      </c>
      <c r="E677" s="182" t="s">
        <v>1377</v>
      </c>
      <c r="F677" s="183" t="s">
        <v>1378</v>
      </c>
      <c r="G677" s="184" t="s">
        <v>179</v>
      </c>
      <c r="H677" s="185">
        <v>1</v>
      </c>
      <c r="I677" s="186"/>
      <c r="J677" s="187">
        <f>ROUND(I677*H677,2)</f>
        <v>0</v>
      </c>
      <c r="K677" s="188"/>
      <c r="L677" s="38"/>
      <c r="M677" s="189" t="s">
        <v>1</v>
      </c>
      <c r="N677" s="190" t="s">
        <v>42</v>
      </c>
      <c r="O677" s="76"/>
      <c r="P677" s="191">
        <f>O677*H677</f>
        <v>0</v>
      </c>
      <c r="Q677" s="191">
        <v>0</v>
      </c>
      <c r="R677" s="191">
        <f>Q677*H677</f>
        <v>0</v>
      </c>
      <c r="S677" s="191">
        <v>0</v>
      </c>
      <c r="T677" s="192">
        <f>S677*H677</f>
        <v>0</v>
      </c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R677" s="193" t="s">
        <v>250</v>
      </c>
      <c r="AT677" s="193" t="s">
        <v>171</v>
      </c>
      <c r="AU677" s="193" t="s">
        <v>86</v>
      </c>
      <c r="AY677" s="18" t="s">
        <v>168</v>
      </c>
      <c r="BE677" s="194">
        <f>IF(N677="základní",J677,0)</f>
        <v>0</v>
      </c>
      <c r="BF677" s="194">
        <f>IF(N677="snížená",J677,0)</f>
        <v>0</v>
      </c>
      <c r="BG677" s="194">
        <f>IF(N677="zákl. přenesená",J677,0)</f>
        <v>0</v>
      </c>
      <c r="BH677" s="194">
        <f>IF(N677="sníž. přenesená",J677,0)</f>
        <v>0</v>
      </c>
      <c r="BI677" s="194">
        <f>IF(N677="nulová",J677,0)</f>
        <v>0</v>
      </c>
      <c r="BJ677" s="18" t="s">
        <v>84</v>
      </c>
      <c r="BK677" s="194">
        <f>ROUND(I677*H677,2)</f>
        <v>0</v>
      </c>
      <c r="BL677" s="18" t="s">
        <v>250</v>
      </c>
      <c r="BM677" s="193" t="s">
        <v>1379</v>
      </c>
    </row>
    <row r="678" s="2" customFormat="1" ht="62.7" customHeight="1">
      <c r="A678" s="37"/>
      <c r="B678" s="180"/>
      <c r="C678" s="181" t="s">
        <v>1380</v>
      </c>
      <c r="D678" s="181" t="s">
        <v>171</v>
      </c>
      <c r="E678" s="182" t="s">
        <v>1381</v>
      </c>
      <c r="F678" s="183" t="s">
        <v>1382</v>
      </c>
      <c r="G678" s="184" t="s">
        <v>316</v>
      </c>
      <c r="H678" s="185">
        <v>1</v>
      </c>
      <c r="I678" s="186"/>
      <c r="J678" s="187">
        <f>ROUND(I678*H678,2)</f>
        <v>0</v>
      </c>
      <c r="K678" s="188"/>
      <c r="L678" s="38"/>
      <c r="M678" s="189" t="s">
        <v>1</v>
      </c>
      <c r="N678" s="190" t="s">
        <v>42</v>
      </c>
      <c r="O678" s="76"/>
      <c r="P678" s="191">
        <f>O678*H678</f>
        <v>0</v>
      </c>
      <c r="Q678" s="191">
        <v>0.10000000000000001</v>
      </c>
      <c r="R678" s="191">
        <f>Q678*H678</f>
        <v>0.10000000000000001</v>
      </c>
      <c r="S678" s="191">
        <v>0</v>
      </c>
      <c r="T678" s="192">
        <f>S678*H678</f>
        <v>0</v>
      </c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R678" s="193" t="s">
        <v>250</v>
      </c>
      <c r="AT678" s="193" t="s">
        <v>171</v>
      </c>
      <c r="AU678" s="193" t="s">
        <v>86</v>
      </c>
      <c r="AY678" s="18" t="s">
        <v>168</v>
      </c>
      <c r="BE678" s="194">
        <f>IF(N678="základní",J678,0)</f>
        <v>0</v>
      </c>
      <c r="BF678" s="194">
        <f>IF(N678="snížená",J678,0)</f>
        <v>0</v>
      </c>
      <c r="BG678" s="194">
        <f>IF(N678="zákl. přenesená",J678,0)</f>
        <v>0</v>
      </c>
      <c r="BH678" s="194">
        <f>IF(N678="sníž. přenesená",J678,0)</f>
        <v>0</v>
      </c>
      <c r="BI678" s="194">
        <f>IF(N678="nulová",J678,0)</f>
        <v>0</v>
      </c>
      <c r="BJ678" s="18" t="s">
        <v>84</v>
      </c>
      <c r="BK678" s="194">
        <f>ROUND(I678*H678,2)</f>
        <v>0</v>
      </c>
      <c r="BL678" s="18" t="s">
        <v>250</v>
      </c>
      <c r="BM678" s="193" t="s">
        <v>1383</v>
      </c>
    </row>
    <row r="679" s="2" customFormat="1" ht="55.5" customHeight="1">
      <c r="A679" s="37"/>
      <c r="B679" s="180"/>
      <c r="C679" s="181" t="s">
        <v>1384</v>
      </c>
      <c r="D679" s="181" t="s">
        <v>171</v>
      </c>
      <c r="E679" s="182" t="s">
        <v>1385</v>
      </c>
      <c r="F679" s="183" t="s">
        <v>1386</v>
      </c>
      <c r="G679" s="184" t="s">
        <v>316</v>
      </c>
      <c r="H679" s="185">
        <v>2</v>
      </c>
      <c r="I679" s="186"/>
      <c r="J679" s="187">
        <f>ROUND(I679*H679,2)</f>
        <v>0</v>
      </c>
      <c r="K679" s="188"/>
      <c r="L679" s="38"/>
      <c r="M679" s="189" t="s">
        <v>1</v>
      </c>
      <c r="N679" s="190" t="s">
        <v>42</v>
      </c>
      <c r="O679" s="76"/>
      <c r="P679" s="191">
        <f>O679*H679</f>
        <v>0</v>
      </c>
      <c r="Q679" s="191">
        <v>0.050000000000000003</v>
      </c>
      <c r="R679" s="191">
        <f>Q679*H679</f>
        <v>0.10000000000000001</v>
      </c>
      <c r="S679" s="191">
        <v>0</v>
      </c>
      <c r="T679" s="192">
        <f>S679*H679</f>
        <v>0</v>
      </c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R679" s="193" t="s">
        <v>250</v>
      </c>
      <c r="AT679" s="193" t="s">
        <v>171</v>
      </c>
      <c r="AU679" s="193" t="s">
        <v>86</v>
      </c>
      <c r="AY679" s="18" t="s">
        <v>168</v>
      </c>
      <c r="BE679" s="194">
        <f>IF(N679="základní",J679,0)</f>
        <v>0</v>
      </c>
      <c r="BF679" s="194">
        <f>IF(N679="snížená",J679,0)</f>
        <v>0</v>
      </c>
      <c r="BG679" s="194">
        <f>IF(N679="zákl. přenesená",J679,0)</f>
        <v>0</v>
      </c>
      <c r="BH679" s="194">
        <f>IF(N679="sníž. přenesená",J679,0)</f>
        <v>0</v>
      </c>
      <c r="BI679" s="194">
        <f>IF(N679="nulová",J679,0)</f>
        <v>0</v>
      </c>
      <c r="BJ679" s="18" t="s">
        <v>84</v>
      </c>
      <c r="BK679" s="194">
        <f>ROUND(I679*H679,2)</f>
        <v>0</v>
      </c>
      <c r="BL679" s="18" t="s">
        <v>250</v>
      </c>
      <c r="BM679" s="193" t="s">
        <v>1387</v>
      </c>
    </row>
    <row r="680" s="2" customFormat="1" ht="24.15" customHeight="1">
      <c r="A680" s="37"/>
      <c r="B680" s="180"/>
      <c r="C680" s="181" t="s">
        <v>1388</v>
      </c>
      <c r="D680" s="181" t="s">
        <v>171</v>
      </c>
      <c r="E680" s="182" t="s">
        <v>1389</v>
      </c>
      <c r="F680" s="183" t="s">
        <v>1390</v>
      </c>
      <c r="G680" s="184" t="s">
        <v>242</v>
      </c>
      <c r="H680" s="185">
        <v>10.087999999999999</v>
      </c>
      <c r="I680" s="186"/>
      <c r="J680" s="187">
        <f>ROUND(I680*H680,2)</f>
        <v>0</v>
      </c>
      <c r="K680" s="188"/>
      <c r="L680" s="38"/>
      <c r="M680" s="189" t="s">
        <v>1</v>
      </c>
      <c r="N680" s="190" t="s">
        <v>42</v>
      </c>
      <c r="O680" s="76"/>
      <c r="P680" s="191">
        <f>O680*H680</f>
        <v>0</v>
      </c>
      <c r="Q680" s="191">
        <v>0</v>
      </c>
      <c r="R680" s="191">
        <f>Q680*H680</f>
        <v>0</v>
      </c>
      <c r="S680" s="191">
        <v>0</v>
      </c>
      <c r="T680" s="192">
        <f>S680*H680</f>
        <v>0</v>
      </c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R680" s="193" t="s">
        <v>250</v>
      </c>
      <c r="AT680" s="193" t="s">
        <v>171</v>
      </c>
      <c r="AU680" s="193" t="s">
        <v>86</v>
      </c>
      <c r="AY680" s="18" t="s">
        <v>168</v>
      </c>
      <c r="BE680" s="194">
        <f>IF(N680="základní",J680,0)</f>
        <v>0</v>
      </c>
      <c r="BF680" s="194">
        <f>IF(N680="snížená",J680,0)</f>
        <v>0</v>
      </c>
      <c r="BG680" s="194">
        <f>IF(N680="zákl. přenesená",J680,0)</f>
        <v>0</v>
      </c>
      <c r="BH680" s="194">
        <f>IF(N680="sníž. přenesená",J680,0)</f>
        <v>0</v>
      </c>
      <c r="BI680" s="194">
        <f>IF(N680="nulová",J680,0)</f>
        <v>0</v>
      </c>
      <c r="BJ680" s="18" t="s">
        <v>84</v>
      </c>
      <c r="BK680" s="194">
        <f>ROUND(I680*H680,2)</f>
        <v>0</v>
      </c>
      <c r="BL680" s="18" t="s">
        <v>250</v>
      </c>
      <c r="BM680" s="193" t="s">
        <v>1391</v>
      </c>
    </row>
    <row r="681" s="12" customFormat="1" ht="22.8" customHeight="1">
      <c r="A681" s="12"/>
      <c r="B681" s="168"/>
      <c r="C681" s="12"/>
      <c r="D681" s="169" t="s">
        <v>76</v>
      </c>
      <c r="E681" s="178" t="s">
        <v>1392</v>
      </c>
      <c r="F681" s="178" t="s">
        <v>1393</v>
      </c>
      <c r="G681" s="12"/>
      <c r="H681" s="12"/>
      <c r="I681" s="171"/>
      <c r="J681" s="179">
        <f>BK681</f>
        <v>0</v>
      </c>
      <c r="K681" s="12"/>
      <c r="L681" s="168"/>
      <c r="M681" s="172"/>
      <c r="N681" s="173"/>
      <c r="O681" s="173"/>
      <c r="P681" s="174">
        <f>SUM(P682:P700)</f>
        <v>0</v>
      </c>
      <c r="Q681" s="173"/>
      <c r="R681" s="174">
        <f>SUM(R682:R700)</f>
        <v>0.44065109999999996</v>
      </c>
      <c r="S681" s="173"/>
      <c r="T681" s="175">
        <f>SUM(T682:T700)</f>
        <v>0</v>
      </c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R681" s="169" t="s">
        <v>86</v>
      </c>
      <c r="AT681" s="176" t="s">
        <v>76</v>
      </c>
      <c r="AU681" s="176" t="s">
        <v>84</v>
      </c>
      <c r="AY681" s="169" t="s">
        <v>168</v>
      </c>
      <c r="BK681" s="177">
        <f>SUM(BK682:BK700)</f>
        <v>0</v>
      </c>
    </row>
    <row r="682" s="2" customFormat="1" ht="24.15" customHeight="1">
      <c r="A682" s="37"/>
      <c r="B682" s="180"/>
      <c r="C682" s="181" t="s">
        <v>1394</v>
      </c>
      <c r="D682" s="181" t="s">
        <v>171</v>
      </c>
      <c r="E682" s="182" t="s">
        <v>1395</v>
      </c>
      <c r="F682" s="183" t="s">
        <v>1396</v>
      </c>
      <c r="G682" s="184" t="s">
        <v>218</v>
      </c>
      <c r="H682" s="185">
        <v>110.7</v>
      </c>
      <c r="I682" s="186"/>
      <c r="J682" s="187">
        <f>ROUND(I682*H682,2)</f>
        <v>0</v>
      </c>
      <c r="K682" s="188"/>
      <c r="L682" s="38"/>
      <c r="M682" s="189" t="s">
        <v>1</v>
      </c>
      <c r="N682" s="190" t="s">
        <v>42</v>
      </c>
      <c r="O682" s="76"/>
      <c r="P682" s="191">
        <f>O682*H682</f>
        <v>0</v>
      </c>
      <c r="Q682" s="191">
        <v>3.0000000000000001E-05</v>
      </c>
      <c r="R682" s="191">
        <f>Q682*H682</f>
        <v>0.0033210000000000002</v>
      </c>
      <c r="S682" s="191">
        <v>0</v>
      </c>
      <c r="T682" s="192">
        <f>S682*H682</f>
        <v>0</v>
      </c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R682" s="193" t="s">
        <v>250</v>
      </c>
      <c r="AT682" s="193" t="s">
        <v>171</v>
      </c>
      <c r="AU682" s="193" t="s">
        <v>86</v>
      </c>
      <c r="AY682" s="18" t="s">
        <v>168</v>
      </c>
      <c r="BE682" s="194">
        <f>IF(N682="základní",J682,0)</f>
        <v>0</v>
      </c>
      <c r="BF682" s="194">
        <f>IF(N682="snížená",J682,0)</f>
        <v>0</v>
      </c>
      <c r="BG682" s="194">
        <f>IF(N682="zákl. přenesená",J682,0)</f>
        <v>0</v>
      </c>
      <c r="BH682" s="194">
        <f>IF(N682="sníž. přenesená",J682,0)</f>
        <v>0</v>
      </c>
      <c r="BI682" s="194">
        <f>IF(N682="nulová",J682,0)</f>
        <v>0</v>
      </c>
      <c r="BJ682" s="18" t="s">
        <v>84</v>
      </c>
      <c r="BK682" s="194">
        <f>ROUND(I682*H682,2)</f>
        <v>0</v>
      </c>
      <c r="BL682" s="18" t="s">
        <v>250</v>
      </c>
      <c r="BM682" s="193" t="s">
        <v>1397</v>
      </c>
    </row>
    <row r="683" s="13" customFormat="1">
      <c r="A683" s="13"/>
      <c r="B683" s="211"/>
      <c r="C683" s="13"/>
      <c r="D683" s="195" t="s">
        <v>220</v>
      </c>
      <c r="E683" s="212" t="s">
        <v>1</v>
      </c>
      <c r="F683" s="213" t="s">
        <v>1398</v>
      </c>
      <c r="G683" s="13"/>
      <c r="H683" s="214">
        <v>110.7</v>
      </c>
      <c r="I683" s="215"/>
      <c r="J683" s="13"/>
      <c r="K683" s="13"/>
      <c r="L683" s="211"/>
      <c r="M683" s="216"/>
      <c r="N683" s="217"/>
      <c r="O683" s="217"/>
      <c r="P683" s="217"/>
      <c r="Q683" s="217"/>
      <c r="R683" s="217"/>
      <c r="S683" s="217"/>
      <c r="T683" s="21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12" t="s">
        <v>220</v>
      </c>
      <c r="AU683" s="212" t="s">
        <v>86</v>
      </c>
      <c r="AV683" s="13" t="s">
        <v>86</v>
      </c>
      <c r="AW683" s="13" t="s">
        <v>33</v>
      </c>
      <c r="AX683" s="13" t="s">
        <v>84</v>
      </c>
      <c r="AY683" s="212" t="s">
        <v>168</v>
      </c>
    </row>
    <row r="684" s="2" customFormat="1" ht="24.15" customHeight="1">
      <c r="A684" s="37"/>
      <c r="B684" s="180"/>
      <c r="C684" s="181" t="s">
        <v>1399</v>
      </c>
      <c r="D684" s="181" t="s">
        <v>171</v>
      </c>
      <c r="E684" s="182" t="s">
        <v>1400</v>
      </c>
      <c r="F684" s="183" t="s">
        <v>1401</v>
      </c>
      <c r="G684" s="184" t="s">
        <v>218</v>
      </c>
      <c r="H684" s="185">
        <v>110.7</v>
      </c>
      <c r="I684" s="186"/>
      <c r="J684" s="187">
        <f>ROUND(I684*H684,2)</f>
        <v>0</v>
      </c>
      <c r="K684" s="188"/>
      <c r="L684" s="38"/>
      <c r="M684" s="189" t="s">
        <v>1</v>
      </c>
      <c r="N684" s="190" t="s">
        <v>42</v>
      </c>
      <c r="O684" s="76"/>
      <c r="P684" s="191">
        <f>O684*H684</f>
        <v>0</v>
      </c>
      <c r="Q684" s="191">
        <v>0.00020000000000000001</v>
      </c>
      <c r="R684" s="191">
        <f>Q684*H684</f>
        <v>0.02214</v>
      </c>
      <c r="S684" s="191">
        <v>0</v>
      </c>
      <c r="T684" s="192">
        <f>S684*H684</f>
        <v>0</v>
      </c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R684" s="193" t="s">
        <v>250</v>
      </c>
      <c r="AT684" s="193" t="s">
        <v>171</v>
      </c>
      <c r="AU684" s="193" t="s">
        <v>86</v>
      </c>
      <c r="AY684" s="18" t="s">
        <v>168</v>
      </c>
      <c r="BE684" s="194">
        <f>IF(N684="základní",J684,0)</f>
        <v>0</v>
      </c>
      <c r="BF684" s="194">
        <f>IF(N684="snížená",J684,0)</f>
        <v>0</v>
      </c>
      <c r="BG684" s="194">
        <f>IF(N684="zákl. přenesená",J684,0)</f>
        <v>0</v>
      </c>
      <c r="BH684" s="194">
        <f>IF(N684="sníž. přenesená",J684,0)</f>
        <v>0</v>
      </c>
      <c r="BI684" s="194">
        <f>IF(N684="nulová",J684,0)</f>
        <v>0</v>
      </c>
      <c r="BJ684" s="18" t="s">
        <v>84</v>
      </c>
      <c r="BK684" s="194">
        <f>ROUND(I684*H684,2)</f>
        <v>0</v>
      </c>
      <c r="BL684" s="18" t="s">
        <v>250</v>
      </c>
      <c r="BM684" s="193" t="s">
        <v>1402</v>
      </c>
    </row>
    <row r="685" s="13" customFormat="1">
      <c r="A685" s="13"/>
      <c r="B685" s="211"/>
      <c r="C685" s="13"/>
      <c r="D685" s="195" t="s">
        <v>220</v>
      </c>
      <c r="E685" s="212" t="s">
        <v>1</v>
      </c>
      <c r="F685" s="213" t="s">
        <v>877</v>
      </c>
      <c r="G685" s="13"/>
      <c r="H685" s="214">
        <v>110.7</v>
      </c>
      <c r="I685" s="215"/>
      <c r="J685" s="13"/>
      <c r="K685" s="13"/>
      <c r="L685" s="211"/>
      <c r="M685" s="216"/>
      <c r="N685" s="217"/>
      <c r="O685" s="217"/>
      <c r="P685" s="217"/>
      <c r="Q685" s="217"/>
      <c r="R685" s="217"/>
      <c r="S685" s="217"/>
      <c r="T685" s="21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12" t="s">
        <v>220</v>
      </c>
      <c r="AU685" s="212" t="s">
        <v>86</v>
      </c>
      <c r="AV685" s="13" t="s">
        <v>86</v>
      </c>
      <c r="AW685" s="13" t="s">
        <v>33</v>
      </c>
      <c r="AX685" s="13" t="s">
        <v>84</v>
      </c>
      <c r="AY685" s="212" t="s">
        <v>168</v>
      </c>
    </row>
    <row r="686" s="2" customFormat="1" ht="16.5" customHeight="1">
      <c r="A686" s="37"/>
      <c r="B686" s="180"/>
      <c r="C686" s="181" t="s">
        <v>1403</v>
      </c>
      <c r="D686" s="181" t="s">
        <v>171</v>
      </c>
      <c r="E686" s="182" t="s">
        <v>1404</v>
      </c>
      <c r="F686" s="183" t="s">
        <v>1405</v>
      </c>
      <c r="G686" s="184" t="s">
        <v>218</v>
      </c>
      <c r="H686" s="185">
        <v>110.7</v>
      </c>
      <c r="I686" s="186"/>
      <c r="J686" s="187">
        <f>ROUND(I686*H686,2)</f>
        <v>0</v>
      </c>
      <c r="K686" s="188"/>
      <c r="L686" s="38"/>
      <c r="M686" s="189" t="s">
        <v>1</v>
      </c>
      <c r="N686" s="190" t="s">
        <v>42</v>
      </c>
      <c r="O686" s="76"/>
      <c r="P686" s="191">
        <f>O686*H686</f>
        <v>0</v>
      </c>
      <c r="Q686" s="191">
        <v>0.00029999999999999997</v>
      </c>
      <c r="R686" s="191">
        <f>Q686*H686</f>
        <v>0.033209999999999996</v>
      </c>
      <c r="S686" s="191">
        <v>0</v>
      </c>
      <c r="T686" s="192">
        <f>S686*H686</f>
        <v>0</v>
      </c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R686" s="193" t="s">
        <v>250</v>
      </c>
      <c r="AT686" s="193" t="s">
        <v>171</v>
      </c>
      <c r="AU686" s="193" t="s">
        <v>86</v>
      </c>
      <c r="AY686" s="18" t="s">
        <v>168</v>
      </c>
      <c r="BE686" s="194">
        <f>IF(N686="základní",J686,0)</f>
        <v>0</v>
      </c>
      <c r="BF686" s="194">
        <f>IF(N686="snížená",J686,0)</f>
        <v>0</v>
      </c>
      <c r="BG686" s="194">
        <f>IF(N686="zákl. přenesená",J686,0)</f>
        <v>0</v>
      </c>
      <c r="BH686" s="194">
        <f>IF(N686="sníž. přenesená",J686,0)</f>
        <v>0</v>
      </c>
      <c r="BI686" s="194">
        <f>IF(N686="nulová",J686,0)</f>
        <v>0</v>
      </c>
      <c r="BJ686" s="18" t="s">
        <v>84</v>
      </c>
      <c r="BK686" s="194">
        <f>ROUND(I686*H686,2)</f>
        <v>0</v>
      </c>
      <c r="BL686" s="18" t="s">
        <v>250</v>
      </c>
      <c r="BM686" s="193" t="s">
        <v>1406</v>
      </c>
    </row>
    <row r="687" s="2" customFormat="1" ht="33" customHeight="1">
      <c r="A687" s="37"/>
      <c r="B687" s="180"/>
      <c r="C687" s="200" t="s">
        <v>1407</v>
      </c>
      <c r="D687" s="200" t="s">
        <v>209</v>
      </c>
      <c r="E687" s="201" t="s">
        <v>1408</v>
      </c>
      <c r="F687" s="202" t="s">
        <v>1409</v>
      </c>
      <c r="G687" s="203" t="s">
        <v>218</v>
      </c>
      <c r="H687" s="204">
        <v>121.77</v>
      </c>
      <c r="I687" s="205"/>
      <c r="J687" s="206">
        <f>ROUND(I687*H687,2)</f>
        <v>0</v>
      </c>
      <c r="K687" s="207"/>
      <c r="L687" s="208"/>
      <c r="M687" s="209" t="s">
        <v>1</v>
      </c>
      <c r="N687" s="210" t="s">
        <v>42</v>
      </c>
      <c r="O687" s="76"/>
      <c r="P687" s="191">
        <f>O687*H687</f>
        <v>0</v>
      </c>
      <c r="Q687" s="191">
        <v>0.0025799999999999998</v>
      </c>
      <c r="R687" s="191">
        <f>Q687*H687</f>
        <v>0.31416659999999996</v>
      </c>
      <c r="S687" s="191">
        <v>0</v>
      </c>
      <c r="T687" s="192">
        <f>S687*H687</f>
        <v>0</v>
      </c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R687" s="193" t="s">
        <v>333</v>
      </c>
      <c r="AT687" s="193" t="s">
        <v>209</v>
      </c>
      <c r="AU687" s="193" t="s">
        <v>86</v>
      </c>
      <c r="AY687" s="18" t="s">
        <v>168</v>
      </c>
      <c r="BE687" s="194">
        <f>IF(N687="základní",J687,0)</f>
        <v>0</v>
      </c>
      <c r="BF687" s="194">
        <f>IF(N687="snížená",J687,0)</f>
        <v>0</v>
      </c>
      <c r="BG687" s="194">
        <f>IF(N687="zákl. přenesená",J687,0)</f>
        <v>0</v>
      </c>
      <c r="BH687" s="194">
        <f>IF(N687="sníž. přenesená",J687,0)</f>
        <v>0</v>
      </c>
      <c r="BI687" s="194">
        <f>IF(N687="nulová",J687,0)</f>
        <v>0</v>
      </c>
      <c r="BJ687" s="18" t="s">
        <v>84</v>
      </c>
      <c r="BK687" s="194">
        <f>ROUND(I687*H687,2)</f>
        <v>0</v>
      </c>
      <c r="BL687" s="18" t="s">
        <v>250</v>
      </c>
      <c r="BM687" s="193" t="s">
        <v>1410</v>
      </c>
    </row>
    <row r="688" s="13" customFormat="1">
      <c r="A688" s="13"/>
      <c r="B688" s="211"/>
      <c r="C688" s="13"/>
      <c r="D688" s="195" t="s">
        <v>220</v>
      </c>
      <c r="E688" s="13"/>
      <c r="F688" s="213" t="s">
        <v>1411</v>
      </c>
      <c r="G688" s="13"/>
      <c r="H688" s="214">
        <v>121.77</v>
      </c>
      <c r="I688" s="215"/>
      <c r="J688" s="13"/>
      <c r="K688" s="13"/>
      <c r="L688" s="211"/>
      <c r="M688" s="216"/>
      <c r="N688" s="217"/>
      <c r="O688" s="217"/>
      <c r="P688" s="217"/>
      <c r="Q688" s="217"/>
      <c r="R688" s="217"/>
      <c r="S688" s="217"/>
      <c r="T688" s="218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12" t="s">
        <v>220</v>
      </c>
      <c r="AU688" s="212" t="s">
        <v>86</v>
      </c>
      <c r="AV688" s="13" t="s">
        <v>86</v>
      </c>
      <c r="AW688" s="13" t="s">
        <v>3</v>
      </c>
      <c r="AX688" s="13" t="s">
        <v>84</v>
      </c>
      <c r="AY688" s="212" t="s">
        <v>168</v>
      </c>
    </row>
    <row r="689" s="2" customFormat="1" ht="24.15" customHeight="1">
      <c r="A689" s="37"/>
      <c r="B689" s="180"/>
      <c r="C689" s="181" t="s">
        <v>1412</v>
      </c>
      <c r="D689" s="181" t="s">
        <v>171</v>
      </c>
      <c r="E689" s="182" t="s">
        <v>1413</v>
      </c>
      <c r="F689" s="183" t="s">
        <v>1414</v>
      </c>
      <c r="G689" s="184" t="s">
        <v>520</v>
      </c>
      <c r="H689" s="185">
        <v>220.5</v>
      </c>
      <c r="I689" s="186"/>
      <c r="J689" s="187">
        <f>ROUND(I689*H689,2)</f>
        <v>0</v>
      </c>
      <c r="K689" s="188"/>
      <c r="L689" s="38"/>
      <c r="M689" s="189" t="s">
        <v>1</v>
      </c>
      <c r="N689" s="190" t="s">
        <v>42</v>
      </c>
      <c r="O689" s="76"/>
      <c r="P689" s="191">
        <f>O689*H689</f>
        <v>0</v>
      </c>
      <c r="Q689" s="191">
        <v>2.0000000000000002E-05</v>
      </c>
      <c r="R689" s="191">
        <f>Q689*H689</f>
        <v>0.0044100000000000007</v>
      </c>
      <c r="S689" s="191">
        <v>0</v>
      </c>
      <c r="T689" s="192">
        <f>S689*H689</f>
        <v>0</v>
      </c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R689" s="193" t="s">
        <v>250</v>
      </c>
      <c r="AT689" s="193" t="s">
        <v>171</v>
      </c>
      <c r="AU689" s="193" t="s">
        <v>86</v>
      </c>
      <c r="AY689" s="18" t="s">
        <v>168</v>
      </c>
      <c r="BE689" s="194">
        <f>IF(N689="základní",J689,0)</f>
        <v>0</v>
      </c>
      <c r="BF689" s="194">
        <f>IF(N689="snížená",J689,0)</f>
        <v>0</v>
      </c>
      <c r="BG689" s="194">
        <f>IF(N689="zákl. přenesená",J689,0)</f>
        <v>0</v>
      </c>
      <c r="BH689" s="194">
        <f>IF(N689="sníž. přenesená",J689,0)</f>
        <v>0</v>
      </c>
      <c r="BI689" s="194">
        <f>IF(N689="nulová",J689,0)</f>
        <v>0</v>
      </c>
      <c r="BJ689" s="18" t="s">
        <v>84</v>
      </c>
      <c r="BK689" s="194">
        <f>ROUND(I689*H689,2)</f>
        <v>0</v>
      </c>
      <c r="BL689" s="18" t="s">
        <v>250</v>
      </c>
      <c r="BM689" s="193" t="s">
        <v>1415</v>
      </c>
    </row>
    <row r="690" s="13" customFormat="1">
      <c r="A690" s="13"/>
      <c r="B690" s="211"/>
      <c r="C690" s="13"/>
      <c r="D690" s="195" t="s">
        <v>220</v>
      </c>
      <c r="E690" s="212" t="s">
        <v>1</v>
      </c>
      <c r="F690" s="213" t="s">
        <v>1416</v>
      </c>
      <c r="G690" s="13"/>
      <c r="H690" s="214">
        <v>110.7</v>
      </c>
      <c r="I690" s="215"/>
      <c r="J690" s="13"/>
      <c r="K690" s="13"/>
      <c r="L690" s="211"/>
      <c r="M690" s="216"/>
      <c r="N690" s="217"/>
      <c r="O690" s="217"/>
      <c r="P690" s="217"/>
      <c r="Q690" s="217"/>
      <c r="R690" s="217"/>
      <c r="S690" s="217"/>
      <c r="T690" s="218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12" t="s">
        <v>220</v>
      </c>
      <c r="AU690" s="212" t="s">
        <v>86</v>
      </c>
      <c r="AV690" s="13" t="s">
        <v>86</v>
      </c>
      <c r="AW690" s="13" t="s">
        <v>33</v>
      </c>
      <c r="AX690" s="13" t="s">
        <v>77</v>
      </c>
      <c r="AY690" s="212" t="s">
        <v>168</v>
      </c>
    </row>
    <row r="691" s="13" customFormat="1">
      <c r="A691" s="13"/>
      <c r="B691" s="211"/>
      <c r="C691" s="13"/>
      <c r="D691" s="195" t="s">
        <v>220</v>
      </c>
      <c r="E691" s="212" t="s">
        <v>1</v>
      </c>
      <c r="F691" s="213" t="s">
        <v>1417</v>
      </c>
      <c r="G691" s="13"/>
      <c r="H691" s="214">
        <v>109.8</v>
      </c>
      <c r="I691" s="215"/>
      <c r="J691" s="13"/>
      <c r="K691" s="13"/>
      <c r="L691" s="211"/>
      <c r="M691" s="216"/>
      <c r="N691" s="217"/>
      <c r="O691" s="217"/>
      <c r="P691" s="217"/>
      <c r="Q691" s="217"/>
      <c r="R691" s="217"/>
      <c r="S691" s="217"/>
      <c r="T691" s="218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12" t="s">
        <v>220</v>
      </c>
      <c r="AU691" s="212" t="s">
        <v>86</v>
      </c>
      <c r="AV691" s="13" t="s">
        <v>86</v>
      </c>
      <c r="AW691" s="13" t="s">
        <v>33</v>
      </c>
      <c r="AX691" s="13" t="s">
        <v>77</v>
      </c>
      <c r="AY691" s="212" t="s">
        <v>168</v>
      </c>
    </row>
    <row r="692" s="14" customFormat="1">
      <c r="A692" s="14"/>
      <c r="B692" s="219"/>
      <c r="C692" s="14"/>
      <c r="D692" s="195" t="s">
        <v>220</v>
      </c>
      <c r="E692" s="220" t="s">
        <v>1</v>
      </c>
      <c r="F692" s="221" t="s">
        <v>261</v>
      </c>
      <c r="G692" s="14"/>
      <c r="H692" s="222">
        <v>220.5</v>
      </c>
      <c r="I692" s="223"/>
      <c r="J692" s="14"/>
      <c r="K692" s="14"/>
      <c r="L692" s="219"/>
      <c r="M692" s="224"/>
      <c r="N692" s="225"/>
      <c r="O692" s="225"/>
      <c r="P692" s="225"/>
      <c r="Q692" s="225"/>
      <c r="R692" s="225"/>
      <c r="S692" s="225"/>
      <c r="T692" s="22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20" t="s">
        <v>220</v>
      </c>
      <c r="AU692" s="220" t="s">
        <v>86</v>
      </c>
      <c r="AV692" s="14" t="s">
        <v>175</v>
      </c>
      <c r="AW692" s="14" t="s">
        <v>33</v>
      </c>
      <c r="AX692" s="14" t="s">
        <v>84</v>
      </c>
      <c r="AY692" s="220" t="s">
        <v>168</v>
      </c>
    </row>
    <row r="693" s="2" customFormat="1" ht="24.15" customHeight="1">
      <c r="A693" s="37"/>
      <c r="B693" s="180"/>
      <c r="C693" s="181" t="s">
        <v>1418</v>
      </c>
      <c r="D693" s="181" t="s">
        <v>171</v>
      </c>
      <c r="E693" s="182" t="s">
        <v>1419</v>
      </c>
      <c r="F693" s="183" t="s">
        <v>1420</v>
      </c>
      <c r="G693" s="184" t="s">
        <v>520</v>
      </c>
      <c r="H693" s="185">
        <v>110.7</v>
      </c>
      <c r="I693" s="186"/>
      <c r="J693" s="187">
        <f>ROUND(I693*H693,2)</f>
        <v>0</v>
      </c>
      <c r="K693" s="188"/>
      <c r="L693" s="38"/>
      <c r="M693" s="189" t="s">
        <v>1</v>
      </c>
      <c r="N693" s="190" t="s">
        <v>42</v>
      </c>
      <c r="O693" s="76"/>
      <c r="P693" s="191">
        <f>O693*H693</f>
        <v>0</v>
      </c>
      <c r="Q693" s="191">
        <v>5.0000000000000002E-05</v>
      </c>
      <c r="R693" s="191">
        <f>Q693*H693</f>
        <v>0.005535</v>
      </c>
      <c r="S693" s="191">
        <v>0</v>
      </c>
      <c r="T693" s="192">
        <f>S693*H693</f>
        <v>0</v>
      </c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R693" s="193" t="s">
        <v>250</v>
      </c>
      <c r="AT693" s="193" t="s">
        <v>171</v>
      </c>
      <c r="AU693" s="193" t="s">
        <v>86</v>
      </c>
      <c r="AY693" s="18" t="s">
        <v>168</v>
      </c>
      <c r="BE693" s="194">
        <f>IF(N693="základní",J693,0)</f>
        <v>0</v>
      </c>
      <c r="BF693" s="194">
        <f>IF(N693="snížená",J693,0)</f>
        <v>0</v>
      </c>
      <c r="BG693" s="194">
        <f>IF(N693="zákl. přenesená",J693,0)</f>
        <v>0</v>
      </c>
      <c r="BH693" s="194">
        <f>IF(N693="sníž. přenesená",J693,0)</f>
        <v>0</v>
      </c>
      <c r="BI693" s="194">
        <f>IF(N693="nulová",J693,0)</f>
        <v>0</v>
      </c>
      <c r="BJ693" s="18" t="s">
        <v>84</v>
      </c>
      <c r="BK693" s="194">
        <f>ROUND(I693*H693,2)</f>
        <v>0</v>
      </c>
      <c r="BL693" s="18" t="s">
        <v>250</v>
      </c>
      <c r="BM693" s="193" t="s">
        <v>1421</v>
      </c>
    </row>
    <row r="694" s="13" customFormat="1">
      <c r="A694" s="13"/>
      <c r="B694" s="211"/>
      <c r="C694" s="13"/>
      <c r="D694" s="195" t="s">
        <v>220</v>
      </c>
      <c r="E694" s="212" t="s">
        <v>1</v>
      </c>
      <c r="F694" s="213" t="s">
        <v>877</v>
      </c>
      <c r="G694" s="13"/>
      <c r="H694" s="214">
        <v>110.7</v>
      </c>
      <c r="I694" s="215"/>
      <c r="J694" s="13"/>
      <c r="K694" s="13"/>
      <c r="L694" s="211"/>
      <c r="M694" s="216"/>
      <c r="N694" s="217"/>
      <c r="O694" s="217"/>
      <c r="P694" s="217"/>
      <c r="Q694" s="217"/>
      <c r="R694" s="217"/>
      <c r="S694" s="217"/>
      <c r="T694" s="218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12" t="s">
        <v>220</v>
      </c>
      <c r="AU694" s="212" t="s">
        <v>86</v>
      </c>
      <c r="AV694" s="13" t="s">
        <v>86</v>
      </c>
      <c r="AW694" s="13" t="s">
        <v>33</v>
      </c>
      <c r="AX694" s="13" t="s">
        <v>84</v>
      </c>
      <c r="AY694" s="212" t="s">
        <v>168</v>
      </c>
    </row>
    <row r="695" s="2" customFormat="1" ht="33" customHeight="1">
      <c r="A695" s="37"/>
      <c r="B695" s="180"/>
      <c r="C695" s="200" t="s">
        <v>1422</v>
      </c>
      <c r="D695" s="200" t="s">
        <v>209</v>
      </c>
      <c r="E695" s="201" t="s">
        <v>1408</v>
      </c>
      <c r="F695" s="202" t="s">
        <v>1409</v>
      </c>
      <c r="G695" s="203" t="s">
        <v>218</v>
      </c>
      <c r="H695" s="204">
        <v>10.183999999999999</v>
      </c>
      <c r="I695" s="205"/>
      <c r="J695" s="206">
        <f>ROUND(I695*H695,2)</f>
        <v>0</v>
      </c>
      <c r="K695" s="207"/>
      <c r="L695" s="208"/>
      <c r="M695" s="209" t="s">
        <v>1</v>
      </c>
      <c r="N695" s="210" t="s">
        <v>42</v>
      </c>
      <c r="O695" s="76"/>
      <c r="P695" s="191">
        <f>O695*H695</f>
        <v>0</v>
      </c>
      <c r="Q695" s="191">
        <v>0.0025799999999999998</v>
      </c>
      <c r="R695" s="191">
        <f>Q695*H695</f>
        <v>0.026274719999999998</v>
      </c>
      <c r="S695" s="191">
        <v>0</v>
      </c>
      <c r="T695" s="192">
        <f>S695*H695</f>
        <v>0</v>
      </c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R695" s="193" t="s">
        <v>333</v>
      </c>
      <c r="AT695" s="193" t="s">
        <v>209</v>
      </c>
      <c r="AU695" s="193" t="s">
        <v>86</v>
      </c>
      <c r="AY695" s="18" t="s">
        <v>168</v>
      </c>
      <c r="BE695" s="194">
        <f>IF(N695="základní",J695,0)</f>
        <v>0</v>
      </c>
      <c r="BF695" s="194">
        <f>IF(N695="snížená",J695,0)</f>
        <v>0</v>
      </c>
      <c r="BG695" s="194">
        <f>IF(N695="zákl. přenesená",J695,0)</f>
        <v>0</v>
      </c>
      <c r="BH695" s="194">
        <f>IF(N695="sníž. přenesená",J695,0)</f>
        <v>0</v>
      </c>
      <c r="BI695" s="194">
        <f>IF(N695="nulová",J695,0)</f>
        <v>0</v>
      </c>
      <c r="BJ695" s="18" t="s">
        <v>84</v>
      </c>
      <c r="BK695" s="194">
        <f>ROUND(I695*H695,2)</f>
        <v>0</v>
      </c>
      <c r="BL695" s="18" t="s">
        <v>250</v>
      </c>
      <c r="BM695" s="193" t="s">
        <v>1423</v>
      </c>
    </row>
    <row r="696" s="13" customFormat="1">
      <c r="A696" s="13"/>
      <c r="B696" s="211"/>
      <c r="C696" s="13"/>
      <c r="D696" s="195" t="s">
        <v>220</v>
      </c>
      <c r="E696" s="13"/>
      <c r="F696" s="213" t="s">
        <v>1424</v>
      </c>
      <c r="G696" s="13"/>
      <c r="H696" s="214">
        <v>10.183999999999999</v>
      </c>
      <c r="I696" s="215"/>
      <c r="J696" s="13"/>
      <c r="K696" s="13"/>
      <c r="L696" s="211"/>
      <c r="M696" s="216"/>
      <c r="N696" s="217"/>
      <c r="O696" s="217"/>
      <c r="P696" s="217"/>
      <c r="Q696" s="217"/>
      <c r="R696" s="217"/>
      <c r="S696" s="217"/>
      <c r="T696" s="21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12" t="s">
        <v>220</v>
      </c>
      <c r="AU696" s="212" t="s">
        <v>86</v>
      </c>
      <c r="AV696" s="13" t="s">
        <v>86</v>
      </c>
      <c r="AW696" s="13" t="s">
        <v>3</v>
      </c>
      <c r="AX696" s="13" t="s">
        <v>84</v>
      </c>
      <c r="AY696" s="212" t="s">
        <v>168</v>
      </c>
    </row>
    <row r="697" s="2" customFormat="1" ht="16.5" customHeight="1">
      <c r="A697" s="37"/>
      <c r="B697" s="180"/>
      <c r="C697" s="181" t="s">
        <v>1425</v>
      </c>
      <c r="D697" s="181" t="s">
        <v>171</v>
      </c>
      <c r="E697" s="182" t="s">
        <v>1426</v>
      </c>
      <c r="F697" s="183" t="s">
        <v>1427</v>
      </c>
      <c r="G697" s="184" t="s">
        <v>520</v>
      </c>
      <c r="H697" s="185">
        <v>110.7</v>
      </c>
      <c r="I697" s="186"/>
      <c r="J697" s="187">
        <f>ROUND(I697*H697,2)</f>
        <v>0</v>
      </c>
      <c r="K697" s="188"/>
      <c r="L697" s="38"/>
      <c r="M697" s="189" t="s">
        <v>1</v>
      </c>
      <c r="N697" s="190" t="s">
        <v>42</v>
      </c>
      <c r="O697" s="76"/>
      <c r="P697" s="191">
        <f>O697*H697</f>
        <v>0</v>
      </c>
      <c r="Q697" s="191">
        <v>1.0000000000000001E-05</v>
      </c>
      <c r="R697" s="191">
        <f>Q697*H697</f>
        <v>0.0011070000000000001</v>
      </c>
      <c r="S697" s="191">
        <v>0</v>
      </c>
      <c r="T697" s="192">
        <f>S697*H697</f>
        <v>0</v>
      </c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R697" s="193" t="s">
        <v>250</v>
      </c>
      <c r="AT697" s="193" t="s">
        <v>171</v>
      </c>
      <c r="AU697" s="193" t="s">
        <v>86</v>
      </c>
      <c r="AY697" s="18" t="s">
        <v>168</v>
      </c>
      <c r="BE697" s="194">
        <f>IF(N697="základní",J697,0)</f>
        <v>0</v>
      </c>
      <c r="BF697" s="194">
        <f>IF(N697="snížená",J697,0)</f>
        <v>0</v>
      </c>
      <c r="BG697" s="194">
        <f>IF(N697="zákl. přenesená",J697,0)</f>
        <v>0</v>
      </c>
      <c r="BH697" s="194">
        <f>IF(N697="sníž. přenesená",J697,0)</f>
        <v>0</v>
      </c>
      <c r="BI697" s="194">
        <f>IF(N697="nulová",J697,0)</f>
        <v>0</v>
      </c>
      <c r="BJ697" s="18" t="s">
        <v>84</v>
      </c>
      <c r="BK697" s="194">
        <f>ROUND(I697*H697,2)</f>
        <v>0</v>
      </c>
      <c r="BL697" s="18" t="s">
        <v>250</v>
      </c>
      <c r="BM697" s="193" t="s">
        <v>1428</v>
      </c>
    </row>
    <row r="698" s="2" customFormat="1" ht="16.5" customHeight="1">
      <c r="A698" s="37"/>
      <c r="B698" s="180"/>
      <c r="C698" s="200" t="s">
        <v>1429</v>
      </c>
      <c r="D698" s="200" t="s">
        <v>209</v>
      </c>
      <c r="E698" s="201" t="s">
        <v>1430</v>
      </c>
      <c r="F698" s="202" t="s">
        <v>1431</v>
      </c>
      <c r="G698" s="203" t="s">
        <v>520</v>
      </c>
      <c r="H698" s="204">
        <v>112.914</v>
      </c>
      <c r="I698" s="205"/>
      <c r="J698" s="206">
        <f>ROUND(I698*H698,2)</f>
        <v>0</v>
      </c>
      <c r="K698" s="207"/>
      <c r="L698" s="208"/>
      <c r="M698" s="209" t="s">
        <v>1</v>
      </c>
      <c r="N698" s="210" t="s">
        <v>42</v>
      </c>
      <c r="O698" s="76"/>
      <c r="P698" s="191">
        <f>O698*H698</f>
        <v>0</v>
      </c>
      <c r="Q698" s="191">
        <v>0.00027</v>
      </c>
      <c r="R698" s="191">
        <f>Q698*H698</f>
        <v>0.030486780000000002</v>
      </c>
      <c r="S698" s="191">
        <v>0</v>
      </c>
      <c r="T698" s="192">
        <f>S698*H698</f>
        <v>0</v>
      </c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R698" s="193" t="s">
        <v>333</v>
      </c>
      <c r="AT698" s="193" t="s">
        <v>209</v>
      </c>
      <c r="AU698" s="193" t="s">
        <v>86</v>
      </c>
      <c r="AY698" s="18" t="s">
        <v>168</v>
      </c>
      <c r="BE698" s="194">
        <f>IF(N698="základní",J698,0)</f>
        <v>0</v>
      </c>
      <c r="BF698" s="194">
        <f>IF(N698="snížená",J698,0)</f>
        <v>0</v>
      </c>
      <c r="BG698" s="194">
        <f>IF(N698="zákl. přenesená",J698,0)</f>
        <v>0</v>
      </c>
      <c r="BH698" s="194">
        <f>IF(N698="sníž. přenesená",J698,0)</f>
        <v>0</v>
      </c>
      <c r="BI698" s="194">
        <f>IF(N698="nulová",J698,0)</f>
        <v>0</v>
      </c>
      <c r="BJ698" s="18" t="s">
        <v>84</v>
      </c>
      <c r="BK698" s="194">
        <f>ROUND(I698*H698,2)</f>
        <v>0</v>
      </c>
      <c r="BL698" s="18" t="s">
        <v>250</v>
      </c>
      <c r="BM698" s="193" t="s">
        <v>1432</v>
      </c>
    </row>
    <row r="699" s="13" customFormat="1">
      <c r="A699" s="13"/>
      <c r="B699" s="211"/>
      <c r="C699" s="13"/>
      <c r="D699" s="195" t="s">
        <v>220</v>
      </c>
      <c r="E699" s="13"/>
      <c r="F699" s="213" t="s">
        <v>1433</v>
      </c>
      <c r="G699" s="13"/>
      <c r="H699" s="214">
        <v>112.914</v>
      </c>
      <c r="I699" s="215"/>
      <c r="J699" s="13"/>
      <c r="K699" s="13"/>
      <c r="L699" s="211"/>
      <c r="M699" s="216"/>
      <c r="N699" s="217"/>
      <c r="O699" s="217"/>
      <c r="P699" s="217"/>
      <c r="Q699" s="217"/>
      <c r="R699" s="217"/>
      <c r="S699" s="217"/>
      <c r="T699" s="218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12" t="s">
        <v>220</v>
      </c>
      <c r="AU699" s="212" t="s">
        <v>86</v>
      </c>
      <c r="AV699" s="13" t="s">
        <v>86</v>
      </c>
      <c r="AW699" s="13" t="s">
        <v>3</v>
      </c>
      <c r="AX699" s="13" t="s">
        <v>84</v>
      </c>
      <c r="AY699" s="212" t="s">
        <v>168</v>
      </c>
    </row>
    <row r="700" s="2" customFormat="1" ht="24.15" customHeight="1">
      <c r="A700" s="37"/>
      <c r="B700" s="180"/>
      <c r="C700" s="181" t="s">
        <v>1434</v>
      </c>
      <c r="D700" s="181" t="s">
        <v>171</v>
      </c>
      <c r="E700" s="182" t="s">
        <v>1435</v>
      </c>
      <c r="F700" s="183" t="s">
        <v>1436</v>
      </c>
      <c r="G700" s="184" t="s">
        <v>242</v>
      </c>
      <c r="H700" s="185">
        <v>0.441</v>
      </c>
      <c r="I700" s="186"/>
      <c r="J700" s="187">
        <f>ROUND(I700*H700,2)</f>
        <v>0</v>
      </c>
      <c r="K700" s="188"/>
      <c r="L700" s="38"/>
      <c r="M700" s="189" t="s">
        <v>1</v>
      </c>
      <c r="N700" s="190" t="s">
        <v>42</v>
      </c>
      <c r="O700" s="76"/>
      <c r="P700" s="191">
        <f>O700*H700</f>
        <v>0</v>
      </c>
      <c r="Q700" s="191">
        <v>0</v>
      </c>
      <c r="R700" s="191">
        <f>Q700*H700</f>
        <v>0</v>
      </c>
      <c r="S700" s="191">
        <v>0</v>
      </c>
      <c r="T700" s="192">
        <f>S700*H700</f>
        <v>0</v>
      </c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R700" s="193" t="s">
        <v>250</v>
      </c>
      <c r="AT700" s="193" t="s">
        <v>171</v>
      </c>
      <c r="AU700" s="193" t="s">
        <v>86</v>
      </c>
      <c r="AY700" s="18" t="s">
        <v>168</v>
      </c>
      <c r="BE700" s="194">
        <f>IF(N700="základní",J700,0)</f>
        <v>0</v>
      </c>
      <c r="BF700" s="194">
        <f>IF(N700="snížená",J700,0)</f>
        <v>0</v>
      </c>
      <c r="BG700" s="194">
        <f>IF(N700="zákl. přenesená",J700,0)</f>
        <v>0</v>
      </c>
      <c r="BH700" s="194">
        <f>IF(N700="sníž. přenesená",J700,0)</f>
        <v>0</v>
      </c>
      <c r="BI700" s="194">
        <f>IF(N700="nulová",J700,0)</f>
        <v>0</v>
      </c>
      <c r="BJ700" s="18" t="s">
        <v>84</v>
      </c>
      <c r="BK700" s="194">
        <f>ROUND(I700*H700,2)</f>
        <v>0</v>
      </c>
      <c r="BL700" s="18" t="s">
        <v>250</v>
      </c>
      <c r="BM700" s="193" t="s">
        <v>1437</v>
      </c>
    </row>
    <row r="701" s="12" customFormat="1" ht="22.8" customHeight="1">
      <c r="A701" s="12"/>
      <c r="B701" s="168"/>
      <c r="C701" s="12"/>
      <c r="D701" s="169" t="s">
        <v>76</v>
      </c>
      <c r="E701" s="178" t="s">
        <v>1438</v>
      </c>
      <c r="F701" s="178" t="s">
        <v>1439</v>
      </c>
      <c r="G701" s="12"/>
      <c r="H701" s="12"/>
      <c r="I701" s="171"/>
      <c r="J701" s="179">
        <f>BK701</f>
        <v>0</v>
      </c>
      <c r="K701" s="12"/>
      <c r="L701" s="168"/>
      <c r="M701" s="172"/>
      <c r="N701" s="173"/>
      <c r="O701" s="173"/>
      <c r="P701" s="174">
        <f>SUM(P702:P717)</f>
        <v>0</v>
      </c>
      <c r="Q701" s="173"/>
      <c r="R701" s="174">
        <f>SUM(R702:R717)</f>
        <v>0.22121098</v>
      </c>
      <c r="S701" s="173"/>
      <c r="T701" s="175">
        <f>SUM(T702:T717)</f>
        <v>0</v>
      </c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R701" s="169" t="s">
        <v>86</v>
      </c>
      <c r="AT701" s="176" t="s">
        <v>76</v>
      </c>
      <c r="AU701" s="176" t="s">
        <v>84</v>
      </c>
      <c r="AY701" s="169" t="s">
        <v>168</v>
      </c>
      <c r="BK701" s="177">
        <f>SUM(BK702:BK717)</f>
        <v>0</v>
      </c>
    </row>
    <row r="702" s="2" customFormat="1" ht="16.5" customHeight="1">
      <c r="A702" s="37"/>
      <c r="B702" s="180"/>
      <c r="C702" s="181" t="s">
        <v>1440</v>
      </c>
      <c r="D702" s="181" t="s">
        <v>171</v>
      </c>
      <c r="E702" s="182" t="s">
        <v>1441</v>
      </c>
      <c r="F702" s="183" t="s">
        <v>1442</v>
      </c>
      <c r="G702" s="184" t="s">
        <v>218</v>
      </c>
      <c r="H702" s="185">
        <v>8.6669999999999998</v>
      </c>
      <c r="I702" s="186"/>
      <c r="J702" s="187">
        <f>ROUND(I702*H702,2)</f>
        <v>0</v>
      </c>
      <c r="K702" s="188"/>
      <c r="L702" s="38"/>
      <c r="M702" s="189" t="s">
        <v>1</v>
      </c>
      <c r="N702" s="190" t="s">
        <v>42</v>
      </c>
      <c r="O702" s="76"/>
      <c r="P702" s="191">
        <f>O702*H702</f>
        <v>0</v>
      </c>
      <c r="Q702" s="191">
        <v>0.00029999999999999997</v>
      </c>
      <c r="R702" s="191">
        <f>Q702*H702</f>
        <v>0.0026000999999999997</v>
      </c>
      <c r="S702" s="191">
        <v>0</v>
      </c>
      <c r="T702" s="192">
        <f>S702*H702</f>
        <v>0</v>
      </c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R702" s="193" t="s">
        <v>250</v>
      </c>
      <c r="AT702" s="193" t="s">
        <v>171</v>
      </c>
      <c r="AU702" s="193" t="s">
        <v>86</v>
      </c>
      <c r="AY702" s="18" t="s">
        <v>168</v>
      </c>
      <c r="BE702" s="194">
        <f>IF(N702="základní",J702,0)</f>
        <v>0</v>
      </c>
      <c r="BF702" s="194">
        <f>IF(N702="snížená",J702,0)</f>
        <v>0</v>
      </c>
      <c r="BG702" s="194">
        <f>IF(N702="zákl. přenesená",J702,0)</f>
        <v>0</v>
      </c>
      <c r="BH702" s="194">
        <f>IF(N702="sníž. přenesená",J702,0)</f>
        <v>0</v>
      </c>
      <c r="BI702" s="194">
        <f>IF(N702="nulová",J702,0)</f>
        <v>0</v>
      </c>
      <c r="BJ702" s="18" t="s">
        <v>84</v>
      </c>
      <c r="BK702" s="194">
        <f>ROUND(I702*H702,2)</f>
        <v>0</v>
      </c>
      <c r="BL702" s="18" t="s">
        <v>250</v>
      </c>
      <c r="BM702" s="193" t="s">
        <v>1443</v>
      </c>
    </row>
    <row r="703" s="2" customFormat="1" ht="24.15" customHeight="1">
      <c r="A703" s="37"/>
      <c r="B703" s="180"/>
      <c r="C703" s="181" t="s">
        <v>1444</v>
      </c>
      <c r="D703" s="181" t="s">
        <v>171</v>
      </c>
      <c r="E703" s="182" t="s">
        <v>1445</v>
      </c>
      <c r="F703" s="183" t="s">
        <v>1446</v>
      </c>
      <c r="G703" s="184" t="s">
        <v>218</v>
      </c>
      <c r="H703" s="185">
        <v>8.6669999999999998</v>
      </c>
      <c r="I703" s="186"/>
      <c r="J703" s="187">
        <f>ROUND(I703*H703,2)</f>
        <v>0</v>
      </c>
      <c r="K703" s="188"/>
      <c r="L703" s="38"/>
      <c r="M703" s="189" t="s">
        <v>1</v>
      </c>
      <c r="N703" s="190" t="s">
        <v>42</v>
      </c>
      <c r="O703" s="76"/>
      <c r="P703" s="191">
        <f>O703*H703</f>
        <v>0</v>
      </c>
      <c r="Q703" s="191">
        <v>0.0015</v>
      </c>
      <c r="R703" s="191">
        <f>Q703*H703</f>
        <v>0.0130005</v>
      </c>
      <c r="S703" s="191">
        <v>0</v>
      </c>
      <c r="T703" s="192">
        <f>S703*H703</f>
        <v>0</v>
      </c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R703" s="193" t="s">
        <v>250</v>
      </c>
      <c r="AT703" s="193" t="s">
        <v>171</v>
      </c>
      <c r="AU703" s="193" t="s">
        <v>86</v>
      </c>
      <c r="AY703" s="18" t="s">
        <v>168</v>
      </c>
      <c r="BE703" s="194">
        <f>IF(N703="základní",J703,0)</f>
        <v>0</v>
      </c>
      <c r="BF703" s="194">
        <f>IF(N703="snížená",J703,0)</f>
        <v>0</v>
      </c>
      <c r="BG703" s="194">
        <f>IF(N703="zákl. přenesená",J703,0)</f>
        <v>0</v>
      </c>
      <c r="BH703" s="194">
        <f>IF(N703="sníž. přenesená",J703,0)</f>
        <v>0</v>
      </c>
      <c r="BI703" s="194">
        <f>IF(N703="nulová",J703,0)</f>
        <v>0</v>
      </c>
      <c r="BJ703" s="18" t="s">
        <v>84</v>
      </c>
      <c r="BK703" s="194">
        <f>ROUND(I703*H703,2)</f>
        <v>0</v>
      </c>
      <c r="BL703" s="18" t="s">
        <v>250</v>
      </c>
      <c r="BM703" s="193" t="s">
        <v>1447</v>
      </c>
    </row>
    <row r="704" s="2" customFormat="1" ht="24.15" customHeight="1">
      <c r="A704" s="37"/>
      <c r="B704" s="180"/>
      <c r="C704" s="181" t="s">
        <v>1448</v>
      </c>
      <c r="D704" s="181" t="s">
        <v>171</v>
      </c>
      <c r="E704" s="182" t="s">
        <v>1449</v>
      </c>
      <c r="F704" s="183" t="s">
        <v>1450</v>
      </c>
      <c r="G704" s="184" t="s">
        <v>520</v>
      </c>
      <c r="H704" s="185">
        <v>13.815</v>
      </c>
      <c r="I704" s="186"/>
      <c r="J704" s="187">
        <f>ROUND(I704*H704,2)</f>
        <v>0</v>
      </c>
      <c r="K704" s="188"/>
      <c r="L704" s="38"/>
      <c r="M704" s="189" t="s">
        <v>1</v>
      </c>
      <c r="N704" s="190" t="s">
        <v>42</v>
      </c>
      <c r="O704" s="76"/>
      <c r="P704" s="191">
        <f>O704*H704</f>
        <v>0</v>
      </c>
      <c r="Q704" s="191">
        <v>0.00018000000000000001</v>
      </c>
      <c r="R704" s="191">
        <f>Q704*H704</f>
        <v>0.0024867000000000001</v>
      </c>
      <c r="S704" s="191">
        <v>0</v>
      </c>
      <c r="T704" s="192">
        <f>S704*H704</f>
        <v>0</v>
      </c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R704" s="193" t="s">
        <v>250</v>
      </c>
      <c r="AT704" s="193" t="s">
        <v>171</v>
      </c>
      <c r="AU704" s="193" t="s">
        <v>86</v>
      </c>
      <c r="AY704" s="18" t="s">
        <v>168</v>
      </c>
      <c r="BE704" s="194">
        <f>IF(N704="základní",J704,0)</f>
        <v>0</v>
      </c>
      <c r="BF704" s="194">
        <f>IF(N704="snížená",J704,0)</f>
        <v>0</v>
      </c>
      <c r="BG704" s="194">
        <f>IF(N704="zákl. přenesená",J704,0)</f>
        <v>0</v>
      </c>
      <c r="BH704" s="194">
        <f>IF(N704="sníž. přenesená",J704,0)</f>
        <v>0</v>
      </c>
      <c r="BI704" s="194">
        <f>IF(N704="nulová",J704,0)</f>
        <v>0</v>
      </c>
      <c r="BJ704" s="18" t="s">
        <v>84</v>
      </c>
      <c r="BK704" s="194">
        <f>ROUND(I704*H704,2)</f>
        <v>0</v>
      </c>
      <c r="BL704" s="18" t="s">
        <v>250</v>
      </c>
      <c r="BM704" s="193" t="s">
        <v>1451</v>
      </c>
    </row>
    <row r="705" s="13" customFormat="1">
      <c r="A705" s="13"/>
      <c r="B705" s="211"/>
      <c r="C705" s="13"/>
      <c r="D705" s="195" t="s">
        <v>220</v>
      </c>
      <c r="E705" s="212" t="s">
        <v>1</v>
      </c>
      <c r="F705" s="213" t="s">
        <v>1452</v>
      </c>
      <c r="G705" s="13"/>
      <c r="H705" s="214">
        <v>8.2149999999999999</v>
      </c>
      <c r="I705" s="215"/>
      <c r="J705" s="13"/>
      <c r="K705" s="13"/>
      <c r="L705" s="211"/>
      <c r="M705" s="216"/>
      <c r="N705" s="217"/>
      <c r="O705" s="217"/>
      <c r="P705" s="217"/>
      <c r="Q705" s="217"/>
      <c r="R705" s="217"/>
      <c r="S705" s="217"/>
      <c r="T705" s="218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12" t="s">
        <v>220</v>
      </c>
      <c r="AU705" s="212" t="s">
        <v>86</v>
      </c>
      <c r="AV705" s="13" t="s">
        <v>86</v>
      </c>
      <c r="AW705" s="13" t="s">
        <v>33</v>
      </c>
      <c r="AX705" s="13" t="s">
        <v>77</v>
      </c>
      <c r="AY705" s="212" t="s">
        <v>168</v>
      </c>
    </row>
    <row r="706" s="13" customFormat="1">
      <c r="A706" s="13"/>
      <c r="B706" s="211"/>
      <c r="C706" s="13"/>
      <c r="D706" s="195" t="s">
        <v>220</v>
      </c>
      <c r="E706" s="212" t="s">
        <v>1</v>
      </c>
      <c r="F706" s="213" t="s">
        <v>1453</v>
      </c>
      <c r="G706" s="13"/>
      <c r="H706" s="214">
        <v>5.5999999999999996</v>
      </c>
      <c r="I706" s="215"/>
      <c r="J706" s="13"/>
      <c r="K706" s="13"/>
      <c r="L706" s="211"/>
      <c r="M706" s="216"/>
      <c r="N706" s="217"/>
      <c r="O706" s="217"/>
      <c r="P706" s="217"/>
      <c r="Q706" s="217"/>
      <c r="R706" s="217"/>
      <c r="S706" s="217"/>
      <c r="T706" s="218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12" t="s">
        <v>220</v>
      </c>
      <c r="AU706" s="212" t="s">
        <v>86</v>
      </c>
      <c r="AV706" s="13" t="s">
        <v>86</v>
      </c>
      <c r="AW706" s="13" t="s">
        <v>33</v>
      </c>
      <c r="AX706" s="13" t="s">
        <v>77</v>
      </c>
      <c r="AY706" s="212" t="s">
        <v>168</v>
      </c>
    </row>
    <row r="707" s="14" customFormat="1">
      <c r="A707" s="14"/>
      <c r="B707" s="219"/>
      <c r="C707" s="14"/>
      <c r="D707" s="195" t="s">
        <v>220</v>
      </c>
      <c r="E707" s="220" t="s">
        <v>1</v>
      </c>
      <c r="F707" s="221" t="s">
        <v>261</v>
      </c>
      <c r="G707" s="14"/>
      <c r="H707" s="222">
        <v>13.815</v>
      </c>
      <c r="I707" s="223"/>
      <c r="J707" s="14"/>
      <c r="K707" s="14"/>
      <c r="L707" s="219"/>
      <c r="M707" s="224"/>
      <c r="N707" s="225"/>
      <c r="O707" s="225"/>
      <c r="P707" s="225"/>
      <c r="Q707" s="225"/>
      <c r="R707" s="225"/>
      <c r="S707" s="225"/>
      <c r="T707" s="22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20" t="s">
        <v>220</v>
      </c>
      <c r="AU707" s="220" t="s">
        <v>86</v>
      </c>
      <c r="AV707" s="14" t="s">
        <v>175</v>
      </c>
      <c r="AW707" s="14" t="s">
        <v>33</v>
      </c>
      <c r="AX707" s="14" t="s">
        <v>84</v>
      </c>
      <c r="AY707" s="220" t="s">
        <v>168</v>
      </c>
    </row>
    <row r="708" s="2" customFormat="1" ht="24.15" customHeight="1">
      <c r="A708" s="37"/>
      <c r="B708" s="180"/>
      <c r="C708" s="200" t="s">
        <v>1454</v>
      </c>
      <c r="D708" s="200" t="s">
        <v>209</v>
      </c>
      <c r="E708" s="201" t="s">
        <v>1455</v>
      </c>
      <c r="F708" s="202" t="s">
        <v>1456</v>
      </c>
      <c r="G708" s="203" t="s">
        <v>520</v>
      </c>
      <c r="H708" s="204">
        <v>15.196999999999999</v>
      </c>
      <c r="I708" s="205"/>
      <c r="J708" s="206">
        <f>ROUND(I708*H708,2)</f>
        <v>0</v>
      </c>
      <c r="K708" s="207"/>
      <c r="L708" s="208"/>
      <c r="M708" s="209" t="s">
        <v>1</v>
      </c>
      <c r="N708" s="210" t="s">
        <v>42</v>
      </c>
      <c r="O708" s="76"/>
      <c r="P708" s="191">
        <f>O708*H708</f>
        <v>0</v>
      </c>
      <c r="Q708" s="191">
        <v>0.00025999999999999998</v>
      </c>
      <c r="R708" s="191">
        <f>Q708*H708</f>
        <v>0.0039512199999999992</v>
      </c>
      <c r="S708" s="191">
        <v>0</v>
      </c>
      <c r="T708" s="192">
        <f>S708*H708</f>
        <v>0</v>
      </c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R708" s="193" t="s">
        <v>333</v>
      </c>
      <c r="AT708" s="193" t="s">
        <v>209</v>
      </c>
      <c r="AU708" s="193" t="s">
        <v>86</v>
      </c>
      <c r="AY708" s="18" t="s">
        <v>168</v>
      </c>
      <c r="BE708" s="194">
        <f>IF(N708="základní",J708,0)</f>
        <v>0</v>
      </c>
      <c r="BF708" s="194">
        <f>IF(N708="snížená",J708,0)</f>
        <v>0</v>
      </c>
      <c r="BG708" s="194">
        <f>IF(N708="zákl. přenesená",J708,0)</f>
        <v>0</v>
      </c>
      <c r="BH708" s="194">
        <f>IF(N708="sníž. přenesená",J708,0)</f>
        <v>0</v>
      </c>
      <c r="BI708" s="194">
        <f>IF(N708="nulová",J708,0)</f>
        <v>0</v>
      </c>
      <c r="BJ708" s="18" t="s">
        <v>84</v>
      </c>
      <c r="BK708" s="194">
        <f>ROUND(I708*H708,2)</f>
        <v>0</v>
      </c>
      <c r="BL708" s="18" t="s">
        <v>250</v>
      </c>
      <c r="BM708" s="193" t="s">
        <v>1457</v>
      </c>
    </row>
    <row r="709" s="13" customFormat="1">
      <c r="A709" s="13"/>
      <c r="B709" s="211"/>
      <c r="C709" s="13"/>
      <c r="D709" s="195" t="s">
        <v>220</v>
      </c>
      <c r="E709" s="13"/>
      <c r="F709" s="213" t="s">
        <v>1458</v>
      </c>
      <c r="G709" s="13"/>
      <c r="H709" s="214">
        <v>15.196999999999999</v>
      </c>
      <c r="I709" s="215"/>
      <c r="J709" s="13"/>
      <c r="K709" s="13"/>
      <c r="L709" s="211"/>
      <c r="M709" s="216"/>
      <c r="N709" s="217"/>
      <c r="O709" s="217"/>
      <c r="P709" s="217"/>
      <c r="Q709" s="217"/>
      <c r="R709" s="217"/>
      <c r="S709" s="217"/>
      <c r="T709" s="21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12" t="s">
        <v>220</v>
      </c>
      <c r="AU709" s="212" t="s">
        <v>86</v>
      </c>
      <c r="AV709" s="13" t="s">
        <v>86</v>
      </c>
      <c r="AW709" s="13" t="s">
        <v>3</v>
      </c>
      <c r="AX709" s="13" t="s">
        <v>84</v>
      </c>
      <c r="AY709" s="212" t="s">
        <v>168</v>
      </c>
    </row>
    <row r="710" s="2" customFormat="1" ht="33" customHeight="1">
      <c r="A710" s="37"/>
      <c r="B710" s="180"/>
      <c r="C710" s="181" t="s">
        <v>1459</v>
      </c>
      <c r="D710" s="181" t="s">
        <v>171</v>
      </c>
      <c r="E710" s="182" t="s">
        <v>1460</v>
      </c>
      <c r="F710" s="183" t="s">
        <v>1461</v>
      </c>
      <c r="G710" s="184" t="s">
        <v>218</v>
      </c>
      <c r="H710" s="185">
        <v>8.6669999999999998</v>
      </c>
      <c r="I710" s="186"/>
      <c r="J710" s="187">
        <f>ROUND(I710*H710,2)</f>
        <v>0</v>
      </c>
      <c r="K710" s="188"/>
      <c r="L710" s="38"/>
      <c r="M710" s="189" t="s">
        <v>1</v>
      </c>
      <c r="N710" s="190" t="s">
        <v>42</v>
      </c>
      <c r="O710" s="76"/>
      <c r="P710" s="191">
        <f>O710*H710</f>
        <v>0</v>
      </c>
      <c r="Q710" s="191">
        <v>0.0053800000000000002</v>
      </c>
      <c r="R710" s="191">
        <f>Q710*H710</f>
        <v>0.046628460000000004</v>
      </c>
      <c r="S710" s="191">
        <v>0</v>
      </c>
      <c r="T710" s="192">
        <f>S710*H710</f>
        <v>0</v>
      </c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R710" s="193" t="s">
        <v>250</v>
      </c>
      <c r="AT710" s="193" t="s">
        <v>171</v>
      </c>
      <c r="AU710" s="193" t="s">
        <v>86</v>
      </c>
      <c r="AY710" s="18" t="s">
        <v>168</v>
      </c>
      <c r="BE710" s="194">
        <f>IF(N710="základní",J710,0)</f>
        <v>0</v>
      </c>
      <c r="BF710" s="194">
        <f>IF(N710="snížená",J710,0)</f>
        <v>0</v>
      </c>
      <c r="BG710" s="194">
        <f>IF(N710="zákl. přenesená",J710,0)</f>
        <v>0</v>
      </c>
      <c r="BH710" s="194">
        <f>IF(N710="sníž. přenesená",J710,0)</f>
        <v>0</v>
      </c>
      <c r="BI710" s="194">
        <f>IF(N710="nulová",J710,0)</f>
        <v>0</v>
      </c>
      <c r="BJ710" s="18" t="s">
        <v>84</v>
      </c>
      <c r="BK710" s="194">
        <f>ROUND(I710*H710,2)</f>
        <v>0</v>
      </c>
      <c r="BL710" s="18" t="s">
        <v>250</v>
      </c>
      <c r="BM710" s="193" t="s">
        <v>1462</v>
      </c>
    </row>
    <row r="711" s="13" customFormat="1">
      <c r="A711" s="13"/>
      <c r="B711" s="211"/>
      <c r="C711" s="13"/>
      <c r="D711" s="195" t="s">
        <v>220</v>
      </c>
      <c r="E711" s="212" t="s">
        <v>1</v>
      </c>
      <c r="F711" s="213" t="s">
        <v>1463</v>
      </c>
      <c r="G711" s="13"/>
      <c r="H711" s="214">
        <v>5.0670000000000002</v>
      </c>
      <c r="I711" s="215"/>
      <c r="J711" s="13"/>
      <c r="K711" s="13"/>
      <c r="L711" s="211"/>
      <c r="M711" s="216"/>
      <c r="N711" s="217"/>
      <c r="O711" s="217"/>
      <c r="P711" s="217"/>
      <c r="Q711" s="217"/>
      <c r="R711" s="217"/>
      <c r="S711" s="217"/>
      <c r="T711" s="218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12" t="s">
        <v>220</v>
      </c>
      <c r="AU711" s="212" t="s">
        <v>86</v>
      </c>
      <c r="AV711" s="13" t="s">
        <v>86</v>
      </c>
      <c r="AW711" s="13" t="s">
        <v>33</v>
      </c>
      <c r="AX711" s="13" t="s">
        <v>77</v>
      </c>
      <c r="AY711" s="212" t="s">
        <v>168</v>
      </c>
    </row>
    <row r="712" s="13" customFormat="1">
      <c r="A712" s="13"/>
      <c r="B712" s="211"/>
      <c r="C712" s="13"/>
      <c r="D712" s="195" t="s">
        <v>220</v>
      </c>
      <c r="E712" s="212" t="s">
        <v>1</v>
      </c>
      <c r="F712" s="213" t="s">
        <v>1464</v>
      </c>
      <c r="G712" s="13"/>
      <c r="H712" s="214">
        <v>3.6000000000000001</v>
      </c>
      <c r="I712" s="215"/>
      <c r="J712" s="13"/>
      <c r="K712" s="13"/>
      <c r="L712" s="211"/>
      <c r="M712" s="216"/>
      <c r="N712" s="217"/>
      <c r="O712" s="217"/>
      <c r="P712" s="217"/>
      <c r="Q712" s="217"/>
      <c r="R712" s="217"/>
      <c r="S712" s="217"/>
      <c r="T712" s="21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12" t="s">
        <v>220</v>
      </c>
      <c r="AU712" s="212" t="s">
        <v>86</v>
      </c>
      <c r="AV712" s="13" t="s">
        <v>86</v>
      </c>
      <c r="AW712" s="13" t="s">
        <v>33</v>
      </c>
      <c r="AX712" s="13" t="s">
        <v>77</v>
      </c>
      <c r="AY712" s="212" t="s">
        <v>168</v>
      </c>
    </row>
    <row r="713" s="14" customFormat="1">
      <c r="A713" s="14"/>
      <c r="B713" s="219"/>
      <c r="C713" s="14"/>
      <c r="D713" s="195" t="s">
        <v>220</v>
      </c>
      <c r="E713" s="220" t="s">
        <v>1</v>
      </c>
      <c r="F713" s="221" t="s">
        <v>261</v>
      </c>
      <c r="G713" s="14"/>
      <c r="H713" s="222">
        <v>8.6669999999999998</v>
      </c>
      <c r="I713" s="223"/>
      <c r="J713" s="14"/>
      <c r="K713" s="14"/>
      <c r="L713" s="219"/>
      <c r="M713" s="224"/>
      <c r="N713" s="225"/>
      <c r="O713" s="225"/>
      <c r="P713" s="225"/>
      <c r="Q713" s="225"/>
      <c r="R713" s="225"/>
      <c r="S713" s="225"/>
      <c r="T713" s="226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20" t="s">
        <v>220</v>
      </c>
      <c r="AU713" s="220" t="s">
        <v>86</v>
      </c>
      <c r="AV713" s="14" t="s">
        <v>175</v>
      </c>
      <c r="AW713" s="14" t="s">
        <v>33</v>
      </c>
      <c r="AX713" s="14" t="s">
        <v>84</v>
      </c>
      <c r="AY713" s="220" t="s">
        <v>168</v>
      </c>
    </row>
    <row r="714" s="2" customFormat="1" ht="24.15" customHeight="1">
      <c r="A714" s="37"/>
      <c r="B714" s="180"/>
      <c r="C714" s="200" t="s">
        <v>1465</v>
      </c>
      <c r="D714" s="200" t="s">
        <v>209</v>
      </c>
      <c r="E714" s="201" t="s">
        <v>1466</v>
      </c>
      <c r="F714" s="202" t="s">
        <v>1467</v>
      </c>
      <c r="G714" s="203" t="s">
        <v>218</v>
      </c>
      <c r="H714" s="204">
        <v>9.5340000000000007</v>
      </c>
      <c r="I714" s="205"/>
      <c r="J714" s="206">
        <f>ROUND(I714*H714,2)</f>
        <v>0</v>
      </c>
      <c r="K714" s="207"/>
      <c r="L714" s="208"/>
      <c r="M714" s="209" t="s">
        <v>1</v>
      </c>
      <c r="N714" s="210" t="s">
        <v>42</v>
      </c>
      <c r="O714" s="76"/>
      <c r="P714" s="191">
        <f>O714*H714</f>
        <v>0</v>
      </c>
      <c r="Q714" s="191">
        <v>0.016</v>
      </c>
      <c r="R714" s="191">
        <f>Q714*H714</f>
        <v>0.15254400000000001</v>
      </c>
      <c r="S714" s="191">
        <v>0</v>
      </c>
      <c r="T714" s="192">
        <f>S714*H714</f>
        <v>0</v>
      </c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R714" s="193" t="s">
        <v>333</v>
      </c>
      <c r="AT714" s="193" t="s">
        <v>209</v>
      </c>
      <c r="AU714" s="193" t="s">
        <v>86</v>
      </c>
      <c r="AY714" s="18" t="s">
        <v>168</v>
      </c>
      <c r="BE714" s="194">
        <f>IF(N714="základní",J714,0)</f>
        <v>0</v>
      </c>
      <c r="BF714" s="194">
        <f>IF(N714="snížená",J714,0)</f>
        <v>0</v>
      </c>
      <c r="BG714" s="194">
        <f>IF(N714="zákl. přenesená",J714,0)</f>
        <v>0</v>
      </c>
      <c r="BH714" s="194">
        <f>IF(N714="sníž. přenesená",J714,0)</f>
        <v>0</v>
      </c>
      <c r="BI714" s="194">
        <f>IF(N714="nulová",J714,0)</f>
        <v>0</v>
      </c>
      <c r="BJ714" s="18" t="s">
        <v>84</v>
      </c>
      <c r="BK714" s="194">
        <f>ROUND(I714*H714,2)</f>
        <v>0</v>
      </c>
      <c r="BL714" s="18" t="s">
        <v>250</v>
      </c>
      <c r="BM714" s="193" t="s">
        <v>1468</v>
      </c>
    </row>
    <row r="715" s="13" customFormat="1">
      <c r="A715" s="13"/>
      <c r="B715" s="211"/>
      <c r="C715" s="13"/>
      <c r="D715" s="195" t="s">
        <v>220</v>
      </c>
      <c r="E715" s="13"/>
      <c r="F715" s="213" t="s">
        <v>1469</v>
      </c>
      <c r="G715" s="13"/>
      <c r="H715" s="214">
        <v>9.5340000000000007</v>
      </c>
      <c r="I715" s="215"/>
      <c r="J715" s="13"/>
      <c r="K715" s="13"/>
      <c r="L715" s="211"/>
      <c r="M715" s="216"/>
      <c r="N715" s="217"/>
      <c r="O715" s="217"/>
      <c r="P715" s="217"/>
      <c r="Q715" s="217"/>
      <c r="R715" s="217"/>
      <c r="S715" s="217"/>
      <c r="T715" s="218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12" t="s">
        <v>220</v>
      </c>
      <c r="AU715" s="212" t="s">
        <v>86</v>
      </c>
      <c r="AV715" s="13" t="s">
        <v>86</v>
      </c>
      <c r="AW715" s="13" t="s">
        <v>3</v>
      </c>
      <c r="AX715" s="13" t="s">
        <v>84</v>
      </c>
      <c r="AY715" s="212" t="s">
        <v>168</v>
      </c>
    </row>
    <row r="716" s="2" customFormat="1" ht="33" customHeight="1">
      <c r="A716" s="37"/>
      <c r="B716" s="180"/>
      <c r="C716" s="181" t="s">
        <v>1470</v>
      </c>
      <c r="D716" s="181" t="s">
        <v>171</v>
      </c>
      <c r="E716" s="182" t="s">
        <v>1471</v>
      </c>
      <c r="F716" s="183" t="s">
        <v>1472</v>
      </c>
      <c r="G716" s="184" t="s">
        <v>218</v>
      </c>
      <c r="H716" s="185">
        <v>8.6669999999999998</v>
      </c>
      <c r="I716" s="186"/>
      <c r="J716" s="187">
        <f>ROUND(I716*H716,2)</f>
        <v>0</v>
      </c>
      <c r="K716" s="188"/>
      <c r="L716" s="38"/>
      <c r="M716" s="189" t="s">
        <v>1</v>
      </c>
      <c r="N716" s="190" t="s">
        <v>42</v>
      </c>
      <c r="O716" s="76"/>
      <c r="P716" s="191">
        <f>O716*H716</f>
        <v>0</v>
      </c>
      <c r="Q716" s="191">
        <v>0</v>
      </c>
      <c r="R716" s="191">
        <f>Q716*H716</f>
        <v>0</v>
      </c>
      <c r="S716" s="191">
        <v>0</v>
      </c>
      <c r="T716" s="192">
        <f>S716*H716</f>
        <v>0</v>
      </c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R716" s="193" t="s">
        <v>250</v>
      </c>
      <c r="AT716" s="193" t="s">
        <v>171</v>
      </c>
      <c r="AU716" s="193" t="s">
        <v>86</v>
      </c>
      <c r="AY716" s="18" t="s">
        <v>168</v>
      </c>
      <c r="BE716" s="194">
        <f>IF(N716="základní",J716,0)</f>
        <v>0</v>
      </c>
      <c r="BF716" s="194">
        <f>IF(N716="snížená",J716,0)</f>
        <v>0</v>
      </c>
      <c r="BG716" s="194">
        <f>IF(N716="zákl. přenesená",J716,0)</f>
        <v>0</v>
      </c>
      <c r="BH716" s="194">
        <f>IF(N716="sníž. přenesená",J716,0)</f>
        <v>0</v>
      </c>
      <c r="BI716" s="194">
        <f>IF(N716="nulová",J716,0)</f>
        <v>0</v>
      </c>
      <c r="BJ716" s="18" t="s">
        <v>84</v>
      </c>
      <c r="BK716" s="194">
        <f>ROUND(I716*H716,2)</f>
        <v>0</v>
      </c>
      <c r="BL716" s="18" t="s">
        <v>250</v>
      </c>
      <c r="BM716" s="193" t="s">
        <v>1473</v>
      </c>
    </row>
    <row r="717" s="2" customFormat="1" ht="24.15" customHeight="1">
      <c r="A717" s="37"/>
      <c r="B717" s="180"/>
      <c r="C717" s="181" t="s">
        <v>1474</v>
      </c>
      <c r="D717" s="181" t="s">
        <v>171</v>
      </c>
      <c r="E717" s="182" t="s">
        <v>1475</v>
      </c>
      <c r="F717" s="183" t="s">
        <v>1476</v>
      </c>
      <c r="G717" s="184" t="s">
        <v>242</v>
      </c>
      <c r="H717" s="185">
        <v>0.221</v>
      </c>
      <c r="I717" s="186"/>
      <c r="J717" s="187">
        <f>ROUND(I717*H717,2)</f>
        <v>0</v>
      </c>
      <c r="K717" s="188"/>
      <c r="L717" s="38"/>
      <c r="M717" s="189" t="s">
        <v>1</v>
      </c>
      <c r="N717" s="190" t="s">
        <v>42</v>
      </c>
      <c r="O717" s="76"/>
      <c r="P717" s="191">
        <f>O717*H717</f>
        <v>0</v>
      </c>
      <c r="Q717" s="191">
        <v>0</v>
      </c>
      <c r="R717" s="191">
        <f>Q717*H717</f>
        <v>0</v>
      </c>
      <c r="S717" s="191">
        <v>0</v>
      </c>
      <c r="T717" s="192">
        <f>S717*H717</f>
        <v>0</v>
      </c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R717" s="193" t="s">
        <v>250</v>
      </c>
      <c r="AT717" s="193" t="s">
        <v>171</v>
      </c>
      <c r="AU717" s="193" t="s">
        <v>86</v>
      </c>
      <c r="AY717" s="18" t="s">
        <v>168</v>
      </c>
      <c r="BE717" s="194">
        <f>IF(N717="základní",J717,0)</f>
        <v>0</v>
      </c>
      <c r="BF717" s="194">
        <f>IF(N717="snížená",J717,0)</f>
        <v>0</v>
      </c>
      <c r="BG717" s="194">
        <f>IF(N717="zákl. přenesená",J717,0)</f>
        <v>0</v>
      </c>
      <c r="BH717" s="194">
        <f>IF(N717="sníž. přenesená",J717,0)</f>
        <v>0</v>
      </c>
      <c r="BI717" s="194">
        <f>IF(N717="nulová",J717,0)</f>
        <v>0</v>
      </c>
      <c r="BJ717" s="18" t="s">
        <v>84</v>
      </c>
      <c r="BK717" s="194">
        <f>ROUND(I717*H717,2)</f>
        <v>0</v>
      </c>
      <c r="BL717" s="18" t="s">
        <v>250</v>
      </c>
      <c r="BM717" s="193" t="s">
        <v>1477</v>
      </c>
    </row>
    <row r="718" s="12" customFormat="1" ht="22.8" customHeight="1">
      <c r="A718" s="12"/>
      <c r="B718" s="168"/>
      <c r="C718" s="12"/>
      <c r="D718" s="169" t="s">
        <v>76</v>
      </c>
      <c r="E718" s="178" t="s">
        <v>1478</v>
      </c>
      <c r="F718" s="178" t="s">
        <v>1479</v>
      </c>
      <c r="G718" s="12"/>
      <c r="H718" s="12"/>
      <c r="I718" s="171"/>
      <c r="J718" s="179">
        <f>BK718</f>
        <v>0</v>
      </c>
      <c r="K718" s="12"/>
      <c r="L718" s="168"/>
      <c r="M718" s="172"/>
      <c r="N718" s="173"/>
      <c r="O718" s="173"/>
      <c r="P718" s="174">
        <f>SUM(P719:P721)</f>
        <v>0</v>
      </c>
      <c r="Q718" s="173"/>
      <c r="R718" s="174">
        <f>SUM(R719:R721)</f>
        <v>0.00012852</v>
      </c>
      <c r="S718" s="173"/>
      <c r="T718" s="175">
        <f>SUM(T719:T721)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169" t="s">
        <v>86</v>
      </c>
      <c r="AT718" s="176" t="s">
        <v>76</v>
      </c>
      <c r="AU718" s="176" t="s">
        <v>84</v>
      </c>
      <c r="AY718" s="169" t="s">
        <v>168</v>
      </c>
      <c r="BK718" s="177">
        <f>SUM(BK719:BK721)</f>
        <v>0</v>
      </c>
    </row>
    <row r="719" s="2" customFormat="1" ht="24.15" customHeight="1">
      <c r="A719" s="37"/>
      <c r="B719" s="180"/>
      <c r="C719" s="181" t="s">
        <v>1480</v>
      </c>
      <c r="D719" s="181" t="s">
        <v>171</v>
      </c>
      <c r="E719" s="182" t="s">
        <v>1481</v>
      </c>
      <c r="F719" s="183" t="s">
        <v>1482</v>
      </c>
      <c r="G719" s="184" t="s">
        <v>218</v>
      </c>
      <c r="H719" s="185">
        <v>0.252</v>
      </c>
      <c r="I719" s="186"/>
      <c r="J719" s="187">
        <f>ROUND(I719*H719,2)</f>
        <v>0</v>
      </c>
      <c r="K719" s="188"/>
      <c r="L719" s="38"/>
      <c r="M719" s="189" t="s">
        <v>1</v>
      </c>
      <c r="N719" s="190" t="s">
        <v>42</v>
      </c>
      <c r="O719" s="76"/>
      <c r="P719" s="191">
        <f>O719*H719</f>
        <v>0</v>
      </c>
      <c r="Q719" s="191">
        <v>0.00013999999999999999</v>
      </c>
      <c r="R719" s="191">
        <f>Q719*H719</f>
        <v>3.5279999999999994E-05</v>
      </c>
      <c r="S719" s="191">
        <v>0</v>
      </c>
      <c r="T719" s="192">
        <f>S719*H719</f>
        <v>0</v>
      </c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R719" s="193" t="s">
        <v>250</v>
      </c>
      <c r="AT719" s="193" t="s">
        <v>171</v>
      </c>
      <c r="AU719" s="193" t="s">
        <v>86</v>
      </c>
      <c r="AY719" s="18" t="s">
        <v>168</v>
      </c>
      <c r="BE719" s="194">
        <f>IF(N719="základní",J719,0)</f>
        <v>0</v>
      </c>
      <c r="BF719" s="194">
        <f>IF(N719="snížená",J719,0)</f>
        <v>0</v>
      </c>
      <c r="BG719" s="194">
        <f>IF(N719="zákl. přenesená",J719,0)</f>
        <v>0</v>
      </c>
      <c r="BH719" s="194">
        <f>IF(N719="sníž. přenesená",J719,0)</f>
        <v>0</v>
      </c>
      <c r="BI719" s="194">
        <f>IF(N719="nulová",J719,0)</f>
        <v>0</v>
      </c>
      <c r="BJ719" s="18" t="s">
        <v>84</v>
      </c>
      <c r="BK719" s="194">
        <f>ROUND(I719*H719,2)</f>
        <v>0</v>
      </c>
      <c r="BL719" s="18" t="s">
        <v>250</v>
      </c>
      <c r="BM719" s="193" t="s">
        <v>1483</v>
      </c>
    </row>
    <row r="720" s="13" customFormat="1">
      <c r="A720" s="13"/>
      <c r="B720" s="211"/>
      <c r="C720" s="13"/>
      <c r="D720" s="195" t="s">
        <v>220</v>
      </c>
      <c r="E720" s="212" t="s">
        <v>1</v>
      </c>
      <c r="F720" s="213" t="s">
        <v>1484</v>
      </c>
      <c r="G720" s="13"/>
      <c r="H720" s="214">
        <v>0.252</v>
      </c>
      <c r="I720" s="215"/>
      <c r="J720" s="13"/>
      <c r="K720" s="13"/>
      <c r="L720" s="211"/>
      <c r="M720" s="216"/>
      <c r="N720" s="217"/>
      <c r="O720" s="217"/>
      <c r="P720" s="217"/>
      <c r="Q720" s="217"/>
      <c r="R720" s="217"/>
      <c r="S720" s="217"/>
      <c r="T720" s="218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12" t="s">
        <v>220</v>
      </c>
      <c r="AU720" s="212" t="s">
        <v>86</v>
      </c>
      <c r="AV720" s="13" t="s">
        <v>86</v>
      </c>
      <c r="AW720" s="13" t="s">
        <v>33</v>
      </c>
      <c r="AX720" s="13" t="s">
        <v>84</v>
      </c>
      <c r="AY720" s="212" t="s">
        <v>168</v>
      </c>
    </row>
    <row r="721" s="2" customFormat="1" ht="24.15" customHeight="1">
      <c r="A721" s="37"/>
      <c r="B721" s="180"/>
      <c r="C721" s="181" t="s">
        <v>1485</v>
      </c>
      <c r="D721" s="181" t="s">
        <v>171</v>
      </c>
      <c r="E721" s="182" t="s">
        <v>1486</v>
      </c>
      <c r="F721" s="183" t="s">
        <v>1487</v>
      </c>
      <c r="G721" s="184" t="s">
        <v>218</v>
      </c>
      <c r="H721" s="185">
        <v>0.252</v>
      </c>
      <c r="I721" s="186"/>
      <c r="J721" s="187">
        <f>ROUND(I721*H721,2)</f>
        <v>0</v>
      </c>
      <c r="K721" s="188"/>
      <c r="L721" s="38"/>
      <c r="M721" s="189" t="s">
        <v>1</v>
      </c>
      <c r="N721" s="190" t="s">
        <v>42</v>
      </c>
      <c r="O721" s="76"/>
      <c r="P721" s="191">
        <f>O721*H721</f>
        <v>0</v>
      </c>
      <c r="Q721" s="191">
        <v>0.00036999999999999999</v>
      </c>
      <c r="R721" s="191">
        <f>Q721*H721</f>
        <v>9.3239999999999995E-05</v>
      </c>
      <c r="S721" s="191">
        <v>0</v>
      </c>
      <c r="T721" s="192">
        <f>S721*H721</f>
        <v>0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93" t="s">
        <v>250</v>
      </c>
      <c r="AT721" s="193" t="s">
        <v>171</v>
      </c>
      <c r="AU721" s="193" t="s">
        <v>86</v>
      </c>
      <c r="AY721" s="18" t="s">
        <v>168</v>
      </c>
      <c r="BE721" s="194">
        <f>IF(N721="základní",J721,0)</f>
        <v>0</v>
      </c>
      <c r="BF721" s="194">
        <f>IF(N721="snížená",J721,0)</f>
        <v>0</v>
      </c>
      <c r="BG721" s="194">
        <f>IF(N721="zákl. přenesená",J721,0)</f>
        <v>0</v>
      </c>
      <c r="BH721" s="194">
        <f>IF(N721="sníž. přenesená",J721,0)</f>
        <v>0</v>
      </c>
      <c r="BI721" s="194">
        <f>IF(N721="nulová",J721,0)</f>
        <v>0</v>
      </c>
      <c r="BJ721" s="18" t="s">
        <v>84</v>
      </c>
      <c r="BK721" s="194">
        <f>ROUND(I721*H721,2)</f>
        <v>0</v>
      </c>
      <c r="BL721" s="18" t="s">
        <v>250</v>
      </c>
      <c r="BM721" s="193" t="s">
        <v>1488</v>
      </c>
    </row>
    <row r="722" s="12" customFormat="1" ht="22.8" customHeight="1">
      <c r="A722" s="12"/>
      <c r="B722" s="168"/>
      <c r="C722" s="12"/>
      <c r="D722" s="169" t="s">
        <v>76</v>
      </c>
      <c r="E722" s="178" t="s">
        <v>1489</v>
      </c>
      <c r="F722" s="178" t="s">
        <v>1490</v>
      </c>
      <c r="G722" s="12"/>
      <c r="H722" s="12"/>
      <c r="I722" s="171"/>
      <c r="J722" s="179">
        <f>BK722</f>
        <v>0</v>
      </c>
      <c r="K722" s="12"/>
      <c r="L722" s="168"/>
      <c r="M722" s="172"/>
      <c r="N722" s="173"/>
      <c r="O722" s="173"/>
      <c r="P722" s="174">
        <f>SUM(P723:P764)</f>
        <v>0</v>
      </c>
      <c r="Q722" s="173"/>
      <c r="R722" s="174">
        <f>SUM(R723:R764)</f>
        <v>1.1824109</v>
      </c>
      <c r="S722" s="173"/>
      <c r="T722" s="175">
        <f>SUM(T723:T764)</f>
        <v>0.0328858</v>
      </c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R722" s="169" t="s">
        <v>86</v>
      </c>
      <c r="AT722" s="176" t="s">
        <v>76</v>
      </c>
      <c r="AU722" s="176" t="s">
        <v>84</v>
      </c>
      <c r="AY722" s="169" t="s">
        <v>168</v>
      </c>
      <c r="BK722" s="177">
        <f>SUM(BK723:BK764)</f>
        <v>0</v>
      </c>
    </row>
    <row r="723" s="2" customFormat="1" ht="16.5" customHeight="1">
      <c r="A723" s="37"/>
      <c r="B723" s="180"/>
      <c r="C723" s="181" t="s">
        <v>1491</v>
      </c>
      <c r="D723" s="181" t="s">
        <v>171</v>
      </c>
      <c r="E723" s="182" t="s">
        <v>1492</v>
      </c>
      <c r="F723" s="183" t="s">
        <v>1493</v>
      </c>
      <c r="G723" s="184" t="s">
        <v>218</v>
      </c>
      <c r="H723" s="185">
        <v>69.319000000000003</v>
      </c>
      <c r="I723" s="186"/>
      <c r="J723" s="187">
        <f>ROUND(I723*H723,2)</f>
        <v>0</v>
      </c>
      <c r="K723" s="188"/>
      <c r="L723" s="38"/>
      <c r="M723" s="189" t="s">
        <v>1</v>
      </c>
      <c r="N723" s="190" t="s">
        <v>42</v>
      </c>
      <c r="O723" s="76"/>
      <c r="P723" s="191">
        <f>O723*H723</f>
        <v>0</v>
      </c>
      <c r="Q723" s="191">
        <v>0.001</v>
      </c>
      <c r="R723" s="191">
        <f>Q723*H723</f>
        <v>0.069319000000000006</v>
      </c>
      <c r="S723" s="191">
        <v>0.00031</v>
      </c>
      <c r="T723" s="192">
        <f>S723*H723</f>
        <v>0.02148889</v>
      </c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R723" s="193" t="s">
        <v>250</v>
      </c>
      <c r="AT723" s="193" t="s">
        <v>171</v>
      </c>
      <c r="AU723" s="193" t="s">
        <v>86</v>
      </c>
      <c r="AY723" s="18" t="s">
        <v>168</v>
      </c>
      <c r="BE723" s="194">
        <f>IF(N723="základní",J723,0)</f>
        <v>0</v>
      </c>
      <c r="BF723" s="194">
        <f>IF(N723="snížená",J723,0)</f>
        <v>0</v>
      </c>
      <c r="BG723" s="194">
        <f>IF(N723="zákl. přenesená",J723,0)</f>
        <v>0</v>
      </c>
      <c r="BH723" s="194">
        <f>IF(N723="sníž. přenesená",J723,0)</f>
        <v>0</v>
      </c>
      <c r="BI723" s="194">
        <f>IF(N723="nulová",J723,0)</f>
        <v>0</v>
      </c>
      <c r="BJ723" s="18" t="s">
        <v>84</v>
      </c>
      <c r="BK723" s="194">
        <f>ROUND(I723*H723,2)</f>
        <v>0</v>
      </c>
      <c r="BL723" s="18" t="s">
        <v>250</v>
      </c>
      <c r="BM723" s="193" t="s">
        <v>1494</v>
      </c>
    </row>
    <row r="724" s="13" customFormat="1">
      <c r="A724" s="13"/>
      <c r="B724" s="211"/>
      <c r="C724" s="13"/>
      <c r="D724" s="195" t="s">
        <v>220</v>
      </c>
      <c r="E724" s="212" t="s">
        <v>1</v>
      </c>
      <c r="F724" s="213" t="s">
        <v>1495</v>
      </c>
      <c r="G724" s="13"/>
      <c r="H724" s="214">
        <v>69.319000000000003</v>
      </c>
      <c r="I724" s="215"/>
      <c r="J724" s="13"/>
      <c r="K724" s="13"/>
      <c r="L724" s="211"/>
      <c r="M724" s="216"/>
      <c r="N724" s="217"/>
      <c r="O724" s="217"/>
      <c r="P724" s="217"/>
      <c r="Q724" s="217"/>
      <c r="R724" s="217"/>
      <c r="S724" s="217"/>
      <c r="T724" s="218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12" t="s">
        <v>220</v>
      </c>
      <c r="AU724" s="212" t="s">
        <v>86</v>
      </c>
      <c r="AV724" s="13" t="s">
        <v>86</v>
      </c>
      <c r="AW724" s="13" t="s">
        <v>33</v>
      </c>
      <c r="AX724" s="13" t="s">
        <v>84</v>
      </c>
      <c r="AY724" s="212" t="s">
        <v>168</v>
      </c>
    </row>
    <row r="725" s="2" customFormat="1" ht="16.5" customHeight="1">
      <c r="A725" s="37"/>
      <c r="B725" s="180"/>
      <c r="C725" s="181" t="s">
        <v>1496</v>
      </c>
      <c r="D725" s="181" t="s">
        <v>171</v>
      </c>
      <c r="E725" s="182" t="s">
        <v>1497</v>
      </c>
      <c r="F725" s="183" t="s">
        <v>1498</v>
      </c>
      <c r="G725" s="184" t="s">
        <v>218</v>
      </c>
      <c r="H725" s="185">
        <v>248.69999999999999</v>
      </c>
      <c r="I725" s="186"/>
      <c r="J725" s="187">
        <f>ROUND(I725*H725,2)</f>
        <v>0</v>
      </c>
      <c r="K725" s="188"/>
      <c r="L725" s="38"/>
      <c r="M725" s="189" t="s">
        <v>1</v>
      </c>
      <c r="N725" s="190" t="s">
        <v>42</v>
      </c>
      <c r="O725" s="76"/>
      <c r="P725" s="191">
        <f>O725*H725</f>
        <v>0</v>
      </c>
      <c r="Q725" s="191">
        <v>0</v>
      </c>
      <c r="R725" s="191">
        <f>Q725*H725</f>
        <v>0</v>
      </c>
      <c r="S725" s="191">
        <v>3.0000000000000001E-05</v>
      </c>
      <c r="T725" s="192">
        <f>S725*H725</f>
        <v>0.0074609999999999998</v>
      </c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R725" s="193" t="s">
        <v>250</v>
      </c>
      <c r="AT725" s="193" t="s">
        <v>171</v>
      </c>
      <c r="AU725" s="193" t="s">
        <v>86</v>
      </c>
      <c r="AY725" s="18" t="s">
        <v>168</v>
      </c>
      <c r="BE725" s="194">
        <f>IF(N725="základní",J725,0)</f>
        <v>0</v>
      </c>
      <c r="BF725" s="194">
        <f>IF(N725="snížená",J725,0)</f>
        <v>0</v>
      </c>
      <c r="BG725" s="194">
        <f>IF(N725="zákl. přenesená",J725,0)</f>
        <v>0</v>
      </c>
      <c r="BH725" s="194">
        <f>IF(N725="sníž. přenesená",J725,0)</f>
        <v>0</v>
      </c>
      <c r="BI725" s="194">
        <f>IF(N725="nulová",J725,0)</f>
        <v>0</v>
      </c>
      <c r="BJ725" s="18" t="s">
        <v>84</v>
      </c>
      <c r="BK725" s="194">
        <f>ROUND(I725*H725,2)</f>
        <v>0</v>
      </c>
      <c r="BL725" s="18" t="s">
        <v>250</v>
      </c>
      <c r="BM725" s="193" t="s">
        <v>1499</v>
      </c>
    </row>
    <row r="726" s="13" customFormat="1">
      <c r="A726" s="13"/>
      <c r="B726" s="211"/>
      <c r="C726" s="13"/>
      <c r="D726" s="195" t="s">
        <v>220</v>
      </c>
      <c r="E726" s="212" t="s">
        <v>1</v>
      </c>
      <c r="F726" s="213" t="s">
        <v>639</v>
      </c>
      <c r="G726" s="13"/>
      <c r="H726" s="214">
        <v>197.19999999999999</v>
      </c>
      <c r="I726" s="215"/>
      <c r="J726" s="13"/>
      <c r="K726" s="13"/>
      <c r="L726" s="211"/>
      <c r="M726" s="216"/>
      <c r="N726" s="217"/>
      <c r="O726" s="217"/>
      <c r="P726" s="217"/>
      <c r="Q726" s="217"/>
      <c r="R726" s="217"/>
      <c r="S726" s="217"/>
      <c r="T726" s="218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12" t="s">
        <v>220</v>
      </c>
      <c r="AU726" s="212" t="s">
        <v>86</v>
      </c>
      <c r="AV726" s="13" t="s">
        <v>86</v>
      </c>
      <c r="AW726" s="13" t="s">
        <v>33</v>
      </c>
      <c r="AX726" s="13" t="s">
        <v>77</v>
      </c>
      <c r="AY726" s="212" t="s">
        <v>168</v>
      </c>
    </row>
    <row r="727" s="13" customFormat="1">
      <c r="A727" s="13"/>
      <c r="B727" s="211"/>
      <c r="C727" s="13"/>
      <c r="D727" s="195" t="s">
        <v>220</v>
      </c>
      <c r="E727" s="212" t="s">
        <v>1</v>
      </c>
      <c r="F727" s="213" t="s">
        <v>640</v>
      </c>
      <c r="G727" s="13"/>
      <c r="H727" s="214">
        <v>51.5</v>
      </c>
      <c r="I727" s="215"/>
      <c r="J727" s="13"/>
      <c r="K727" s="13"/>
      <c r="L727" s="211"/>
      <c r="M727" s="216"/>
      <c r="N727" s="217"/>
      <c r="O727" s="217"/>
      <c r="P727" s="217"/>
      <c r="Q727" s="217"/>
      <c r="R727" s="217"/>
      <c r="S727" s="217"/>
      <c r="T727" s="218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12" t="s">
        <v>220</v>
      </c>
      <c r="AU727" s="212" t="s">
        <v>86</v>
      </c>
      <c r="AV727" s="13" t="s">
        <v>86</v>
      </c>
      <c r="AW727" s="13" t="s">
        <v>33</v>
      </c>
      <c r="AX727" s="13" t="s">
        <v>77</v>
      </c>
      <c r="AY727" s="212" t="s">
        <v>168</v>
      </c>
    </row>
    <row r="728" s="14" customFormat="1">
      <c r="A728" s="14"/>
      <c r="B728" s="219"/>
      <c r="C728" s="14"/>
      <c r="D728" s="195" t="s">
        <v>220</v>
      </c>
      <c r="E728" s="220" t="s">
        <v>1</v>
      </c>
      <c r="F728" s="221" t="s">
        <v>261</v>
      </c>
      <c r="G728" s="14"/>
      <c r="H728" s="222">
        <v>248.69999999999999</v>
      </c>
      <c r="I728" s="223"/>
      <c r="J728" s="14"/>
      <c r="K728" s="14"/>
      <c r="L728" s="219"/>
      <c r="M728" s="224"/>
      <c r="N728" s="225"/>
      <c r="O728" s="225"/>
      <c r="P728" s="225"/>
      <c r="Q728" s="225"/>
      <c r="R728" s="225"/>
      <c r="S728" s="225"/>
      <c r="T728" s="22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20" t="s">
        <v>220</v>
      </c>
      <c r="AU728" s="220" t="s">
        <v>86</v>
      </c>
      <c r="AV728" s="14" t="s">
        <v>175</v>
      </c>
      <c r="AW728" s="14" t="s">
        <v>33</v>
      </c>
      <c r="AX728" s="14" t="s">
        <v>84</v>
      </c>
      <c r="AY728" s="220" t="s">
        <v>168</v>
      </c>
    </row>
    <row r="729" s="2" customFormat="1" ht="16.5" customHeight="1">
      <c r="A729" s="37"/>
      <c r="B729" s="180"/>
      <c r="C729" s="200" t="s">
        <v>1500</v>
      </c>
      <c r="D729" s="200" t="s">
        <v>209</v>
      </c>
      <c r="E729" s="201" t="s">
        <v>1501</v>
      </c>
      <c r="F729" s="202" t="s">
        <v>1502</v>
      </c>
      <c r="G729" s="203" t="s">
        <v>218</v>
      </c>
      <c r="H729" s="204">
        <v>261.13499999999999</v>
      </c>
      <c r="I729" s="205"/>
      <c r="J729" s="206">
        <f>ROUND(I729*H729,2)</f>
        <v>0</v>
      </c>
      <c r="K729" s="207"/>
      <c r="L729" s="208"/>
      <c r="M729" s="209" t="s">
        <v>1</v>
      </c>
      <c r="N729" s="210" t="s">
        <v>42</v>
      </c>
      <c r="O729" s="76"/>
      <c r="P729" s="191">
        <f>O729*H729</f>
        <v>0</v>
      </c>
      <c r="Q729" s="191">
        <v>2.0000000000000002E-05</v>
      </c>
      <c r="R729" s="191">
        <f>Q729*H729</f>
        <v>0.0052227000000000003</v>
      </c>
      <c r="S729" s="191">
        <v>0</v>
      </c>
      <c r="T729" s="192">
        <f>S729*H729</f>
        <v>0</v>
      </c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R729" s="193" t="s">
        <v>333</v>
      </c>
      <c r="AT729" s="193" t="s">
        <v>209</v>
      </c>
      <c r="AU729" s="193" t="s">
        <v>86</v>
      </c>
      <c r="AY729" s="18" t="s">
        <v>168</v>
      </c>
      <c r="BE729" s="194">
        <f>IF(N729="základní",J729,0)</f>
        <v>0</v>
      </c>
      <c r="BF729" s="194">
        <f>IF(N729="snížená",J729,0)</f>
        <v>0</v>
      </c>
      <c r="BG729" s="194">
        <f>IF(N729="zákl. přenesená",J729,0)</f>
        <v>0</v>
      </c>
      <c r="BH729" s="194">
        <f>IF(N729="sníž. přenesená",J729,0)</f>
        <v>0</v>
      </c>
      <c r="BI729" s="194">
        <f>IF(N729="nulová",J729,0)</f>
        <v>0</v>
      </c>
      <c r="BJ729" s="18" t="s">
        <v>84</v>
      </c>
      <c r="BK729" s="194">
        <f>ROUND(I729*H729,2)</f>
        <v>0</v>
      </c>
      <c r="BL729" s="18" t="s">
        <v>250</v>
      </c>
      <c r="BM729" s="193" t="s">
        <v>1503</v>
      </c>
    </row>
    <row r="730" s="13" customFormat="1">
      <c r="A730" s="13"/>
      <c r="B730" s="211"/>
      <c r="C730" s="13"/>
      <c r="D730" s="195" t="s">
        <v>220</v>
      </c>
      <c r="E730" s="13"/>
      <c r="F730" s="213" t="s">
        <v>1504</v>
      </c>
      <c r="G730" s="13"/>
      <c r="H730" s="214">
        <v>261.13499999999999</v>
      </c>
      <c r="I730" s="215"/>
      <c r="J730" s="13"/>
      <c r="K730" s="13"/>
      <c r="L730" s="211"/>
      <c r="M730" s="216"/>
      <c r="N730" s="217"/>
      <c r="O730" s="217"/>
      <c r="P730" s="217"/>
      <c r="Q730" s="217"/>
      <c r="R730" s="217"/>
      <c r="S730" s="217"/>
      <c r="T730" s="218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12" t="s">
        <v>220</v>
      </c>
      <c r="AU730" s="212" t="s">
        <v>86</v>
      </c>
      <c r="AV730" s="13" t="s">
        <v>86</v>
      </c>
      <c r="AW730" s="13" t="s">
        <v>3</v>
      </c>
      <c r="AX730" s="13" t="s">
        <v>84</v>
      </c>
      <c r="AY730" s="212" t="s">
        <v>168</v>
      </c>
    </row>
    <row r="731" s="2" customFormat="1" ht="21.75" customHeight="1">
      <c r="A731" s="37"/>
      <c r="B731" s="180"/>
      <c r="C731" s="181" t="s">
        <v>1505</v>
      </c>
      <c r="D731" s="181" t="s">
        <v>171</v>
      </c>
      <c r="E731" s="182" t="s">
        <v>1506</v>
      </c>
      <c r="F731" s="183" t="s">
        <v>1507</v>
      </c>
      <c r="G731" s="184" t="s">
        <v>218</v>
      </c>
      <c r="H731" s="185">
        <v>131.197</v>
      </c>
      <c r="I731" s="186"/>
      <c r="J731" s="187">
        <f>ROUND(I731*H731,2)</f>
        <v>0</v>
      </c>
      <c r="K731" s="188"/>
      <c r="L731" s="38"/>
      <c r="M731" s="189" t="s">
        <v>1</v>
      </c>
      <c r="N731" s="190" t="s">
        <v>42</v>
      </c>
      <c r="O731" s="76"/>
      <c r="P731" s="191">
        <f>O731*H731</f>
        <v>0</v>
      </c>
      <c r="Q731" s="191">
        <v>0</v>
      </c>
      <c r="R731" s="191">
        <f>Q731*H731</f>
        <v>0</v>
      </c>
      <c r="S731" s="191">
        <v>3.0000000000000001E-05</v>
      </c>
      <c r="T731" s="192">
        <f>S731*H731</f>
        <v>0.0039359099999999999</v>
      </c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R731" s="193" t="s">
        <v>250</v>
      </c>
      <c r="AT731" s="193" t="s">
        <v>171</v>
      </c>
      <c r="AU731" s="193" t="s">
        <v>86</v>
      </c>
      <c r="AY731" s="18" t="s">
        <v>168</v>
      </c>
      <c r="BE731" s="194">
        <f>IF(N731="základní",J731,0)</f>
        <v>0</v>
      </c>
      <c r="BF731" s="194">
        <f>IF(N731="snížená",J731,0)</f>
        <v>0</v>
      </c>
      <c r="BG731" s="194">
        <f>IF(N731="zákl. přenesená",J731,0)</f>
        <v>0</v>
      </c>
      <c r="BH731" s="194">
        <f>IF(N731="sníž. přenesená",J731,0)</f>
        <v>0</v>
      </c>
      <c r="BI731" s="194">
        <f>IF(N731="nulová",J731,0)</f>
        <v>0</v>
      </c>
      <c r="BJ731" s="18" t="s">
        <v>84</v>
      </c>
      <c r="BK731" s="194">
        <f>ROUND(I731*H731,2)</f>
        <v>0</v>
      </c>
      <c r="BL731" s="18" t="s">
        <v>250</v>
      </c>
      <c r="BM731" s="193" t="s">
        <v>1508</v>
      </c>
    </row>
    <row r="732" s="13" customFormat="1">
      <c r="A732" s="13"/>
      <c r="B732" s="211"/>
      <c r="C732" s="13"/>
      <c r="D732" s="195" t="s">
        <v>220</v>
      </c>
      <c r="E732" s="212" t="s">
        <v>1</v>
      </c>
      <c r="F732" s="213" t="s">
        <v>1509</v>
      </c>
      <c r="G732" s="13"/>
      <c r="H732" s="214">
        <v>102.312</v>
      </c>
      <c r="I732" s="215"/>
      <c r="J732" s="13"/>
      <c r="K732" s="13"/>
      <c r="L732" s="211"/>
      <c r="M732" s="216"/>
      <c r="N732" s="217"/>
      <c r="O732" s="217"/>
      <c r="P732" s="217"/>
      <c r="Q732" s="217"/>
      <c r="R732" s="217"/>
      <c r="S732" s="217"/>
      <c r="T732" s="218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12" t="s">
        <v>220</v>
      </c>
      <c r="AU732" s="212" t="s">
        <v>86</v>
      </c>
      <c r="AV732" s="13" t="s">
        <v>86</v>
      </c>
      <c r="AW732" s="13" t="s">
        <v>33</v>
      </c>
      <c r="AX732" s="13" t="s">
        <v>77</v>
      </c>
      <c r="AY732" s="212" t="s">
        <v>168</v>
      </c>
    </row>
    <row r="733" s="13" customFormat="1">
      <c r="A733" s="13"/>
      <c r="B733" s="211"/>
      <c r="C733" s="13"/>
      <c r="D733" s="195" t="s">
        <v>220</v>
      </c>
      <c r="E733" s="212" t="s">
        <v>1</v>
      </c>
      <c r="F733" s="213" t="s">
        <v>1510</v>
      </c>
      <c r="G733" s="13"/>
      <c r="H733" s="214">
        <v>3.96</v>
      </c>
      <c r="I733" s="215"/>
      <c r="J733" s="13"/>
      <c r="K733" s="13"/>
      <c r="L733" s="211"/>
      <c r="M733" s="216"/>
      <c r="N733" s="217"/>
      <c r="O733" s="217"/>
      <c r="P733" s="217"/>
      <c r="Q733" s="217"/>
      <c r="R733" s="217"/>
      <c r="S733" s="217"/>
      <c r="T733" s="218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12" t="s">
        <v>220</v>
      </c>
      <c r="AU733" s="212" t="s">
        <v>86</v>
      </c>
      <c r="AV733" s="13" t="s">
        <v>86</v>
      </c>
      <c r="AW733" s="13" t="s">
        <v>33</v>
      </c>
      <c r="AX733" s="13" t="s">
        <v>77</v>
      </c>
      <c r="AY733" s="212" t="s">
        <v>168</v>
      </c>
    </row>
    <row r="734" s="13" customFormat="1">
      <c r="A734" s="13"/>
      <c r="B734" s="211"/>
      <c r="C734" s="13"/>
      <c r="D734" s="195" t="s">
        <v>220</v>
      </c>
      <c r="E734" s="212" t="s">
        <v>1</v>
      </c>
      <c r="F734" s="213" t="s">
        <v>1511</v>
      </c>
      <c r="G734" s="13"/>
      <c r="H734" s="214">
        <v>24.925000000000001</v>
      </c>
      <c r="I734" s="215"/>
      <c r="J734" s="13"/>
      <c r="K734" s="13"/>
      <c r="L734" s="211"/>
      <c r="M734" s="216"/>
      <c r="N734" s="217"/>
      <c r="O734" s="217"/>
      <c r="P734" s="217"/>
      <c r="Q734" s="217"/>
      <c r="R734" s="217"/>
      <c r="S734" s="217"/>
      <c r="T734" s="218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12" t="s">
        <v>220</v>
      </c>
      <c r="AU734" s="212" t="s">
        <v>86</v>
      </c>
      <c r="AV734" s="13" t="s">
        <v>86</v>
      </c>
      <c r="AW734" s="13" t="s">
        <v>33</v>
      </c>
      <c r="AX734" s="13" t="s">
        <v>77</v>
      </c>
      <c r="AY734" s="212" t="s">
        <v>168</v>
      </c>
    </row>
    <row r="735" s="14" customFormat="1">
      <c r="A735" s="14"/>
      <c r="B735" s="219"/>
      <c r="C735" s="14"/>
      <c r="D735" s="195" t="s">
        <v>220</v>
      </c>
      <c r="E735" s="220" t="s">
        <v>1</v>
      </c>
      <c r="F735" s="221" t="s">
        <v>261</v>
      </c>
      <c r="G735" s="14"/>
      <c r="H735" s="222">
        <v>131.197</v>
      </c>
      <c r="I735" s="223"/>
      <c r="J735" s="14"/>
      <c r="K735" s="14"/>
      <c r="L735" s="219"/>
      <c r="M735" s="224"/>
      <c r="N735" s="225"/>
      <c r="O735" s="225"/>
      <c r="P735" s="225"/>
      <c r="Q735" s="225"/>
      <c r="R735" s="225"/>
      <c r="S735" s="225"/>
      <c r="T735" s="226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20" t="s">
        <v>220</v>
      </c>
      <c r="AU735" s="220" t="s">
        <v>86</v>
      </c>
      <c r="AV735" s="14" t="s">
        <v>175</v>
      </c>
      <c r="AW735" s="14" t="s">
        <v>33</v>
      </c>
      <c r="AX735" s="14" t="s">
        <v>84</v>
      </c>
      <c r="AY735" s="220" t="s">
        <v>168</v>
      </c>
    </row>
    <row r="736" s="2" customFormat="1" ht="16.5" customHeight="1">
      <c r="A736" s="37"/>
      <c r="B736" s="180"/>
      <c r="C736" s="200" t="s">
        <v>1512</v>
      </c>
      <c r="D736" s="200" t="s">
        <v>209</v>
      </c>
      <c r="E736" s="201" t="s">
        <v>1513</v>
      </c>
      <c r="F736" s="202" t="s">
        <v>1514</v>
      </c>
      <c r="G736" s="203" t="s">
        <v>218</v>
      </c>
      <c r="H736" s="204">
        <v>137.75700000000001</v>
      </c>
      <c r="I736" s="205"/>
      <c r="J736" s="206">
        <f>ROUND(I736*H736,2)</f>
        <v>0</v>
      </c>
      <c r="K736" s="207"/>
      <c r="L736" s="208"/>
      <c r="M736" s="209" t="s">
        <v>1</v>
      </c>
      <c r="N736" s="210" t="s">
        <v>42</v>
      </c>
      <c r="O736" s="76"/>
      <c r="P736" s="191">
        <f>O736*H736</f>
        <v>0</v>
      </c>
      <c r="Q736" s="191">
        <v>1.0000000000000001E-05</v>
      </c>
      <c r="R736" s="191">
        <f>Q736*H736</f>
        <v>0.0013775700000000003</v>
      </c>
      <c r="S736" s="191">
        <v>0</v>
      </c>
      <c r="T736" s="192">
        <f>S736*H736</f>
        <v>0</v>
      </c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R736" s="193" t="s">
        <v>333</v>
      </c>
      <c r="AT736" s="193" t="s">
        <v>209</v>
      </c>
      <c r="AU736" s="193" t="s">
        <v>86</v>
      </c>
      <c r="AY736" s="18" t="s">
        <v>168</v>
      </c>
      <c r="BE736" s="194">
        <f>IF(N736="základní",J736,0)</f>
        <v>0</v>
      </c>
      <c r="BF736" s="194">
        <f>IF(N736="snížená",J736,0)</f>
        <v>0</v>
      </c>
      <c r="BG736" s="194">
        <f>IF(N736="zákl. přenesená",J736,0)</f>
        <v>0</v>
      </c>
      <c r="BH736" s="194">
        <f>IF(N736="sníž. přenesená",J736,0)</f>
        <v>0</v>
      </c>
      <c r="BI736" s="194">
        <f>IF(N736="nulová",J736,0)</f>
        <v>0</v>
      </c>
      <c r="BJ736" s="18" t="s">
        <v>84</v>
      </c>
      <c r="BK736" s="194">
        <f>ROUND(I736*H736,2)</f>
        <v>0</v>
      </c>
      <c r="BL736" s="18" t="s">
        <v>250</v>
      </c>
      <c r="BM736" s="193" t="s">
        <v>1515</v>
      </c>
    </row>
    <row r="737" s="13" customFormat="1">
      <c r="A737" s="13"/>
      <c r="B737" s="211"/>
      <c r="C737" s="13"/>
      <c r="D737" s="195" t="s">
        <v>220</v>
      </c>
      <c r="E737" s="13"/>
      <c r="F737" s="213" t="s">
        <v>1516</v>
      </c>
      <c r="G737" s="13"/>
      <c r="H737" s="214">
        <v>137.75700000000001</v>
      </c>
      <c r="I737" s="215"/>
      <c r="J737" s="13"/>
      <c r="K737" s="13"/>
      <c r="L737" s="211"/>
      <c r="M737" s="216"/>
      <c r="N737" s="217"/>
      <c r="O737" s="217"/>
      <c r="P737" s="217"/>
      <c r="Q737" s="217"/>
      <c r="R737" s="217"/>
      <c r="S737" s="217"/>
      <c r="T737" s="218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12" t="s">
        <v>220</v>
      </c>
      <c r="AU737" s="212" t="s">
        <v>86</v>
      </c>
      <c r="AV737" s="13" t="s">
        <v>86</v>
      </c>
      <c r="AW737" s="13" t="s">
        <v>3</v>
      </c>
      <c r="AX737" s="13" t="s">
        <v>84</v>
      </c>
      <c r="AY737" s="212" t="s">
        <v>168</v>
      </c>
    </row>
    <row r="738" s="2" customFormat="1" ht="24.15" customHeight="1">
      <c r="A738" s="37"/>
      <c r="B738" s="180"/>
      <c r="C738" s="181" t="s">
        <v>1517</v>
      </c>
      <c r="D738" s="181" t="s">
        <v>171</v>
      </c>
      <c r="E738" s="182" t="s">
        <v>1518</v>
      </c>
      <c r="F738" s="183" t="s">
        <v>1519</v>
      </c>
      <c r="G738" s="184" t="s">
        <v>218</v>
      </c>
      <c r="H738" s="185">
        <v>807.88900000000001</v>
      </c>
      <c r="I738" s="186"/>
      <c r="J738" s="187">
        <f>ROUND(I738*H738,2)</f>
        <v>0</v>
      </c>
      <c r="K738" s="188"/>
      <c r="L738" s="38"/>
      <c r="M738" s="189" t="s">
        <v>1</v>
      </c>
      <c r="N738" s="190" t="s">
        <v>42</v>
      </c>
      <c r="O738" s="76"/>
      <c r="P738" s="191">
        <f>O738*H738</f>
        <v>0</v>
      </c>
      <c r="Q738" s="191">
        <v>0.00021000000000000001</v>
      </c>
      <c r="R738" s="191">
        <f>Q738*H738</f>
        <v>0.16965669</v>
      </c>
      <c r="S738" s="191">
        <v>0</v>
      </c>
      <c r="T738" s="192">
        <f>S738*H738</f>
        <v>0</v>
      </c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R738" s="193" t="s">
        <v>250</v>
      </c>
      <c r="AT738" s="193" t="s">
        <v>171</v>
      </c>
      <c r="AU738" s="193" t="s">
        <v>86</v>
      </c>
      <c r="AY738" s="18" t="s">
        <v>168</v>
      </c>
      <c r="BE738" s="194">
        <f>IF(N738="základní",J738,0)</f>
        <v>0</v>
      </c>
      <c r="BF738" s="194">
        <f>IF(N738="snížená",J738,0)</f>
        <v>0</v>
      </c>
      <c r="BG738" s="194">
        <f>IF(N738="zákl. přenesená",J738,0)</f>
        <v>0</v>
      </c>
      <c r="BH738" s="194">
        <f>IF(N738="sníž. přenesená",J738,0)</f>
        <v>0</v>
      </c>
      <c r="BI738" s="194">
        <f>IF(N738="nulová",J738,0)</f>
        <v>0</v>
      </c>
      <c r="BJ738" s="18" t="s">
        <v>84</v>
      </c>
      <c r="BK738" s="194">
        <f>ROUND(I738*H738,2)</f>
        <v>0</v>
      </c>
      <c r="BL738" s="18" t="s">
        <v>250</v>
      </c>
      <c r="BM738" s="193" t="s">
        <v>1520</v>
      </c>
    </row>
    <row r="739" s="2" customFormat="1" ht="33" customHeight="1">
      <c r="A739" s="37"/>
      <c r="B739" s="180"/>
      <c r="C739" s="181" t="s">
        <v>1521</v>
      </c>
      <c r="D739" s="181" t="s">
        <v>171</v>
      </c>
      <c r="E739" s="182" t="s">
        <v>1522</v>
      </c>
      <c r="F739" s="183" t="s">
        <v>1523</v>
      </c>
      <c r="G739" s="184" t="s">
        <v>218</v>
      </c>
      <c r="H739" s="185">
        <v>807.88900000000001</v>
      </c>
      <c r="I739" s="186"/>
      <c r="J739" s="187">
        <f>ROUND(I739*H739,2)</f>
        <v>0</v>
      </c>
      <c r="K739" s="188"/>
      <c r="L739" s="38"/>
      <c r="M739" s="189" t="s">
        <v>1</v>
      </c>
      <c r="N739" s="190" t="s">
        <v>42</v>
      </c>
      <c r="O739" s="76"/>
      <c r="P739" s="191">
        <f>O739*H739</f>
        <v>0</v>
      </c>
      <c r="Q739" s="191">
        <v>0.00029999999999999997</v>
      </c>
      <c r="R739" s="191">
        <f>Q739*H739</f>
        <v>0.24236669999999999</v>
      </c>
      <c r="S739" s="191">
        <v>0</v>
      </c>
      <c r="T739" s="192">
        <f>S739*H739</f>
        <v>0</v>
      </c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R739" s="193" t="s">
        <v>250</v>
      </c>
      <c r="AT739" s="193" t="s">
        <v>171</v>
      </c>
      <c r="AU739" s="193" t="s">
        <v>86</v>
      </c>
      <c r="AY739" s="18" t="s">
        <v>168</v>
      </c>
      <c r="BE739" s="194">
        <f>IF(N739="základní",J739,0)</f>
        <v>0</v>
      </c>
      <c r="BF739" s="194">
        <f>IF(N739="snížená",J739,0)</f>
        <v>0</v>
      </c>
      <c r="BG739" s="194">
        <f>IF(N739="zákl. přenesená",J739,0)</f>
        <v>0</v>
      </c>
      <c r="BH739" s="194">
        <f>IF(N739="sníž. přenesená",J739,0)</f>
        <v>0</v>
      </c>
      <c r="BI739" s="194">
        <f>IF(N739="nulová",J739,0)</f>
        <v>0</v>
      </c>
      <c r="BJ739" s="18" t="s">
        <v>84</v>
      </c>
      <c r="BK739" s="194">
        <f>ROUND(I739*H739,2)</f>
        <v>0</v>
      </c>
      <c r="BL739" s="18" t="s">
        <v>250</v>
      </c>
      <c r="BM739" s="193" t="s">
        <v>1524</v>
      </c>
    </row>
    <row r="740" s="13" customFormat="1">
      <c r="A740" s="13"/>
      <c r="B740" s="211"/>
      <c r="C740" s="13"/>
      <c r="D740" s="195" t="s">
        <v>220</v>
      </c>
      <c r="E740" s="212" t="s">
        <v>1</v>
      </c>
      <c r="F740" s="213" t="s">
        <v>1525</v>
      </c>
      <c r="G740" s="13"/>
      <c r="H740" s="214">
        <v>156</v>
      </c>
      <c r="I740" s="215"/>
      <c r="J740" s="13"/>
      <c r="K740" s="13"/>
      <c r="L740" s="211"/>
      <c r="M740" s="216"/>
      <c r="N740" s="217"/>
      <c r="O740" s="217"/>
      <c r="P740" s="217"/>
      <c r="Q740" s="217"/>
      <c r="R740" s="217"/>
      <c r="S740" s="217"/>
      <c r="T740" s="218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12" t="s">
        <v>220</v>
      </c>
      <c r="AU740" s="212" t="s">
        <v>86</v>
      </c>
      <c r="AV740" s="13" t="s">
        <v>86</v>
      </c>
      <c r="AW740" s="13" t="s">
        <v>33</v>
      </c>
      <c r="AX740" s="13" t="s">
        <v>77</v>
      </c>
      <c r="AY740" s="212" t="s">
        <v>168</v>
      </c>
    </row>
    <row r="741" s="13" customFormat="1">
      <c r="A741" s="13"/>
      <c r="B741" s="211"/>
      <c r="C741" s="13"/>
      <c r="D741" s="195" t="s">
        <v>220</v>
      </c>
      <c r="E741" s="212" t="s">
        <v>1</v>
      </c>
      <c r="F741" s="213" t="s">
        <v>1526</v>
      </c>
      <c r="G741" s="13"/>
      <c r="H741" s="214">
        <v>35.399999999999999</v>
      </c>
      <c r="I741" s="215"/>
      <c r="J741" s="13"/>
      <c r="K741" s="13"/>
      <c r="L741" s="211"/>
      <c r="M741" s="216"/>
      <c r="N741" s="217"/>
      <c r="O741" s="217"/>
      <c r="P741" s="217"/>
      <c r="Q741" s="217"/>
      <c r="R741" s="217"/>
      <c r="S741" s="217"/>
      <c r="T741" s="218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12" t="s">
        <v>220</v>
      </c>
      <c r="AU741" s="212" t="s">
        <v>86</v>
      </c>
      <c r="AV741" s="13" t="s">
        <v>86</v>
      </c>
      <c r="AW741" s="13" t="s">
        <v>33</v>
      </c>
      <c r="AX741" s="13" t="s">
        <v>77</v>
      </c>
      <c r="AY741" s="212" t="s">
        <v>168</v>
      </c>
    </row>
    <row r="742" s="13" customFormat="1">
      <c r="A742" s="13"/>
      <c r="B742" s="211"/>
      <c r="C742" s="13"/>
      <c r="D742" s="195" t="s">
        <v>220</v>
      </c>
      <c r="E742" s="212" t="s">
        <v>1</v>
      </c>
      <c r="F742" s="213" t="s">
        <v>1527</v>
      </c>
      <c r="G742" s="13"/>
      <c r="H742" s="214">
        <v>172.17500000000001</v>
      </c>
      <c r="I742" s="215"/>
      <c r="J742" s="13"/>
      <c r="K742" s="13"/>
      <c r="L742" s="211"/>
      <c r="M742" s="216"/>
      <c r="N742" s="217"/>
      <c r="O742" s="217"/>
      <c r="P742" s="217"/>
      <c r="Q742" s="217"/>
      <c r="R742" s="217"/>
      <c r="S742" s="217"/>
      <c r="T742" s="218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12" t="s">
        <v>220</v>
      </c>
      <c r="AU742" s="212" t="s">
        <v>86</v>
      </c>
      <c r="AV742" s="13" t="s">
        <v>86</v>
      </c>
      <c r="AW742" s="13" t="s">
        <v>33</v>
      </c>
      <c r="AX742" s="13" t="s">
        <v>77</v>
      </c>
      <c r="AY742" s="212" t="s">
        <v>168</v>
      </c>
    </row>
    <row r="743" s="15" customFormat="1">
      <c r="A743" s="15"/>
      <c r="B743" s="227"/>
      <c r="C743" s="15"/>
      <c r="D743" s="195" t="s">
        <v>220</v>
      </c>
      <c r="E743" s="228" t="s">
        <v>1</v>
      </c>
      <c r="F743" s="229" t="s">
        <v>1528</v>
      </c>
      <c r="G743" s="15"/>
      <c r="H743" s="230">
        <v>363.57499999999999</v>
      </c>
      <c r="I743" s="231"/>
      <c r="J743" s="15"/>
      <c r="K743" s="15"/>
      <c r="L743" s="227"/>
      <c r="M743" s="232"/>
      <c r="N743" s="233"/>
      <c r="O743" s="233"/>
      <c r="P743" s="233"/>
      <c r="Q743" s="233"/>
      <c r="R743" s="233"/>
      <c r="S743" s="233"/>
      <c r="T743" s="234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28" t="s">
        <v>220</v>
      </c>
      <c r="AU743" s="228" t="s">
        <v>86</v>
      </c>
      <c r="AV743" s="15" t="s">
        <v>181</v>
      </c>
      <c r="AW743" s="15" t="s">
        <v>33</v>
      </c>
      <c r="AX743" s="15" t="s">
        <v>77</v>
      </c>
      <c r="AY743" s="228" t="s">
        <v>168</v>
      </c>
    </row>
    <row r="744" s="13" customFormat="1">
      <c r="A744" s="13"/>
      <c r="B744" s="211"/>
      <c r="C744" s="13"/>
      <c r="D744" s="195" t="s">
        <v>220</v>
      </c>
      <c r="E744" s="212" t="s">
        <v>1</v>
      </c>
      <c r="F744" s="213" t="s">
        <v>1529</v>
      </c>
      <c r="G744" s="13"/>
      <c r="H744" s="214">
        <v>329.51100000000002</v>
      </c>
      <c r="I744" s="215"/>
      <c r="J744" s="13"/>
      <c r="K744" s="13"/>
      <c r="L744" s="211"/>
      <c r="M744" s="216"/>
      <c r="N744" s="217"/>
      <c r="O744" s="217"/>
      <c r="P744" s="217"/>
      <c r="Q744" s="217"/>
      <c r="R744" s="217"/>
      <c r="S744" s="217"/>
      <c r="T744" s="218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12" t="s">
        <v>220</v>
      </c>
      <c r="AU744" s="212" t="s">
        <v>86</v>
      </c>
      <c r="AV744" s="13" t="s">
        <v>86</v>
      </c>
      <c r="AW744" s="13" t="s">
        <v>33</v>
      </c>
      <c r="AX744" s="13" t="s">
        <v>77</v>
      </c>
      <c r="AY744" s="212" t="s">
        <v>168</v>
      </c>
    </row>
    <row r="745" s="15" customFormat="1">
      <c r="A745" s="15"/>
      <c r="B745" s="227"/>
      <c r="C745" s="15"/>
      <c r="D745" s="195" t="s">
        <v>220</v>
      </c>
      <c r="E745" s="228" t="s">
        <v>1</v>
      </c>
      <c r="F745" s="229" t="s">
        <v>1530</v>
      </c>
      <c r="G745" s="15"/>
      <c r="H745" s="230">
        <v>329.51100000000002</v>
      </c>
      <c r="I745" s="231"/>
      <c r="J745" s="15"/>
      <c r="K745" s="15"/>
      <c r="L745" s="227"/>
      <c r="M745" s="232"/>
      <c r="N745" s="233"/>
      <c r="O745" s="233"/>
      <c r="P745" s="233"/>
      <c r="Q745" s="233"/>
      <c r="R745" s="233"/>
      <c r="S745" s="233"/>
      <c r="T745" s="234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28" t="s">
        <v>220</v>
      </c>
      <c r="AU745" s="228" t="s">
        <v>86</v>
      </c>
      <c r="AV745" s="15" t="s">
        <v>181</v>
      </c>
      <c r="AW745" s="15" t="s">
        <v>33</v>
      </c>
      <c r="AX745" s="15" t="s">
        <v>77</v>
      </c>
      <c r="AY745" s="228" t="s">
        <v>168</v>
      </c>
    </row>
    <row r="746" s="13" customFormat="1">
      <c r="A746" s="13"/>
      <c r="B746" s="211"/>
      <c r="C746" s="13"/>
      <c r="D746" s="195" t="s">
        <v>220</v>
      </c>
      <c r="E746" s="212" t="s">
        <v>1</v>
      </c>
      <c r="F746" s="213" t="s">
        <v>1531</v>
      </c>
      <c r="G746" s="13"/>
      <c r="H746" s="214">
        <v>5</v>
      </c>
      <c r="I746" s="215"/>
      <c r="J746" s="13"/>
      <c r="K746" s="13"/>
      <c r="L746" s="211"/>
      <c r="M746" s="216"/>
      <c r="N746" s="217"/>
      <c r="O746" s="217"/>
      <c r="P746" s="217"/>
      <c r="Q746" s="217"/>
      <c r="R746" s="217"/>
      <c r="S746" s="217"/>
      <c r="T746" s="218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12" t="s">
        <v>220</v>
      </c>
      <c r="AU746" s="212" t="s">
        <v>86</v>
      </c>
      <c r="AV746" s="13" t="s">
        <v>86</v>
      </c>
      <c r="AW746" s="13" t="s">
        <v>33</v>
      </c>
      <c r="AX746" s="13" t="s">
        <v>77</v>
      </c>
      <c r="AY746" s="212" t="s">
        <v>168</v>
      </c>
    </row>
    <row r="747" s="13" customFormat="1">
      <c r="A747" s="13"/>
      <c r="B747" s="211"/>
      <c r="C747" s="13"/>
      <c r="D747" s="195" t="s">
        <v>220</v>
      </c>
      <c r="E747" s="212" t="s">
        <v>1</v>
      </c>
      <c r="F747" s="213" t="s">
        <v>1532</v>
      </c>
      <c r="G747" s="13"/>
      <c r="H747" s="214">
        <v>5.7949999999999999</v>
      </c>
      <c r="I747" s="215"/>
      <c r="J747" s="13"/>
      <c r="K747" s="13"/>
      <c r="L747" s="211"/>
      <c r="M747" s="216"/>
      <c r="N747" s="217"/>
      <c r="O747" s="217"/>
      <c r="P747" s="217"/>
      <c r="Q747" s="217"/>
      <c r="R747" s="217"/>
      <c r="S747" s="217"/>
      <c r="T747" s="218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12" t="s">
        <v>220</v>
      </c>
      <c r="AU747" s="212" t="s">
        <v>86</v>
      </c>
      <c r="AV747" s="13" t="s">
        <v>86</v>
      </c>
      <c r="AW747" s="13" t="s">
        <v>33</v>
      </c>
      <c r="AX747" s="13" t="s">
        <v>77</v>
      </c>
      <c r="AY747" s="212" t="s">
        <v>168</v>
      </c>
    </row>
    <row r="748" s="13" customFormat="1">
      <c r="A748" s="13"/>
      <c r="B748" s="211"/>
      <c r="C748" s="13"/>
      <c r="D748" s="195" t="s">
        <v>220</v>
      </c>
      <c r="E748" s="212" t="s">
        <v>1</v>
      </c>
      <c r="F748" s="213" t="s">
        <v>1533</v>
      </c>
      <c r="G748" s="13"/>
      <c r="H748" s="214">
        <v>69.120000000000005</v>
      </c>
      <c r="I748" s="215"/>
      <c r="J748" s="13"/>
      <c r="K748" s="13"/>
      <c r="L748" s="211"/>
      <c r="M748" s="216"/>
      <c r="N748" s="217"/>
      <c r="O748" s="217"/>
      <c r="P748" s="217"/>
      <c r="Q748" s="217"/>
      <c r="R748" s="217"/>
      <c r="S748" s="217"/>
      <c r="T748" s="218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12" t="s">
        <v>220</v>
      </c>
      <c r="AU748" s="212" t="s">
        <v>86</v>
      </c>
      <c r="AV748" s="13" t="s">
        <v>86</v>
      </c>
      <c r="AW748" s="13" t="s">
        <v>33</v>
      </c>
      <c r="AX748" s="13" t="s">
        <v>77</v>
      </c>
      <c r="AY748" s="212" t="s">
        <v>168</v>
      </c>
    </row>
    <row r="749" s="13" customFormat="1">
      <c r="A749" s="13"/>
      <c r="B749" s="211"/>
      <c r="C749" s="13"/>
      <c r="D749" s="195" t="s">
        <v>220</v>
      </c>
      <c r="E749" s="212" t="s">
        <v>1</v>
      </c>
      <c r="F749" s="213" t="s">
        <v>1534</v>
      </c>
      <c r="G749" s="13"/>
      <c r="H749" s="214">
        <v>2.9100000000000001</v>
      </c>
      <c r="I749" s="215"/>
      <c r="J749" s="13"/>
      <c r="K749" s="13"/>
      <c r="L749" s="211"/>
      <c r="M749" s="216"/>
      <c r="N749" s="217"/>
      <c r="O749" s="217"/>
      <c r="P749" s="217"/>
      <c r="Q749" s="217"/>
      <c r="R749" s="217"/>
      <c r="S749" s="217"/>
      <c r="T749" s="218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12" t="s">
        <v>220</v>
      </c>
      <c r="AU749" s="212" t="s">
        <v>86</v>
      </c>
      <c r="AV749" s="13" t="s">
        <v>86</v>
      </c>
      <c r="AW749" s="13" t="s">
        <v>33</v>
      </c>
      <c r="AX749" s="13" t="s">
        <v>77</v>
      </c>
      <c r="AY749" s="212" t="s">
        <v>168</v>
      </c>
    </row>
    <row r="750" s="13" customFormat="1">
      <c r="A750" s="13"/>
      <c r="B750" s="211"/>
      <c r="C750" s="13"/>
      <c r="D750" s="195" t="s">
        <v>220</v>
      </c>
      <c r="E750" s="212" t="s">
        <v>1</v>
      </c>
      <c r="F750" s="213" t="s">
        <v>1535</v>
      </c>
      <c r="G750" s="13"/>
      <c r="H750" s="214">
        <v>3.3780000000000001</v>
      </c>
      <c r="I750" s="215"/>
      <c r="J750" s="13"/>
      <c r="K750" s="13"/>
      <c r="L750" s="211"/>
      <c r="M750" s="216"/>
      <c r="N750" s="217"/>
      <c r="O750" s="217"/>
      <c r="P750" s="217"/>
      <c r="Q750" s="217"/>
      <c r="R750" s="217"/>
      <c r="S750" s="217"/>
      <c r="T750" s="218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12" t="s">
        <v>220</v>
      </c>
      <c r="AU750" s="212" t="s">
        <v>86</v>
      </c>
      <c r="AV750" s="13" t="s">
        <v>86</v>
      </c>
      <c r="AW750" s="13" t="s">
        <v>33</v>
      </c>
      <c r="AX750" s="13" t="s">
        <v>77</v>
      </c>
      <c r="AY750" s="212" t="s">
        <v>168</v>
      </c>
    </row>
    <row r="751" s="13" customFormat="1">
      <c r="A751" s="13"/>
      <c r="B751" s="211"/>
      <c r="C751" s="13"/>
      <c r="D751" s="195" t="s">
        <v>220</v>
      </c>
      <c r="E751" s="212" t="s">
        <v>1</v>
      </c>
      <c r="F751" s="213" t="s">
        <v>1536</v>
      </c>
      <c r="G751" s="13"/>
      <c r="H751" s="214">
        <v>10</v>
      </c>
      <c r="I751" s="215"/>
      <c r="J751" s="13"/>
      <c r="K751" s="13"/>
      <c r="L751" s="211"/>
      <c r="M751" s="216"/>
      <c r="N751" s="217"/>
      <c r="O751" s="217"/>
      <c r="P751" s="217"/>
      <c r="Q751" s="217"/>
      <c r="R751" s="217"/>
      <c r="S751" s="217"/>
      <c r="T751" s="218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12" t="s">
        <v>220</v>
      </c>
      <c r="AU751" s="212" t="s">
        <v>86</v>
      </c>
      <c r="AV751" s="13" t="s">
        <v>86</v>
      </c>
      <c r="AW751" s="13" t="s">
        <v>33</v>
      </c>
      <c r="AX751" s="13" t="s">
        <v>77</v>
      </c>
      <c r="AY751" s="212" t="s">
        <v>168</v>
      </c>
    </row>
    <row r="752" s="13" customFormat="1">
      <c r="A752" s="13"/>
      <c r="B752" s="211"/>
      <c r="C752" s="13"/>
      <c r="D752" s="195" t="s">
        <v>220</v>
      </c>
      <c r="E752" s="212" t="s">
        <v>1</v>
      </c>
      <c r="F752" s="213" t="s">
        <v>1537</v>
      </c>
      <c r="G752" s="13"/>
      <c r="H752" s="214">
        <v>1.9199999999999999</v>
      </c>
      <c r="I752" s="215"/>
      <c r="J752" s="13"/>
      <c r="K752" s="13"/>
      <c r="L752" s="211"/>
      <c r="M752" s="216"/>
      <c r="N752" s="217"/>
      <c r="O752" s="217"/>
      <c r="P752" s="217"/>
      <c r="Q752" s="217"/>
      <c r="R752" s="217"/>
      <c r="S752" s="217"/>
      <c r="T752" s="218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12" t="s">
        <v>220</v>
      </c>
      <c r="AU752" s="212" t="s">
        <v>86</v>
      </c>
      <c r="AV752" s="13" t="s">
        <v>86</v>
      </c>
      <c r="AW752" s="13" t="s">
        <v>33</v>
      </c>
      <c r="AX752" s="13" t="s">
        <v>77</v>
      </c>
      <c r="AY752" s="212" t="s">
        <v>168</v>
      </c>
    </row>
    <row r="753" s="13" customFormat="1">
      <c r="A753" s="13"/>
      <c r="B753" s="211"/>
      <c r="C753" s="13"/>
      <c r="D753" s="195" t="s">
        <v>220</v>
      </c>
      <c r="E753" s="212" t="s">
        <v>1</v>
      </c>
      <c r="F753" s="213" t="s">
        <v>1538</v>
      </c>
      <c r="G753" s="13"/>
      <c r="H753" s="214">
        <v>4.5</v>
      </c>
      <c r="I753" s="215"/>
      <c r="J753" s="13"/>
      <c r="K753" s="13"/>
      <c r="L753" s="211"/>
      <c r="M753" s="216"/>
      <c r="N753" s="217"/>
      <c r="O753" s="217"/>
      <c r="P753" s="217"/>
      <c r="Q753" s="217"/>
      <c r="R753" s="217"/>
      <c r="S753" s="217"/>
      <c r="T753" s="21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12" t="s">
        <v>220</v>
      </c>
      <c r="AU753" s="212" t="s">
        <v>86</v>
      </c>
      <c r="AV753" s="13" t="s">
        <v>86</v>
      </c>
      <c r="AW753" s="13" t="s">
        <v>33</v>
      </c>
      <c r="AX753" s="13" t="s">
        <v>77</v>
      </c>
      <c r="AY753" s="212" t="s">
        <v>168</v>
      </c>
    </row>
    <row r="754" s="13" customFormat="1">
      <c r="A754" s="13"/>
      <c r="B754" s="211"/>
      <c r="C754" s="13"/>
      <c r="D754" s="195" t="s">
        <v>220</v>
      </c>
      <c r="E754" s="212" t="s">
        <v>1</v>
      </c>
      <c r="F754" s="213" t="s">
        <v>1539</v>
      </c>
      <c r="G754" s="13"/>
      <c r="H754" s="214">
        <v>2.3999999999999999</v>
      </c>
      <c r="I754" s="215"/>
      <c r="J754" s="13"/>
      <c r="K754" s="13"/>
      <c r="L754" s="211"/>
      <c r="M754" s="216"/>
      <c r="N754" s="217"/>
      <c r="O754" s="217"/>
      <c r="P754" s="217"/>
      <c r="Q754" s="217"/>
      <c r="R754" s="217"/>
      <c r="S754" s="217"/>
      <c r="T754" s="218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12" t="s">
        <v>220</v>
      </c>
      <c r="AU754" s="212" t="s">
        <v>86</v>
      </c>
      <c r="AV754" s="13" t="s">
        <v>86</v>
      </c>
      <c r="AW754" s="13" t="s">
        <v>33</v>
      </c>
      <c r="AX754" s="13" t="s">
        <v>77</v>
      </c>
      <c r="AY754" s="212" t="s">
        <v>168</v>
      </c>
    </row>
    <row r="755" s="13" customFormat="1">
      <c r="A755" s="13"/>
      <c r="B755" s="211"/>
      <c r="C755" s="13"/>
      <c r="D755" s="195" t="s">
        <v>220</v>
      </c>
      <c r="E755" s="212" t="s">
        <v>1</v>
      </c>
      <c r="F755" s="213" t="s">
        <v>1540</v>
      </c>
      <c r="G755" s="13"/>
      <c r="H755" s="214">
        <v>9.7799999999999994</v>
      </c>
      <c r="I755" s="215"/>
      <c r="J755" s="13"/>
      <c r="K755" s="13"/>
      <c r="L755" s="211"/>
      <c r="M755" s="216"/>
      <c r="N755" s="217"/>
      <c r="O755" s="217"/>
      <c r="P755" s="217"/>
      <c r="Q755" s="217"/>
      <c r="R755" s="217"/>
      <c r="S755" s="217"/>
      <c r="T755" s="218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12" t="s">
        <v>220</v>
      </c>
      <c r="AU755" s="212" t="s">
        <v>86</v>
      </c>
      <c r="AV755" s="13" t="s">
        <v>86</v>
      </c>
      <c r="AW755" s="13" t="s">
        <v>33</v>
      </c>
      <c r="AX755" s="13" t="s">
        <v>77</v>
      </c>
      <c r="AY755" s="212" t="s">
        <v>168</v>
      </c>
    </row>
    <row r="756" s="15" customFormat="1">
      <c r="A756" s="15"/>
      <c r="B756" s="227"/>
      <c r="C756" s="15"/>
      <c r="D756" s="195" t="s">
        <v>220</v>
      </c>
      <c r="E756" s="228" t="s">
        <v>1</v>
      </c>
      <c r="F756" s="229" t="s">
        <v>1541</v>
      </c>
      <c r="G756" s="15"/>
      <c r="H756" s="230">
        <v>114.803</v>
      </c>
      <c r="I756" s="231"/>
      <c r="J756" s="15"/>
      <c r="K756" s="15"/>
      <c r="L756" s="227"/>
      <c r="M756" s="232"/>
      <c r="N756" s="233"/>
      <c r="O756" s="233"/>
      <c r="P756" s="233"/>
      <c r="Q756" s="233"/>
      <c r="R756" s="233"/>
      <c r="S756" s="233"/>
      <c r="T756" s="234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28" t="s">
        <v>220</v>
      </c>
      <c r="AU756" s="228" t="s">
        <v>86</v>
      </c>
      <c r="AV756" s="15" t="s">
        <v>181</v>
      </c>
      <c r="AW756" s="15" t="s">
        <v>33</v>
      </c>
      <c r="AX756" s="15" t="s">
        <v>77</v>
      </c>
      <c r="AY756" s="228" t="s">
        <v>168</v>
      </c>
    </row>
    <row r="757" s="14" customFormat="1">
      <c r="A757" s="14"/>
      <c r="B757" s="219"/>
      <c r="C757" s="14"/>
      <c r="D757" s="195" t="s">
        <v>220</v>
      </c>
      <c r="E757" s="220" t="s">
        <v>1</v>
      </c>
      <c r="F757" s="221" t="s">
        <v>261</v>
      </c>
      <c r="G757" s="14"/>
      <c r="H757" s="222">
        <v>807.88900000000001</v>
      </c>
      <c r="I757" s="223"/>
      <c r="J757" s="14"/>
      <c r="K757" s="14"/>
      <c r="L757" s="219"/>
      <c r="M757" s="224"/>
      <c r="N757" s="225"/>
      <c r="O757" s="225"/>
      <c r="P757" s="225"/>
      <c r="Q757" s="225"/>
      <c r="R757" s="225"/>
      <c r="S757" s="225"/>
      <c r="T757" s="226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20" t="s">
        <v>220</v>
      </c>
      <c r="AU757" s="220" t="s">
        <v>86</v>
      </c>
      <c r="AV757" s="14" t="s">
        <v>175</v>
      </c>
      <c r="AW757" s="14" t="s">
        <v>33</v>
      </c>
      <c r="AX757" s="14" t="s">
        <v>84</v>
      </c>
      <c r="AY757" s="220" t="s">
        <v>168</v>
      </c>
    </row>
    <row r="758" s="2" customFormat="1" ht="24.15" customHeight="1">
      <c r="A758" s="37"/>
      <c r="B758" s="180"/>
      <c r="C758" s="181" t="s">
        <v>1542</v>
      </c>
      <c r="D758" s="181" t="s">
        <v>171</v>
      </c>
      <c r="E758" s="182" t="s">
        <v>1543</v>
      </c>
      <c r="F758" s="183" t="s">
        <v>1544</v>
      </c>
      <c r="G758" s="184" t="s">
        <v>218</v>
      </c>
      <c r="H758" s="185">
        <v>77.768000000000001</v>
      </c>
      <c r="I758" s="186"/>
      <c r="J758" s="187">
        <f>ROUND(I758*H758,2)</f>
        <v>0</v>
      </c>
      <c r="K758" s="188"/>
      <c r="L758" s="38"/>
      <c r="M758" s="189" t="s">
        <v>1</v>
      </c>
      <c r="N758" s="190" t="s">
        <v>42</v>
      </c>
      <c r="O758" s="76"/>
      <c r="P758" s="191">
        <f>O758*H758</f>
        <v>0</v>
      </c>
      <c r="Q758" s="191">
        <v>0.0089300000000000004</v>
      </c>
      <c r="R758" s="191">
        <f>Q758*H758</f>
        <v>0.69446824000000007</v>
      </c>
      <c r="S758" s="191">
        <v>0</v>
      </c>
      <c r="T758" s="192">
        <f>S758*H758</f>
        <v>0</v>
      </c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R758" s="193" t="s">
        <v>250</v>
      </c>
      <c r="AT758" s="193" t="s">
        <v>171</v>
      </c>
      <c r="AU758" s="193" t="s">
        <v>86</v>
      </c>
      <c r="AY758" s="18" t="s">
        <v>168</v>
      </c>
      <c r="BE758" s="194">
        <f>IF(N758="základní",J758,0)</f>
        <v>0</v>
      </c>
      <c r="BF758" s="194">
        <f>IF(N758="snížená",J758,0)</f>
        <v>0</v>
      </c>
      <c r="BG758" s="194">
        <f>IF(N758="zákl. přenesená",J758,0)</f>
        <v>0</v>
      </c>
      <c r="BH758" s="194">
        <f>IF(N758="sníž. přenesená",J758,0)</f>
        <v>0</v>
      </c>
      <c r="BI758" s="194">
        <f>IF(N758="nulová",J758,0)</f>
        <v>0</v>
      </c>
      <c r="BJ758" s="18" t="s">
        <v>84</v>
      </c>
      <c r="BK758" s="194">
        <f>ROUND(I758*H758,2)</f>
        <v>0</v>
      </c>
      <c r="BL758" s="18" t="s">
        <v>250</v>
      </c>
      <c r="BM758" s="193" t="s">
        <v>1545</v>
      </c>
    </row>
    <row r="759" s="13" customFormat="1">
      <c r="A759" s="13"/>
      <c r="B759" s="211"/>
      <c r="C759" s="13"/>
      <c r="D759" s="195" t="s">
        <v>220</v>
      </c>
      <c r="E759" s="212" t="s">
        <v>1</v>
      </c>
      <c r="F759" s="213" t="s">
        <v>1546</v>
      </c>
      <c r="G759" s="13"/>
      <c r="H759" s="214">
        <v>35.140000000000001</v>
      </c>
      <c r="I759" s="215"/>
      <c r="J759" s="13"/>
      <c r="K759" s="13"/>
      <c r="L759" s="211"/>
      <c r="M759" s="216"/>
      <c r="N759" s="217"/>
      <c r="O759" s="217"/>
      <c r="P759" s="217"/>
      <c r="Q759" s="217"/>
      <c r="R759" s="217"/>
      <c r="S759" s="217"/>
      <c r="T759" s="218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12" t="s">
        <v>220</v>
      </c>
      <c r="AU759" s="212" t="s">
        <v>86</v>
      </c>
      <c r="AV759" s="13" t="s">
        <v>86</v>
      </c>
      <c r="AW759" s="13" t="s">
        <v>33</v>
      </c>
      <c r="AX759" s="13" t="s">
        <v>77</v>
      </c>
      <c r="AY759" s="212" t="s">
        <v>168</v>
      </c>
    </row>
    <row r="760" s="13" customFormat="1">
      <c r="A760" s="13"/>
      <c r="B760" s="211"/>
      <c r="C760" s="13"/>
      <c r="D760" s="195" t="s">
        <v>220</v>
      </c>
      <c r="E760" s="212" t="s">
        <v>1</v>
      </c>
      <c r="F760" s="213" t="s">
        <v>1547</v>
      </c>
      <c r="G760" s="13"/>
      <c r="H760" s="214">
        <v>36.747999999999998</v>
      </c>
      <c r="I760" s="215"/>
      <c r="J760" s="13"/>
      <c r="K760" s="13"/>
      <c r="L760" s="211"/>
      <c r="M760" s="216"/>
      <c r="N760" s="217"/>
      <c r="O760" s="217"/>
      <c r="P760" s="217"/>
      <c r="Q760" s="217"/>
      <c r="R760" s="217"/>
      <c r="S760" s="217"/>
      <c r="T760" s="218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12" t="s">
        <v>220</v>
      </c>
      <c r="AU760" s="212" t="s">
        <v>86</v>
      </c>
      <c r="AV760" s="13" t="s">
        <v>86</v>
      </c>
      <c r="AW760" s="13" t="s">
        <v>33</v>
      </c>
      <c r="AX760" s="13" t="s">
        <v>77</v>
      </c>
      <c r="AY760" s="212" t="s">
        <v>168</v>
      </c>
    </row>
    <row r="761" s="13" customFormat="1">
      <c r="A761" s="13"/>
      <c r="B761" s="211"/>
      <c r="C761" s="13"/>
      <c r="D761" s="195" t="s">
        <v>220</v>
      </c>
      <c r="E761" s="212" t="s">
        <v>1</v>
      </c>
      <c r="F761" s="213" t="s">
        <v>1548</v>
      </c>
      <c r="G761" s="13"/>
      <c r="H761" s="214">
        <v>1.6799999999999999</v>
      </c>
      <c r="I761" s="215"/>
      <c r="J761" s="13"/>
      <c r="K761" s="13"/>
      <c r="L761" s="211"/>
      <c r="M761" s="216"/>
      <c r="N761" s="217"/>
      <c r="O761" s="217"/>
      <c r="P761" s="217"/>
      <c r="Q761" s="217"/>
      <c r="R761" s="217"/>
      <c r="S761" s="217"/>
      <c r="T761" s="218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12" t="s">
        <v>220</v>
      </c>
      <c r="AU761" s="212" t="s">
        <v>86</v>
      </c>
      <c r="AV761" s="13" t="s">
        <v>86</v>
      </c>
      <c r="AW761" s="13" t="s">
        <v>33</v>
      </c>
      <c r="AX761" s="13" t="s">
        <v>77</v>
      </c>
      <c r="AY761" s="212" t="s">
        <v>168</v>
      </c>
    </row>
    <row r="762" s="13" customFormat="1">
      <c r="A762" s="13"/>
      <c r="B762" s="211"/>
      <c r="C762" s="13"/>
      <c r="D762" s="195" t="s">
        <v>220</v>
      </c>
      <c r="E762" s="212" t="s">
        <v>1</v>
      </c>
      <c r="F762" s="213" t="s">
        <v>1549</v>
      </c>
      <c r="G762" s="13"/>
      <c r="H762" s="214">
        <v>4.2000000000000002</v>
      </c>
      <c r="I762" s="215"/>
      <c r="J762" s="13"/>
      <c r="K762" s="13"/>
      <c r="L762" s="211"/>
      <c r="M762" s="216"/>
      <c r="N762" s="217"/>
      <c r="O762" s="217"/>
      <c r="P762" s="217"/>
      <c r="Q762" s="217"/>
      <c r="R762" s="217"/>
      <c r="S762" s="217"/>
      <c r="T762" s="218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12" t="s">
        <v>220</v>
      </c>
      <c r="AU762" s="212" t="s">
        <v>86</v>
      </c>
      <c r="AV762" s="13" t="s">
        <v>86</v>
      </c>
      <c r="AW762" s="13" t="s">
        <v>33</v>
      </c>
      <c r="AX762" s="13" t="s">
        <v>77</v>
      </c>
      <c r="AY762" s="212" t="s">
        <v>168</v>
      </c>
    </row>
    <row r="763" s="14" customFormat="1">
      <c r="A763" s="14"/>
      <c r="B763" s="219"/>
      <c r="C763" s="14"/>
      <c r="D763" s="195" t="s">
        <v>220</v>
      </c>
      <c r="E763" s="220" t="s">
        <v>1</v>
      </c>
      <c r="F763" s="221" t="s">
        <v>261</v>
      </c>
      <c r="G763" s="14"/>
      <c r="H763" s="222">
        <v>77.768000000000001</v>
      </c>
      <c r="I763" s="223"/>
      <c r="J763" s="14"/>
      <c r="K763" s="14"/>
      <c r="L763" s="219"/>
      <c r="M763" s="224"/>
      <c r="N763" s="225"/>
      <c r="O763" s="225"/>
      <c r="P763" s="225"/>
      <c r="Q763" s="225"/>
      <c r="R763" s="225"/>
      <c r="S763" s="225"/>
      <c r="T763" s="22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20" t="s">
        <v>220</v>
      </c>
      <c r="AU763" s="220" t="s">
        <v>86</v>
      </c>
      <c r="AV763" s="14" t="s">
        <v>175</v>
      </c>
      <c r="AW763" s="14" t="s">
        <v>33</v>
      </c>
      <c r="AX763" s="14" t="s">
        <v>84</v>
      </c>
      <c r="AY763" s="220" t="s">
        <v>168</v>
      </c>
    </row>
    <row r="764" s="2" customFormat="1" ht="24.15" customHeight="1">
      <c r="A764" s="37"/>
      <c r="B764" s="180"/>
      <c r="C764" s="181" t="s">
        <v>1550</v>
      </c>
      <c r="D764" s="181" t="s">
        <v>171</v>
      </c>
      <c r="E764" s="182" t="s">
        <v>1551</v>
      </c>
      <c r="F764" s="183" t="s">
        <v>1552</v>
      </c>
      <c r="G764" s="184" t="s">
        <v>316</v>
      </c>
      <c r="H764" s="185">
        <v>3</v>
      </c>
      <c r="I764" s="186"/>
      <c r="J764" s="187">
        <f>ROUND(I764*H764,2)</f>
        <v>0</v>
      </c>
      <c r="K764" s="188"/>
      <c r="L764" s="38"/>
      <c r="M764" s="189" t="s">
        <v>1</v>
      </c>
      <c r="N764" s="190" t="s">
        <v>42</v>
      </c>
      <c r="O764" s="76"/>
      <c r="P764" s="191">
        <f>O764*H764</f>
        <v>0</v>
      </c>
      <c r="Q764" s="191">
        <v>0</v>
      </c>
      <c r="R764" s="191">
        <f>Q764*H764</f>
        <v>0</v>
      </c>
      <c r="S764" s="191">
        <v>0</v>
      </c>
      <c r="T764" s="192">
        <f>S764*H764</f>
        <v>0</v>
      </c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R764" s="193" t="s">
        <v>250</v>
      </c>
      <c r="AT764" s="193" t="s">
        <v>171</v>
      </c>
      <c r="AU764" s="193" t="s">
        <v>86</v>
      </c>
      <c r="AY764" s="18" t="s">
        <v>168</v>
      </c>
      <c r="BE764" s="194">
        <f>IF(N764="základní",J764,0)</f>
        <v>0</v>
      </c>
      <c r="BF764" s="194">
        <f>IF(N764="snížená",J764,0)</f>
        <v>0</v>
      </c>
      <c r="BG764" s="194">
        <f>IF(N764="zákl. přenesená",J764,0)</f>
        <v>0</v>
      </c>
      <c r="BH764" s="194">
        <f>IF(N764="sníž. přenesená",J764,0)</f>
        <v>0</v>
      </c>
      <c r="BI764" s="194">
        <f>IF(N764="nulová",J764,0)</f>
        <v>0</v>
      </c>
      <c r="BJ764" s="18" t="s">
        <v>84</v>
      </c>
      <c r="BK764" s="194">
        <f>ROUND(I764*H764,2)</f>
        <v>0</v>
      </c>
      <c r="BL764" s="18" t="s">
        <v>250</v>
      </c>
      <c r="BM764" s="193" t="s">
        <v>1553</v>
      </c>
    </row>
    <row r="765" s="12" customFormat="1" ht="25.92" customHeight="1">
      <c r="A765" s="12"/>
      <c r="B765" s="168"/>
      <c r="C765" s="12"/>
      <c r="D765" s="169" t="s">
        <v>76</v>
      </c>
      <c r="E765" s="170" t="s">
        <v>1554</v>
      </c>
      <c r="F765" s="170" t="s">
        <v>1555</v>
      </c>
      <c r="G765" s="12"/>
      <c r="H765" s="12"/>
      <c r="I765" s="171"/>
      <c r="J765" s="156">
        <f>BK765</f>
        <v>0</v>
      </c>
      <c r="K765" s="12"/>
      <c r="L765" s="168"/>
      <c r="M765" s="172"/>
      <c r="N765" s="173"/>
      <c r="O765" s="173"/>
      <c r="P765" s="174">
        <f>SUM(P766:P775)</f>
        <v>0</v>
      </c>
      <c r="Q765" s="173"/>
      <c r="R765" s="174">
        <f>SUM(R766:R775)</f>
        <v>0</v>
      </c>
      <c r="S765" s="173"/>
      <c r="T765" s="175">
        <f>SUM(T766:T775)</f>
        <v>0</v>
      </c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R765" s="169" t="s">
        <v>190</v>
      </c>
      <c r="AT765" s="176" t="s">
        <v>76</v>
      </c>
      <c r="AU765" s="176" t="s">
        <v>77</v>
      </c>
      <c r="AY765" s="169" t="s">
        <v>168</v>
      </c>
      <c r="BK765" s="177">
        <f>SUM(BK766:BK775)</f>
        <v>0</v>
      </c>
    </row>
    <row r="766" s="2" customFormat="1" ht="16.5" customHeight="1">
      <c r="A766" s="37"/>
      <c r="B766" s="180"/>
      <c r="C766" s="181" t="s">
        <v>1556</v>
      </c>
      <c r="D766" s="181" t="s">
        <v>171</v>
      </c>
      <c r="E766" s="182" t="s">
        <v>1557</v>
      </c>
      <c r="F766" s="183" t="s">
        <v>1558</v>
      </c>
      <c r="G766" s="184" t="s">
        <v>179</v>
      </c>
      <c r="H766" s="185">
        <v>1</v>
      </c>
      <c r="I766" s="186"/>
      <c r="J766" s="187">
        <f>ROUND(I766*H766,2)</f>
        <v>0</v>
      </c>
      <c r="K766" s="188"/>
      <c r="L766" s="38"/>
      <c r="M766" s="189" t="s">
        <v>1</v>
      </c>
      <c r="N766" s="190" t="s">
        <v>42</v>
      </c>
      <c r="O766" s="76"/>
      <c r="P766" s="191">
        <f>O766*H766</f>
        <v>0</v>
      </c>
      <c r="Q766" s="191">
        <v>0</v>
      </c>
      <c r="R766" s="191">
        <f>Q766*H766</f>
        <v>0</v>
      </c>
      <c r="S766" s="191">
        <v>0</v>
      </c>
      <c r="T766" s="192">
        <f>S766*H766</f>
        <v>0</v>
      </c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R766" s="193" t="s">
        <v>1559</v>
      </c>
      <c r="AT766" s="193" t="s">
        <v>171</v>
      </c>
      <c r="AU766" s="193" t="s">
        <v>84</v>
      </c>
      <c r="AY766" s="18" t="s">
        <v>168</v>
      </c>
      <c r="BE766" s="194">
        <f>IF(N766="základní",J766,0)</f>
        <v>0</v>
      </c>
      <c r="BF766" s="194">
        <f>IF(N766="snížená",J766,0)</f>
        <v>0</v>
      </c>
      <c r="BG766" s="194">
        <f>IF(N766="zákl. přenesená",J766,0)</f>
        <v>0</v>
      </c>
      <c r="BH766" s="194">
        <f>IF(N766="sníž. přenesená",J766,0)</f>
        <v>0</v>
      </c>
      <c r="BI766" s="194">
        <f>IF(N766="nulová",J766,0)</f>
        <v>0</v>
      </c>
      <c r="BJ766" s="18" t="s">
        <v>84</v>
      </c>
      <c r="BK766" s="194">
        <f>ROUND(I766*H766,2)</f>
        <v>0</v>
      </c>
      <c r="BL766" s="18" t="s">
        <v>1559</v>
      </c>
      <c r="BM766" s="193" t="s">
        <v>1560</v>
      </c>
    </row>
    <row r="767" s="2" customFormat="1" ht="16.5" customHeight="1">
      <c r="A767" s="37"/>
      <c r="B767" s="180"/>
      <c r="C767" s="181" t="s">
        <v>1561</v>
      </c>
      <c r="D767" s="181" t="s">
        <v>171</v>
      </c>
      <c r="E767" s="182" t="s">
        <v>1562</v>
      </c>
      <c r="F767" s="183" t="s">
        <v>1563</v>
      </c>
      <c r="G767" s="184" t="s">
        <v>965</v>
      </c>
      <c r="H767" s="235"/>
      <c r="I767" s="186"/>
      <c r="J767" s="187">
        <f>ROUND(I767*H767,2)</f>
        <v>0</v>
      </c>
      <c r="K767" s="188"/>
      <c r="L767" s="38"/>
      <c r="M767" s="189" t="s">
        <v>1</v>
      </c>
      <c r="N767" s="190" t="s">
        <v>42</v>
      </c>
      <c r="O767" s="76"/>
      <c r="P767" s="191">
        <f>O767*H767</f>
        <v>0</v>
      </c>
      <c r="Q767" s="191">
        <v>0</v>
      </c>
      <c r="R767" s="191">
        <f>Q767*H767</f>
        <v>0</v>
      </c>
      <c r="S767" s="191">
        <v>0</v>
      </c>
      <c r="T767" s="192">
        <f>S767*H767</f>
        <v>0</v>
      </c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R767" s="193" t="s">
        <v>1559</v>
      </c>
      <c r="AT767" s="193" t="s">
        <v>171</v>
      </c>
      <c r="AU767" s="193" t="s">
        <v>84</v>
      </c>
      <c r="AY767" s="18" t="s">
        <v>168</v>
      </c>
      <c r="BE767" s="194">
        <f>IF(N767="základní",J767,0)</f>
        <v>0</v>
      </c>
      <c r="BF767" s="194">
        <f>IF(N767="snížená",J767,0)</f>
        <v>0</v>
      </c>
      <c r="BG767" s="194">
        <f>IF(N767="zákl. přenesená",J767,0)</f>
        <v>0</v>
      </c>
      <c r="BH767" s="194">
        <f>IF(N767="sníž. přenesená",J767,0)</f>
        <v>0</v>
      </c>
      <c r="BI767" s="194">
        <f>IF(N767="nulová",J767,0)</f>
        <v>0</v>
      </c>
      <c r="BJ767" s="18" t="s">
        <v>84</v>
      </c>
      <c r="BK767" s="194">
        <f>ROUND(I767*H767,2)</f>
        <v>0</v>
      </c>
      <c r="BL767" s="18" t="s">
        <v>1559</v>
      </c>
      <c r="BM767" s="193" t="s">
        <v>1564</v>
      </c>
    </row>
    <row r="768" s="2" customFormat="1" ht="21.75" customHeight="1">
      <c r="A768" s="37"/>
      <c r="B768" s="180"/>
      <c r="C768" s="181" t="s">
        <v>1565</v>
      </c>
      <c r="D768" s="181" t="s">
        <v>171</v>
      </c>
      <c r="E768" s="182" t="s">
        <v>1566</v>
      </c>
      <c r="F768" s="183" t="s">
        <v>1567</v>
      </c>
      <c r="G768" s="184" t="s">
        <v>179</v>
      </c>
      <c r="H768" s="185">
        <v>1</v>
      </c>
      <c r="I768" s="186"/>
      <c r="J768" s="187">
        <f>ROUND(I768*H768,2)</f>
        <v>0</v>
      </c>
      <c r="K768" s="188"/>
      <c r="L768" s="38"/>
      <c r="M768" s="189" t="s">
        <v>1</v>
      </c>
      <c r="N768" s="190" t="s">
        <v>42</v>
      </c>
      <c r="O768" s="76"/>
      <c r="P768" s="191">
        <f>O768*H768</f>
        <v>0</v>
      </c>
      <c r="Q768" s="191">
        <v>0</v>
      </c>
      <c r="R768" s="191">
        <f>Q768*H768</f>
        <v>0</v>
      </c>
      <c r="S768" s="191">
        <v>0</v>
      </c>
      <c r="T768" s="192">
        <f>S768*H768</f>
        <v>0</v>
      </c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R768" s="193" t="s">
        <v>1559</v>
      </c>
      <c r="AT768" s="193" t="s">
        <v>171</v>
      </c>
      <c r="AU768" s="193" t="s">
        <v>84</v>
      </c>
      <c r="AY768" s="18" t="s">
        <v>168</v>
      </c>
      <c r="BE768" s="194">
        <f>IF(N768="základní",J768,0)</f>
        <v>0</v>
      </c>
      <c r="BF768" s="194">
        <f>IF(N768="snížená",J768,0)</f>
        <v>0</v>
      </c>
      <c r="BG768" s="194">
        <f>IF(N768="zákl. přenesená",J768,0)</f>
        <v>0</v>
      </c>
      <c r="BH768" s="194">
        <f>IF(N768="sníž. přenesená",J768,0)</f>
        <v>0</v>
      </c>
      <c r="BI768" s="194">
        <f>IF(N768="nulová",J768,0)</f>
        <v>0</v>
      </c>
      <c r="BJ768" s="18" t="s">
        <v>84</v>
      </c>
      <c r="BK768" s="194">
        <f>ROUND(I768*H768,2)</f>
        <v>0</v>
      </c>
      <c r="BL768" s="18" t="s">
        <v>1559</v>
      </c>
      <c r="BM768" s="193" t="s">
        <v>1568</v>
      </c>
    </row>
    <row r="769" s="2" customFormat="1" ht="16.5" customHeight="1">
      <c r="A769" s="37"/>
      <c r="B769" s="180"/>
      <c r="C769" s="181" t="s">
        <v>1569</v>
      </c>
      <c r="D769" s="181" t="s">
        <v>171</v>
      </c>
      <c r="E769" s="182" t="s">
        <v>1570</v>
      </c>
      <c r="F769" s="183" t="s">
        <v>1571</v>
      </c>
      <c r="G769" s="184" t="s">
        <v>965</v>
      </c>
      <c r="H769" s="235"/>
      <c r="I769" s="186"/>
      <c r="J769" s="187">
        <f>ROUND(I769*H769,2)</f>
        <v>0</v>
      </c>
      <c r="K769" s="188"/>
      <c r="L769" s="38"/>
      <c r="M769" s="189" t="s">
        <v>1</v>
      </c>
      <c r="N769" s="190" t="s">
        <v>42</v>
      </c>
      <c r="O769" s="76"/>
      <c r="P769" s="191">
        <f>O769*H769</f>
        <v>0</v>
      </c>
      <c r="Q769" s="191">
        <v>0</v>
      </c>
      <c r="R769" s="191">
        <f>Q769*H769</f>
        <v>0</v>
      </c>
      <c r="S769" s="191">
        <v>0</v>
      </c>
      <c r="T769" s="192">
        <f>S769*H769</f>
        <v>0</v>
      </c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R769" s="193" t="s">
        <v>1559</v>
      </c>
      <c r="AT769" s="193" t="s">
        <v>171</v>
      </c>
      <c r="AU769" s="193" t="s">
        <v>84</v>
      </c>
      <c r="AY769" s="18" t="s">
        <v>168</v>
      </c>
      <c r="BE769" s="194">
        <f>IF(N769="základní",J769,0)</f>
        <v>0</v>
      </c>
      <c r="BF769" s="194">
        <f>IF(N769="snížená",J769,0)</f>
        <v>0</v>
      </c>
      <c r="BG769" s="194">
        <f>IF(N769="zákl. přenesená",J769,0)</f>
        <v>0</v>
      </c>
      <c r="BH769" s="194">
        <f>IF(N769="sníž. přenesená",J769,0)</f>
        <v>0</v>
      </c>
      <c r="BI769" s="194">
        <f>IF(N769="nulová",J769,0)</f>
        <v>0</v>
      </c>
      <c r="BJ769" s="18" t="s">
        <v>84</v>
      </c>
      <c r="BK769" s="194">
        <f>ROUND(I769*H769,2)</f>
        <v>0</v>
      </c>
      <c r="BL769" s="18" t="s">
        <v>1559</v>
      </c>
      <c r="BM769" s="193" t="s">
        <v>1572</v>
      </c>
    </row>
    <row r="770" s="2" customFormat="1" ht="16.5" customHeight="1">
      <c r="A770" s="37"/>
      <c r="B770" s="180"/>
      <c r="C770" s="181" t="s">
        <v>1573</v>
      </c>
      <c r="D770" s="181" t="s">
        <v>171</v>
      </c>
      <c r="E770" s="182" t="s">
        <v>1574</v>
      </c>
      <c r="F770" s="183" t="s">
        <v>1575</v>
      </c>
      <c r="G770" s="184" t="s">
        <v>965</v>
      </c>
      <c r="H770" s="235"/>
      <c r="I770" s="186"/>
      <c r="J770" s="187">
        <f>ROUND(I770*H770,2)</f>
        <v>0</v>
      </c>
      <c r="K770" s="188"/>
      <c r="L770" s="38"/>
      <c r="M770" s="189" t="s">
        <v>1</v>
      </c>
      <c r="N770" s="190" t="s">
        <v>42</v>
      </c>
      <c r="O770" s="76"/>
      <c r="P770" s="191">
        <f>O770*H770</f>
        <v>0</v>
      </c>
      <c r="Q770" s="191">
        <v>0</v>
      </c>
      <c r="R770" s="191">
        <f>Q770*H770</f>
        <v>0</v>
      </c>
      <c r="S770" s="191">
        <v>0</v>
      </c>
      <c r="T770" s="192">
        <f>S770*H770</f>
        <v>0</v>
      </c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R770" s="193" t="s">
        <v>1559</v>
      </c>
      <c r="AT770" s="193" t="s">
        <v>171</v>
      </c>
      <c r="AU770" s="193" t="s">
        <v>84</v>
      </c>
      <c r="AY770" s="18" t="s">
        <v>168</v>
      </c>
      <c r="BE770" s="194">
        <f>IF(N770="základní",J770,0)</f>
        <v>0</v>
      </c>
      <c r="BF770" s="194">
        <f>IF(N770="snížená",J770,0)</f>
        <v>0</v>
      </c>
      <c r="BG770" s="194">
        <f>IF(N770="zákl. přenesená",J770,0)</f>
        <v>0</v>
      </c>
      <c r="BH770" s="194">
        <f>IF(N770="sníž. přenesená",J770,0)</f>
        <v>0</v>
      </c>
      <c r="BI770" s="194">
        <f>IF(N770="nulová",J770,0)</f>
        <v>0</v>
      </c>
      <c r="BJ770" s="18" t="s">
        <v>84</v>
      </c>
      <c r="BK770" s="194">
        <f>ROUND(I770*H770,2)</f>
        <v>0</v>
      </c>
      <c r="BL770" s="18" t="s">
        <v>1559</v>
      </c>
      <c r="BM770" s="193" t="s">
        <v>1576</v>
      </c>
    </row>
    <row r="771" s="2" customFormat="1" ht="21.75" customHeight="1">
      <c r="A771" s="37"/>
      <c r="B771" s="180"/>
      <c r="C771" s="181" t="s">
        <v>1577</v>
      </c>
      <c r="D771" s="181" t="s">
        <v>171</v>
      </c>
      <c r="E771" s="182" t="s">
        <v>1578</v>
      </c>
      <c r="F771" s="183" t="s">
        <v>1579</v>
      </c>
      <c r="G771" s="184" t="s">
        <v>179</v>
      </c>
      <c r="H771" s="185">
        <v>1</v>
      </c>
      <c r="I771" s="186"/>
      <c r="J771" s="187">
        <f>ROUND(I771*H771,2)</f>
        <v>0</v>
      </c>
      <c r="K771" s="188"/>
      <c r="L771" s="38"/>
      <c r="M771" s="189" t="s">
        <v>1</v>
      </c>
      <c r="N771" s="190" t="s">
        <v>42</v>
      </c>
      <c r="O771" s="76"/>
      <c r="P771" s="191">
        <f>O771*H771</f>
        <v>0</v>
      </c>
      <c r="Q771" s="191">
        <v>0</v>
      </c>
      <c r="R771" s="191">
        <f>Q771*H771</f>
        <v>0</v>
      </c>
      <c r="S771" s="191">
        <v>0</v>
      </c>
      <c r="T771" s="192">
        <f>S771*H771</f>
        <v>0</v>
      </c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R771" s="193" t="s">
        <v>1559</v>
      </c>
      <c r="AT771" s="193" t="s">
        <v>171</v>
      </c>
      <c r="AU771" s="193" t="s">
        <v>84</v>
      </c>
      <c r="AY771" s="18" t="s">
        <v>168</v>
      </c>
      <c r="BE771" s="194">
        <f>IF(N771="základní",J771,0)</f>
        <v>0</v>
      </c>
      <c r="BF771" s="194">
        <f>IF(N771="snížená",J771,0)</f>
        <v>0</v>
      </c>
      <c r="BG771" s="194">
        <f>IF(N771="zákl. přenesená",J771,0)</f>
        <v>0</v>
      </c>
      <c r="BH771" s="194">
        <f>IF(N771="sníž. přenesená",J771,0)</f>
        <v>0</v>
      </c>
      <c r="BI771" s="194">
        <f>IF(N771="nulová",J771,0)</f>
        <v>0</v>
      </c>
      <c r="BJ771" s="18" t="s">
        <v>84</v>
      </c>
      <c r="BK771" s="194">
        <f>ROUND(I771*H771,2)</f>
        <v>0</v>
      </c>
      <c r="BL771" s="18" t="s">
        <v>1559</v>
      </c>
      <c r="BM771" s="193" t="s">
        <v>1580</v>
      </c>
    </row>
    <row r="772" s="2" customFormat="1" ht="16.5" customHeight="1">
      <c r="A772" s="37"/>
      <c r="B772" s="180"/>
      <c r="C772" s="181" t="s">
        <v>1581</v>
      </c>
      <c r="D772" s="181" t="s">
        <v>171</v>
      </c>
      <c r="E772" s="182" t="s">
        <v>1582</v>
      </c>
      <c r="F772" s="183" t="s">
        <v>1583</v>
      </c>
      <c r="G772" s="184" t="s">
        <v>316</v>
      </c>
      <c r="H772" s="185">
        <v>1</v>
      </c>
      <c r="I772" s="186"/>
      <c r="J772" s="187">
        <f>ROUND(I772*H772,2)</f>
        <v>0</v>
      </c>
      <c r="K772" s="188"/>
      <c r="L772" s="38"/>
      <c r="M772" s="189" t="s">
        <v>1</v>
      </c>
      <c r="N772" s="190" t="s">
        <v>42</v>
      </c>
      <c r="O772" s="76"/>
      <c r="P772" s="191">
        <f>O772*H772</f>
        <v>0</v>
      </c>
      <c r="Q772" s="191">
        <v>0</v>
      </c>
      <c r="R772" s="191">
        <f>Q772*H772</f>
        <v>0</v>
      </c>
      <c r="S772" s="191">
        <v>0</v>
      </c>
      <c r="T772" s="192">
        <f>S772*H772</f>
        <v>0</v>
      </c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R772" s="193" t="s">
        <v>1559</v>
      </c>
      <c r="AT772" s="193" t="s">
        <v>171</v>
      </c>
      <c r="AU772" s="193" t="s">
        <v>84</v>
      </c>
      <c r="AY772" s="18" t="s">
        <v>168</v>
      </c>
      <c r="BE772" s="194">
        <f>IF(N772="základní",J772,0)</f>
        <v>0</v>
      </c>
      <c r="BF772" s="194">
        <f>IF(N772="snížená",J772,0)</f>
        <v>0</v>
      </c>
      <c r="BG772" s="194">
        <f>IF(N772="zákl. přenesená",J772,0)</f>
        <v>0</v>
      </c>
      <c r="BH772" s="194">
        <f>IF(N772="sníž. přenesená",J772,0)</f>
        <v>0</v>
      </c>
      <c r="BI772" s="194">
        <f>IF(N772="nulová",J772,0)</f>
        <v>0</v>
      </c>
      <c r="BJ772" s="18" t="s">
        <v>84</v>
      </c>
      <c r="BK772" s="194">
        <f>ROUND(I772*H772,2)</f>
        <v>0</v>
      </c>
      <c r="BL772" s="18" t="s">
        <v>1559</v>
      </c>
      <c r="BM772" s="193" t="s">
        <v>1584</v>
      </c>
    </row>
    <row r="773" s="2" customFormat="1">
      <c r="A773" s="37"/>
      <c r="B773" s="38"/>
      <c r="C773" s="37"/>
      <c r="D773" s="195" t="s">
        <v>188</v>
      </c>
      <c r="E773" s="37"/>
      <c r="F773" s="196" t="s">
        <v>1585</v>
      </c>
      <c r="G773" s="37"/>
      <c r="H773" s="37"/>
      <c r="I773" s="197"/>
      <c r="J773" s="37"/>
      <c r="K773" s="37"/>
      <c r="L773" s="38"/>
      <c r="M773" s="198"/>
      <c r="N773" s="199"/>
      <c r="O773" s="76"/>
      <c r="P773" s="76"/>
      <c r="Q773" s="76"/>
      <c r="R773" s="76"/>
      <c r="S773" s="76"/>
      <c r="T773" s="7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T773" s="18" t="s">
        <v>188</v>
      </c>
      <c r="AU773" s="18" t="s">
        <v>84</v>
      </c>
    </row>
    <row r="774" s="2" customFormat="1" ht="16.5" customHeight="1">
      <c r="A774" s="37"/>
      <c r="B774" s="180"/>
      <c r="C774" s="181" t="s">
        <v>1586</v>
      </c>
      <c r="D774" s="181" t="s">
        <v>171</v>
      </c>
      <c r="E774" s="182" t="s">
        <v>1587</v>
      </c>
      <c r="F774" s="183" t="s">
        <v>1588</v>
      </c>
      <c r="G774" s="184" t="s">
        <v>316</v>
      </c>
      <c r="H774" s="185">
        <v>1</v>
      </c>
      <c r="I774" s="186"/>
      <c r="J774" s="187">
        <f>ROUND(I774*H774,2)</f>
        <v>0</v>
      </c>
      <c r="K774" s="188"/>
      <c r="L774" s="38"/>
      <c r="M774" s="189" t="s">
        <v>1</v>
      </c>
      <c r="N774" s="190" t="s">
        <v>42</v>
      </c>
      <c r="O774" s="76"/>
      <c r="P774" s="191">
        <f>O774*H774</f>
        <v>0</v>
      </c>
      <c r="Q774" s="191">
        <v>0</v>
      </c>
      <c r="R774" s="191">
        <f>Q774*H774</f>
        <v>0</v>
      </c>
      <c r="S774" s="191">
        <v>0</v>
      </c>
      <c r="T774" s="192">
        <f>S774*H774</f>
        <v>0</v>
      </c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R774" s="193" t="s">
        <v>1559</v>
      </c>
      <c r="AT774" s="193" t="s">
        <v>171</v>
      </c>
      <c r="AU774" s="193" t="s">
        <v>84</v>
      </c>
      <c r="AY774" s="18" t="s">
        <v>168</v>
      </c>
      <c r="BE774" s="194">
        <f>IF(N774="základní",J774,0)</f>
        <v>0</v>
      </c>
      <c r="BF774" s="194">
        <f>IF(N774="snížená",J774,0)</f>
        <v>0</v>
      </c>
      <c r="BG774" s="194">
        <f>IF(N774="zákl. přenesená",J774,0)</f>
        <v>0</v>
      </c>
      <c r="BH774" s="194">
        <f>IF(N774="sníž. přenesená",J774,0)</f>
        <v>0</v>
      </c>
      <c r="BI774" s="194">
        <f>IF(N774="nulová",J774,0)</f>
        <v>0</v>
      </c>
      <c r="BJ774" s="18" t="s">
        <v>84</v>
      </c>
      <c r="BK774" s="194">
        <f>ROUND(I774*H774,2)</f>
        <v>0</v>
      </c>
      <c r="BL774" s="18" t="s">
        <v>1559</v>
      </c>
      <c r="BM774" s="193" t="s">
        <v>1589</v>
      </c>
    </row>
    <row r="775" s="2" customFormat="1">
      <c r="A775" s="37"/>
      <c r="B775" s="38"/>
      <c r="C775" s="37"/>
      <c r="D775" s="195" t="s">
        <v>188</v>
      </c>
      <c r="E775" s="37"/>
      <c r="F775" s="196" t="s">
        <v>1590</v>
      </c>
      <c r="G775" s="37"/>
      <c r="H775" s="37"/>
      <c r="I775" s="197"/>
      <c r="J775" s="37"/>
      <c r="K775" s="37"/>
      <c r="L775" s="38"/>
      <c r="M775" s="198"/>
      <c r="N775" s="199"/>
      <c r="O775" s="76"/>
      <c r="P775" s="76"/>
      <c r="Q775" s="76"/>
      <c r="R775" s="76"/>
      <c r="S775" s="76"/>
      <c r="T775" s="7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T775" s="18" t="s">
        <v>188</v>
      </c>
      <c r="AU775" s="18" t="s">
        <v>84</v>
      </c>
    </row>
    <row r="776" s="2" customFormat="1" ht="49.92" customHeight="1">
      <c r="A776" s="37"/>
      <c r="B776" s="38"/>
      <c r="C776" s="37"/>
      <c r="D776" s="37"/>
      <c r="E776" s="170" t="s">
        <v>1591</v>
      </c>
      <c r="F776" s="170" t="s">
        <v>1592</v>
      </c>
      <c r="G776" s="37"/>
      <c r="H776" s="37"/>
      <c r="I776" s="37"/>
      <c r="J776" s="156">
        <f>BK776</f>
        <v>0</v>
      </c>
      <c r="K776" s="37"/>
      <c r="L776" s="38"/>
      <c r="M776" s="198"/>
      <c r="N776" s="199"/>
      <c r="O776" s="76"/>
      <c r="P776" s="76"/>
      <c r="Q776" s="76"/>
      <c r="R776" s="76"/>
      <c r="S776" s="76"/>
      <c r="T776" s="7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T776" s="18" t="s">
        <v>76</v>
      </c>
      <c r="AU776" s="18" t="s">
        <v>77</v>
      </c>
      <c r="AY776" s="18" t="s">
        <v>1593</v>
      </c>
      <c r="BK776" s="194">
        <f>SUM(BK777:BK781)</f>
        <v>0</v>
      </c>
    </row>
    <row r="777" s="2" customFormat="1" ht="16.32" customHeight="1">
      <c r="A777" s="37"/>
      <c r="B777" s="38"/>
      <c r="C777" s="236" t="s">
        <v>1</v>
      </c>
      <c r="D777" s="236" t="s">
        <v>171</v>
      </c>
      <c r="E777" s="237" t="s">
        <v>1</v>
      </c>
      <c r="F777" s="238" t="s">
        <v>1</v>
      </c>
      <c r="G777" s="239" t="s">
        <v>1</v>
      </c>
      <c r="H777" s="240"/>
      <c r="I777" s="241"/>
      <c r="J777" s="242">
        <f>BK777</f>
        <v>0</v>
      </c>
      <c r="K777" s="243"/>
      <c r="L777" s="38"/>
      <c r="M777" s="244" t="s">
        <v>1</v>
      </c>
      <c r="N777" s="245" t="s">
        <v>42</v>
      </c>
      <c r="O777" s="76"/>
      <c r="P777" s="76"/>
      <c r="Q777" s="76"/>
      <c r="R777" s="76"/>
      <c r="S777" s="76"/>
      <c r="T777" s="7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T777" s="18" t="s">
        <v>1593</v>
      </c>
      <c r="AU777" s="18" t="s">
        <v>84</v>
      </c>
      <c r="AY777" s="18" t="s">
        <v>1593</v>
      </c>
      <c r="BE777" s="194">
        <f>IF(N777="základní",J777,0)</f>
        <v>0</v>
      </c>
      <c r="BF777" s="194">
        <f>IF(N777="snížená",J777,0)</f>
        <v>0</v>
      </c>
      <c r="BG777" s="194">
        <f>IF(N777="zákl. přenesená",J777,0)</f>
        <v>0</v>
      </c>
      <c r="BH777" s="194">
        <f>IF(N777="sníž. přenesená",J777,0)</f>
        <v>0</v>
      </c>
      <c r="BI777" s="194">
        <f>IF(N777="nulová",J777,0)</f>
        <v>0</v>
      </c>
      <c r="BJ777" s="18" t="s">
        <v>84</v>
      </c>
      <c r="BK777" s="194">
        <f>I777*H777</f>
        <v>0</v>
      </c>
    </row>
    <row r="778" s="2" customFormat="1" ht="16.32" customHeight="1">
      <c r="A778" s="37"/>
      <c r="B778" s="38"/>
      <c r="C778" s="236" t="s">
        <v>1</v>
      </c>
      <c r="D778" s="236" t="s">
        <v>171</v>
      </c>
      <c r="E778" s="237" t="s">
        <v>1</v>
      </c>
      <c r="F778" s="238" t="s">
        <v>1</v>
      </c>
      <c r="G778" s="239" t="s">
        <v>1</v>
      </c>
      <c r="H778" s="240"/>
      <c r="I778" s="241"/>
      <c r="J778" s="242">
        <f>BK778</f>
        <v>0</v>
      </c>
      <c r="K778" s="243"/>
      <c r="L778" s="38"/>
      <c r="M778" s="244" t="s">
        <v>1</v>
      </c>
      <c r="N778" s="245" t="s">
        <v>42</v>
      </c>
      <c r="O778" s="76"/>
      <c r="P778" s="76"/>
      <c r="Q778" s="76"/>
      <c r="R778" s="76"/>
      <c r="S778" s="76"/>
      <c r="T778" s="7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T778" s="18" t="s">
        <v>1593</v>
      </c>
      <c r="AU778" s="18" t="s">
        <v>84</v>
      </c>
      <c r="AY778" s="18" t="s">
        <v>1593</v>
      </c>
      <c r="BE778" s="194">
        <f>IF(N778="základní",J778,0)</f>
        <v>0</v>
      </c>
      <c r="BF778" s="194">
        <f>IF(N778="snížená",J778,0)</f>
        <v>0</v>
      </c>
      <c r="BG778" s="194">
        <f>IF(N778="zákl. přenesená",J778,0)</f>
        <v>0</v>
      </c>
      <c r="BH778" s="194">
        <f>IF(N778="sníž. přenesená",J778,0)</f>
        <v>0</v>
      </c>
      <c r="BI778" s="194">
        <f>IF(N778="nulová",J778,0)</f>
        <v>0</v>
      </c>
      <c r="BJ778" s="18" t="s">
        <v>84</v>
      </c>
      <c r="BK778" s="194">
        <f>I778*H778</f>
        <v>0</v>
      </c>
    </row>
    <row r="779" s="2" customFormat="1" ht="16.32" customHeight="1">
      <c r="A779" s="37"/>
      <c r="B779" s="38"/>
      <c r="C779" s="236" t="s">
        <v>1</v>
      </c>
      <c r="D779" s="236" t="s">
        <v>171</v>
      </c>
      <c r="E779" s="237" t="s">
        <v>1</v>
      </c>
      <c r="F779" s="238" t="s">
        <v>1</v>
      </c>
      <c r="G779" s="239" t="s">
        <v>1</v>
      </c>
      <c r="H779" s="240"/>
      <c r="I779" s="241"/>
      <c r="J779" s="242">
        <f>BK779</f>
        <v>0</v>
      </c>
      <c r="K779" s="243"/>
      <c r="L779" s="38"/>
      <c r="M779" s="244" t="s">
        <v>1</v>
      </c>
      <c r="N779" s="245" t="s">
        <v>42</v>
      </c>
      <c r="O779" s="76"/>
      <c r="P779" s="76"/>
      <c r="Q779" s="76"/>
      <c r="R779" s="76"/>
      <c r="S779" s="76"/>
      <c r="T779" s="7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T779" s="18" t="s">
        <v>1593</v>
      </c>
      <c r="AU779" s="18" t="s">
        <v>84</v>
      </c>
      <c r="AY779" s="18" t="s">
        <v>1593</v>
      </c>
      <c r="BE779" s="194">
        <f>IF(N779="základní",J779,0)</f>
        <v>0</v>
      </c>
      <c r="BF779" s="194">
        <f>IF(N779="snížená",J779,0)</f>
        <v>0</v>
      </c>
      <c r="BG779" s="194">
        <f>IF(N779="zákl. přenesená",J779,0)</f>
        <v>0</v>
      </c>
      <c r="BH779" s="194">
        <f>IF(N779="sníž. přenesená",J779,0)</f>
        <v>0</v>
      </c>
      <c r="BI779" s="194">
        <f>IF(N779="nulová",J779,0)</f>
        <v>0</v>
      </c>
      <c r="BJ779" s="18" t="s">
        <v>84</v>
      </c>
      <c r="BK779" s="194">
        <f>I779*H779</f>
        <v>0</v>
      </c>
    </row>
    <row r="780" s="2" customFormat="1" ht="16.32" customHeight="1">
      <c r="A780" s="37"/>
      <c r="B780" s="38"/>
      <c r="C780" s="236" t="s">
        <v>1</v>
      </c>
      <c r="D780" s="236" t="s">
        <v>171</v>
      </c>
      <c r="E780" s="237" t="s">
        <v>1</v>
      </c>
      <c r="F780" s="238" t="s">
        <v>1</v>
      </c>
      <c r="G780" s="239" t="s">
        <v>1</v>
      </c>
      <c r="H780" s="240"/>
      <c r="I780" s="241"/>
      <c r="J780" s="242">
        <f>BK780</f>
        <v>0</v>
      </c>
      <c r="K780" s="243"/>
      <c r="L780" s="38"/>
      <c r="M780" s="244" t="s">
        <v>1</v>
      </c>
      <c r="N780" s="245" t="s">
        <v>42</v>
      </c>
      <c r="O780" s="76"/>
      <c r="P780" s="76"/>
      <c r="Q780" s="76"/>
      <c r="R780" s="76"/>
      <c r="S780" s="76"/>
      <c r="T780" s="7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T780" s="18" t="s">
        <v>1593</v>
      </c>
      <c r="AU780" s="18" t="s">
        <v>84</v>
      </c>
      <c r="AY780" s="18" t="s">
        <v>1593</v>
      </c>
      <c r="BE780" s="194">
        <f>IF(N780="základní",J780,0)</f>
        <v>0</v>
      </c>
      <c r="BF780" s="194">
        <f>IF(N780="snížená",J780,0)</f>
        <v>0</v>
      </c>
      <c r="BG780" s="194">
        <f>IF(N780="zákl. přenesená",J780,0)</f>
        <v>0</v>
      </c>
      <c r="BH780" s="194">
        <f>IF(N780="sníž. přenesená",J780,0)</f>
        <v>0</v>
      </c>
      <c r="BI780" s="194">
        <f>IF(N780="nulová",J780,0)</f>
        <v>0</v>
      </c>
      <c r="BJ780" s="18" t="s">
        <v>84</v>
      </c>
      <c r="BK780" s="194">
        <f>I780*H780</f>
        <v>0</v>
      </c>
    </row>
    <row r="781" s="2" customFormat="1" ht="16.32" customHeight="1">
      <c r="A781" s="37"/>
      <c r="B781" s="38"/>
      <c r="C781" s="236" t="s">
        <v>1</v>
      </c>
      <c r="D781" s="236" t="s">
        <v>171</v>
      </c>
      <c r="E781" s="237" t="s">
        <v>1</v>
      </c>
      <c r="F781" s="238" t="s">
        <v>1</v>
      </c>
      <c r="G781" s="239" t="s">
        <v>1</v>
      </c>
      <c r="H781" s="240"/>
      <c r="I781" s="241"/>
      <c r="J781" s="242">
        <f>BK781</f>
        <v>0</v>
      </c>
      <c r="K781" s="243"/>
      <c r="L781" s="38"/>
      <c r="M781" s="244" t="s">
        <v>1</v>
      </c>
      <c r="N781" s="245" t="s">
        <v>42</v>
      </c>
      <c r="O781" s="246"/>
      <c r="P781" s="246"/>
      <c r="Q781" s="246"/>
      <c r="R781" s="246"/>
      <c r="S781" s="246"/>
      <c r="T781" s="24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T781" s="18" t="s">
        <v>1593</v>
      </c>
      <c r="AU781" s="18" t="s">
        <v>84</v>
      </c>
      <c r="AY781" s="18" t="s">
        <v>1593</v>
      </c>
      <c r="BE781" s="194">
        <f>IF(N781="základní",J781,0)</f>
        <v>0</v>
      </c>
      <c r="BF781" s="194">
        <f>IF(N781="snížená",J781,0)</f>
        <v>0</v>
      </c>
      <c r="BG781" s="194">
        <f>IF(N781="zákl. přenesená",J781,0)</f>
        <v>0</v>
      </c>
      <c r="BH781" s="194">
        <f>IF(N781="sníž. přenesená",J781,0)</f>
        <v>0</v>
      </c>
      <c r="BI781" s="194">
        <f>IF(N781="nulová",J781,0)</f>
        <v>0</v>
      </c>
      <c r="BJ781" s="18" t="s">
        <v>84</v>
      </c>
      <c r="BK781" s="194">
        <f>I781*H781</f>
        <v>0</v>
      </c>
    </row>
    <row r="782" s="2" customFormat="1" ht="6.96" customHeight="1">
      <c r="A782" s="37"/>
      <c r="B782" s="59"/>
      <c r="C782" s="60"/>
      <c r="D782" s="60"/>
      <c r="E782" s="60"/>
      <c r="F782" s="60"/>
      <c r="G782" s="60"/>
      <c r="H782" s="60"/>
      <c r="I782" s="60"/>
      <c r="J782" s="60"/>
      <c r="K782" s="60"/>
      <c r="L782" s="38"/>
      <c r="M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</row>
  </sheetData>
  <autoFilter ref="C143:K781"/>
  <mergeCells count="9">
    <mergeCell ref="E7:H7"/>
    <mergeCell ref="E9:H9"/>
    <mergeCell ref="E18:H18"/>
    <mergeCell ref="E27:H27"/>
    <mergeCell ref="E85:H85"/>
    <mergeCell ref="E87:H87"/>
    <mergeCell ref="E134:H134"/>
    <mergeCell ref="E136:H136"/>
    <mergeCell ref="L2:V2"/>
  </mergeCells>
  <dataValidations count="2">
    <dataValidation type="list" allowBlank="1" showInputMessage="1" showErrorMessage="1" error="Povoleny jsou hodnoty K, M." sqref="D777:D782">
      <formula1>"K, M"</formula1>
    </dataValidation>
    <dataValidation type="list" allowBlank="1" showInputMessage="1" showErrorMessage="1" error="Povoleny jsou hodnoty základní, snížená, zákl. přenesená, sníž. přenesená, nulová." sqref="N777:N782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1" customFormat="1" ht="12" customHeight="1">
      <c r="B8" s="21"/>
      <c r="D8" s="31" t="s">
        <v>118</v>
      </c>
      <c r="L8" s="21"/>
    </row>
    <row r="9" s="2" customFormat="1" ht="16.5" customHeight="1">
      <c r="A9" s="37"/>
      <c r="B9" s="38"/>
      <c r="C9" s="37"/>
      <c r="D9" s="37"/>
      <c r="E9" s="128" t="s">
        <v>119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1594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1595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tr">
        <f>IF('Rekapitulace stavby'!AN10="","",'Rekapitulace stavby'!AN10)</f>
        <v/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26</v>
      </c>
      <c r="J17" s="26" t="str">
        <f>IF('Rekapitulace stavby'!AN11="","",'Rekapitulace stavby'!AN11)</f>
        <v/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27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26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29</v>
      </c>
      <c r="E22" s="37"/>
      <c r="F22" s="37"/>
      <c r="G22" s="37"/>
      <c r="H22" s="37"/>
      <c r="I22" s="31" t="s">
        <v>25</v>
      </c>
      <c r="J22" s="26" t="str">
        <f>IF('Rekapitulace stavby'!AN16="","",'Rekapitulace stavby'!AN16)</f>
        <v>28203097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tr">
        <f>IF('Rekapitulace stavby'!E17="","",'Rekapitulace stavby'!E17)</f>
        <v>RHM a.s.</v>
      </c>
      <c r="F23" s="37"/>
      <c r="G23" s="37"/>
      <c r="H23" s="37"/>
      <c r="I23" s="31" t="s">
        <v>26</v>
      </c>
      <c r="J23" s="26" t="str">
        <f>IF('Rekapitulace stavby'!AN17="","",'Rekapitulace stavby'!AN17)</f>
        <v>CZ28203097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26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ROUND(J131,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ROUND((ROUND((SUM(BE131:BE197)),  2) + SUM(BE199:BE203)), 2)</f>
        <v>0</v>
      </c>
      <c r="G35" s="37"/>
      <c r="H35" s="37"/>
      <c r="I35" s="135">
        <v>0.20999999999999999</v>
      </c>
      <c r="J35" s="134">
        <f>ROUND((ROUND(((SUM(BE131:BE197))*I35),  2) + (SUM(BE199:BE203)*I35)),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ROUND((ROUND((SUM(BF131:BF197)),  2) + SUM(BF199:BF203)), 2)</f>
        <v>0</v>
      </c>
      <c r="G36" s="37"/>
      <c r="H36" s="37"/>
      <c r="I36" s="135">
        <v>0.12</v>
      </c>
      <c r="J36" s="134">
        <f>ROUND((ROUND(((SUM(BF131:BF197))*I36),  2) + (SUM(BF199:BF203)*I36)),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ROUND((ROUND((SUM(BG131:BG197)),  2) + SUM(BG199:BG203)),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ROUND((ROUND((SUM(BH131:BH197)),  2) + SUM(BH199:BH203)),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ROUND((ROUND((SUM(BI131:BI197)),  2) + SUM(BI199:BI203)),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118</v>
      </c>
      <c r="L86" s="21"/>
    </row>
    <row r="87" s="2" customFormat="1" ht="16.5" customHeight="1">
      <c r="A87" s="37"/>
      <c r="B87" s="38"/>
      <c r="C87" s="37"/>
      <c r="D87" s="37"/>
      <c r="E87" s="128" t="s">
        <v>119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1594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SO-01 ZTI - Zdravotechnika D14a - Pavilon A1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 </v>
      </c>
      <c r="G91" s="37"/>
      <c r="H91" s="37"/>
      <c r="I91" s="31" t="s">
        <v>22</v>
      </c>
      <c r="J91" s="68" t="str">
        <f>IF(J14="","",J14)</f>
        <v>19. 11. 2025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29</v>
      </c>
      <c r="J93" s="35" t="str">
        <f>E23</f>
        <v>RHM a.s.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7"/>
      <c r="E94" s="37"/>
      <c r="F94" s="26" t="str">
        <f>IF(E20="","",E20)</f>
        <v>Vyplň údaj</v>
      </c>
      <c r="G94" s="37"/>
      <c r="H94" s="37"/>
      <c r="I94" s="31" t="s">
        <v>34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121</v>
      </c>
      <c r="D96" s="136"/>
      <c r="E96" s="136"/>
      <c r="F96" s="136"/>
      <c r="G96" s="136"/>
      <c r="H96" s="136"/>
      <c r="I96" s="136"/>
      <c r="J96" s="145" t="s">
        <v>122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123</v>
      </c>
      <c r="D98" s="37"/>
      <c r="E98" s="37"/>
      <c r="F98" s="37"/>
      <c r="G98" s="37"/>
      <c r="H98" s="37"/>
      <c r="I98" s="37"/>
      <c r="J98" s="95">
        <f>J131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124</v>
      </c>
    </row>
    <row r="99" s="9" customFormat="1" ht="24.96" customHeight="1">
      <c r="A99" s="9"/>
      <c r="B99" s="147"/>
      <c r="C99" s="9"/>
      <c r="D99" s="148" t="s">
        <v>125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129</v>
      </c>
      <c r="E100" s="153"/>
      <c r="F100" s="153"/>
      <c r="G100" s="153"/>
      <c r="H100" s="153"/>
      <c r="I100" s="153"/>
      <c r="J100" s="154">
        <f>J133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133</v>
      </c>
      <c r="E101" s="153"/>
      <c r="F101" s="153"/>
      <c r="G101" s="153"/>
      <c r="H101" s="153"/>
      <c r="I101" s="153"/>
      <c r="J101" s="154">
        <f>J135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134</v>
      </c>
      <c r="E102" s="153"/>
      <c r="F102" s="153"/>
      <c r="G102" s="153"/>
      <c r="H102" s="153"/>
      <c r="I102" s="153"/>
      <c r="J102" s="154">
        <f>J139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135</v>
      </c>
      <c r="E103" s="153"/>
      <c r="F103" s="153"/>
      <c r="G103" s="153"/>
      <c r="H103" s="153"/>
      <c r="I103" s="153"/>
      <c r="J103" s="154">
        <f>J146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136</v>
      </c>
      <c r="E104" s="149"/>
      <c r="F104" s="149"/>
      <c r="G104" s="149"/>
      <c r="H104" s="149"/>
      <c r="I104" s="149"/>
      <c r="J104" s="150">
        <f>J148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1596</v>
      </c>
      <c r="E105" s="153"/>
      <c r="F105" s="153"/>
      <c r="G105" s="153"/>
      <c r="H105" s="153"/>
      <c r="I105" s="153"/>
      <c r="J105" s="154">
        <f>J149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1597</v>
      </c>
      <c r="E106" s="153"/>
      <c r="F106" s="153"/>
      <c r="G106" s="153"/>
      <c r="H106" s="153"/>
      <c r="I106" s="153"/>
      <c r="J106" s="154">
        <f>J171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1598</v>
      </c>
      <c r="E107" s="153"/>
      <c r="F107" s="153"/>
      <c r="G107" s="153"/>
      <c r="H107" s="153"/>
      <c r="I107" s="153"/>
      <c r="J107" s="154">
        <f>J183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1599</v>
      </c>
      <c r="E108" s="153"/>
      <c r="F108" s="153"/>
      <c r="G108" s="153"/>
      <c r="H108" s="153"/>
      <c r="I108" s="153"/>
      <c r="J108" s="154">
        <f>J194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1.84" customHeight="1">
      <c r="A109" s="9"/>
      <c r="B109" s="147"/>
      <c r="C109" s="9"/>
      <c r="D109" s="155" t="s">
        <v>152</v>
      </c>
      <c r="E109" s="9"/>
      <c r="F109" s="9"/>
      <c r="G109" s="9"/>
      <c r="H109" s="9"/>
      <c r="I109" s="9"/>
      <c r="J109" s="156">
        <f>J198</f>
        <v>0</v>
      </c>
      <c r="K109" s="9"/>
      <c r="L109" s="14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153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128" t="str">
        <f>E7</f>
        <v>Dostavba budovy - zkapacitnění - ZŠ Hovorčovická, Praha 8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" customFormat="1" ht="12" customHeight="1">
      <c r="B120" s="21"/>
      <c r="C120" s="31" t="s">
        <v>118</v>
      </c>
      <c r="L120" s="21"/>
    </row>
    <row r="121" s="2" customFormat="1" ht="16.5" customHeight="1">
      <c r="A121" s="37"/>
      <c r="B121" s="38"/>
      <c r="C121" s="37"/>
      <c r="D121" s="37"/>
      <c r="E121" s="128" t="s">
        <v>119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1594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66" t="str">
        <f>E11</f>
        <v>SO-01 ZTI - Zdravotechnika D14a - Pavilon A1</v>
      </c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7"/>
      <c r="E125" s="37"/>
      <c r="F125" s="26" t="str">
        <f>F14</f>
        <v xml:space="preserve"> </v>
      </c>
      <c r="G125" s="37"/>
      <c r="H125" s="37"/>
      <c r="I125" s="31" t="s">
        <v>22</v>
      </c>
      <c r="J125" s="68" t="str">
        <f>IF(J14="","",J14)</f>
        <v>19. 11. 2025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24</v>
      </c>
      <c r="D127" s="37"/>
      <c r="E127" s="37"/>
      <c r="F127" s="26" t="str">
        <f>E17</f>
        <v xml:space="preserve"> </v>
      </c>
      <c r="G127" s="37"/>
      <c r="H127" s="37"/>
      <c r="I127" s="31" t="s">
        <v>29</v>
      </c>
      <c r="J127" s="35" t="str">
        <f>E23</f>
        <v>RHM a.s.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27</v>
      </c>
      <c r="D128" s="37"/>
      <c r="E128" s="37"/>
      <c r="F128" s="26" t="str">
        <f>IF(E20="","",E20)</f>
        <v>Vyplň údaj</v>
      </c>
      <c r="G128" s="37"/>
      <c r="H128" s="37"/>
      <c r="I128" s="31" t="s">
        <v>34</v>
      </c>
      <c r="J128" s="35" t="str">
        <f>E26</f>
        <v xml:space="preserve"> 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7"/>
      <c r="B130" s="158"/>
      <c r="C130" s="159" t="s">
        <v>154</v>
      </c>
      <c r="D130" s="160" t="s">
        <v>62</v>
      </c>
      <c r="E130" s="160" t="s">
        <v>58</v>
      </c>
      <c r="F130" s="160" t="s">
        <v>59</v>
      </c>
      <c r="G130" s="160" t="s">
        <v>155</v>
      </c>
      <c r="H130" s="160" t="s">
        <v>156</v>
      </c>
      <c r="I130" s="160" t="s">
        <v>157</v>
      </c>
      <c r="J130" s="161" t="s">
        <v>122</v>
      </c>
      <c r="K130" s="162" t="s">
        <v>158</v>
      </c>
      <c r="L130" s="163"/>
      <c r="M130" s="85" t="s">
        <v>1</v>
      </c>
      <c r="N130" s="86" t="s">
        <v>41</v>
      </c>
      <c r="O130" s="86" t="s">
        <v>159</v>
      </c>
      <c r="P130" s="86" t="s">
        <v>160</v>
      </c>
      <c r="Q130" s="86" t="s">
        <v>161</v>
      </c>
      <c r="R130" s="86" t="s">
        <v>162</v>
      </c>
      <c r="S130" s="86" t="s">
        <v>163</v>
      </c>
      <c r="T130" s="87" t="s">
        <v>164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="2" customFormat="1" ht="22.8" customHeight="1">
      <c r="A131" s="37"/>
      <c r="B131" s="38"/>
      <c r="C131" s="92" t="s">
        <v>165</v>
      </c>
      <c r="D131" s="37"/>
      <c r="E131" s="37"/>
      <c r="F131" s="37"/>
      <c r="G131" s="37"/>
      <c r="H131" s="37"/>
      <c r="I131" s="37"/>
      <c r="J131" s="164">
        <f>BK131</f>
        <v>0</v>
      </c>
      <c r="K131" s="37"/>
      <c r="L131" s="38"/>
      <c r="M131" s="88"/>
      <c r="N131" s="72"/>
      <c r="O131" s="89"/>
      <c r="P131" s="165">
        <f>P132+P148+P198</f>
        <v>0</v>
      </c>
      <c r="Q131" s="89"/>
      <c r="R131" s="165">
        <f>R132+R148+R198</f>
        <v>0.63340320000000006</v>
      </c>
      <c r="S131" s="89"/>
      <c r="T131" s="166">
        <f>T132+T148+T198</f>
        <v>0.069419999999999996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76</v>
      </c>
      <c r="AU131" s="18" t="s">
        <v>124</v>
      </c>
      <c r="BK131" s="167">
        <f>BK132+BK148+BK198</f>
        <v>0</v>
      </c>
    </row>
    <row r="132" s="12" customFormat="1" ht="25.92" customHeight="1">
      <c r="A132" s="12"/>
      <c r="B132" s="168"/>
      <c r="C132" s="12"/>
      <c r="D132" s="169" t="s">
        <v>76</v>
      </c>
      <c r="E132" s="170" t="s">
        <v>166</v>
      </c>
      <c r="F132" s="170" t="s">
        <v>167</v>
      </c>
      <c r="G132" s="12"/>
      <c r="H132" s="12"/>
      <c r="I132" s="171"/>
      <c r="J132" s="156">
        <f>BK132</f>
        <v>0</v>
      </c>
      <c r="K132" s="12"/>
      <c r="L132" s="168"/>
      <c r="M132" s="172"/>
      <c r="N132" s="173"/>
      <c r="O132" s="173"/>
      <c r="P132" s="174">
        <f>P133+P135+P139+P146</f>
        <v>0</v>
      </c>
      <c r="Q132" s="173"/>
      <c r="R132" s="174">
        <f>R133+R135+R139+R146</f>
        <v>0.48641400000000001</v>
      </c>
      <c r="S132" s="173"/>
      <c r="T132" s="175">
        <f>T133+T135+T139+T146</f>
        <v>0.03304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9" t="s">
        <v>84</v>
      </c>
      <c r="AT132" s="176" t="s">
        <v>76</v>
      </c>
      <c r="AU132" s="176" t="s">
        <v>77</v>
      </c>
      <c r="AY132" s="169" t="s">
        <v>168</v>
      </c>
      <c r="BK132" s="177">
        <f>BK133+BK135+BK139+BK146</f>
        <v>0</v>
      </c>
    </row>
    <row r="133" s="12" customFormat="1" ht="22.8" customHeight="1">
      <c r="A133" s="12"/>
      <c r="B133" s="168"/>
      <c r="C133" s="12"/>
      <c r="D133" s="169" t="s">
        <v>76</v>
      </c>
      <c r="E133" s="178" t="s">
        <v>181</v>
      </c>
      <c r="F133" s="178" t="s">
        <v>297</v>
      </c>
      <c r="G133" s="12"/>
      <c r="H133" s="12"/>
      <c r="I133" s="171"/>
      <c r="J133" s="179">
        <f>BK133</f>
        <v>0</v>
      </c>
      <c r="K133" s="12"/>
      <c r="L133" s="168"/>
      <c r="M133" s="172"/>
      <c r="N133" s="173"/>
      <c r="O133" s="173"/>
      <c r="P133" s="174">
        <f>P134</f>
        <v>0</v>
      </c>
      <c r="Q133" s="173"/>
      <c r="R133" s="174">
        <f>R134</f>
        <v>0.48430000000000001</v>
      </c>
      <c r="S133" s="173"/>
      <c r="T133" s="175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9" t="s">
        <v>84</v>
      </c>
      <c r="AT133" s="176" t="s">
        <v>76</v>
      </c>
      <c r="AU133" s="176" t="s">
        <v>84</v>
      </c>
      <c r="AY133" s="169" t="s">
        <v>168</v>
      </c>
      <c r="BK133" s="177">
        <f>BK134</f>
        <v>0</v>
      </c>
    </row>
    <row r="134" s="2" customFormat="1" ht="33" customHeight="1">
      <c r="A134" s="37"/>
      <c r="B134" s="180"/>
      <c r="C134" s="181" t="s">
        <v>84</v>
      </c>
      <c r="D134" s="181" t="s">
        <v>171</v>
      </c>
      <c r="E134" s="182" t="s">
        <v>1600</v>
      </c>
      <c r="F134" s="183" t="s">
        <v>1601</v>
      </c>
      <c r="G134" s="184" t="s">
        <v>316</v>
      </c>
      <c r="H134" s="185">
        <v>10</v>
      </c>
      <c r="I134" s="186"/>
      <c r="J134" s="187">
        <f>ROUND(I134*H134,2)</f>
        <v>0</v>
      </c>
      <c r="K134" s="188"/>
      <c r="L134" s="38"/>
      <c r="M134" s="189" t="s">
        <v>1</v>
      </c>
      <c r="N134" s="190" t="s">
        <v>42</v>
      </c>
      <c r="O134" s="76"/>
      <c r="P134" s="191">
        <f>O134*H134</f>
        <v>0</v>
      </c>
      <c r="Q134" s="191">
        <v>0.048430000000000001</v>
      </c>
      <c r="R134" s="191">
        <f>Q134*H134</f>
        <v>0.48430000000000001</v>
      </c>
      <c r="S134" s="191">
        <v>0</v>
      </c>
      <c r="T134" s="19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3" t="s">
        <v>175</v>
      </c>
      <c r="AT134" s="193" t="s">
        <v>171</v>
      </c>
      <c r="AU134" s="193" t="s">
        <v>86</v>
      </c>
      <c r="AY134" s="18" t="s">
        <v>168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8" t="s">
        <v>84</v>
      </c>
      <c r="BK134" s="194">
        <f>ROUND(I134*H134,2)</f>
        <v>0</v>
      </c>
      <c r="BL134" s="18" t="s">
        <v>175</v>
      </c>
      <c r="BM134" s="193" t="s">
        <v>1602</v>
      </c>
    </row>
    <row r="135" s="12" customFormat="1" ht="22.8" customHeight="1">
      <c r="A135" s="12"/>
      <c r="B135" s="168"/>
      <c r="C135" s="12"/>
      <c r="D135" s="169" t="s">
        <v>76</v>
      </c>
      <c r="E135" s="178" t="s">
        <v>215</v>
      </c>
      <c r="F135" s="178" t="s">
        <v>620</v>
      </c>
      <c r="G135" s="12"/>
      <c r="H135" s="12"/>
      <c r="I135" s="171"/>
      <c r="J135" s="179">
        <f>BK135</f>
        <v>0</v>
      </c>
      <c r="K135" s="12"/>
      <c r="L135" s="168"/>
      <c r="M135" s="172"/>
      <c r="N135" s="173"/>
      <c r="O135" s="173"/>
      <c r="P135" s="174">
        <f>SUM(P136:P138)</f>
        <v>0</v>
      </c>
      <c r="Q135" s="173"/>
      <c r="R135" s="174">
        <f>SUM(R136:R138)</f>
        <v>0.002114</v>
      </c>
      <c r="S135" s="173"/>
      <c r="T135" s="175">
        <f>SUM(T136:T138)</f>
        <v>0.03304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9" t="s">
        <v>84</v>
      </c>
      <c r="AT135" s="176" t="s">
        <v>76</v>
      </c>
      <c r="AU135" s="176" t="s">
        <v>84</v>
      </c>
      <c r="AY135" s="169" t="s">
        <v>168</v>
      </c>
      <c r="BK135" s="177">
        <f>SUM(BK136:BK138)</f>
        <v>0</v>
      </c>
    </row>
    <row r="136" s="2" customFormat="1" ht="24.15" customHeight="1">
      <c r="A136" s="37"/>
      <c r="B136" s="180"/>
      <c r="C136" s="181" t="s">
        <v>86</v>
      </c>
      <c r="D136" s="181" t="s">
        <v>171</v>
      </c>
      <c r="E136" s="182" t="s">
        <v>1603</v>
      </c>
      <c r="F136" s="183" t="s">
        <v>1604</v>
      </c>
      <c r="G136" s="184" t="s">
        <v>520</v>
      </c>
      <c r="H136" s="185">
        <v>0.40000000000000002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42</v>
      </c>
      <c r="O136" s="76"/>
      <c r="P136" s="191">
        <f>O136*H136</f>
        <v>0</v>
      </c>
      <c r="Q136" s="191">
        <v>0.00076000000000000004</v>
      </c>
      <c r="R136" s="191">
        <f>Q136*H136</f>
        <v>0.00030400000000000002</v>
      </c>
      <c r="S136" s="191">
        <v>0.0020999999999999999</v>
      </c>
      <c r="T136" s="192">
        <f>S136*H136</f>
        <v>0.00084000000000000003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3" t="s">
        <v>175</v>
      </c>
      <c r="AT136" s="193" t="s">
        <v>171</v>
      </c>
      <c r="AU136" s="193" t="s">
        <v>86</v>
      </c>
      <c r="AY136" s="18" t="s">
        <v>168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8" t="s">
        <v>84</v>
      </c>
      <c r="BK136" s="194">
        <f>ROUND(I136*H136,2)</f>
        <v>0</v>
      </c>
      <c r="BL136" s="18" t="s">
        <v>175</v>
      </c>
      <c r="BM136" s="193" t="s">
        <v>1605</v>
      </c>
    </row>
    <row r="137" s="2" customFormat="1" ht="24.15" customHeight="1">
      <c r="A137" s="37"/>
      <c r="B137" s="180"/>
      <c r="C137" s="181" t="s">
        <v>181</v>
      </c>
      <c r="D137" s="181" t="s">
        <v>171</v>
      </c>
      <c r="E137" s="182" t="s">
        <v>1606</v>
      </c>
      <c r="F137" s="183" t="s">
        <v>1607</v>
      </c>
      <c r="G137" s="184" t="s">
        <v>520</v>
      </c>
      <c r="H137" s="185">
        <v>0.20000000000000001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42</v>
      </c>
      <c r="O137" s="76"/>
      <c r="P137" s="191">
        <f>O137*H137</f>
        <v>0</v>
      </c>
      <c r="Q137" s="191">
        <v>0.0011299999999999999</v>
      </c>
      <c r="R137" s="191">
        <f>Q137*H137</f>
        <v>0.00022599999999999999</v>
      </c>
      <c r="S137" s="191">
        <v>0.010999999999999999</v>
      </c>
      <c r="T137" s="192">
        <f>S137*H137</f>
        <v>0.0022000000000000001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3" t="s">
        <v>175</v>
      </c>
      <c r="AT137" s="193" t="s">
        <v>171</v>
      </c>
      <c r="AU137" s="193" t="s">
        <v>86</v>
      </c>
      <c r="AY137" s="18" t="s">
        <v>168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8" t="s">
        <v>84</v>
      </c>
      <c r="BK137" s="194">
        <f>ROUND(I137*H137,2)</f>
        <v>0</v>
      </c>
      <c r="BL137" s="18" t="s">
        <v>175</v>
      </c>
      <c r="BM137" s="193" t="s">
        <v>1608</v>
      </c>
    </row>
    <row r="138" s="2" customFormat="1" ht="24.15" customHeight="1">
      <c r="A138" s="37"/>
      <c r="B138" s="180"/>
      <c r="C138" s="181" t="s">
        <v>175</v>
      </c>
      <c r="D138" s="181" t="s">
        <v>171</v>
      </c>
      <c r="E138" s="182" t="s">
        <v>1609</v>
      </c>
      <c r="F138" s="183" t="s">
        <v>1610</v>
      </c>
      <c r="G138" s="184" t="s">
        <v>520</v>
      </c>
      <c r="H138" s="185">
        <v>1.2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42</v>
      </c>
      <c r="O138" s="76"/>
      <c r="P138" s="191">
        <f>O138*H138</f>
        <v>0</v>
      </c>
      <c r="Q138" s="191">
        <v>0.00132</v>
      </c>
      <c r="R138" s="191">
        <f>Q138*H138</f>
        <v>0.0015839999999999999</v>
      </c>
      <c r="S138" s="191">
        <v>0.025000000000000001</v>
      </c>
      <c r="T138" s="192">
        <f>S138*H138</f>
        <v>0.029999999999999999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3" t="s">
        <v>175</v>
      </c>
      <c r="AT138" s="193" t="s">
        <v>171</v>
      </c>
      <c r="AU138" s="193" t="s">
        <v>86</v>
      </c>
      <c r="AY138" s="18" t="s">
        <v>168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84</v>
      </c>
      <c r="BK138" s="194">
        <f>ROUND(I138*H138,2)</f>
        <v>0</v>
      </c>
      <c r="BL138" s="18" t="s">
        <v>175</v>
      </c>
      <c r="BM138" s="193" t="s">
        <v>1611</v>
      </c>
    </row>
    <row r="139" s="12" customFormat="1" ht="22.8" customHeight="1">
      <c r="A139" s="12"/>
      <c r="B139" s="168"/>
      <c r="C139" s="12"/>
      <c r="D139" s="169" t="s">
        <v>76</v>
      </c>
      <c r="E139" s="178" t="s">
        <v>709</v>
      </c>
      <c r="F139" s="178" t="s">
        <v>710</v>
      </c>
      <c r="G139" s="12"/>
      <c r="H139" s="12"/>
      <c r="I139" s="171"/>
      <c r="J139" s="179">
        <f>BK139</f>
        <v>0</v>
      </c>
      <c r="K139" s="12"/>
      <c r="L139" s="168"/>
      <c r="M139" s="172"/>
      <c r="N139" s="173"/>
      <c r="O139" s="173"/>
      <c r="P139" s="174">
        <f>SUM(P140:P145)</f>
        <v>0</v>
      </c>
      <c r="Q139" s="173"/>
      <c r="R139" s="174">
        <f>SUM(R140:R145)</f>
        <v>0</v>
      </c>
      <c r="S139" s="173"/>
      <c r="T139" s="175">
        <f>SUM(T140:T145)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9" t="s">
        <v>84</v>
      </c>
      <c r="AT139" s="176" t="s">
        <v>76</v>
      </c>
      <c r="AU139" s="176" t="s">
        <v>84</v>
      </c>
      <c r="AY139" s="169" t="s">
        <v>168</v>
      </c>
      <c r="BK139" s="177">
        <f>SUM(BK140:BK145)</f>
        <v>0</v>
      </c>
    </row>
    <row r="140" s="2" customFormat="1" ht="24.15" customHeight="1">
      <c r="A140" s="37"/>
      <c r="B140" s="180"/>
      <c r="C140" s="181" t="s">
        <v>190</v>
      </c>
      <c r="D140" s="181" t="s">
        <v>171</v>
      </c>
      <c r="E140" s="182" t="s">
        <v>1612</v>
      </c>
      <c r="F140" s="183" t="s">
        <v>1613</v>
      </c>
      <c r="G140" s="184" t="s">
        <v>242</v>
      </c>
      <c r="H140" s="185">
        <v>0.069000000000000006</v>
      </c>
      <c r="I140" s="186"/>
      <c r="J140" s="187">
        <f>ROUND(I140*H140,2)</f>
        <v>0</v>
      </c>
      <c r="K140" s="188"/>
      <c r="L140" s="38"/>
      <c r="M140" s="189" t="s">
        <v>1</v>
      </c>
      <c r="N140" s="190" t="s">
        <v>42</v>
      </c>
      <c r="O140" s="76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3" t="s">
        <v>175</v>
      </c>
      <c r="AT140" s="193" t="s">
        <v>171</v>
      </c>
      <c r="AU140" s="193" t="s">
        <v>86</v>
      </c>
      <c r="AY140" s="18" t="s">
        <v>168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8" t="s">
        <v>84</v>
      </c>
      <c r="BK140" s="194">
        <f>ROUND(I140*H140,2)</f>
        <v>0</v>
      </c>
      <c r="BL140" s="18" t="s">
        <v>175</v>
      </c>
      <c r="BM140" s="193" t="s">
        <v>1614</v>
      </c>
    </row>
    <row r="141" s="2" customFormat="1" ht="24.15" customHeight="1">
      <c r="A141" s="37"/>
      <c r="B141" s="180"/>
      <c r="C141" s="181" t="s">
        <v>194</v>
      </c>
      <c r="D141" s="181" t="s">
        <v>171</v>
      </c>
      <c r="E141" s="182" t="s">
        <v>716</v>
      </c>
      <c r="F141" s="183" t="s">
        <v>717</v>
      </c>
      <c r="G141" s="184" t="s">
        <v>242</v>
      </c>
      <c r="H141" s="185">
        <v>0.069000000000000006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42</v>
      </c>
      <c r="O141" s="76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3" t="s">
        <v>250</v>
      </c>
      <c r="AT141" s="193" t="s">
        <v>171</v>
      </c>
      <c r="AU141" s="193" t="s">
        <v>86</v>
      </c>
      <c r="AY141" s="18" t="s">
        <v>168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8" t="s">
        <v>84</v>
      </c>
      <c r="BK141" s="194">
        <f>ROUND(I141*H141,2)</f>
        <v>0</v>
      </c>
      <c r="BL141" s="18" t="s">
        <v>250</v>
      </c>
      <c r="BM141" s="193" t="s">
        <v>1615</v>
      </c>
    </row>
    <row r="142" s="2" customFormat="1" ht="24.15" customHeight="1">
      <c r="A142" s="37"/>
      <c r="B142" s="180"/>
      <c r="C142" s="181" t="s">
        <v>199</v>
      </c>
      <c r="D142" s="181" t="s">
        <v>171</v>
      </c>
      <c r="E142" s="182" t="s">
        <v>720</v>
      </c>
      <c r="F142" s="183" t="s">
        <v>721</v>
      </c>
      <c r="G142" s="184" t="s">
        <v>242</v>
      </c>
      <c r="H142" s="185">
        <v>1.3799999999999999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42</v>
      </c>
      <c r="O142" s="76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3" t="s">
        <v>175</v>
      </c>
      <c r="AT142" s="193" t="s">
        <v>171</v>
      </c>
      <c r="AU142" s="193" t="s">
        <v>86</v>
      </c>
      <c r="AY142" s="18" t="s">
        <v>168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84</v>
      </c>
      <c r="BK142" s="194">
        <f>ROUND(I142*H142,2)</f>
        <v>0</v>
      </c>
      <c r="BL142" s="18" t="s">
        <v>175</v>
      </c>
      <c r="BM142" s="193" t="s">
        <v>1616</v>
      </c>
    </row>
    <row r="143" s="13" customFormat="1">
      <c r="A143" s="13"/>
      <c r="B143" s="211"/>
      <c r="C143" s="13"/>
      <c r="D143" s="195" t="s">
        <v>220</v>
      </c>
      <c r="E143" s="13"/>
      <c r="F143" s="213" t="s">
        <v>1617</v>
      </c>
      <c r="G143" s="13"/>
      <c r="H143" s="214">
        <v>1.3799999999999999</v>
      </c>
      <c r="I143" s="215"/>
      <c r="J143" s="13"/>
      <c r="K143" s="13"/>
      <c r="L143" s="211"/>
      <c r="M143" s="216"/>
      <c r="N143" s="217"/>
      <c r="O143" s="217"/>
      <c r="P143" s="217"/>
      <c r="Q143" s="217"/>
      <c r="R143" s="217"/>
      <c r="S143" s="217"/>
      <c r="T143" s="21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12" t="s">
        <v>220</v>
      </c>
      <c r="AU143" s="212" t="s">
        <v>86</v>
      </c>
      <c r="AV143" s="13" t="s">
        <v>86</v>
      </c>
      <c r="AW143" s="13" t="s">
        <v>3</v>
      </c>
      <c r="AX143" s="13" t="s">
        <v>84</v>
      </c>
      <c r="AY143" s="212" t="s">
        <v>168</v>
      </c>
    </row>
    <row r="144" s="2" customFormat="1" ht="33" customHeight="1">
      <c r="A144" s="37"/>
      <c r="B144" s="180"/>
      <c r="C144" s="181" t="s">
        <v>203</v>
      </c>
      <c r="D144" s="181" t="s">
        <v>171</v>
      </c>
      <c r="E144" s="182" t="s">
        <v>1618</v>
      </c>
      <c r="F144" s="183" t="s">
        <v>1619</v>
      </c>
      <c r="G144" s="184" t="s">
        <v>242</v>
      </c>
      <c r="H144" s="185">
        <v>0.069000000000000006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42</v>
      </c>
      <c r="O144" s="76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3" t="s">
        <v>175</v>
      </c>
      <c r="AT144" s="193" t="s">
        <v>171</v>
      </c>
      <c r="AU144" s="193" t="s">
        <v>86</v>
      </c>
      <c r="AY144" s="18" t="s">
        <v>168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8" t="s">
        <v>84</v>
      </c>
      <c r="BK144" s="194">
        <f>ROUND(I144*H144,2)</f>
        <v>0</v>
      </c>
      <c r="BL144" s="18" t="s">
        <v>175</v>
      </c>
      <c r="BM144" s="193" t="s">
        <v>1620</v>
      </c>
    </row>
    <row r="145" s="2" customFormat="1" ht="24.15" customHeight="1">
      <c r="A145" s="37"/>
      <c r="B145" s="180"/>
      <c r="C145" s="181" t="s">
        <v>215</v>
      </c>
      <c r="D145" s="181" t="s">
        <v>171</v>
      </c>
      <c r="E145" s="182" t="s">
        <v>1621</v>
      </c>
      <c r="F145" s="183" t="s">
        <v>1622</v>
      </c>
      <c r="G145" s="184" t="s">
        <v>242</v>
      </c>
      <c r="H145" s="185">
        <v>0.069000000000000006</v>
      </c>
      <c r="I145" s="186"/>
      <c r="J145" s="187">
        <f>ROUND(I145*H145,2)</f>
        <v>0</v>
      </c>
      <c r="K145" s="188"/>
      <c r="L145" s="38"/>
      <c r="M145" s="189" t="s">
        <v>1</v>
      </c>
      <c r="N145" s="190" t="s">
        <v>42</v>
      </c>
      <c r="O145" s="76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3" t="s">
        <v>175</v>
      </c>
      <c r="AT145" s="193" t="s">
        <v>171</v>
      </c>
      <c r="AU145" s="193" t="s">
        <v>86</v>
      </c>
      <c r="AY145" s="18" t="s">
        <v>168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8" t="s">
        <v>84</v>
      </c>
      <c r="BK145" s="194">
        <f>ROUND(I145*H145,2)</f>
        <v>0</v>
      </c>
      <c r="BL145" s="18" t="s">
        <v>175</v>
      </c>
      <c r="BM145" s="193" t="s">
        <v>1623</v>
      </c>
    </row>
    <row r="146" s="12" customFormat="1" ht="22.8" customHeight="1">
      <c r="A146" s="12"/>
      <c r="B146" s="168"/>
      <c r="C146" s="12"/>
      <c r="D146" s="169" t="s">
        <v>76</v>
      </c>
      <c r="E146" s="178" t="s">
        <v>728</v>
      </c>
      <c r="F146" s="178" t="s">
        <v>729</v>
      </c>
      <c r="G146" s="12"/>
      <c r="H146" s="12"/>
      <c r="I146" s="171"/>
      <c r="J146" s="179">
        <f>BK146</f>
        <v>0</v>
      </c>
      <c r="K146" s="12"/>
      <c r="L146" s="168"/>
      <c r="M146" s="172"/>
      <c r="N146" s="173"/>
      <c r="O146" s="173"/>
      <c r="P146" s="174">
        <f>P147</f>
        <v>0</v>
      </c>
      <c r="Q146" s="173"/>
      <c r="R146" s="174">
        <f>R147</f>
        <v>0</v>
      </c>
      <c r="S146" s="173"/>
      <c r="T146" s="175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9" t="s">
        <v>84</v>
      </c>
      <c r="AT146" s="176" t="s">
        <v>76</v>
      </c>
      <c r="AU146" s="176" t="s">
        <v>84</v>
      </c>
      <c r="AY146" s="169" t="s">
        <v>168</v>
      </c>
      <c r="BK146" s="177">
        <f>BK147</f>
        <v>0</v>
      </c>
    </row>
    <row r="147" s="2" customFormat="1" ht="24.15" customHeight="1">
      <c r="A147" s="37"/>
      <c r="B147" s="180"/>
      <c r="C147" s="181" t="s">
        <v>222</v>
      </c>
      <c r="D147" s="181" t="s">
        <v>171</v>
      </c>
      <c r="E147" s="182" t="s">
        <v>1624</v>
      </c>
      <c r="F147" s="183" t="s">
        <v>1625</v>
      </c>
      <c r="G147" s="184" t="s">
        <v>242</v>
      </c>
      <c r="H147" s="185">
        <v>0.48599999999999999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42</v>
      </c>
      <c r="O147" s="76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3" t="s">
        <v>175</v>
      </c>
      <c r="AT147" s="193" t="s">
        <v>171</v>
      </c>
      <c r="AU147" s="193" t="s">
        <v>86</v>
      </c>
      <c r="AY147" s="18" t="s">
        <v>168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84</v>
      </c>
      <c r="BK147" s="194">
        <f>ROUND(I147*H147,2)</f>
        <v>0</v>
      </c>
      <c r="BL147" s="18" t="s">
        <v>175</v>
      </c>
      <c r="BM147" s="193" t="s">
        <v>1626</v>
      </c>
    </row>
    <row r="148" s="12" customFormat="1" ht="25.92" customHeight="1">
      <c r="A148" s="12"/>
      <c r="B148" s="168"/>
      <c r="C148" s="12"/>
      <c r="D148" s="169" t="s">
        <v>76</v>
      </c>
      <c r="E148" s="170" t="s">
        <v>734</v>
      </c>
      <c r="F148" s="170" t="s">
        <v>735</v>
      </c>
      <c r="G148" s="12"/>
      <c r="H148" s="12"/>
      <c r="I148" s="171"/>
      <c r="J148" s="156">
        <f>BK148</f>
        <v>0</v>
      </c>
      <c r="K148" s="12"/>
      <c r="L148" s="168"/>
      <c r="M148" s="172"/>
      <c r="N148" s="173"/>
      <c r="O148" s="173"/>
      <c r="P148" s="174">
        <f>P149+P171+P183+P194</f>
        <v>0</v>
      </c>
      <c r="Q148" s="173"/>
      <c r="R148" s="174">
        <f>R149+R171+R183+R194</f>
        <v>0.14698920000000001</v>
      </c>
      <c r="S148" s="173"/>
      <c r="T148" s="175">
        <f>T149+T171+T183+T194</f>
        <v>0.036379999999999996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9" t="s">
        <v>86</v>
      </c>
      <c r="AT148" s="176" t="s">
        <v>76</v>
      </c>
      <c r="AU148" s="176" t="s">
        <v>77</v>
      </c>
      <c r="AY148" s="169" t="s">
        <v>168</v>
      </c>
      <c r="BK148" s="177">
        <f>BK149+BK171+BK183+BK194</f>
        <v>0</v>
      </c>
    </row>
    <row r="149" s="12" customFormat="1" ht="22.8" customHeight="1">
      <c r="A149" s="12"/>
      <c r="B149" s="168"/>
      <c r="C149" s="12"/>
      <c r="D149" s="169" t="s">
        <v>76</v>
      </c>
      <c r="E149" s="178" t="s">
        <v>1627</v>
      </c>
      <c r="F149" s="178" t="s">
        <v>1628</v>
      </c>
      <c r="G149" s="12"/>
      <c r="H149" s="12"/>
      <c r="I149" s="171"/>
      <c r="J149" s="179">
        <f>BK149</f>
        <v>0</v>
      </c>
      <c r="K149" s="12"/>
      <c r="L149" s="168"/>
      <c r="M149" s="172"/>
      <c r="N149" s="173"/>
      <c r="O149" s="173"/>
      <c r="P149" s="174">
        <f>SUM(P150:P170)</f>
        <v>0</v>
      </c>
      <c r="Q149" s="173"/>
      <c r="R149" s="174">
        <f>SUM(R150:R170)</f>
        <v>0.10466</v>
      </c>
      <c r="S149" s="173"/>
      <c r="T149" s="175">
        <f>SUM(T150:T170)</f>
        <v>0.034099999999999998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9" t="s">
        <v>86</v>
      </c>
      <c r="AT149" s="176" t="s">
        <v>76</v>
      </c>
      <c r="AU149" s="176" t="s">
        <v>84</v>
      </c>
      <c r="AY149" s="169" t="s">
        <v>168</v>
      </c>
      <c r="BK149" s="177">
        <f>SUM(BK150:BK170)</f>
        <v>0</v>
      </c>
    </row>
    <row r="150" s="2" customFormat="1" ht="16.5" customHeight="1">
      <c r="A150" s="37"/>
      <c r="B150" s="180"/>
      <c r="C150" s="181" t="s">
        <v>169</v>
      </c>
      <c r="D150" s="181" t="s">
        <v>171</v>
      </c>
      <c r="E150" s="182" t="s">
        <v>1629</v>
      </c>
      <c r="F150" s="183" t="s">
        <v>1630</v>
      </c>
      <c r="G150" s="184" t="s">
        <v>316</v>
      </c>
      <c r="H150" s="185">
        <v>1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42</v>
      </c>
      <c r="O150" s="76"/>
      <c r="P150" s="191">
        <f>O150*H150</f>
        <v>0</v>
      </c>
      <c r="Q150" s="191">
        <v>0.00050000000000000001</v>
      </c>
      <c r="R150" s="191">
        <f>Q150*H150</f>
        <v>0.00050000000000000001</v>
      </c>
      <c r="S150" s="191">
        <v>0</v>
      </c>
      <c r="T150" s="19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3" t="s">
        <v>250</v>
      </c>
      <c r="AT150" s="193" t="s">
        <v>171</v>
      </c>
      <c r="AU150" s="193" t="s">
        <v>86</v>
      </c>
      <c r="AY150" s="18" t="s">
        <v>168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8" t="s">
        <v>84</v>
      </c>
      <c r="BK150" s="194">
        <f>ROUND(I150*H150,2)</f>
        <v>0</v>
      </c>
      <c r="BL150" s="18" t="s">
        <v>250</v>
      </c>
      <c r="BM150" s="193" t="s">
        <v>1631</v>
      </c>
    </row>
    <row r="151" s="2" customFormat="1" ht="16.5" customHeight="1">
      <c r="A151" s="37"/>
      <c r="B151" s="180"/>
      <c r="C151" s="181" t="s">
        <v>8</v>
      </c>
      <c r="D151" s="181" t="s">
        <v>171</v>
      </c>
      <c r="E151" s="182" t="s">
        <v>1632</v>
      </c>
      <c r="F151" s="183" t="s">
        <v>1633</v>
      </c>
      <c r="G151" s="184" t="s">
        <v>316</v>
      </c>
      <c r="H151" s="185">
        <v>1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42</v>
      </c>
      <c r="O151" s="76"/>
      <c r="P151" s="191">
        <f>O151*H151</f>
        <v>0</v>
      </c>
      <c r="Q151" s="191">
        <v>0.00052999999999999998</v>
      </c>
      <c r="R151" s="191">
        <f>Q151*H151</f>
        <v>0.00052999999999999998</v>
      </c>
      <c r="S151" s="191">
        <v>0</v>
      </c>
      <c r="T151" s="19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3" t="s">
        <v>250</v>
      </c>
      <c r="AT151" s="193" t="s">
        <v>171</v>
      </c>
      <c r="AU151" s="193" t="s">
        <v>86</v>
      </c>
      <c r="AY151" s="18" t="s">
        <v>168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84</v>
      </c>
      <c r="BK151" s="194">
        <f>ROUND(I151*H151,2)</f>
        <v>0</v>
      </c>
      <c r="BL151" s="18" t="s">
        <v>250</v>
      </c>
      <c r="BM151" s="193" t="s">
        <v>1634</v>
      </c>
    </row>
    <row r="152" s="2" customFormat="1" ht="16.5" customHeight="1">
      <c r="A152" s="37"/>
      <c r="B152" s="180"/>
      <c r="C152" s="181" t="s">
        <v>235</v>
      </c>
      <c r="D152" s="181" t="s">
        <v>171</v>
      </c>
      <c r="E152" s="182" t="s">
        <v>1635</v>
      </c>
      <c r="F152" s="183" t="s">
        <v>1636</v>
      </c>
      <c r="G152" s="184" t="s">
        <v>316</v>
      </c>
      <c r="H152" s="185">
        <v>6</v>
      </c>
      <c r="I152" s="186"/>
      <c r="J152" s="187">
        <f>ROUND(I152*H152,2)</f>
        <v>0</v>
      </c>
      <c r="K152" s="188"/>
      <c r="L152" s="38"/>
      <c r="M152" s="189" t="s">
        <v>1</v>
      </c>
      <c r="N152" s="190" t="s">
        <v>42</v>
      </c>
      <c r="O152" s="76"/>
      <c r="P152" s="191">
        <f>O152*H152</f>
        <v>0</v>
      </c>
      <c r="Q152" s="191">
        <v>0.001</v>
      </c>
      <c r="R152" s="191">
        <f>Q152*H152</f>
        <v>0.0060000000000000001</v>
      </c>
      <c r="S152" s="191">
        <v>0</v>
      </c>
      <c r="T152" s="19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3" t="s">
        <v>250</v>
      </c>
      <c r="AT152" s="193" t="s">
        <v>171</v>
      </c>
      <c r="AU152" s="193" t="s">
        <v>86</v>
      </c>
      <c r="AY152" s="18" t="s">
        <v>168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8" t="s">
        <v>84</v>
      </c>
      <c r="BK152" s="194">
        <f>ROUND(I152*H152,2)</f>
        <v>0</v>
      </c>
      <c r="BL152" s="18" t="s">
        <v>250</v>
      </c>
      <c r="BM152" s="193" t="s">
        <v>1637</v>
      </c>
    </row>
    <row r="153" s="2" customFormat="1" ht="16.5" customHeight="1">
      <c r="A153" s="37"/>
      <c r="B153" s="180"/>
      <c r="C153" s="181" t="s">
        <v>239</v>
      </c>
      <c r="D153" s="181" t="s">
        <v>171</v>
      </c>
      <c r="E153" s="182" t="s">
        <v>1638</v>
      </c>
      <c r="F153" s="183" t="s">
        <v>1639</v>
      </c>
      <c r="G153" s="184" t="s">
        <v>520</v>
      </c>
      <c r="H153" s="185">
        <v>4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42</v>
      </c>
      <c r="O153" s="76"/>
      <c r="P153" s="191">
        <f>O153*H153</f>
        <v>0</v>
      </c>
      <c r="Q153" s="191">
        <v>0.00063000000000000003</v>
      </c>
      <c r="R153" s="191">
        <f>Q153*H153</f>
        <v>0.0025200000000000001</v>
      </c>
      <c r="S153" s="191">
        <v>0</v>
      </c>
      <c r="T153" s="19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3" t="s">
        <v>250</v>
      </c>
      <c r="AT153" s="193" t="s">
        <v>171</v>
      </c>
      <c r="AU153" s="193" t="s">
        <v>86</v>
      </c>
      <c r="AY153" s="18" t="s">
        <v>168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8" t="s">
        <v>84</v>
      </c>
      <c r="BK153" s="194">
        <f>ROUND(I153*H153,2)</f>
        <v>0</v>
      </c>
      <c r="BL153" s="18" t="s">
        <v>250</v>
      </c>
      <c r="BM153" s="193" t="s">
        <v>1640</v>
      </c>
    </row>
    <row r="154" s="2" customFormat="1" ht="21.75" customHeight="1">
      <c r="A154" s="37"/>
      <c r="B154" s="180"/>
      <c r="C154" s="200" t="s">
        <v>245</v>
      </c>
      <c r="D154" s="200" t="s">
        <v>209</v>
      </c>
      <c r="E154" s="201" t="s">
        <v>1641</v>
      </c>
      <c r="F154" s="202" t="s">
        <v>1642</v>
      </c>
      <c r="G154" s="203" t="s">
        <v>316</v>
      </c>
      <c r="H154" s="204">
        <v>8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42</v>
      </c>
      <c r="O154" s="76"/>
      <c r="P154" s="191">
        <f>O154*H154</f>
        <v>0</v>
      </c>
      <c r="Q154" s="191">
        <v>0.00014999999999999999</v>
      </c>
      <c r="R154" s="191">
        <f>Q154*H154</f>
        <v>0.0011999999999999999</v>
      </c>
      <c r="S154" s="191">
        <v>0</v>
      </c>
      <c r="T154" s="19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3" t="s">
        <v>333</v>
      </c>
      <c r="AT154" s="193" t="s">
        <v>209</v>
      </c>
      <c r="AU154" s="193" t="s">
        <v>86</v>
      </c>
      <c r="AY154" s="18" t="s">
        <v>168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8" t="s">
        <v>84</v>
      </c>
      <c r="BK154" s="194">
        <f>ROUND(I154*H154,2)</f>
        <v>0</v>
      </c>
      <c r="BL154" s="18" t="s">
        <v>250</v>
      </c>
      <c r="BM154" s="193" t="s">
        <v>1643</v>
      </c>
    </row>
    <row r="155" s="2" customFormat="1" ht="16.5" customHeight="1">
      <c r="A155" s="37"/>
      <c r="B155" s="180"/>
      <c r="C155" s="181" t="s">
        <v>250</v>
      </c>
      <c r="D155" s="181" t="s">
        <v>171</v>
      </c>
      <c r="E155" s="182" t="s">
        <v>1644</v>
      </c>
      <c r="F155" s="183" t="s">
        <v>1645</v>
      </c>
      <c r="G155" s="184" t="s">
        <v>520</v>
      </c>
      <c r="H155" s="185">
        <v>36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42</v>
      </c>
      <c r="O155" s="76"/>
      <c r="P155" s="191">
        <f>O155*H155</f>
        <v>0</v>
      </c>
      <c r="Q155" s="191">
        <v>0.0012999999999999999</v>
      </c>
      <c r="R155" s="191">
        <f>Q155*H155</f>
        <v>0.046799999999999994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250</v>
      </c>
      <c r="AT155" s="193" t="s">
        <v>171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250</v>
      </c>
      <c r="BM155" s="193" t="s">
        <v>1646</v>
      </c>
    </row>
    <row r="156" s="2" customFormat="1" ht="21.75" customHeight="1">
      <c r="A156" s="37"/>
      <c r="B156" s="180"/>
      <c r="C156" s="200" t="s">
        <v>255</v>
      </c>
      <c r="D156" s="200" t="s">
        <v>209</v>
      </c>
      <c r="E156" s="201" t="s">
        <v>1647</v>
      </c>
      <c r="F156" s="202" t="s">
        <v>1648</v>
      </c>
      <c r="G156" s="203" t="s">
        <v>316</v>
      </c>
      <c r="H156" s="204">
        <v>72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42</v>
      </c>
      <c r="O156" s="76"/>
      <c r="P156" s="191">
        <f>O156*H156</f>
        <v>0</v>
      </c>
      <c r="Q156" s="191">
        <v>0.00027</v>
      </c>
      <c r="R156" s="191">
        <f>Q156*H156</f>
        <v>0.019439999999999999</v>
      </c>
      <c r="S156" s="191">
        <v>0</v>
      </c>
      <c r="T156" s="19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3" t="s">
        <v>333</v>
      </c>
      <c r="AT156" s="193" t="s">
        <v>209</v>
      </c>
      <c r="AU156" s="193" t="s">
        <v>86</v>
      </c>
      <c r="AY156" s="18" t="s">
        <v>168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8" t="s">
        <v>84</v>
      </c>
      <c r="BK156" s="194">
        <f>ROUND(I156*H156,2)</f>
        <v>0</v>
      </c>
      <c r="BL156" s="18" t="s">
        <v>250</v>
      </c>
      <c r="BM156" s="193" t="s">
        <v>1649</v>
      </c>
    </row>
    <row r="157" s="2" customFormat="1" ht="16.5" customHeight="1">
      <c r="A157" s="37"/>
      <c r="B157" s="180"/>
      <c r="C157" s="181" t="s">
        <v>262</v>
      </c>
      <c r="D157" s="181" t="s">
        <v>171</v>
      </c>
      <c r="E157" s="182" t="s">
        <v>1650</v>
      </c>
      <c r="F157" s="183" t="s">
        <v>1651</v>
      </c>
      <c r="G157" s="184" t="s">
        <v>520</v>
      </c>
      <c r="H157" s="185">
        <v>28</v>
      </c>
      <c r="I157" s="186"/>
      <c r="J157" s="187">
        <f>ROUND(I157*H157,2)</f>
        <v>0</v>
      </c>
      <c r="K157" s="188"/>
      <c r="L157" s="38"/>
      <c r="M157" s="189" t="s">
        <v>1</v>
      </c>
      <c r="N157" s="190" t="s">
        <v>42</v>
      </c>
      <c r="O157" s="76"/>
      <c r="P157" s="191">
        <f>O157*H157</f>
        <v>0</v>
      </c>
      <c r="Q157" s="191">
        <v>0.00040000000000000002</v>
      </c>
      <c r="R157" s="191">
        <f>Q157*H157</f>
        <v>0.0112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250</v>
      </c>
      <c r="AT157" s="193" t="s">
        <v>171</v>
      </c>
      <c r="AU157" s="193" t="s">
        <v>86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250</v>
      </c>
      <c r="BM157" s="193" t="s">
        <v>1652</v>
      </c>
    </row>
    <row r="158" s="2" customFormat="1" ht="21.75" customHeight="1">
      <c r="A158" s="37"/>
      <c r="B158" s="180"/>
      <c r="C158" s="200" t="s">
        <v>267</v>
      </c>
      <c r="D158" s="200" t="s">
        <v>209</v>
      </c>
      <c r="E158" s="201" t="s">
        <v>1653</v>
      </c>
      <c r="F158" s="202" t="s">
        <v>1654</v>
      </c>
      <c r="G158" s="203" t="s">
        <v>316</v>
      </c>
      <c r="H158" s="204">
        <v>56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42</v>
      </c>
      <c r="O158" s="76"/>
      <c r="P158" s="191">
        <f>O158*H158</f>
        <v>0</v>
      </c>
      <c r="Q158" s="191">
        <v>6.9999999999999994E-05</v>
      </c>
      <c r="R158" s="191">
        <f>Q158*H158</f>
        <v>0.0039199999999999999</v>
      </c>
      <c r="S158" s="191">
        <v>0</v>
      </c>
      <c r="T158" s="19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3" t="s">
        <v>333</v>
      </c>
      <c r="AT158" s="193" t="s">
        <v>209</v>
      </c>
      <c r="AU158" s="193" t="s">
        <v>86</v>
      </c>
      <c r="AY158" s="18" t="s">
        <v>168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8" t="s">
        <v>84</v>
      </c>
      <c r="BK158" s="194">
        <f>ROUND(I158*H158,2)</f>
        <v>0</v>
      </c>
      <c r="BL158" s="18" t="s">
        <v>250</v>
      </c>
      <c r="BM158" s="193" t="s">
        <v>1655</v>
      </c>
    </row>
    <row r="159" s="2" customFormat="1" ht="16.5" customHeight="1">
      <c r="A159" s="37"/>
      <c r="B159" s="180"/>
      <c r="C159" s="181" t="s">
        <v>272</v>
      </c>
      <c r="D159" s="181" t="s">
        <v>171</v>
      </c>
      <c r="E159" s="182" t="s">
        <v>1656</v>
      </c>
      <c r="F159" s="183" t="s">
        <v>1657</v>
      </c>
      <c r="G159" s="184" t="s">
        <v>520</v>
      </c>
      <c r="H159" s="185">
        <v>4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42</v>
      </c>
      <c r="O159" s="76"/>
      <c r="P159" s="191">
        <f>O159*H159</f>
        <v>0</v>
      </c>
      <c r="Q159" s="191">
        <v>0.00050000000000000001</v>
      </c>
      <c r="R159" s="191">
        <f>Q159*H159</f>
        <v>0.002</v>
      </c>
      <c r="S159" s="191">
        <v>0</v>
      </c>
      <c r="T159" s="19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3" t="s">
        <v>250</v>
      </c>
      <c r="AT159" s="193" t="s">
        <v>171</v>
      </c>
      <c r="AU159" s="193" t="s">
        <v>86</v>
      </c>
      <c r="AY159" s="18" t="s">
        <v>168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84</v>
      </c>
      <c r="BK159" s="194">
        <f>ROUND(I159*H159,2)</f>
        <v>0</v>
      </c>
      <c r="BL159" s="18" t="s">
        <v>250</v>
      </c>
      <c r="BM159" s="193" t="s">
        <v>1658</v>
      </c>
    </row>
    <row r="160" s="2" customFormat="1" ht="21.75" customHeight="1">
      <c r="A160" s="37"/>
      <c r="B160" s="180"/>
      <c r="C160" s="200" t="s">
        <v>7</v>
      </c>
      <c r="D160" s="200" t="s">
        <v>209</v>
      </c>
      <c r="E160" s="201" t="s">
        <v>1659</v>
      </c>
      <c r="F160" s="202" t="s">
        <v>1660</v>
      </c>
      <c r="G160" s="203" t="s">
        <v>316</v>
      </c>
      <c r="H160" s="204">
        <v>8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42</v>
      </c>
      <c r="O160" s="76"/>
      <c r="P160" s="191">
        <f>O160*H160</f>
        <v>0</v>
      </c>
      <c r="Q160" s="191">
        <v>6.9999999999999994E-05</v>
      </c>
      <c r="R160" s="191">
        <f>Q160*H160</f>
        <v>0.00055999999999999995</v>
      </c>
      <c r="S160" s="191">
        <v>0</v>
      </c>
      <c r="T160" s="19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333</v>
      </c>
      <c r="AT160" s="193" t="s">
        <v>209</v>
      </c>
      <c r="AU160" s="193" t="s">
        <v>86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250</v>
      </c>
      <c r="BM160" s="193" t="s">
        <v>1661</v>
      </c>
    </row>
    <row r="161" s="2" customFormat="1" ht="16.5" customHeight="1">
      <c r="A161" s="37"/>
      <c r="B161" s="180"/>
      <c r="C161" s="181" t="s">
        <v>279</v>
      </c>
      <c r="D161" s="181" t="s">
        <v>171</v>
      </c>
      <c r="E161" s="182" t="s">
        <v>1662</v>
      </c>
      <c r="F161" s="183" t="s">
        <v>1663</v>
      </c>
      <c r="G161" s="184" t="s">
        <v>316</v>
      </c>
      <c r="H161" s="185">
        <v>4</v>
      </c>
      <c r="I161" s="186"/>
      <c r="J161" s="187">
        <f>ROUND(I161*H161,2)</f>
        <v>0</v>
      </c>
      <c r="K161" s="188"/>
      <c r="L161" s="38"/>
      <c r="M161" s="189" t="s">
        <v>1</v>
      </c>
      <c r="N161" s="190" t="s">
        <v>42</v>
      </c>
      <c r="O161" s="76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3" t="s">
        <v>250</v>
      </c>
      <c r="AT161" s="193" t="s">
        <v>171</v>
      </c>
      <c r="AU161" s="193" t="s">
        <v>86</v>
      </c>
      <c r="AY161" s="18" t="s">
        <v>168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8" t="s">
        <v>84</v>
      </c>
      <c r="BK161" s="194">
        <f>ROUND(I161*H161,2)</f>
        <v>0</v>
      </c>
      <c r="BL161" s="18" t="s">
        <v>250</v>
      </c>
      <c r="BM161" s="193" t="s">
        <v>1664</v>
      </c>
    </row>
    <row r="162" s="2" customFormat="1" ht="16.5" customHeight="1">
      <c r="A162" s="37"/>
      <c r="B162" s="180"/>
      <c r="C162" s="181" t="s">
        <v>284</v>
      </c>
      <c r="D162" s="181" t="s">
        <v>171</v>
      </c>
      <c r="E162" s="182" t="s">
        <v>1665</v>
      </c>
      <c r="F162" s="183" t="s">
        <v>1666</v>
      </c>
      <c r="G162" s="184" t="s">
        <v>316</v>
      </c>
      <c r="H162" s="185">
        <v>2</v>
      </c>
      <c r="I162" s="186"/>
      <c r="J162" s="187">
        <f>ROUND(I162*H162,2)</f>
        <v>0</v>
      </c>
      <c r="K162" s="188"/>
      <c r="L162" s="38"/>
      <c r="M162" s="189" t="s">
        <v>1</v>
      </c>
      <c r="N162" s="190" t="s">
        <v>42</v>
      </c>
      <c r="O162" s="76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3" t="s">
        <v>250</v>
      </c>
      <c r="AT162" s="193" t="s">
        <v>171</v>
      </c>
      <c r="AU162" s="193" t="s">
        <v>86</v>
      </c>
      <c r="AY162" s="18" t="s">
        <v>168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8" t="s">
        <v>84</v>
      </c>
      <c r="BK162" s="194">
        <f>ROUND(I162*H162,2)</f>
        <v>0</v>
      </c>
      <c r="BL162" s="18" t="s">
        <v>250</v>
      </c>
      <c r="BM162" s="193" t="s">
        <v>1667</v>
      </c>
    </row>
    <row r="163" s="2" customFormat="1" ht="16.5" customHeight="1">
      <c r="A163" s="37"/>
      <c r="B163" s="180"/>
      <c r="C163" s="181" t="s">
        <v>289</v>
      </c>
      <c r="D163" s="181" t="s">
        <v>171</v>
      </c>
      <c r="E163" s="182" t="s">
        <v>1668</v>
      </c>
      <c r="F163" s="183" t="s">
        <v>1669</v>
      </c>
      <c r="G163" s="184" t="s">
        <v>316</v>
      </c>
      <c r="H163" s="185">
        <v>2</v>
      </c>
      <c r="I163" s="186"/>
      <c r="J163" s="187">
        <f>ROUND(I163*H163,2)</f>
        <v>0</v>
      </c>
      <c r="K163" s="188"/>
      <c r="L163" s="38"/>
      <c r="M163" s="189" t="s">
        <v>1</v>
      </c>
      <c r="N163" s="190" t="s">
        <v>42</v>
      </c>
      <c r="O163" s="76"/>
      <c r="P163" s="191">
        <f>O163*H163</f>
        <v>0</v>
      </c>
      <c r="Q163" s="191">
        <v>0</v>
      </c>
      <c r="R163" s="191">
        <f>Q163*H163</f>
        <v>0</v>
      </c>
      <c r="S163" s="191">
        <v>0.017049999999999999</v>
      </c>
      <c r="T163" s="192">
        <f>S163*H163</f>
        <v>0.034099999999999998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3" t="s">
        <v>250</v>
      </c>
      <c r="AT163" s="193" t="s">
        <v>171</v>
      </c>
      <c r="AU163" s="193" t="s">
        <v>86</v>
      </c>
      <c r="AY163" s="18" t="s">
        <v>168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8" t="s">
        <v>84</v>
      </c>
      <c r="BK163" s="194">
        <f>ROUND(I163*H163,2)</f>
        <v>0</v>
      </c>
      <c r="BL163" s="18" t="s">
        <v>250</v>
      </c>
      <c r="BM163" s="193" t="s">
        <v>1670</v>
      </c>
    </row>
    <row r="164" s="2" customFormat="1" ht="24.15" customHeight="1">
      <c r="A164" s="37"/>
      <c r="B164" s="180"/>
      <c r="C164" s="181" t="s">
        <v>293</v>
      </c>
      <c r="D164" s="181" t="s">
        <v>171</v>
      </c>
      <c r="E164" s="182" t="s">
        <v>1671</v>
      </c>
      <c r="F164" s="183" t="s">
        <v>1672</v>
      </c>
      <c r="G164" s="184" t="s">
        <v>316</v>
      </c>
      <c r="H164" s="185">
        <v>4</v>
      </c>
      <c r="I164" s="186"/>
      <c r="J164" s="187">
        <f>ROUND(I164*H164,2)</f>
        <v>0</v>
      </c>
      <c r="K164" s="188"/>
      <c r="L164" s="38"/>
      <c r="M164" s="189" t="s">
        <v>1</v>
      </c>
      <c r="N164" s="190" t="s">
        <v>42</v>
      </c>
      <c r="O164" s="76"/>
      <c r="P164" s="191">
        <f>O164*H164</f>
        <v>0</v>
      </c>
      <c r="Q164" s="191">
        <v>6.0000000000000002E-05</v>
      </c>
      <c r="R164" s="191">
        <f>Q164*H164</f>
        <v>0.00024000000000000001</v>
      </c>
      <c r="S164" s="191">
        <v>0</v>
      </c>
      <c r="T164" s="19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3" t="s">
        <v>250</v>
      </c>
      <c r="AT164" s="193" t="s">
        <v>171</v>
      </c>
      <c r="AU164" s="193" t="s">
        <v>86</v>
      </c>
      <c r="AY164" s="18" t="s">
        <v>168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84</v>
      </c>
      <c r="BK164" s="194">
        <f>ROUND(I164*H164,2)</f>
        <v>0</v>
      </c>
      <c r="BL164" s="18" t="s">
        <v>250</v>
      </c>
      <c r="BM164" s="193" t="s">
        <v>1673</v>
      </c>
    </row>
    <row r="165" s="2" customFormat="1" ht="24.15" customHeight="1">
      <c r="A165" s="37"/>
      <c r="B165" s="180"/>
      <c r="C165" s="200" t="s">
        <v>298</v>
      </c>
      <c r="D165" s="200" t="s">
        <v>209</v>
      </c>
      <c r="E165" s="201" t="s">
        <v>1674</v>
      </c>
      <c r="F165" s="202" t="s">
        <v>1675</v>
      </c>
      <c r="G165" s="203" t="s">
        <v>316</v>
      </c>
      <c r="H165" s="204">
        <v>4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42</v>
      </c>
      <c r="O165" s="76"/>
      <c r="P165" s="191">
        <f>O165*H165</f>
        <v>0</v>
      </c>
      <c r="Q165" s="191">
        <v>0.00025000000000000001</v>
      </c>
      <c r="R165" s="191">
        <f>Q165*H165</f>
        <v>0.001</v>
      </c>
      <c r="S165" s="191">
        <v>0</v>
      </c>
      <c r="T165" s="19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3" t="s">
        <v>333</v>
      </c>
      <c r="AT165" s="193" t="s">
        <v>209</v>
      </c>
      <c r="AU165" s="193" t="s">
        <v>86</v>
      </c>
      <c r="AY165" s="18" t="s">
        <v>168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ROUND(I165*H165,2)</f>
        <v>0</v>
      </c>
      <c r="BL165" s="18" t="s">
        <v>250</v>
      </c>
      <c r="BM165" s="193" t="s">
        <v>1676</v>
      </c>
    </row>
    <row r="166" s="2" customFormat="1" ht="33" customHeight="1">
      <c r="A166" s="37"/>
      <c r="B166" s="180"/>
      <c r="C166" s="181" t="s">
        <v>306</v>
      </c>
      <c r="D166" s="181" t="s">
        <v>171</v>
      </c>
      <c r="E166" s="182" t="s">
        <v>1677</v>
      </c>
      <c r="F166" s="183" t="s">
        <v>1678</v>
      </c>
      <c r="G166" s="184" t="s">
        <v>316</v>
      </c>
      <c r="H166" s="185">
        <v>2</v>
      </c>
      <c r="I166" s="186"/>
      <c r="J166" s="187">
        <f>ROUND(I166*H166,2)</f>
        <v>0</v>
      </c>
      <c r="K166" s="188"/>
      <c r="L166" s="38"/>
      <c r="M166" s="189" t="s">
        <v>1</v>
      </c>
      <c r="N166" s="190" t="s">
        <v>42</v>
      </c>
      <c r="O166" s="76"/>
      <c r="P166" s="191">
        <f>O166*H166</f>
        <v>0</v>
      </c>
      <c r="Q166" s="191">
        <v>0.0020300000000000001</v>
      </c>
      <c r="R166" s="191">
        <f>Q166*H166</f>
        <v>0.0040600000000000002</v>
      </c>
      <c r="S166" s="191">
        <v>0</v>
      </c>
      <c r="T166" s="19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3" t="s">
        <v>250</v>
      </c>
      <c r="AT166" s="193" t="s">
        <v>171</v>
      </c>
      <c r="AU166" s="193" t="s">
        <v>86</v>
      </c>
      <c r="AY166" s="18" t="s">
        <v>168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ROUND(I166*H166,2)</f>
        <v>0</v>
      </c>
      <c r="BL166" s="18" t="s">
        <v>250</v>
      </c>
      <c r="BM166" s="193" t="s">
        <v>1679</v>
      </c>
    </row>
    <row r="167" s="2" customFormat="1" ht="16.5" customHeight="1">
      <c r="A167" s="37"/>
      <c r="B167" s="180"/>
      <c r="C167" s="181" t="s">
        <v>313</v>
      </c>
      <c r="D167" s="181" t="s">
        <v>171</v>
      </c>
      <c r="E167" s="182" t="s">
        <v>1680</v>
      </c>
      <c r="F167" s="183" t="s">
        <v>1681</v>
      </c>
      <c r="G167" s="184" t="s">
        <v>316</v>
      </c>
      <c r="H167" s="185">
        <v>1</v>
      </c>
      <c r="I167" s="186"/>
      <c r="J167" s="187">
        <f>ROUND(I167*H167,2)</f>
        <v>0</v>
      </c>
      <c r="K167" s="188"/>
      <c r="L167" s="38"/>
      <c r="M167" s="189" t="s">
        <v>1</v>
      </c>
      <c r="N167" s="190" t="s">
        <v>42</v>
      </c>
      <c r="O167" s="76"/>
      <c r="P167" s="191">
        <f>O167*H167</f>
        <v>0</v>
      </c>
      <c r="Q167" s="191">
        <v>0.00029</v>
      </c>
      <c r="R167" s="191">
        <f>Q167*H167</f>
        <v>0.00029</v>
      </c>
      <c r="S167" s="191">
        <v>0</v>
      </c>
      <c r="T167" s="19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3" t="s">
        <v>250</v>
      </c>
      <c r="AT167" s="193" t="s">
        <v>171</v>
      </c>
      <c r="AU167" s="193" t="s">
        <v>86</v>
      </c>
      <c r="AY167" s="18" t="s">
        <v>168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8" t="s">
        <v>84</v>
      </c>
      <c r="BK167" s="194">
        <f>ROUND(I167*H167,2)</f>
        <v>0</v>
      </c>
      <c r="BL167" s="18" t="s">
        <v>250</v>
      </c>
      <c r="BM167" s="193" t="s">
        <v>1682</v>
      </c>
    </row>
    <row r="168" s="2" customFormat="1" ht="37.8" customHeight="1">
      <c r="A168" s="37"/>
      <c r="B168" s="180"/>
      <c r="C168" s="181" t="s">
        <v>319</v>
      </c>
      <c r="D168" s="181" t="s">
        <v>171</v>
      </c>
      <c r="E168" s="182" t="s">
        <v>1683</v>
      </c>
      <c r="F168" s="183" t="s">
        <v>1684</v>
      </c>
      <c r="G168" s="184" t="s">
        <v>520</v>
      </c>
      <c r="H168" s="185">
        <v>10</v>
      </c>
      <c r="I168" s="186"/>
      <c r="J168" s="187">
        <f>ROUND(I168*H168,2)</f>
        <v>0</v>
      </c>
      <c r="K168" s="188"/>
      <c r="L168" s="38"/>
      <c r="M168" s="189" t="s">
        <v>1</v>
      </c>
      <c r="N168" s="190" t="s">
        <v>42</v>
      </c>
      <c r="O168" s="76"/>
      <c r="P168" s="191">
        <f>O168*H168</f>
        <v>0</v>
      </c>
      <c r="Q168" s="191">
        <v>0.00044000000000000002</v>
      </c>
      <c r="R168" s="191">
        <f>Q168*H168</f>
        <v>0.0044000000000000003</v>
      </c>
      <c r="S168" s="191">
        <v>0</v>
      </c>
      <c r="T168" s="19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3" t="s">
        <v>250</v>
      </c>
      <c r="AT168" s="193" t="s">
        <v>171</v>
      </c>
      <c r="AU168" s="193" t="s">
        <v>86</v>
      </c>
      <c r="AY168" s="18" t="s">
        <v>168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84</v>
      </c>
      <c r="BK168" s="194">
        <f>ROUND(I168*H168,2)</f>
        <v>0</v>
      </c>
      <c r="BL168" s="18" t="s">
        <v>250</v>
      </c>
      <c r="BM168" s="193" t="s">
        <v>1685</v>
      </c>
    </row>
    <row r="169" s="2" customFormat="1" ht="21.75" customHeight="1">
      <c r="A169" s="37"/>
      <c r="B169" s="180"/>
      <c r="C169" s="181" t="s">
        <v>323</v>
      </c>
      <c r="D169" s="181" t="s">
        <v>171</v>
      </c>
      <c r="E169" s="182" t="s">
        <v>1686</v>
      </c>
      <c r="F169" s="183" t="s">
        <v>1687</v>
      </c>
      <c r="G169" s="184" t="s">
        <v>520</v>
      </c>
      <c r="H169" s="185">
        <v>72</v>
      </c>
      <c r="I169" s="186"/>
      <c r="J169" s="187">
        <f>ROUND(I169*H169,2)</f>
        <v>0</v>
      </c>
      <c r="K169" s="188"/>
      <c r="L169" s="38"/>
      <c r="M169" s="189" t="s">
        <v>1</v>
      </c>
      <c r="N169" s="190" t="s">
        <v>42</v>
      </c>
      <c r="O169" s="76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3" t="s">
        <v>250</v>
      </c>
      <c r="AT169" s="193" t="s">
        <v>171</v>
      </c>
      <c r="AU169" s="193" t="s">
        <v>86</v>
      </c>
      <c r="AY169" s="18" t="s">
        <v>168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84</v>
      </c>
      <c r="BK169" s="194">
        <f>ROUND(I169*H169,2)</f>
        <v>0</v>
      </c>
      <c r="BL169" s="18" t="s">
        <v>250</v>
      </c>
      <c r="BM169" s="193" t="s">
        <v>1688</v>
      </c>
    </row>
    <row r="170" s="2" customFormat="1" ht="33" customHeight="1">
      <c r="A170" s="37"/>
      <c r="B170" s="180"/>
      <c r="C170" s="181" t="s">
        <v>328</v>
      </c>
      <c r="D170" s="181" t="s">
        <v>171</v>
      </c>
      <c r="E170" s="182" t="s">
        <v>1689</v>
      </c>
      <c r="F170" s="183" t="s">
        <v>1690</v>
      </c>
      <c r="G170" s="184" t="s">
        <v>242</v>
      </c>
      <c r="H170" s="185">
        <v>0.105</v>
      </c>
      <c r="I170" s="186"/>
      <c r="J170" s="187">
        <f>ROUND(I170*H170,2)</f>
        <v>0</v>
      </c>
      <c r="K170" s="188"/>
      <c r="L170" s="38"/>
      <c r="M170" s="189" t="s">
        <v>1</v>
      </c>
      <c r="N170" s="190" t="s">
        <v>42</v>
      </c>
      <c r="O170" s="76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3" t="s">
        <v>250</v>
      </c>
      <c r="AT170" s="193" t="s">
        <v>171</v>
      </c>
      <c r="AU170" s="193" t="s">
        <v>86</v>
      </c>
      <c r="AY170" s="18" t="s">
        <v>168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8" t="s">
        <v>84</v>
      </c>
      <c r="BK170" s="194">
        <f>ROUND(I170*H170,2)</f>
        <v>0</v>
      </c>
      <c r="BL170" s="18" t="s">
        <v>250</v>
      </c>
      <c r="BM170" s="193" t="s">
        <v>1691</v>
      </c>
    </row>
    <row r="171" s="12" customFormat="1" ht="22.8" customHeight="1">
      <c r="A171" s="12"/>
      <c r="B171" s="168"/>
      <c r="C171" s="12"/>
      <c r="D171" s="169" t="s">
        <v>76</v>
      </c>
      <c r="E171" s="178" t="s">
        <v>1692</v>
      </c>
      <c r="F171" s="178" t="s">
        <v>1693</v>
      </c>
      <c r="G171" s="12"/>
      <c r="H171" s="12"/>
      <c r="I171" s="171"/>
      <c r="J171" s="179">
        <f>BK171</f>
        <v>0</v>
      </c>
      <c r="K171" s="12"/>
      <c r="L171" s="168"/>
      <c r="M171" s="172"/>
      <c r="N171" s="173"/>
      <c r="O171" s="173"/>
      <c r="P171" s="174">
        <f>SUM(P172:P182)</f>
        <v>0</v>
      </c>
      <c r="Q171" s="173"/>
      <c r="R171" s="174">
        <f>SUM(R172:R182)</f>
        <v>0.011279200000000001</v>
      </c>
      <c r="S171" s="173"/>
      <c r="T171" s="175">
        <f>SUM(T172:T182)</f>
        <v>0.00072000000000000005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9" t="s">
        <v>86</v>
      </c>
      <c r="AT171" s="176" t="s">
        <v>76</v>
      </c>
      <c r="AU171" s="176" t="s">
        <v>84</v>
      </c>
      <c r="AY171" s="169" t="s">
        <v>168</v>
      </c>
      <c r="BK171" s="177">
        <f>SUM(BK172:BK182)</f>
        <v>0</v>
      </c>
    </row>
    <row r="172" s="2" customFormat="1" ht="24.15" customHeight="1">
      <c r="A172" s="37"/>
      <c r="B172" s="180"/>
      <c r="C172" s="181" t="s">
        <v>333</v>
      </c>
      <c r="D172" s="181" t="s">
        <v>171</v>
      </c>
      <c r="E172" s="182" t="s">
        <v>1694</v>
      </c>
      <c r="F172" s="183" t="s">
        <v>1695</v>
      </c>
      <c r="G172" s="184" t="s">
        <v>316</v>
      </c>
      <c r="H172" s="185">
        <v>2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42</v>
      </c>
      <c r="O172" s="76"/>
      <c r="P172" s="191">
        <f>O172*H172</f>
        <v>0</v>
      </c>
      <c r="Q172" s="191">
        <v>2.0000000000000002E-05</v>
      </c>
      <c r="R172" s="191">
        <f>Q172*H172</f>
        <v>4.0000000000000003E-05</v>
      </c>
      <c r="S172" s="191">
        <v>0.00036000000000000002</v>
      </c>
      <c r="T172" s="192">
        <f>S172*H172</f>
        <v>0.00072000000000000005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3" t="s">
        <v>250</v>
      </c>
      <c r="AT172" s="193" t="s">
        <v>171</v>
      </c>
      <c r="AU172" s="193" t="s">
        <v>86</v>
      </c>
      <c r="AY172" s="18" t="s">
        <v>168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84</v>
      </c>
      <c r="BK172" s="194">
        <f>ROUND(I172*H172,2)</f>
        <v>0</v>
      </c>
      <c r="BL172" s="18" t="s">
        <v>250</v>
      </c>
      <c r="BM172" s="193" t="s">
        <v>1696</v>
      </c>
    </row>
    <row r="173" s="2" customFormat="1" ht="21.75" customHeight="1">
      <c r="A173" s="37"/>
      <c r="B173" s="180"/>
      <c r="C173" s="200" t="s">
        <v>337</v>
      </c>
      <c r="D173" s="200" t="s">
        <v>209</v>
      </c>
      <c r="E173" s="201" t="s">
        <v>1697</v>
      </c>
      <c r="F173" s="202" t="s">
        <v>1698</v>
      </c>
      <c r="G173" s="203" t="s">
        <v>520</v>
      </c>
      <c r="H173" s="204">
        <v>2.0600000000000001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42</v>
      </c>
      <c r="O173" s="76"/>
      <c r="P173" s="191">
        <f>O173*H173</f>
        <v>0</v>
      </c>
      <c r="Q173" s="191">
        <v>0.00032000000000000003</v>
      </c>
      <c r="R173" s="191">
        <f>Q173*H173</f>
        <v>0.00065920000000000009</v>
      </c>
      <c r="S173" s="191">
        <v>0</v>
      </c>
      <c r="T173" s="19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3" t="s">
        <v>333</v>
      </c>
      <c r="AT173" s="193" t="s">
        <v>209</v>
      </c>
      <c r="AU173" s="193" t="s">
        <v>86</v>
      </c>
      <c r="AY173" s="18" t="s">
        <v>168</v>
      </c>
      <c r="BE173" s="194">
        <f>IF(N173="základní",J173,0)</f>
        <v>0</v>
      </c>
      <c r="BF173" s="194">
        <f>IF(N173="snížená",J173,0)</f>
        <v>0</v>
      </c>
      <c r="BG173" s="194">
        <f>IF(N173="zákl. přenesená",J173,0)</f>
        <v>0</v>
      </c>
      <c r="BH173" s="194">
        <f>IF(N173="sníž. přenesená",J173,0)</f>
        <v>0</v>
      </c>
      <c r="BI173" s="194">
        <f>IF(N173="nulová",J173,0)</f>
        <v>0</v>
      </c>
      <c r="BJ173" s="18" t="s">
        <v>84</v>
      </c>
      <c r="BK173" s="194">
        <f>ROUND(I173*H173,2)</f>
        <v>0</v>
      </c>
      <c r="BL173" s="18" t="s">
        <v>250</v>
      </c>
      <c r="BM173" s="193" t="s">
        <v>1699</v>
      </c>
    </row>
    <row r="174" s="13" customFormat="1">
      <c r="A174" s="13"/>
      <c r="B174" s="211"/>
      <c r="C174" s="13"/>
      <c r="D174" s="195" t="s">
        <v>220</v>
      </c>
      <c r="E174" s="13"/>
      <c r="F174" s="213" t="s">
        <v>1700</v>
      </c>
      <c r="G174" s="13"/>
      <c r="H174" s="214">
        <v>2.0600000000000001</v>
      </c>
      <c r="I174" s="215"/>
      <c r="J174" s="13"/>
      <c r="K174" s="13"/>
      <c r="L174" s="211"/>
      <c r="M174" s="216"/>
      <c r="N174" s="217"/>
      <c r="O174" s="217"/>
      <c r="P174" s="217"/>
      <c r="Q174" s="217"/>
      <c r="R174" s="217"/>
      <c r="S174" s="217"/>
      <c r="T174" s="21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12" t="s">
        <v>220</v>
      </c>
      <c r="AU174" s="212" t="s">
        <v>86</v>
      </c>
      <c r="AV174" s="13" t="s">
        <v>86</v>
      </c>
      <c r="AW174" s="13" t="s">
        <v>3</v>
      </c>
      <c r="AX174" s="13" t="s">
        <v>84</v>
      </c>
      <c r="AY174" s="212" t="s">
        <v>168</v>
      </c>
    </row>
    <row r="175" s="2" customFormat="1" ht="24.15" customHeight="1">
      <c r="A175" s="37"/>
      <c r="B175" s="180"/>
      <c r="C175" s="181" t="s">
        <v>341</v>
      </c>
      <c r="D175" s="181" t="s">
        <v>171</v>
      </c>
      <c r="E175" s="182" t="s">
        <v>1701</v>
      </c>
      <c r="F175" s="183" t="s">
        <v>1702</v>
      </c>
      <c r="G175" s="184" t="s">
        <v>520</v>
      </c>
      <c r="H175" s="185">
        <v>8</v>
      </c>
      <c r="I175" s="186"/>
      <c r="J175" s="187">
        <f>ROUND(I175*H175,2)</f>
        <v>0</v>
      </c>
      <c r="K175" s="188"/>
      <c r="L175" s="38"/>
      <c r="M175" s="189" t="s">
        <v>1</v>
      </c>
      <c r="N175" s="190" t="s">
        <v>42</v>
      </c>
      <c r="O175" s="76"/>
      <c r="P175" s="191">
        <f>O175*H175</f>
        <v>0</v>
      </c>
      <c r="Q175" s="191">
        <v>0.00080000000000000004</v>
      </c>
      <c r="R175" s="191">
        <f>Q175*H175</f>
        <v>0.0064000000000000003</v>
      </c>
      <c r="S175" s="191">
        <v>0</v>
      </c>
      <c r="T175" s="19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3" t="s">
        <v>250</v>
      </c>
      <c r="AT175" s="193" t="s">
        <v>171</v>
      </c>
      <c r="AU175" s="193" t="s">
        <v>86</v>
      </c>
      <c r="AY175" s="18" t="s">
        <v>168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8" t="s">
        <v>84</v>
      </c>
      <c r="BK175" s="194">
        <f>ROUND(I175*H175,2)</f>
        <v>0</v>
      </c>
      <c r="BL175" s="18" t="s">
        <v>250</v>
      </c>
      <c r="BM175" s="193" t="s">
        <v>1703</v>
      </c>
    </row>
    <row r="176" s="2" customFormat="1" ht="16.5" customHeight="1">
      <c r="A176" s="37"/>
      <c r="B176" s="180"/>
      <c r="C176" s="200" t="s">
        <v>345</v>
      </c>
      <c r="D176" s="200" t="s">
        <v>209</v>
      </c>
      <c r="E176" s="201" t="s">
        <v>1704</v>
      </c>
      <c r="F176" s="202" t="s">
        <v>1705</v>
      </c>
      <c r="G176" s="203" t="s">
        <v>316</v>
      </c>
      <c r="H176" s="204">
        <v>16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42</v>
      </c>
      <c r="O176" s="76"/>
      <c r="P176" s="191">
        <f>O176*H176</f>
        <v>0</v>
      </c>
      <c r="Q176" s="191">
        <v>6.0000000000000002E-05</v>
      </c>
      <c r="R176" s="191">
        <f>Q176*H176</f>
        <v>0.00096000000000000002</v>
      </c>
      <c r="S176" s="191">
        <v>0</v>
      </c>
      <c r="T176" s="19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3" t="s">
        <v>333</v>
      </c>
      <c r="AT176" s="193" t="s">
        <v>209</v>
      </c>
      <c r="AU176" s="193" t="s">
        <v>86</v>
      </c>
      <c r="AY176" s="18" t="s">
        <v>168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8" t="s">
        <v>84</v>
      </c>
      <c r="BK176" s="194">
        <f>ROUND(I176*H176,2)</f>
        <v>0</v>
      </c>
      <c r="BL176" s="18" t="s">
        <v>250</v>
      </c>
      <c r="BM176" s="193" t="s">
        <v>1706</v>
      </c>
    </row>
    <row r="177" s="2" customFormat="1" ht="37.8" customHeight="1">
      <c r="A177" s="37"/>
      <c r="B177" s="180"/>
      <c r="C177" s="181" t="s">
        <v>350</v>
      </c>
      <c r="D177" s="181" t="s">
        <v>171</v>
      </c>
      <c r="E177" s="182" t="s">
        <v>1707</v>
      </c>
      <c r="F177" s="183" t="s">
        <v>1708</v>
      </c>
      <c r="G177" s="184" t="s">
        <v>520</v>
      </c>
      <c r="H177" s="185">
        <v>8</v>
      </c>
      <c r="I177" s="186"/>
      <c r="J177" s="187">
        <f>ROUND(I177*H177,2)</f>
        <v>0</v>
      </c>
      <c r="K177" s="188"/>
      <c r="L177" s="38"/>
      <c r="M177" s="189" t="s">
        <v>1</v>
      </c>
      <c r="N177" s="190" t="s">
        <v>42</v>
      </c>
      <c r="O177" s="76"/>
      <c r="P177" s="191">
        <f>O177*H177</f>
        <v>0</v>
      </c>
      <c r="Q177" s="191">
        <v>0.00034000000000000002</v>
      </c>
      <c r="R177" s="191">
        <f>Q177*H177</f>
        <v>0.0027200000000000002</v>
      </c>
      <c r="S177" s="191">
        <v>0</v>
      </c>
      <c r="T177" s="19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3" t="s">
        <v>250</v>
      </c>
      <c r="AT177" s="193" t="s">
        <v>171</v>
      </c>
      <c r="AU177" s="193" t="s">
        <v>86</v>
      </c>
      <c r="AY177" s="18" t="s">
        <v>168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8" t="s">
        <v>84</v>
      </c>
      <c r="BK177" s="194">
        <f>ROUND(I177*H177,2)</f>
        <v>0</v>
      </c>
      <c r="BL177" s="18" t="s">
        <v>250</v>
      </c>
      <c r="BM177" s="193" t="s">
        <v>1709</v>
      </c>
    </row>
    <row r="178" s="2" customFormat="1" ht="16.5" customHeight="1">
      <c r="A178" s="37"/>
      <c r="B178" s="180"/>
      <c r="C178" s="181" t="s">
        <v>356</v>
      </c>
      <c r="D178" s="181" t="s">
        <v>171</v>
      </c>
      <c r="E178" s="182" t="s">
        <v>1710</v>
      </c>
      <c r="F178" s="183" t="s">
        <v>1711</v>
      </c>
      <c r="G178" s="184" t="s">
        <v>316</v>
      </c>
      <c r="H178" s="185">
        <v>2</v>
      </c>
      <c r="I178" s="186"/>
      <c r="J178" s="187">
        <f>ROUND(I178*H178,2)</f>
        <v>0</v>
      </c>
      <c r="K178" s="188"/>
      <c r="L178" s="38"/>
      <c r="M178" s="189" t="s">
        <v>1</v>
      </c>
      <c r="N178" s="190" t="s">
        <v>42</v>
      </c>
      <c r="O178" s="76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3" t="s">
        <v>250</v>
      </c>
      <c r="AT178" s="193" t="s">
        <v>171</v>
      </c>
      <c r="AU178" s="193" t="s">
        <v>86</v>
      </c>
      <c r="AY178" s="18" t="s">
        <v>168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8" t="s">
        <v>84</v>
      </c>
      <c r="BK178" s="194">
        <f>ROUND(I178*H178,2)</f>
        <v>0</v>
      </c>
      <c r="BL178" s="18" t="s">
        <v>250</v>
      </c>
      <c r="BM178" s="193" t="s">
        <v>1712</v>
      </c>
    </row>
    <row r="179" s="2" customFormat="1" ht="21.75" customHeight="1">
      <c r="A179" s="37"/>
      <c r="B179" s="180"/>
      <c r="C179" s="181" t="s">
        <v>361</v>
      </c>
      <c r="D179" s="181" t="s">
        <v>171</v>
      </c>
      <c r="E179" s="182" t="s">
        <v>1713</v>
      </c>
      <c r="F179" s="183" t="s">
        <v>1714</v>
      </c>
      <c r="G179" s="184" t="s">
        <v>316</v>
      </c>
      <c r="H179" s="185">
        <v>2</v>
      </c>
      <c r="I179" s="186"/>
      <c r="J179" s="187">
        <f>ROUND(I179*H179,2)</f>
        <v>0</v>
      </c>
      <c r="K179" s="188"/>
      <c r="L179" s="38"/>
      <c r="M179" s="189" t="s">
        <v>1</v>
      </c>
      <c r="N179" s="190" t="s">
        <v>42</v>
      </c>
      <c r="O179" s="76"/>
      <c r="P179" s="191">
        <f>O179*H179</f>
        <v>0</v>
      </c>
      <c r="Q179" s="191">
        <v>0.00012999999999999999</v>
      </c>
      <c r="R179" s="191">
        <f>Q179*H179</f>
        <v>0.00025999999999999998</v>
      </c>
      <c r="S179" s="191">
        <v>0</v>
      </c>
      <c r="T179" s="19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3" t="s">
        <v>250</v>
      </c>
      <c r="AT179" s="193" t="s">
        <v>171</v>
      </c>
      <c r="AU179" s="193" t="s">
        <v>86</v>
      </c>
      <c r="AY179" s="18" t="s">
        <v>168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8" t="s">
        <v>84</v>
      </c>
      <c r="BK179" s="194">
        <f>ROUND(I179*H179,2)</f>
        <v>0</v>
      </c>
      <c r="BL179" s="18" t="s">
        <v>250</v>
      </c>
      <c r="BM179" s="193" t="s">
        <v>1715</v>
      </c>
    </row>
    <row r="180" s="2" customFormat="1" ht="21.75" customHeight="1">
      <c r="A180" s="37"/>
      <c r="B180" s="180"/>
      <c r="C180" s="181" t="s">
        <v>366</v>
      </c>
      <c r="D180" s="181" t="s">
        <v>171</v>
      </c>
      <c r="E180" s="182" t="s">
        <v>1716</v>
      </c>
      <c r="F180" s="183" t="s">
        <v>1717</v>
      </c>
      <c r="G180" s="184" t="s">
        <v>520</v>
      </c>
      <c r="H180" s="185">
        <v>8</v>
      </c>
      <c r="I180" s="186"/>
      <c r="J180" s="187">
        <f>ROUND(I180*H180,2)</f>
        <v>0</v>
      </c>
      <c r="K180" s="188"/>
      <c r="L180" s="38"/>
      <c r="M180" s="189" t="s">
        <v>1</v>
      </c>
      <c r="N180" s="190" t="s">
        <v>42</v>
      </c>
      <c r="O180" s="76"/>
      <c r="P180" s="191">
        <f>O180*H180</f>
        <v>0</v>
      </c>
      <c r="Q180" s="191">
        <v>1.0000000000000001E-05</v>
      </c>
      <c r="R180" s="191">
        <f>Q180*H180</f>
        <v>8.0000000000000007E-05</v>
      </c>
      <c r="S180" s="191">
        <v>0</v>
      </c>
      <c r="T180" s="19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3" t="s">
        <v>250</v>
      </c>
      <c r="AT180" s="193" t="s">
        <v>171</v>
      </c>
      <c r="AU180" s="193" t="s">
        <v>86</v>
      </c>
      <c r="AY180" s="18" t="s">
        <v>168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8" t="s">
        <v>84</v>
      </c>
      <c r="BK180" s="194">
        <f>ROUND(I180*H180,2)</f>
        <v>0</v>
      </c>
      <c r="BL180" s="18" t="s">
        <v>250</v>
      </c>
      <c r="BM180" s="193" t="s">
        <v>1718</v>
      </c>
    </row>
    <row r="181" s="2" customFormat="1" ht="24.15" customHeight="1">
      <c r="A181" s="37"/>
      <c r="B181" s="180"/>
      <c r="C181" s="181" t="s">
        <v>370</v>
      </c>
      <c r="D181" s="181" t="s">
        <v>171</v>
      </c>
      <c r="E181" s="182" t="s">
        <v>1719</v>
      </c>
      <c r="F181" s="183" t="s">
        <v>1720</v>
      </c>
      <c r="G181" s="184" t="s">
        <v>520</v>
      </c>
      <c r="H181" s="185">
        <v>8</v>
      </c>
      <c r="I181" s="186"/>
      <c r="J181" s="187">
        <f>ROUND(I181*H181,2)</f>
        <v>0</v>
      </c>
      <c r="K181" s="188"/>
      <c r="L181" s="38"/>
      <c r="M181" s="189" t="s">
        <v>1</v>
      </c>
      <c r="N181" s="190" t="s">
        <v>42</v>
      </c>
      <c r="O181" s="76"/>
      <c r="P181" s="191">
        <f>O181*H181</f>
        <v>0</v>
      </c>
      <c r="Q181" s="191">
        <v>2.0000000000000002E-05</v>
      </c>
      <c r="R181" s="191">
        <f>Q181*H181</f>
        <v>0.00016000000000000001</v>
      </c>
      <c r="S181" s="191">
        <v>0</v>
      </c>
      <c r="T181" s="19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3" t="s">
        <v>250</v>
      </c>
      <c r="AT181" s="193" t="s">
        <v>171</v>
      </c>
      <c r="AU181" s="193" t="s">
        <v>86</v>
      </c>
      <c r="AY181" s="18" t="s">
        <v>168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8" t="s">
        <v>84</v>
      </c>
      <c r="BK181" s="194">
        <f>ROUND(I181*H181,2)</f>
        <v>0</v>
      </c>
      <c r="BL181" s="18" t="s">
        <v>250</v>
      </c>
      <c r="BM181" s="193" t="s">
        <v>1721</v>
      </c>
    </row>
    <row r="182" s="2" customFormat="1" ht="33" customHeight="1">
      <c r="A182" s="37"/>
      <c r="B182" s="180"/>
      <c r="C182" s="181" t="s">
        <v>376</v>
      </c>
      <c r="D182" s="181" t="s">
        <v>171</v>
      </c>
      <c r="E182" s="182" t="s">
        <v>1722</v>
      </c>
      <c r="F182" s="183" t="s">
        <v>1723</v>
      </c>
      <c r="G182" s="184" t="s">
        <v>242</v>
      </c>
      <c r="H182" s="185">
        <v>0.010999999999999999</v>
      </c>
      <c r="I182" s="186"/>
      <c r="J182" s="187">
        <f>ROUND(I182*H182,2)</f>
        <v>0</v>
      </c>
      <c r="K182" s="188"/>
      <c r="L182" s="38"/>
      <c r="M182" s="189" t="s">
        <v>1</v>
      </c>
      <c r="N182" s="190" t="s">
        <v>42</v>
      </c>
      <c r="O182" s="76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3" t="s">
        <v>250</v>
      </c>
      <c r="AT182" s="193" t="s">
        <v>171</v>
      </c>
      <c r="AU182" s="193" t="s">
        <v>86</v>
      </c>
      <c r="AY182" s="18" t="s">
        <v>168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8" t="s">
        <v>84</v>
      </c>
      <c r="BK182" s="194">
        <f>ROUND(I182*H182,2)</f>
        <v>0</v>
      </c>
      <c r="BL182" s="18" t="s">
        <v>250</v>
      </c>
      <c r="BM182" s="193" t="s">
        <v>1724</v>
      </c>
    </row>
    <row r="183" s="12" customFormat="1" ht="22.8" customHeight="1">
      <c r="A183" s="12"/>
      <c r="B183" s="168"/>
      <c r="C183" s="12"/>
      <c r="D183" s="169" t="s">
        <v>76</v>
      </c>
      <c r="E183" s="178" t="s">
        <v>1725</v>
      </c>
      <c r="F183" s="178" t="s">
        <v>1726</v>
      </c>
      <c r="G183" s="12"/>
      <c r="H183" s="12"/>
      <c r="I183" s="171"/>
      <c r="J183" s="179">
        <f>BK183</f>
        <v>0</v>
      </c>
      <c r="K183" s="12"/>
      <c r="L183" s="168"/>
      <c r="M183" s="172"/>
      <c r="N183" s="173"/>
      <c r="O183" s="173"/>
      <c r="P183" s="174">
        <f>SUM(P184:P193)</f>
        <v>0</v>
      </c>
      <c r="Q183" s="173"/>
      <c r="R183" s="174">
        <f>SUM(R184:R193)</f>
        <v>0.030350000000000005</v>
      </c>
      <c r="S183" s="173"/>
      <c r="T183" s="175">
        <f>SUM(T184:T193)</f>
        <v>0.00156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9" t="s">
        <v>86</v>
      </c>
      <c r="AT183" s="176" t="s">
        <v>76</v>
      </c>
      <c r="AU183" s="176" t="s">
        <v>84</v>
      </c>
      <c r="AY183" s="169" t="s">
        <v>168</v>
      </c>
      <c r="BK183" s="177">
        <f>SUM(BK184:BK193)</f>
        <v>0</v>
      </c>
    </row>
    <row r="184" s="2" customFormat="1" ht="24.15" customHeight="1">
      <c r="A184" s="37"/>
      <c r="B184" s="180"/>
      <c r="C184" s="181" t="s">
        <v>380</v>
      </c>
      <c r="D184" s="181" t="s">
        <v>171</v>
      </c>
      <c r="E184" s="182" t="s">
        <v>1727</v>
      </c>
      <c r="F184" s="183" t="s">
        <v>1728</v>
      </c>
      <c r="G184" s="184" t="s">
        <v>316</v>
      </c>
      <c r="H184" s="185">
        <v>1</v>
      </c>
      <c r="I184" s="186"/>
      <c r="J184" s="187">
        <f>ROUND(I184*H184,2)</f>
        <v>0</v>
      </c>
      <c r="K184" s="188"/>
      <c r="L184" s="38"/>
      <c r="M184" s="189" t="s">
        <v>1</v>
      </c>
      <c r="N184" s="190" t="s">
        <v>42</v>
      </c>
      <c r="O184" s="76"/>
      <c r="P184" s="191">
        <f>O184*H184</f>
        <v>0</v>
      </c>
      <c r="Q184" s="191">
        <v>5.0000000000000002E-05</v>
      </c>
      <c r="R184" s="191">
        <f>Q184*H184</f>
        <v>5.0000000000000002E-05</v>
      </c>
      <c r="S184" s="191">
        <v>0</v>
      </c>
      <c r="T184" s="19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3" t="s">
        <v>250</v>
      </c>
      <c r="AT184" s="193" t="s">
        <v>171</v>
      </c>
      <c r="AU184" s="193" t="s">
        <v>86</v>
      </c>
      <c r="AY184" s="18" t="s">
        <v>168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8" t="s">
        <v>84</v>
      </c>
      <c r="BK184" s="194">
        <f>ROUND(I184*H184,2)</f>
        <v>0</v>
      </c>
      <c r="BL184" s="18" t="s">
        <v>250</v>
      </c>
      <c r="BM184" s="193" t="s">
        <v>1729</v>
      </c>
    </row>
    <row r="185" s="2" customFormat="1" ht="24.15" customHeight="1">
      <c r="A185" s="37"/>
      <c r="B185" s="180"/>
      <c r="C185" s="181" t="s">
        <v>384</v>
      </c>
      <c r="D185" s="181" t="s">
        <v>171</v>
      </c>
      <c r="E185" s="182" t="s">
        <v>1730</v>
      </c>
      <c r="F185" s="183" t="s">
        <v>1731</v>
      </c>
      <c r="G185" s="184" t="s">
        <v>179</v>
      </c>
      <c r="H185" s="185">
        <v>2</v>
      </c>
      <c r="I185" s="186"/>
      <c r="J185" s="187">
        <f>ROUND(I185*H185,2)</f>
        <v>0</v>
      </c>
      <c r="K185" s="188"/>
      <c r="L185" s="38"/>
      <c r="M185" s="189" t="s">
        <v>1</v>
      </c>
      <c r="N185" s="190" t="s">
        <v>42</v>
      </c>
      <c r="O185" s="76"/>
      <c r="P185" s="191">
        <f>O185*H185</f>
        <v>0</v>
      </c>
      <c r="Q185" s="191">
        <v>0.01247</v>
      </c>
      <c r="R185" s="191">
        <f>Q185*H185</f>
        <v>0.02494</v>
      </c>
      <c r="S185" s="191">
        <v>0</v>
      </c>
      <c r="T185" s="19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3" t="s">
        <v>250</v>
      </c>
      <c r="AT185" s="193" t="s">
        <v>171</v>
      </c>
      <c r="AU185" s="193" t="s">
        <v>86</v>
      </c>
      <c r="AY185" s="18" t="s">
        <v>168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84</v>
      </c>
      <c r="BK185" s="194">
        <f>ROUND(I185*H185,2)</f>
        <v>0</v>
      </c>
      <c r="BL185" s="18" t="s">
        <v>250</v>
      </c>
      <c r="BM185" s="193" t="s">
        <v>1732</v>
      </c>
    </row>
    <row r="186" s="2" customFormat="1" ht="16.5" customHeight="1">
      <c r="A186" s="37"/>
      <c r="B186" s="180"/>
      <c r="C186" s="181" t="s">
        <v>390</v>
      </c>
      <c r="D186" s="181" t="s">
        <v>171</v>
      </c>
      <c r="E186" s="182" t="s">
        <v>1733</v>
      </c>
      <c r="F186" s="183" t="s">
        <v>1734</v>
      </c>
      <c r="G186" s="184" t="s">
        <v>316</v>
      </c>
      <c r="H186" s="185">
        <v>1</v>
      </c>
      <c r="I186" s="186"/>
      <c r="J186" s="187">
        <f>ROUND(I186*H186,2)</f>
        <v>0</v>
      </c>
      <c r="K186" s="188"/>
      <c r="L186" s="38"/>
      <c r="M186" s="189" t="s">
        <v>1</v>
      </c>
      <c r="N186" s="190" t="s">
        <v>42</v>
      </c>
      <c r="O186" s="76"/>
      <c r="P186" s="191">
        <f>O186*H186</f>
        <v>0</v>
      </c>
      <c r="Q186" s="191">
        <v>8.0000000000000007E-05</v>
      </c>
      <c r="R186" s="191">
        <f>Q186*H186</f>
        <v>8.0000000000000007E-05</v>
      </c>
      <c r="S186" s="191">
        <v>0</v>
      </c>
      <c r="T186" s="19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3" t="s">
        <v>250</v>
      </c>
      <c r="AT186" s="193" t="s">
        <v>171</v>
      </c>
      <c r="AU186" s="193" t="s">
        <v>86</v>
      </c>
      <c r="AY186" s="18" t="s">
        <v>168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8" t="s">
        <v>84</v>
      </c>
      <c r="BK186" s="194">
        <f>ROUND(I186*H186,2)</f>
        <v>0</v>
      </c>
      <c r="BL186" s="18" t="s">
        <v>250</v>
      </c>
      <c r="BM186" s="193" t="s">
        <v>1735</v>
      </c>
    </row>
    <row r="187" s="2" customFormat="1" ht="21.75" customHeight="1">
      <c r="A187" s="37"/>
      <c r="B187" s="180"/>
      <c r="C187" s="181" t="s">
        <v>395</v>
      </c>
      <c r="D187" s="181" t="s">
        <v>171</v>
      </c>
      <c r="E187" s="182" t="s">
        <v>1736</v>
      </c>
      <c r="F187" s="183" t="s">
        <v>1737</v>
      </c>
      <c r="G187" s="184" t="s">
        <v>179</v>
      </c>
      <c r="H187" s="185">
        <v>2</v>
      </c>
      <c r="I187" s="186"/>
      <c r="J187" s="187">
        <f>ROUND(I187*H187,2)</f>
        <v>0</v>
      </c>
      <c r="K187" s="188"/>
      <c r="L187" s="38"/>
      <c r="M187" s="189" t="s">
        <v>1</v>
      </c>
      <c r="N187" s="190" t="s">
        <v>42</v>
      </c>
      <c r="O187" s="76"/>
      <c r="P187" s="191">
        <f>O187*H187</f>
        <v>0</v>
      </c>
      <c r="Q187" s="191">
        <v>9.0000000000000006E-05</v>
      </c>
      <c r="R187" s="191">
        <f>Q187*H187</f>
        <v>0.00018000000000000001</v>
      </c>
      <c r="S187" s="191">
        <v>0</v>
      </c>
      <c r="T187" s="19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3" t="s">
        <v>250</v>
      </c>
      <c r="AT187" s="193" t="s">
        <v>171</v>
      </c>
      <c r="AU187" s="193" t="s">
        <v>86</v>
      </c>
      <c r="AY187" s="18" t="s">
        <v>168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8" t="s">
        <v>84</v>
      </c>
      <c r="BK187" s="194">
        <f>ROUND(I187*H187,2)</f>
        <v>0</v>
      </c>
      <c r="BL187" s="18" t="s">
        <v>250</v>
      </c>
      <c r="BM187" s="193" t="s">
        <v>1738</v>
      </c>
    </row>
    <row r="188" s="2" customFormat="1" ht="16.5" customHeight="1">
      <c r="A188" s="37"/>
      <c r="B188" s="180"/>
      <c r="C188" s="200" t="s">
        <v>400</v>
      </c>
      <c r="D188" s="200" t="s">
        <v>209</v>
      </c>
      <c r="E188" s="201" t="s">
        <v>1739</v>
      </c>
      <c r="F188" s="202" t="s">
        <v>1740</v>
      </c>
      <c r="G188" s="203" t="s">
        <v>316</v>
      </c>
      <c r="H188" s="204">
        <v>2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42</v>
      </c>
      <c r="O188" s="76"/>
      <c r="P188" s="191">
        <f>O188*H188</f>
        <v>0</v>
      </c>
      <c r="Q188" s="191">
        <v>0.00014999999999999999</v>
      </c>
      <c r="R188" s="191">
        <f>Q188*H188</f>
        <v>0.00029999999999999997</v>
      </c>
      <c r="S188" s="191">
        <v>0</v>
      </c>
      <c r="T188" s="19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3" t="s">
        <v>333</v>
      </c>
      <c r="AT188" s="193" t="s">
        <v>209</v>
      </c>
      <c r="AU188" s="193" t="s">
        <v>86</v>
      </c>
      <c r="AY188" s="18" t="s">
        <v>168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8" t="s">
        <v>84</v>
      </c>
      <c r="BK188" s="194">
        <f>ROUND(I188*H188,2)</f>
        <v>0</v>
      </c>
      <c r="BL188" s="18" t="s">
        <v>250</v>
      </c>
      <c r="BM188" s="193" t="s">
        <v>1741</v>
      </c>
    </row>
    <row r="189" s="2" customFormat="1" ht="16.5" customHeight="1">
      <c r="A189" s="37"/>
      <c r="B189" s="180"/>
      <c r="C189" s="181" t="s">
        <v>405</v>
      </c>
      <c r="D189" s="181" t="s">
        <v>171</v>
      </c>
      <c r="E189" s="182" t="s">
        <v>1742</v>
      </c>
      <c r="F189" s="183" t="s">
        <v>1743</v>
      </c>
      <c r="G189" s="184" t="s">
        <v>179</v>
      </c>
      <c r="H189" s="185">
        <v>1</v>
      </c>
      <c r="I189" s="186"/>
      <c r="J189" s="187">
        <f>ROUND(I189*H189,2)</f>
        <v>0</v>
      </c>
      <c r="K189" s="188"/>
      <c r="L189" s="38"/>
      <c r="M189" s="189" t="s">
        <v>1</v>
      </c>
      <c r="N189" s="190" t="s">
        <v>42</v>
      </c>
      <c r="O189" s="76"/>
      <c r="P189" s="191">
        <f>O189*H189</f>
        <v>0</v>
      </c>
      <c r="Q189" s="191">
        <v>0</v>
      </c>
      <c r="R189" s="191">
        <f>Q189*H189</f>
        <v>0</v>
      </c>
      <c r="S189" s="191">
        <v>0.00156</v>
      </c>
      <c r="T189" s="192">
        <f>S189*H189</f>
        <v>0.00156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3" t="s">
        <v>250</v>
      </c>
      <c r="AT189" s="193" t="s">
        <v>171</v>
      </c>
      <c r="AU189" s="193" t="s">
        <v>86</v>
      </c>
      <c r="AY189" s="18" t="s">
        <v>168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8" t="s">
        <v>84</v>
      </c>
      <c r="BK189" s="194">
        <f>ROUND(I189*H189,2)</f>
        <v>0</v>
      </c>
      <c r="BL189" s="18" t="s">
        <v>250</v>
      </c>
      <c r="BM189" s="193" t="s">
        <v>1744</v>
      </c>
    </row>
    <row r="190" s="2" customFormat="1" ht="24.15" customHeight="1">
      <c r="A190" s="37"/>
      <c r="B190" s="180"/>
      <c r="C190" s="181" t="s">
        <v>411</v>
      </c>
      <c r="D190" s="181" t="s">
        <v>171</v>
      </c>
      <c r="E190" s="182" t="s">
        <v>1745</v>
      </c>
      <c r="F190" s="183" t="s">
        <v>1746</v>
      </c>
      <c r="G190" s="184" t="s">
        <v>316</v>
      </c>
      <c r="H190" s="185">
        <v>2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42</v>
      </c>
      <c r="O190" s="76"/>
      <c r="P190" s="191">
        <f>O190*H190</f>
        <v>0</v>
      </c>
      <c r="Q190" s="191">
        <v>0.00016000000000000001</v>
      </c>
      <c r="R190" s="191">
        <f>Q190*H190</f>
        <v>0.00032000000000000003</v>
      </c>
      <c r="S190" s="191">
        <v>0</v>
      </c>
      <c r="T190" s="19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3" t="s">
        <v>250</v>
      </c>
      <c r="AT190" s="193" t="s">
        <v>171</v>
      </c>
      <c r="AU190" s="193" t="s">
        <v>86</v>
      </c>
      <c r="AY190" s="18" t="s">
        <v>168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8" t="s">
        <v>84</v>
      </c>
      <c r="BK190" s="194">
        <f>ROUND(I190*H190,2)</f>
        <v>0</v>
      </c>
      <c r="BL190" s="18" t="s">
        <v>250</v>
      </c>
      <c r="BM190" s="193" t="s">
        <v>1747</v>
      </c>
    </row>
    <row r="191" s="2" customFormat="1" ht="21.75" customHeight="1">
      <c r="A191" s="37"/>
      <c r="B191" s="180"/>
      <c r="C191" s="200" t="s">
        <v>415</v>
      </c>
      <c r="D191" s="200" t="s">
        <v>209</v>
      </c>
      <c r="E191" s="201" t="s">
        <v>1748</v>
      </c>
      <c r="F191" s="202" t="s">
        <v>1749</v>
      </c>
      <c r="G191" s="203" t="s">
        <v>316</v>
      </c>
      <c r="H191" s="204">
        <v>2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42</v>
      </c>
      <c r="O191" s="76"/>
      <c r="P191" s="191">
        <f>O191*H191</f>
        <v>0</v>
      </c>
      <c r="Q191" s="191">
        <v>0.002</v>
      </c>
      <c r="R191" s="191">
        <f>Q191*H191</f>
        <v>0.0040000000000000001</v>
      </c>
      <c r="S191" s="191">
        <v>0</v>
      </c>
      <c r="T191" s="19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3" t="s">
        <v>333</v>
      </c>
      <c r="AT191" s="193" t="s">
        <v>209</v>
      </c>
      <c r="AU191" s="193" t="s">
        <v>86</v>
      </c>
      <c r="AY191" s="18" t="s">
        <v>168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84</v>
      </c>
      <c r="BK191" s="194">
        <f>ROUND(I191*H191,2)</f>
        <v>0</v>
      </c>
      <c r="BL191" s="18" t="s">
        <v>250</v>
      </c>
      <c r="BM191" s="193" t="s">
        <v>1750</v>
      </c>
    </row>
    <row r="192" s="2" customFormat="1" ht="16.5" customHeight="1">
      <c r="A192" s="37"/>
      <c r="B192" s="180"/>
      <c r="C192" s="181" t="s">
        <v>420</v>
      </c>
      <c r="D192" s="181" t="s">
        <v>171</v>
      </c>
      <c r="E192" s="182" t="s">
        <v>1751</v>
      </c>
      <c r="F192" s="183" t="s">
        <v>1752</v>
      </c>
      <c r="G192" s="184" t="s">
        <v>316</v>
      </c>
      <c r="H192" s="185">
        <v>2</v>
      </c>
      <c r="I192" s="186"/>
      <c r="J192" s="187">
        <f>ROUND(I192*H192,2)</f>
        <v>0</v>
      </c>
      <c r="K192" s="188"/>
      <c r="L192" s="38"/>
      <c r="M192" s="189" t="s">
        <v>1</v>
      </c>
      <c r="N192" s="190" t="s">
        <v>42</v>
      </c>
      <c r="O192" s="76"/>
      <c r="P192" s="191">
        <f>O192*H192</f>
        <v>0</v>
      </c>
      <c r="Q192" s="191">
        <v>0.00024000000000000001</v>
      </c>
      <c r="R192" s="191">
        <f>Q192*H192</f>
        <v>0.00048000000000000001</v>
      </c>
      <c r="S192" s="191">
        <v>0</v>
      </c>
      <c r="T192" s="19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3" t="s">
        <v>250</v>
      </c>
      <c r="AT192" s="193" t="s">
        <v>171</v>
      </c>
      <c r="AU192" s="193" t="s">
        <v>86</v>
      </c>
      <c r="AY192" s="18" t="s">
        <v>168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84</v>
      </c>
      <c r="BK192" s="194">
        <f>ROUND(I192*H192,2)</f>
        <v>0</v>
      </c>
      <c r="BL192" s="18" t="s">
        <v>250</v>
      </c>
      <c r="BM192" s="193" t="s">
        <v>1753</v>
      </c>
    </row>
    <row r="193" s="2" customFormat="1" ht="33" customHeight="1">
      <c r="A193" s="37"/>
      <c r="B193" s="180"/>
      <c r="C193" s="181" t="s">
        <v>424</v>
      </c>
      <c r="D193" s="181" t="s">
        <v>171</v>
      </c>
      <c r="E193" s="182" t="s">
        <v>1754</v>
      </c>
      <c r="F193" s="183" t="s">
        <v>1755</v>
      </c>
      <c r="G193" s="184" t="s">
        <v>242</v>
      </c>
      <c r="H193" s="185">
        <v>0.029999999999999999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42</v>
      </c>
      <c r="O193" s="76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3" t="s">
        <v>250</v>
      </c>
      <c r="AT193" s="193" t="s">
        <v>171</v>
      </c>
      <c r="AU193" s="193" t="s">
        <v>86</v>
      </c>
      <c r="AY193" s="18" t="s">
        <v>168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8" t="s">
        <v>84</v>
      </c>
      <c r="BK193" s="194">
        <f>ROUND(I193*H193,2)</f>
        <v>0</v>
      </c>
      <c r="BL193" s="18" t="s">
        <v>250</v>
      </c>
      <c r="BM193" s="193" t="s">
        <v>1756</v>
      </c>
    </row>
    <row r="194" s="12" customFormat="1" ht="22.8" customHeight="1">
      <c r="A194" s="12"/>
      <c r="B194" s="168"/>
      <c r="C194" s="12"/>
      <c r="D194" s="169" t="s">
        <v>76</v>
      </c>
      <c r="E194" s="178" t="s">
        <v>1757</v>
      </c>
      <c r="F194" s="178" t="s">
        <v>1758</v>
      </c>
      <c r="G194" s="12"/>
      <c r="H194" s="12"/>
      <c r="I194" s="171"/>
      <c r="J194" s="179">
        <f>BK194</f>
        <v>0</v>
      </c>
      <c r="K194" s="12"/>
      <c r="L194" s="168"/>
      <c r="M194" s="172"/>
      <c r="N194" s="173"/>
      <c r="O194" s="173"/>
      <c r="P194" s="174">
        <f>SUM(P195:P197)</f>
        <v>0</v>
      </c>
      <c r="Q194" s="173"/>
      <c r="R194" s="174">
        <f>SUM(R195:R197)</f>
        <v>0.00069999999999999999</v>
      </c>
      <c r="S194" s="173"/>
      <c r="T194" s="175">
        <f>SUM(T195:T197)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9" t="s">
        <v>86</v>
      </c>
      <c r="AT194" s="176" t="s">
        <v>76</v>
      </c>
      <c r="AU194" s="176" t="s">
        <v>84</v>
      </c>
      <c r="AY194" s="169" t="s">
        <v>168</v>
      </c>
      <c r="BK194" s="177">
        <f>SUM(BK195:BK197)</f>
        <v>0</v>
      </c>
    </row>
    <row r="195" s="2" customFormat="1" ht="33" customHeight="1">
      <c r="A195" s="37"/>
      <c r="B195" s="180"/>
      <c r="C195" s="181" t="s">
        <v>428</v>
      </c>
      <c r="D195" s="181" t="s">
        <v>171</v>
      </c>
      <c r="E195" s="182" t="s">
        <v>1759</v>
      </c>
      <c r="F195" s="183" t="s">
        <v>1760</v>
      </c>
      <c r="G195" s="184" t="s">
        <v>316</v>
      </c>
      <c r="H195" s="185">
        <v>1</v>
      </c>
      <c r="I195" s="186"/>
      <c r="J195" s="187">
        <f>ROUND(I195*H195,2)</f>
        <v>0</v>
      </c>
      <c r="K195" s="188"/>
      <c r="L195" s="38"/>
      <c r="M195" s="189" t="s">
        <v>1</v>
      </c>
      <c r="N195" s="190" t="s">
        <v>42</v>
      </c>
      <c r="O195" s="76"/>
      <c r="P195" s="191">
        <f>O195*H195</f>
        <v>0</v>
      </c>
      <c r="Q195" s="191">
        <v>6.9999999999999994E-05</v>
      </c>
      <c r="R195" s="191">
        <f>Q195*H195</f>
        <v>6.9999999999999994E-05</v>
      </c>
      <c r="S195" s="191">
        <v>0</v>
      </c>
      <c r="T195" s="19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3" t="s">
        <v>250</v>
      </c>
      <c r="AT195" s="193" t="s">
        <v>171</v>
      </c>
      <c r="AU195" s="193" t="s">
        <v>86</v>
      </c>
      <c r="AY195" s="18" t="s">
        <v>168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8" t="s">
        <v>84</v>
      </c>
      <c r="BK195" s="194">
        <f>ROUND(I195*H195,2)</f>
        <v>0</v>
      </c>
      <c r="BL195" s="18" t="s">
        <v>250</v>
      </c>
      <c r="BM195" s="193" t="s">
        <v>1761</v>
      </c>
    </row>
    <row r="196" s="2" customFormat="1" ht="33" customHeight="1">
      <c r="A196" s="37"/>
      <c r="B196" s="180"/>
      <c r="C196" s="181" t="s">
        <v>434</v>
      </c>
      <c r="D196" s="181" t="s">
        <v>171</v>
      </c>
      <c r="E196" s="182" t="s">
        <v>1762</v>
      </c>
      <c r="F196" s="183" t="s">
        <v>1763</v>
      </c>
      <c r="G196" s="184" t="s">
        <v>316</v>
      </c>
      <c r="H196" s="185">
        <v>3</v>
      </c>
      <c r="I196" s="186"/>
      <c r="J196" s="187">
        <f>ROUND(I196*H196,2)</f>
        <v>0</v>
      </c>
      <c r="K196" s="188"/>
      <c r="L196" s="38"/>
      <c r="M196" s="189" t="s">
        <v>1</v>
      </c>
      <c r="N196" s="190" t="s">
        <v>42</v>
      </c>
      <c r="O196" s="76"/>
      <c r="P196" s="191">
        <f>O196*H196</f>
        <v>0</v>
      </c>
      <c r="Q196" s="191">
        <v>0.00021000000000000001</v>
      </c>
      <c r="R196" s="191">
        <f>Q196*H196</f>
        <v>0.00063000000000000003</v>
      </c>
      <c r="S196" s="191">
        <v>0</v>
      </c>
      <c r="T196" s="19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3" t="s">
        <v>250</v>
      </c>
      <c r="AT196" s="193" t="s">
        <v>171</v>
      </c>
      <c r="AU196" s="193" t="s">
        <v>86</v>
      </c>
      <c r="AY196" s="18" t="s">
        <v>168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8" t="s">
        <v>84</v>
      </c>
      <c r="BK196" s="194">
        <f>ROUND(I196*H196,2)</f>
        <v>0</v>
      </c>
      <c r="BL196" s="18" t="s">
        <v>250</v>
      </c>
      <c r="BM196" s="193" t="s">
        <v>1764</v>
      </c>
    </row>
    <row r="197" s="2" customFormat="1" ht="33" customHeight="1">
      <c r="A197" s="37"/>
      <c r="B197" s="180"/>
      <c r="C197" s="181" t="s">
        <v>438</v>
      </c>
      <c r="D197" s="181" t="s">
        <v>171</v>
      </c>
      <c r="E197" s="182" t="s">
        <v>1765</v>
      </c>
      <c r="F197" s="183" t="s">
        <v>1766</v>
      </c>
      <c r="G197" s="184" t="s">
        <v>242</v>
      </c>
      <c r="H197" s="185">
        <v>0.001</v>
      </c>
      <c r="I197" s="186"/>
      <c r="J197" s="187">
        <f>ROUND(I197*H197,2)</f>
        <v>0</v>
      </c>
      <c r="K197" s="188"/>
      <c r="L197" s="38"/>
      <c r="M197" s="189" t="s">
        <v>1</v>
      </c>
      <c r="N197" s="190" t="s">
        <v>42</v>
      </c>
      <c r="O197" s="76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3" t="s">
        <v>250</v>
      </c>
      <c r="AT197" s="193" t="s">
        <v>171</v>
      </c>
      <c r="AU197" s="193" t="s">
        <v>86</v>
      </c>
      <c r="AY197" s="18" t="s">
        <v>168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8" t="s">
        <v>84</v>
      </c>
      <c r="BK197" s="194">
        <f>ROUND(I197*H197,2)</f>
        <v>0</v>
      </c>
      <c r="BL197" s="18" t="s">
        <v>250</v>
      </c>
      <c r="BM197" s="193" t="s">
        <v>1767</v>
      </c>
    </row>
    <row r="198" s="2" customFormat="1" ht="49.92" customHeight="1">
      <c r="A198" s="37"/>
      <c r="B198" s="38"/>
      <c r="C198" s="37"/>
      <c r="D198" s="37"/>
      <c r="E198" s="170" t="s">
        <v>1591</v>
      </c>
      <c r="F198" s="170" t="s">
        <v>1592</v>
      </c>
      <c r="G198" s="37"/>
      <c r="H198" s="37"/>
      <c r="I198" s="37"/>
      <c r="J198" s="156">
        <f>BK198</f>
        <v>0</v>
      </c>
      <c r="K198" s="37"/>
      <c r="L198" s="38"/>
      <c r="M198" s="198"/>
      <c r="N198" s="199"/>
      <c r="O198" s="76"/>
      <c r="P198" s="76"/>
      <c r="Q198" s="76"/>
      <c r="R198" s="76"/>
      <c r="S198" s="76"/>
      <c r="T198" s="7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8" t="s">
        <v>76</v>
      </c>
      <c r="AU198" s="18" t="s">
        <v>77</v>
      </c>
      <c r="AY198" s="18" t="s">
        <v>1593</v>
      </c>
      <c r="BK198" s="194">
        <f>SUM(BK199:BK203)</f>
        <v>0</v>
      </c>
    </row>
    <row r="199" s="2" customFormat="1" ht="16.32" customHeight="1">
      <c r="A199" s="37"/>
      <c r="B199" s="38"/>
      <c r="C199" s="236" t="s">
        <v>1</v>
      </c>
      <c r="D199" s="236" t="s">
        <v>171</v>
      </c>
      <c r="E199" s="237" t="s">
        <v>1</v>
      </c>
      <c r="F199" s="238" t="s">
        <v>1</v>
      </c>
      <c r="G199" s="239" t="s">
        <v>1</v>
      </c>
      <c r="H199" s="240"/>
      <c r="I199" s="241"/>
      <c r="J199" s="242">
        <f>BK199</f>
        <v>0</v>
      </c>
      <c r="K199" s="243"/>
      <c r="L199" s="38"/>
      <c r="M199" s="244" t="s">
        <v>1</v>
      </c>
      <c r="N199" s="245" t="s">
        <v>42</v>
      </c>
      <c r="O199" s="76"/>
      <c r="P199" s="76"/>
      <c r="Q199" s="76"/>
      <c r="R199" s="76"/>
      <c r="S199" s="76"/>
      <c r="T199" s="7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8" t="s">
        <v>1593</v>
      </c>
      <c r="AU199" s="18" t="s">
        <v>84</v>
      </c>
      <c r="AY199" s="18" t="s">
        <v>1593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8" t="s">
        <v>84</v>
      </c>
      <c r="BK199" s="194">
        <f>I199*H199</f>
        <v>0</v>
      </c>
    </row>
    <row r="200" s="2" customFormat="1" ht="16.32" customHeight="1">
      <c r="A200" s="37"/>
      <c r="B200" s="38"/>
      <c r="C200" s="236" t="s">
        <v>1</v>
      </c>
      <c r="D200" s="236" t="s">
        <v>171</v>
      </c>
      <c r="E200" s="237" t="s">
        <v>1</v>
      </c>
      <c r="F200" s="238" t="s">
        <v>1</v>
      </c>
      <c r="G200" s="239" t="s">
        <v>1</v>
      </c>
      <c r="H200" s="240"/>
      <c r="I200" s="241"/>
      <c r="J200" s="242">
        <f>BK200</f>
        <v>0</v>
      </c>
      <c r="K200" s="243"/>
      <c r="L200" s="38"/>
      <c r="M200" s="244" t="s">
        <v>1</v>
      </c>
      <c r="N200" s="245" t="s">
        <v>42</v>
      </c>
      <c r="O200" s="76"/>
      <c r="P200" s="76"/>
      <c r="Q200" s="76"/>
      <c r="R200" s="76"/>
      <c r="S200" s="76"/>
      <c r="T200" s="7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8" t="s">
        <v>1593</v>
      </c>
      <c r="AU200" s="18" t="s">
        <v>84</v>
      </c>
      <c r="AY200" s="18" t="s">
        <v>1593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8" t="s">
        <v>84</v>
      </c>
      <c r="BK200" s="194">
        <f>I200*H200</f>
        <v>0</v>
      </c>
    </row>
    <row r="201" s="2" customFormat="1" ht="16.32" customHeight="1">
      <c r="A201" s="37"/>
      <c r="B201" s="38"/>
      <c r="C201" s="236" t="s">
        <v>1</v>
      </c>
      <c r="D201" s="236" t="s">
        <v>171</v>
      </c>
      <c r="E201" s="237" t="s">
        <v>1</v>
      </c>
      <c r="F201" s="238" t="s">
        <v>1</v>
      </c>
      <c r="G201" s="239" t="s">
        <v>1</v>
      </c>
      <c r="H201" s="240"/>
      <c r="I201" s="241"/>
      <c r="J201" s="242">
        <f>BK201</f>
        <v>0</v>
      </c>
      <c r="K201" s="243"/>
      <c r="L201" s="38"/>
      <c r="M201" s="244" t="s">
        <v>1</v>
      </c>
      <c r="N201" s="245" t="s">
        <v>42</v>
      </c>
      <c r="O201" s="76"/>
      <c r="P201" s="76"/>
      <c r="Q201" s="76"/>
      <c r="R201" s="76"/>
      <c r="S201" s="76"/>
      <c r="T201" s="7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8" t="s">
        <v>1593</v>
      </c>
      <c r="AU201" s="18" t="s">
        <v>84</v>
      </c>
      <c r="AY201" s="18" t="s">
        <v>1593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8" t="s">
        <v>84</v>
      </c>
      <c r="BK201" s="194">
        <f>I201*H201</f>
        <v>0</v>
      </c>
    </row>
    <row r="202" s="2" customFormat="1" ht="16.32" customHeight="1">
      <c r="A202" s="37"/>
      <c r="B202" s="38"/>
      <c r="C202" s="236" t="s">
        <v>1</v>
      </c>
      <c r="D202" s="236" t="s">
        <v>171</v>
      </c>
      <c r="E202" s="237" t="s">
        <v>1</v>
      </c>
      <c r="F202" s="238" t="s">
        <v>1</v>
      </c>
      <c r="G202" s="239" t="s">
        <v>1</v>
      </c>
      <c r="H202" s="240"/>
      <c r="I202" s="241"/>
      <c r="J202" s="242">
        <f>BK202</f>
        <v>0</v>
      </c>
      <c r="K202" s="243"/>
      <c r="L202" s="38"/>
      <c r="M202" s="244" t="s">
        <v>1</v>
      </c>
      <c r="N202" s="245" t="s">
        <v>42</v>
      </c>
      <c r="O202" s="76"/>
      <c r="P202" s="76"/>
      <c r="Q202" s="76"/>
      <c r="R202" s="76"/>
      <c r="S202" s="76"/>
      <c r="T202" s="7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8" t="s">
        <v>1593</v>
      </c>
      <c r="AU202" s="18" t="s">
        <v>84</v>
      </c>
      <c r="AY202" s="18" t="s">
        <v>1593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8" t="s">
        <v>84</v>
      </c>
      <c r="BK202" s="194">
        <f>I202*H202</f>
        <v>0</v>
      </c>
    </row>
    <row r="203" s="2" customFormat="1" ht="16.32" customHeight="1">
      <c r="A203" s="37"/>
      <c r="B203" s="38"/>
      <c r="C203" s="236" t="s">
        <v>1</v>
      </c>
      <c r="D203" s="236" t="s">
        <v>171</v>
      </c>
      <c r="E203" s="237" t="s">
        <v>1</v>
      </c>
      <c r="F203" s="238" t="s">
        <v>1</v>
      </c>
      <c r="G203" s="239" t="s">
        <v>1</v>
      </c>
      <c r="H203" s="240"/>
      <c r="I203" s="241"/>
      <c r="J203" s="242">
        <f>BK203</f>
        <v>0</v>
      </c>
      <c r="K203" s="243"/>
      <c r="L203" s="38"/>
      <c r="M203" s="244" t="s">
        <v>1</v>
      </c>
      <c r="N203" s="245" t="s">
        <v>42</v>
      </c>
      <c r="O203" s="246"/>
      <c r="P203" s="246"/>
      <c r="Q203" s="246"/>
      <c r="R203" s="246"/>
      <c r="S203" s="246"/>
      <c r="T203" s="24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8" t="s">
        <v>1593</v>
      </c>
      <c r="AU203" s="18" t="s">
        <v>84</v>
      </c>
      <c r="AY203" s="18" t="s">
        <v>1593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8" t="s">
        <v>84</v>
      </c>
      <c r="BK203" s="194">
        <f>I203*H203</f>
        <v>0</v>
      </c>
    </row>
    <row r="204" s="2" customFormat="1" ht="6.96" customHeight="1">
      <c r="A204" s="37"/>
      <c r="B204" s="59"/>
      <c r="C204" s="60"/>
      <c r="D204" s="60"/>
      <c r="E204" s="60"/>
      <c r="F204" s="60"/>
      <c r="G204" s="60"/>
      <c r="H204" s="60"/>
      <c r="I204" s="60"/>
      <c r="J204" s="60"/>
      <c r="K204" s="60"/>
      <c r="L204" s="38"/>
      <c r="M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</row>
  </sheetData>
  <autoFilter ref="C130:K20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dataValidations count="2">
    <dataValidation type="list" allowBlank="1" showInputMessage="1" showErrorMessage="1" error="Povoleny jsou hodnoty K, M." sqref="D199:D204">
      <formula1>"K, M"</formula1>
    </dataValidation>
    <dataValidation type="list" allowBlank="1" showInputMessage="1" showErrorMessage="1" error="Povoleny jsou hodnoty základní, snížená, zákl. přenesená, sníž. přenesená, nulová." sqref="N199:N204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1" customFormat="1" ht="12" customHeight="1">
      <c r="B8" s="21"/>
      <c r="D8" s="31" t="s">
        <v>118</v>
      </c>
      <c r="L8" s="21"/>
    </row>
    <row r="9" s="2" customFormat="1" ht="16.5" customHeight="1">
      <c r="A9" s="37"/>
      <c r="B9" s="38"/>
      <c r="C9" s="37"/>
      <c r="D9" s="37"/>
      <c r="E9" s="128" t="s">
        <v>119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1594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1768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tr">
        <f>IF('Rekapitulace stavby'!AN10="","",'Rekapitulace stavby'!AN10)</f>
        <v/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26</v>
      </c>
      <c r="J17" s="26" t="str">
        <f>IF('Rekapitulace stavby'!AN11="","",'Rekapitulace stavby'!AN11)</f>
        <v/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27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26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29</v>
      </c>
      <c r="E22" s="37"/>
      <c r="F22" s="37"/>
      <c r="G22" s="37"/>
      <c r="H22" s="37"/>
      <c r="I22" s="31" t="s">
        <v>25</v>
      </c>
      <c r="J22" s="26" t="str">
        <f>IF('Rekapitulace stavby'!AN16="","",'Rekapitulace stavby'!AN16)</f>
        <v>28203097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tr">
        <f>IF('Rekapitulace stavby'!E17="","",'Rekapitulace stavby'!E17)</f>
        <v>RHM a.s.</v>
      </c>
      <c r="F23" s="37"/>
      <c r="G23" s="37"/>
      <c r="H23" s="37"/>
      <c r="I23" s="31" t="s">
        <v>26</v>
      </c>
      <c r="J23" s="26" t="str">
        <f>IF('Rekapitulace stavby'!AN17="","",'Rekapitulace stavby'!AN17)</f>
        <v>CZ28203097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26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ROUND(J132,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ROUND((ROUND((SUM(BE132:BE204)),  2) + SUM(BE206:BE210)), 2)</f>
        <v>0</v>
      </c>
      <c r="G35" s="37"/>
      <c r="H35" s="37"/>
      <c r="I35" s="135">
        <v>0.20999999999999999</v>
      </c>
      <c r="J35" s="134">
        <f>ROUND((ROUND(((SUM(BE132:BE204))*I35),  2) + (SUM(BE206:BE210)*I35)),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ROUND((ROUND((SUM(BF132:BF204)),  2) + SUM(BF206:BF210)), 2)</f>
        <v>0</v>
      </c>
      <c r="G36" s="37"/>
      <c r="H36" s="37"/>
      <c r="I36" s="135">
        <v>0.12</v>
      </c>
      <c r="J36" s="134">
        <f>ROUND((ROUND(((SUM(BF132:BF204))*I36),  2) + (SUM(BF206:BF210)*I36)),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ROUND((ROUND((SUM(BG132:BG204)),  2) + SUM(BG206:BG210)),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ROUND((ROUND((SUM(BH132:BH204)),  2) + SUM(BH206:BH210)),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ROUND((ROUND((SUM(BI132:BI204)),  2) + SUM(BI206:BI210)),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118</v>
      </c>
      <c r="L86" s="21"/>
    </row>
    <row r="87" s="2" customFormat="1" ht="16.5" customHeight="1">
      <c r="A87" s="37"/>
      <c r="B87" s="38"/>
      <c r="C87" s="37"/>
      <c r="D87" s="37"/>
      <c r="E87" s="128" t="s">
        <v>119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1594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SO-01 VZT - Vzduchotechnika D14c - Pavilon A1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 </v>
      </c>
      <c r="G91" s="37"/>
      <c r="H91" s="37"/>
      <c r="I91" s="31" t="s">
        <v>22</v>
      </c>
      <c r="J91" s="68" t="str">
        <f>IF(J14="","",J14)</f>
        <v>19. 11. 2025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29</v>
      </c>
      <c r="J93" s="35" t="str">
        <f>E23</f>
        <v>RHM a.s.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7"/>
      <c r="E94" s="37"/>
      <c r="F94" s="26" t="str">
        <f>IF(E20="","",E20)</f>
        <v>Vyplň údaj</v>
      </c>
      <c r="G94" s="37"/>
      <c r="H94" s="37"/>
      <c r="I94" s="31" t="s">
        <v>34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121</v>
      </c>
      <c r="D96" s="136"/>
      <c r="E96" s="136"/>
      <c r="F96" s="136"/>
      <c r="G96" s="136"/>
      <c r="H96" s="136"/>
      <c r="I96" s="136"/>
      <c r="J96" s="145" t="s">
        <v>122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123</v>
      </c>
      <c r="D98" s="37"/>
      <c r="E98" s="37"/>
      <c r="F98" s="37"/>
      <c r="G98" s="37"/>
      <c r="H98" s="37"/>
      <c r="I98" s="37"/>
      <c r="J98" s="95">
        <f>J132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124</v>
      </c>
    </row>
    <row r="99" s="9" customFormat="1" ht="24.96" customHeight="1">
      <c r="A99" s="9"/>
      <c r="B99" s="147"/>
      <c r="C99" s="9"/>
      <c r="D99" s="148" t="s">
        <v>125</v>
      </c>
      <c r="E99" s="149"/>
      <c r="F99" s="149"/>
      <c r="G99" s="149"/>
      <c r="H99" s="149"/>
      <c r="I99" s="149"/>
      <c r="J99" s="150">
        <f>J133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129</v>
      </c>
      <c r="E100" s="153"/>
      <c r="F100" s="153"/>
      <c r="G100" s="153"/>
      <c r="H100" s="153"/>
      <c r="I100" s="153"/>
      <c r="J100" s="154">
        <f>J134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130</v>
      </c>
      <c r="E101" s="153"/>
      <c r="F101" s="153"/>
      <c r="G101" s="153"/>
      <c r="H101" s="153"/>
      <c r="I101" s="153"/>
      <c r="J101" s="154">
        <f>J137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J139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134</v>
      </c>
      <c r="E103" s="153"/>
      <c r="F103" s="153"/>
      <c r="G103" s="153"/>
      <c r="H103" s="153"/>
      <c r="I103" s="153"/>
      <c r="J103" s="154">
        <f>J143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135</v>
      </c>
      <c r="E104" s="153"/>
      <c r="F104" s="153"/>
      <c r="G104" s="153"/>
      <c r="H104" s="153"/>
      <c r="I104" s="153"/>
      <c r="J104" s="154">
        <f>J150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7"/>
      <c r="C105" s="9"/>
      <c r="D105" s="148" t="s">
        <v>136</v>
      </c>
      <c r="E105" s="149"/>
      <c r="F105" s="149"/>
      <c r="G105" s="149"/>
      <c r="H105" s="149"/>
      <c r="I105" s="149"/>
      <c r="J105" s="150">
        <f>J152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1"/>
      <c r="C106" s="10"/>
      <c r="D106" s="152" t="s">
        <v>138</v>
      </c>
      <c r="E106" s="153"/>
      <c r="F106" s="153"/>
      <c r="G106" s="153"/>
      <c r="H106" s="153"/>
      <c r="I106" s="153"/>
      <c r="J106" s="154">
        <f>J153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1769</v>
      </c>
      <c r="E107" s="153"/>
      <c r="F107" s="153"/>
      <c r="G107" s="153"/>
      <c r="H107" s="153"/>
      <c r="I107" s="153"/>
      <c r="J107" s="154">
        <f>J167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140</v>
      </c>
      <c r="E108" s="153"/>
      <c r="F108" s="153"/>
      <c r="G108" s="153"/>
      <c r="H108" s="153"/>
      <c r="I108" s="153"/>
      <c r="J108" s="154">
        <f>J173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1770</v>
      </c>
      <c r="E109" s="153"/>
      <c r="F109" s="153"/>
      <c r="G109" s="153"/>
      <c r="H109" s="153"/>
      <c r="I109" s="153"/>
      <c r="J109" s="154">
        <f>J181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1.84" customHeight="1">
      <c r="A110" s="9"/>
      <c r="B110" s="147"/>
      <c r="C110" s="9"/>
      <c r="D110" s="155" t="s">
        <v>152</v>
      </c>
      <c r="E110" s="9"/>
      <c r="F110" s="9"/>
      <c r="G110" s="9"/>
      <c r="H110" s="9"/>
      <c r="I110" s="9"/>
      <c r="J110" s="156">
        <f>J205</f>
        <v>0</v>
      </c>
      <c r="K110" s="9"/>
      <c r="L110" s="14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153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128" t="str">
        <f>E7</f>
        <v>Dostavba budovy - zkapacitnění - ZŠ Hovorčovická, Praha 8</v>
      </c>
      <c r="F120" s="31"/>
      <c r="G120" s="31"/>
      <c r="H120" s="31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" customFormat="1" ht="12" customHeight="1">
      <c r="B121" s="21"/>
      <c r="C121" s="31" t="s">
        <v>118</v>
      </c>
      <c r="L121" s="21"/>
    </row>
    <row r="122" s="2" customFormat="1" ht="16.5" customHeight="1">
      <c r="A122" s="37"/>
      <c r="B122" s="38"/>
      <c r="C122" s="37"/>
      <c r="D122" s="37"/>
      <c r="E122" s="128" t="s">
        <v>119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1594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66" t="str">
        <f>E11</f>
        <v>SO-01 VZT - Vzduchotechnika D14c - Pavilon A1</v>
      </c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20</v>
      </c>
      <c r="D126" s="37"/>
      <c r="E126" s="37"/>
      <c r="F126" s="26" t="str">
        <f>F14</f>
        <v xml:space="preserve"> </v>
      </c>
      <c r="G126" s="37"/>
      <c r="H126" s="37"/>
      <c r="I126" s="31" t="s">
        <v>22</v>
      </c>
      <c r="J126" s="68" t="str">
        <f>IF(J14="","",J14)</f>
        <v>19. 11. 2025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24</v>
      </c>
      <c r="D128" s="37"/>
      <c r="E128" s="37"/>
      <c r="F128" s="26" t="str">
        <f>E17</f>
        <v xml:space="preserve"> </v>
      </c>
      <c r="G128" s="37"/>
      <c r="H128" s="37"/>
      <c r="I128" s="31" t="s">
        <v>29</v>
      </c>
      <c r="J128" s="35" t="str">
        <f>E23</f>
        <v>RHM a.s.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27</v>
      </c>
      <c r="D129" s="37"/>
      <c r="E129" s="37"/>
      <c r="F129" s="26" t="str">
        <f>IF(E20="","",E20)</f>
        <v>Vyplň údaj</v>
      </c>
      <c r="G129" s="37"/>
      <c r="H129" s="37"/>
      <c r="I129" s="31" t="s">
        <v>34</v>
      </c>
      <c r="J129" s="35" t="str">
        <f>E26</f>
        <v xml:space="preserve"> 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157"/>
      <c r="B131" s="158"/>
      <c r="C131" s="159" t="s">
        <v>154</v>
      </c>
      <c r="D131" s="160" t="s">
        <v>62</v>
      </c>
      <c r="E131" s="160" t="s">
        <v>58</v>
      </c>
      <c r="F131" s="160" t="s">
        <v>59</v>
      </c>
      <c r="G131" s="160" t="s">
        <v>155</v>
      </c>
      <c r="H131" s="160" t="s">
        <v>156</v>
      </c>
      <c r="I131" s="160" t="s">
        <v>157</v>
      </c>
      <c r="J131" s="161" t="s">
        <v>122</v>
      </c>
      <c r="K131" s="162" t="s">
        <v>158</v>
      </c>
      <c r="L131" s="163"/>
      <c r="M131" s="85" t="s">
        <v>1</v>
      </c>
      <c r="N131" s="86" t="s">
        <v>41</v>
      </c>
      <c r="O131" s="86" t="s">
        <v>159</v>
      </c>
      <c r="P131" s="86" t="s">
        <v>160</v>
      </c>
      <c r="Q131" s="86" t="s">
        <v>161</v>
      </c>
      <c r="R131" s="86" t="s">
        <v>162</v>
      </c>
      <c r="S131" s="86" t="s">
        <v>163</v>
      </c>
      <c r="T131" s="87" t="s">
        <v>164</v>
      </c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</row>
    <row r="132" s="2" customFormat="1" ht="22.8" customHeight="1">
      <c r="A132" s="37"/>
      <c r="B132" s="38"/>
      <c r="C132" s="92" t="s">
        <v>165</v>
      </c>
      <c r="D132" s="37"/>
      <c r="E132" s="37"/>
      <c r="F132" s="37"/>
      <c r="G132" s="37"/>
      <c r="H132" s="37"/>
      <c r="I132" s="37"/>
      <c r="J132" s="164">
        <f>BK132</f>
        <v>0</v>
      </c>
      <c r="K132" s="37"/>
      <c r="L132" s="38"/>
      <c r="M132" s="88"/>
      <c r="N132" s="72"/>
      <c r="O132" s="89"/>
      <c r="P132" s="165">
        <f>P133+P152+P205</f>
        <v>0</v>
      </c>
      <c r="Q132" s="89"/>
      <c r="R132" s="165">
        <f>R133+R152+R205</f>
        <v>2.5099479999999996</v>
      </c>
      <c r="S132" s="89"/>
      <c r="T132" s="166">
        <f>T133+T152+T205</f>
        <v>0.31368000000000001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76</v>
      </c>
      <c r="AU132" s="18" t="s">
        <v>124</v>
      </c>
      <c r="BK132" s="167">
        <f>BK133+BK152+BK205</f>
        <v>0</v>
      </c>
    </row>
    <row r="133" s="12" customFormat="1" ht="25.92" customHeight="1">
      <c r="A133" s="12"/>
      <c r="B133" s="168"/>
      <c r="C133" s="12"/>
      <c r="D133" s="169" t="s">
        <v>76</v>
      </c>
      <c r="E133" s="170" t="s">
        <v>166</v>
      </c>
      <c r="F133" s="170" t="s">
        <v>167</v>
      </c>
      <c r="G133" s="12"/>
      <c r="H133" s="12"/>
      <c r="I133" s="171"/>
      <c r="J133" s="156">
        <f>BK133</f>
        <v>0</v>
      </c>
      <c r="K133" s="12"/>
      <c r="L133" s="168"/>
      <c r="M133" s="172"/>
      <c r="N133" s="173"/>
      <c r="O133" s="173"/>
      <c r="P133" s="174">
        <f>P134+P137+P139+P143+P150</f>
        <v>0</v>
      </c>
      <c r="Q133" s="173"/>
      <c r="R133" s="174">
        <f>R134+R137+R139+R143+R150</f>
        <v>0.49762799999999996</v>
      </c>
      <c r="S133" s="173"/>
      <c r="T133" s="175">
        <f>T134+T137+T139+T143+T150</f>
        <v>0.31368000000000001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9" t="s">
        <v>84</v>
      </c>
      <c r="AT133" s="176" t="s">
        <v>76</v>
      </c>
      <c r="AU133" s="176" t="s">
        <v>77</v>
      </c>
      <c r="AY133" s="169" t="s">
        <v>168</v>
      </c>
      <c r="BK133" s="177">
        <f>BK134+BK137+BK139+BK143+BK150</f>
        <v>0</v>
      </c>
    </row>
    <row r="134" s="12" customFormat="1" ht="22.8" customHeight="1">
      <c r="A134" s="12"/>
      <c r="B134" s="168"/>
      <c r="C134" s="12"/>
      <c r="D134" s="169" t="s">
        <v>76</v>
      </c>
      <c r="E134" s="178" t="s">
        <v>181</v>
      </c>
      <c r="F134" s="178" t="s">
        <v>297</v>
      </c>
      <c r="G134" s="12"/>
      <c r="H134" s="12"/>
      <c r="I134" s="171"/>
      <c r="J134" s="179">
        <f>BK134</f>
        <v>0</v>
      </c>
      <c r="K134" s="12"/>
      <c r="L134" s="168"/>
      <c r="M134" s="172"/>
      <c r="N134" s="173"/>
      <c r="O134" s="173"/>
      <c r="P134" s="174">
        <f>SUM(P135:P136)</f>
        <v>0</v>
      </c>
      <c r="Q134" s="173"/>
      <c r="R134" s="174">
        <f>SUM(R135:R136)</f>
        <v>0.43791999999999998</v>
      </c>
      <c r="S134" s="173"/>
      <c r="T134" s="175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9" t="s">
        <v>84</v>
      </c>
      <c r="AT134" s="176" t="s">
        <v>76</v>
      </c>
      <c r="AU134" s="176" t="s">
        <v>84</v>
      </c>
      <c r="AY134" s="169" t="s">
        <v>168</v>
      </c>
      <c r="BK134" s="177">
        <f>SUM(BK135:BK136)</f>
        <v>0</v>
      </c>
    </row>
    <row r="135" s="2" customFormat="1" ht="24.15" customHeight="1">
      <c r="A135" s="37"/>
      <c r="B135" s="180"/>
      <c r="C135" s="181" t="s">
        <v>84</v>
      </c>
      <c r="D135" s="181" t="s">
        <v>171</v>
      </c>
      <c r="E135" s="182" t="s">
        <v>1771</v>
      </c>
      <c r="F135" s="183" t="s">
        <v>1772</v>
      </c>
      <c r="G135" s="184" t="s">
        <v>316</v>
      </c>
      <c r="H135" s="185">
        <v>4</v>
      </c>
      <c r="I135" s="186"/>
      <c r="J135" s="187">
        <f>ROUND(I135*H135,2)</f>
        <v>0</v>
      </c>
      <c r="K135" s="188"/>
      <c r="L135" s="38"/>
      <c r="M135" s="189" t="s">
        <v>1</v>
      </c>
      <c r="N135" s="190" t="s">
        <v>42</v>
      </c>
      <c r="O135" s="76"/>
      <c r="P135" s="191">
        <f>O135*H135</f>
        <v>0</v>
      </c>
      <c r="Q135" s="191">
        <v>0.012619999999999999</v>
      </c>
      <c r="R135" s="191">
        <f>Q135*H135</f>
        <v>0.050479999999999997</v>
      </c>
      <c r="S135" s="191">
        <v>0</v>
      </c>
      <c r="T135" s="19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3" t="s">
        <v>175</v>
      </c>
      <c r="AT135" s="193" t="s">
        <v>171</v>
      </c>
      <c r="AU135" s="193" t="s">
        <v>86</v>
      </c>
      <c r="AY135" s="18" t="s">
        <v>168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8" t="s">
        <v>84</v>
      </c>
      <c r="BK135" s="194">
        <f>ROUND(I135*H135,2)</f>
        <v>0</v>
      </c>
      <c r="BL135" s="18" t="s">
        <v>175</v>
      </c>
      <c r="BM135" s="193" t="s">
        <v>1773</v>
      </c>
    </row>
    <row r="136" s="2" customFormat="1" ht="33" customHeight="1">
      <c r="A136" s="37"/>
      <c r="B136" s="180"/>
      <c r="C136" s="181" t="s">
        <v>86</v>
      </c>
      <c r="D136" s="181" t="s">
        <v>171</v>
      </c>
      <c r="E136" s="182" t="s">
        <v>1600</v>
      </c>
      <c r="F136" s="183" t="s">
        <v>1601</v>
      </c>
      <c r="G136" s="184" t="s">
        <v>316</v>
      </c>
      <c r="H136" s="185">
        <v>8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42</v>
      </c>
      <c r="O136" s="76"/>
      <c r="P136" s="191">
        <f>O136*H136</f>
        <v>0</v>
      </c>
      <c r="Q136" s="191">
        <v>0.048430000000000001</v>
      </c>
      <c r="R136" s="191">
        <f>Q136*H136</f>
        <v>0.38744000000000001</v>
      </c>
      <c r="S136" s="191">
        <v>0</v>
      </c>
      <c r="T136" s="19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3" t="s">
        <v>175</v>
      </c>
      <c r="AT136" s="193" t="s">
        <v>171</v>
      </c>
      <c r="AU136" s="193" t="s">
        <v>86</v>
      </c>
      <c r="AY136" s="18" t="s">
        <v>168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8" t="s">
        <v>84</v>
      </c>
      <c r="BK136" s="194">
        <f>ROUND(I136*H136,2)</f>
        <v>0</v>
      </c>
      <c r="BL136" s="18" t="s">
        <v>175</v>
      </c>
      <c r="BM136" s="193" t="s">
        <v>1774</v>
      </c>
    </row>
    <row r="137" s="12" customFormat="1" ht="22.8" customHeight="1">
      <c r="A137" s="12"/>
      <c r="B137" s="168"/>
      <c r="C137" s="12"/>
      <c r="D137" s="169" t="s">
        <v>76</v>
      </c>
      <c r="E137" s="178" t="s">
        <v>175</v>
      </c>
      <c r="F137" s="178" t="s">
        <v>375</v>
      </c>
      <c r="G137" s="12"/>
      <c r="H137" s="12"/>
      <c r="I137" s="171"/>
      <c r="J137" s="179">
        <f>BK137</f>
        <v>0</v>
      </c>
      <c r="K137" s="12"/>
      <c r="L137" s="168"/>
      <c r="M137" s="172"/>
      <c r="N137" s="173"/>
      <c r="O137" s="173"/>
      <c r="P137" s="174">
        <f>P138</f>
        <v>0</v>
      </c>
      <c r="Q137" s="173"/>
      <c r="R137" s="174">
        <f>R138</f>
        <v>0.0591</v>
      </c>
      <c r="S137" s="173"/>
      <c r="T137" s="175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9" t="s">
        <v>84</v>
      </c>
      <c r="AT137" s="176" t="s">
        <v>76</v>
      </c>
      <c r="AU137" s="176" t="s">
        <v>84</v>
      </c>
      <c r="AY137" s="169" t="s">
        <v>168</v>
      </c>
      <c r="BK137" s="177">
        <f>BK138</f>
        <v>0</v>
      </c>
    </row>
    <row r="138" s="2" customFormat="1" ht="24.15" customHeight="1">
      <c r="A138" s="37"/>
      <c r="B138" s="180"/>
      <c r="C138" s="181" t="s">
        <v>181</v>
      </c>
      <c r="D138" s="181" t="s">
        <v>171</v>
      </c>
      <c r="E138" s="182" t="s">
        <v>1775</v>
      </c>
      <c r="F138" s="183" t="s">
        <v>1776</v>
      </c>
      <c r="G138" s="184" t="s">
        <v>316</v>
      </c>
      <c r="H138" s="185">
        <v>3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42</v>
      </c>
      <c r="O138" s="76"/>
      <c r="P138" s="191">
        <f>O138*H138</f>
        <v>0</v>
      </c>
      <c r="Q138" s="191">
        <v>0.019699999999999999</v>
      </c>
      <c r="R138" s="191">
        <f>Q138*H138</f>
        <v>0.0591</v>
      </c>
      <c r="S138" s="191">
        <v>0</v>
      </c>
      <c r="T138" s="19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3" t="s">
        <v>175</v>
      </c>
      <c r="AT138" s="193" t="s">
        <v>171</v>
      </c>
      <c r="AU138" s="193" t="s">
        <v>86</v>
      </c>
      <c r="AY138" s="18" t="s">
        <v>168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84</v>
      </c>
      <c r="BK138" s="194">
        <f>ROUND(I138*H138,2)</f>
        <v>0</v>
      </c>
      <c r="BL138" s="18" t="s">
        <v>175</v>
      </c>
      <c r="BM138" s="193" t="s">
        <v>1777</v>
      </c>
    </row>
    <row r="139" s="12" customFormat="1" ht="22.8" customHeight="1">
      <c r="A139" s="12"/>
      <c r="B139" s="168"/>
      <c r="C139" s="12"/>
      <c r="D139" s="169" t="s">
        <v>76</v>
      </c>
      <c r="E139" s="178" t="s">
        <v>215</v>
      </c>
      <c r="F139" s="178" t="s">
        <v>620</v>
      </c>
      <c r="G139" s="12"/>
      <c r="H139" s="12"/>
      <c r="I139" s="171"/>
      <c r="J139" s="179">
        <f>BK139</f>
        <v>0</v>
      </c>
      <c r="K139" s="12"/>
      <c r="L139" s="168"/>
      <c r="M139" s="172"/>
      <c r="N139" s="173"/>
      <c r="O139" s="173"/>
      <c r="P139" s="174">
        <f>SUM(P140:P142)</f>
        <v>0</v>
      </c>
      <c r="Q139" s="173"/>
      <c r="R139" s="174">
        <f>SUM(R140:R142)</f>
        <v>0.00060800000000000003</v>
      </c>
      <c r="S139" s="173"/>
      <c r="T139" s="175">
        <f>SUM(T140:T142)</f>
        <v>0.31368000000000001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9" t="s">
        <v>84</v>
      </c>
      <c r="AT139" s="176" t="s">
        <v>76</v>
      </c>
      <c r="AU139" s="176" t="s">
        <v>84</v>
      </c>
      <c r="AY139" s="169" t="s">
        <v>168</v>
      </c>
      <c r="BK139" s="177">
        <f>SUM(BK140:BK142)</f>
        <v>0</v>
      </c>
    </row>
    <row r="140" s="2" customFormat="1" ht="24.15" customHeight="1">
      <c r="A140" s="37"/>
      <c r="B140" s="180"/>
      <c r="C140" s="181" t="s">
        <v>175</v>
      </c>
      <c r="D140" s="181" t="s">
        <v>171</v>
      </c>
      <c r="E140" s="182" t="s">
        <v>1778</v>
      </c>
      <c r="F140" s="183" t="s">
        <v>1779</v>
      </c>
      <c r="G140" s="184" t="s">
        <v>316</v>
      </c>
      <c r="H140" s="185">
        <v>4</v>
      </c>
      <c r="I140" s="186"/>
      <c r="J140" s="187">
        <f>ROUND(I140*H140,2)</f>
        <v>0</v>
      </c>
      <c r="K140" s="188"/>
      <c r="L140" s="38"/>
      <c r="M140" s="189" t="s">
        <v>1</v>
      </c>
      <c r="N140" s="190" t="s">
        <v>42</v>
      </c>
      <c r="O140" s="76"/>
      <c r="P140" s="191">
        <f>O140*H140</f>
        <v>0</v>
      </c>
      <c r="Q140" s="191">
        <v>0</v>
      </c>
      <c r="R140" s="191">
        <f>Q140*H140</f>
        <v>0</v>
      </c>
      <c r="S140" s="191">
        <v>0.053999999999999999</v>
      </c>
      <c r="T140" s="192">
        <f>S140*H140</f>
        <v>0.216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3" t="s">
        <v>175</v>
      </c>
      <c r="AT140" s="193" t="s">
        <v>171</v>
      </c>
      <c r="AU140" s="193" t="s">
        <v>86</v>
      </c>
      <c r="AY140" s="18" t="s">
        <v>168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8" t="s">
        <v>84</v>
      </c>
      <c r="BK140" s="194">
        <f>ROUND(I140*H140,2)</f>
        <v>0</v>
      </c>
      <c r="BL140" s="18" t="s">
        <v>175</v>
      </c>
      <c r="BM140" s="193" t="s">
        <v>1780</v>
      </c>
    </row>
    <row r="141" s="2" customFormat="1" ht="24.15" customHeight="1">
      <c r="A141" s="37"/>
      <c r="B141" s="180"/>
      <c r="C141" s="181" t="s">
        <v>190</v>
      </c>
      <c r="D141" s="181" t="s">
        <v>171</v>
      </c>
      <c r="E141" s="182" t="s">
        <v>1781</v>
      </c>
      <c r="F141" s="183" t="s">
        <v>1782</v>
      </c>
      <c r="G141" s="184" t="s">
        <v>316</v>
      </c>
      <c r="H141" s="185">
        <v>3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42</v>
      </c>
      <c r="O141" s="76"/>
      <c r="P141" s="191">
        <f>O141*H141</f>
        <v>0</v>
      </c>
      <c r="Q141" s="191">
        <v>0</v>
      </c>
      <c r="R141" s="191">
        <f>Q141*H141</f>
        <v>0</v>
      </c>
      <c r="S141" s="191">
        <v>0.032000000000000001</v>
      </c>
      <c r="T141" s="192">
        <f>S141*H141</f>
        <v>0.096000000000000002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3" t="s">
        <v>175</v>
      </c>
      <c r="AT141" s="193" t="s">
        <v>171</v>
      </c>
      <c r="AU141" s="193" t="s">
        <v>86</v>
      </c>
      <c r="AY141" s="18" t="s">
        <v>168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8" t="s">
        <v>84</v>
      </c>
      <c r="BK141" s="194">
        <f>ROUND(I141*H141,2)</f>
        <v>0</v>
      </c>
      <c r="BL141" s="18" t="s">
        <v>175</v>
      </c>
      <c r="BM141" s="193" t="s">
        <v>1783</v>
      </c>
    </row>
    <row r="142" s="2" customFormat="1" ht="24.15" customHeight="1">
      <c r="A142" s="37"/>
      <c r="B142" s="180"/>
      <c r="C142" s="181" t="s">
        <v>194</v>
      </c>
      <c r="D142" s="181" t="s">
        <v>171</v>
      </c>
      <c r="E142" s="182" t="s">
        <v>1603</v>
      </c>
      <c r="F142" s="183" t="s">
        <v>1604</v>
      </c>
      <c r="G142" s="184" t="s">
        <v>520</v>
      </c>
      <c r="H142" s="185">
        <v>0.80000000000000004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42</v>
      </c>
      <c r="O142" s="76"/>
      <c r="P142" s="191">
        <f>O142*H142</f>
        <v>0</v>
      </c>
      <c r="Q142" s="191">
        <v>0.00076000000000000004</v>
      </c>
      <c r="R142" s="191">
        <f>Q142*H142</f>
        <v>0.00060800000000000003</v>
      </c>
      <c r="S142" s="191">
        <v>0.0020999999999999999</v>
      </c>
      <c r="T142" s="192">
        <f>S142*H142</f>
        <v>0.0016800000000000001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3" t="s">
        <v>175</v>
      </c>
      <c r="AT142" s="193" t="s">
        <v>171</v>
      </c>
      <c r="AU142" s="193" t="s">
        <v>86</v>
      </c>
      <c r="AY142" s="18" t="s">
        <v>168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84</v>
      </c>
      <c r="BK142" s="194">
        <f>ROUND(I142*H142,2)</f>
        <v>0</v>
      </c>
      <c r="BL142" s="18" t="s">
        <v>175</v>
      </c>
      <c r="BM142" s="193" t="s">
        <v>1784</v>
      </c>
    </row>
    <row r="143" s="12" customFormat="1" ht="22.8" customHeight="1">
      <c r="A143" s="12"/>
      <c r="B143" s="168"/>
      <c r="C143" s="12"/>
      <c r="D143" s="169" t="s">
        <v>76</v>
      </c>
      <c r="E143" s="178" t="s">
        <v>709</v>
      </c>
      <c r="F143" s="178" t="s">
        <v>710</v>
      </c>
      <c r="G143" s="12"/>
      <c r="H143" s="12"/>
      <c r="I143" s="171"/>
      <c r="J143" s="179">
        <f>BK143</f>
        <v>0</v>
      </c>
      <c r="K143" s="12"/>
      <c r="L143" s="168"/>
      <c r="M143" s="172"/>
      <c r="N143" s="173"/>
      <c r="O143" s="173"/>
      <c r="P143" s="174">
        <f>SUM(P144:P149)</f>
        <v>0</v>
      </c>
      <c r="Q143" s="173"/>
      <c r="R143" s="174">
        <f>SUM(R144:R149)</f>
        <v>0</v>
      </c>
      <c r="S143" s="173"/>
      <c r="T143" s="175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9" t="s">
        <v>84</v>
      </c>
      <c r="AT143" s="176" t="s">
        <v>76</v>
      </c>
      <c r="AU143" s="176" t="s">
        <v>84</v>
      </c>
      <c r="AY143" s="169" t="s">
        <v>168</v>
      </c>
      <c r="BK143" s="177">
        <f>SUM(BK144:BK149)</f>
        <v>0</v>
      </c>
    </row>
    <row r="144" s="2" customFormat="1" ht="24.15" customHeight="1">
      <c r="A144" s="37"/>
      <c r="B144" s="180"/>
      <c r="C144" s="181" t="s">
        <v>199</v>
      </c>
      <c r="D144" s="181" t="s">
        <v>171</v>
      </c>
      <c r="E144" s="182" t="s">
        <v>1612</v>
      </c>
      <c r="F144" s="183" t="s">
        <v>1613</v>
      </c>
      <c r="G144" s="184" t="s">
        <v>242</v>
      </c>
      <c r="H144" s="185">
        <v>0.314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42</v>
      </c>
      <c r="O144" s="76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3" t="s">
        <v>175</v>
      </c>
      <c r="AT144" s="193" t="s">
        <v>171</v>
      </c>
      <c r="AU144" s="193" t="s">
        <v>86</v>
      </c>
      <c r="AY144" s="18" t="s">
        <v>168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8" t="s">
        <v>84</v>
      </c>
      <c r="BK144" s="194">
        <f>ROUND(I144*H144,2)</f>
        <v>0</v>
      </c>
      <c r="BL144" s="18" t="s">
        <v>175</v>
      </c>
      <c r="BM144" s="193" t="s">
        <v>1785</v>
      </c>
    </row>
    <row r="145" s="2" customFormat="1" ht="24.15" customHeight="1">
      <c r="A145" s="37"/>
      <c r="B145" s="180"/>
      <c r="C145" s="181" t="s">
        <v>203</v>
      </c>
      <c r="D145" s="181" t="s">
        <v>171</v>
      </c>
      <c r="E145" s="182" t="s">
        <v>716</v>
      </c>
      <c r="F145" s="183" t="s">
        <v>717</v>
      </c>
      <c r="G145" s="184" t="s">
        <v>242</v>
      </c>
      <c r="H145" s="185">
        <v>0.314</v>
      </c>
      <c r="I145" s="186"/>
      <c r="J145" s="187">
        <f>ROUND(I145*H145,2)</f>
        <v>0</v>
      </c>
      <c r="K145" s="188"/>
      <c r="L145" s="38"/>
      <c r="M145" s="189" t="s">
        <v>1</v>
      </c>
      <c r="N145" s="190" t="s">
        <v>42</v>
      </c>
      <c r="O145" s="76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3" t="s">
        <v>250</v>
      </c>
      <c r="AT145" s="193" t="s">
        <v>171</v>
      </c>
      <c r="AU145" s="193" t="s">
        <v>86</v>
      </c>
      <c r="AY145" s="18" t="s">
        <v>168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8" t="s">
        <v>84</v>
      </c>
      <c r="BK145" s="194">
        <f>ROUND(I145*H145,2)</f>
        <v>0</v>
      </c>
      <c r="BL145" s="18" t="s">
        <v>250</v>
      </c>
      <c r="BM145" s="193" t="s">
        <v>1786</v>
      </c>
    </row>
    <row r="146" s="2" customFormat="1" ht="24.15" customHeight="1">
      <c r="A146" s="37"/>
      <c r="B146" s="180"/>
      <c r="C146" s="181" t="s">
        <v>215</v>
      </c>
      <c r="D146" s="181" t="s">
        <v>171</v>
      </c>
      <c r="E146" s="182" t="s">
        <v>720</v>
      </c>
      <c r="F146" s="183" t="s">
        <v>721</v>
      </c>
      <c r="G146" s="184" t="s">
        <v>242</v>
      </c>
      <c r="H146" s="185">
        <v>6.2800000000000002</v>
      </c>
      <c r="I146" s="186"/>
      <c r="J146" s="187">
        <f>ROUND(I146*H146,2)</f>
        <v>0</v>
      </c>
      <c r="K146" s="188"/>
      <c r="L146" s="38"/>
      <c r="M146" s="189" t="s">
        <v>1</v>
      </c>
      <c r="N146" s="190" t="s">
        <v>42</v>
      </c>
      <c r="O146" s="76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3" t="s">
        <v>175</v>
      </c>
      <c r="AT146" s="193" t="s">
        <v>171</v>
      </c>
      <c r="AU146" s="193" t="s">
        <v>86</v>
      </c>
      <c r="AY146" s="18" t="s">
        <v>168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18" t="s">
        <v>84</v>
      </c>
      <c r="BK146" s="194">
        <f>ROUND(I146*H146,2)</f>
        <v>0</v>
      </c>
      <c r="BL146" s="18" t="s">
        <v>175</v>
      </c>
      <c r="BM146" s="193" t="s">
        <v>1787</v>
      </c>
    </row>
    <row r="147" s="13" customFormat="1">
      <c r="A147" s="13"/>
      <c r="B147" s="211"/>
      <c r="C147" s="13"/>
      <c r="D147" s="195" t="s">
        <v>220</v>
      </c>
      <c r="E147" s="13"/>
      <c r="F147" s="213" t="s">
        <v>1788</v>
      </c>
      <c r="G147" s="13"/>
      <c r="H147" s="214">
        <v>6.2800000000000002</v>
      </c>
      <c r="I147" s="215"/>
      <c r="J147" s="13"/>
      <c r="K147" s="13"/>
      <c r="L147" s="211"/>
      <c r="M147" s="216"/>
      <c r="N147" s="217"/>
      <c r="O147" s="217"/>
      <c r="P147" s="217"/>
      <c r="Q147" s="217"/>
      <c r="R147" s="217"/>
      <c r="S147" s="217"/>
      <c r="T147" s="21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12" t="s">
        <v>220</v>
      </c>
      <c r="AU147" s="212" t="s">
        <v>86</v>
      </c>
      <c r="AV147" s="13" t="s">
        <v>86</v>
      </c>
      <c r="AW147" s="13" t="s">
        <v>3</v>
      </c>
      <c r="AX147" s="13" t="s">
        <v>84</v>
      </c>
      <c r="AY147" s="212" t="s">
        <v>168</v>
      </c>
    </row>
    <row r="148" s="2" customFormat="1" ht="33" customHeight="1">
      <c r="A148" s="37"/>
      <c r="B148" s="180"/>
      <c r="C148" s="181" t="s">
        <v>222</v>
      </c>
      <c r="D148" s="181" t="s">
        <v>171</v>
      </c>
      <c r="E148" s="182" t="s">
        <v>1618</v>
      </c>
      <c r="F148" s="183" t="s">
        <v>1619</v>
      </c>
      <c r="G148" s="184" t="s">
        <v>242</v>
      </c>
      <c r="H148" s="185">
        <v>0.314</v>
      </c>
      <c r="I148" s="186"/>
      <c r="J148" s="187">
        <f>ROUND(I148*H148,2)</f>
        <v>0</v>
      </c>
      <c r="K148" s="188"/>
      <c r="L148" s="38"/>
      <c r="M148" s="189" t="s">
        <v>1</v>
      </c>
      <c r="N148" s="190" t="s">
        <v>42</v>
      </c>
      <c r="O148" s="76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3" t="s">
        <v>175</v>
      </c>
      <c r="AT148" s="193" t="s">
        <v>171</v>
      </c>
      <c r="AU148" s="193" t="s">
        <v>86</v>
      </c>
      <c r="AY148" s="18" t="s">
        <v>168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84</v>
      </c>
      <c r="BK148" s="194">
        <f>ROUND(I148*H148,2)</f>
        <v>0</v>
      </c>
      <c r="BL148" s="18" t="s">
        <v>175</v>
      </c>
      <c r="BM148" s="193" t="s">
        <v>1789</v>
      </c>
    </row>
    <row r="149" s="2" customFormat="1" ht="24.15" customHeight="1">
      <c r="A149" s="37"/>
      <c r="B149" s="180"/>
      <c r="C149" s="181" t="s">
        <v>169</v>
      </c>
      <c r="D149" s="181" t="s">
        <v>171</v>
      </c>
      <c r="E149" s="182" t="s">
        <v>1621</v>
      </c>
      <c r="F149" s="183" t="s">
        <v>1622</v>
      </c>
      <c r="G149" s="184" t="s">
        <v>242</v>
      </c>
      <c r="H149" s="185">
        <v>0.314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42</v>
      </c>
      <c r="O149" s="76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3" t="s">
        <v>175</v>
      </c>
      <c r="AT149" s="193" t="s">
        <v>171</v>
      </c>
      <c r="AU149" s="193" t="s">
        <v>86</v>
      </c>
      <c r="AY149" s="18" t="s">
        <v>168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84</v>
      </c>
      <c r="BK149" s="194">
        <f>ROUND(I149*H149,2)</f>
        <v>0</v>
      </c>
      <c r="BL149" s="18" t="s">
        <v>175</v>
      </c>
      <c r="BM149" s="193" t="s">
        <v>1790</v>
      </c>
    </row>
    <row r="150" s="12" customFormat="1" ht="22.8" customHeight="1">
      <c r="A150" s="12"/>
      <c r="B150" s="168"/>
      <c r="C150" s="12"/>
      <c r="D150" s="169" t="s">
        <v>76</v>
      </c>
      <c r="E150" s="178" t="s">
        <v>728</v>
      </c>
      <c r="F150" s="178" t="s">
        <v>729</v>
      </c>
      <c r="G150" s="12"/>
      <c r="H150" s="12"/>
      <c r="I150" s="171"/>
      <c r="J150" s="179">
        <f>BK150</f>
        <v>0</v>
      </c>
      <c r="K150" s="12"/>
      <c r="L150" s="168"/>
      <c r="M150" s="172"/>
      <c r="N150" s="173"/>
      <c r="O150" s="173"/>
      <c r="P150" s="174">
        <f>P151</f>
        <v>0</v>
      </c>
      <c r="Q150" s="173"/>
      <c r="R150" s="174">
        <f>R151</f>
        <v>0</v>
      </c>
      <c r="S150" s="173"/>
      <c r="T150" s="175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9" t="s">
        <v>84</v>
      </c>
      <c r="AT150" s="176" t="s">
        <v>76</v>
      </c>
      <c r="AU150" s="176" t="s">
        <v>84</v>
      </c>
      <c r="AY150" s="169" t="s">
        <v>168</v>
      </c>
      <c r="BK150" s="177">
        <f>BK151</f>
        <v>0</v>
      </c>
    </row>
    <row r="151" s="2" customFormat="1" ht="24.15" customHeight="1">
      <c r="A151" s="37"/>
      <c r="B151" s="180"/>
      <c r="C151" s="181" t="s">
        <v>8</v>
      </c>
      <c r="D151" s="181" t="s">
        <v>171</v>
      </c>
      <c r="E151" s="182" t="s">
        <v>1624</v>
      </c>
      <c r="F151" s="183" t="s">
        <v>1625</v>
      </c>
      <c r="G151" s="184" t="s">
        <v>242</v>
      </c>
      <c r="H151" s="185">
        <v>0.498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42</v>
      </c>
      <c r="O151" s="76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3" t="s">
        <v>175</v>
      </c>
      <c r="AT151" s="193" t="s">
        <v>171</v>
      </c>
      <c r="AU151" s="193" t="s">
        <v>86</v>
      </c>
      <c r="AY151" s="18" t="s">
        <v>168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84</v>
      </c>
      <c r="BK151" s="194">
        <f>ROUND(I151*H151,2)</f>
        <v>0</v>
      </c>
      <c r="BL151" s="18" t="s">
        <v>175</v>
      </c>
      <c r="BM151" s="193" t="s">
        <v>1791</v>
      </c>
    </row>
    <row r="152" s="12" customFormat="1" ht="25.92" customHeight="1">
      <c r="A152" s="12"/>
      <c r="B152" s="168"/>
      <c r="C152" s="12"/>
      <c r="D152" s="169" t="s">
        <v>76</v>
      </c>
      <c r="E152" s="170" t="s">
        <v>734</v>
      </c>
      <c r="F152" s="170" t="s">
        <v>735</v>
      </c>
      <c r="G152" s="12"/>
      <c r="H152" s="12"/>
      <c r="I152" s="171"/>
      <c r="J152" s="156">
        <f>BK152</f>
        <v>0</v>
      </c>
      <c r="K152" s="12"/>
      <c r="L152" s="168"/>
      <c r="M152" s="172"/>
      <c r="N152" s="173"/>
      <c r="O152" s="173"/>
      <c r="P152" s="174">
        <f>P153+P167+P173+P181</f>
        <v>0</v>
      </c>
      <c r="Q152" s="173"/>
      <c r="R152" s="174">
        <f>R153+R167+R173+R181</f>
        <v>2.0123199999999999</v>
      </c>
      <c r="S152" s="173"/>
      <c r="T152" s="175">
        <f>T153+T167+T173+T181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9" t="s">
        <v>86</v>
      </c>
      <c r="AT152" s="176" t="s">
        <v>76</v>
      </c>
      <c r="AU152" s="176" t="s">
        <v>77</v>
      </c>
      <c r="AY152" s="169" t="s">
        <v>168</v>
      </c>
      <c r="BK152" s="177">
        <f>BK153+BK167+BK173+BK181</f>
        <v>0</v>
      </c>
    </row>
    <row r="153" s="12" customFormat="1" ht="22.8" customHeight="1">
      <c r="A153" s="12"/>
      <c r="B153" s="168"/>
      <c r="C153" s="12"/>
      <c r="D153" s="169" t="s">
        <v>76</v>
      </c>
      <c r="E153" s="178" t="s">
        <v>861</v>
      </c>
      <c r="F153" s="178" t="s">
        <v>862</v>
      </c>
      <c r="G153" s="12"/>
      <c r="H153" s="12"/>
      <c r="I153" s="171"/>
      <c r="J153" s="179">
        <f>BK153</f>
        <v>0</v>
      </c>
      <c r="K153" s="12"/>
      <c r="L153" s="168"/>
      <c r="M153" s="172"/>
      <c r="N153" s="173"/>
      <c r="O153" s="173"/>
      <c r="P153" s="174">
        <f>SUM(P154:P166)</f>
        <v>0</v>
      </c>
      <c r="Q153" s="173"/>
      <c r="R153" s="174">
        <f>SUM(R154:R166)</f>
        <v>0.77326000000000006</v>
      </c>
      <c r="S153" s="173"/>
      <c r="T153" s="175">
        <f>SUM(T154:T166)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9" t="s">
        <v>86</v>
      </c>
      <c r="AT153" s="176" t="s">
        <v>76</v>
      </c>
      <c r="AU153" s="176" t="s">
        <v>84</v>
      </c>
      <c r="AY153" s="169" t="s">
        <v>168</v>
      </c>
      <c r="BK153" s="177">
        <f>SUM(BK154:BK166)</f>
        <v>0</v>
      </c>
    </row>
    <row r="154" s="2" customFormat="1" ht="24.15" customHeight="1">
      <c r="A154" s="37"/>
      <c r="B154" s="180"/>
      <c r="C154" s="181" t="s">
        <v>235</v>
      </c>
      <c r="D154" s="181" t="s">
        <v>171</v>
      </c>
      <c r="E154" s="182" t="s">
        <v>1792</v>
      </c>
      <c r="F154" s="183" t="s">
        <v>1793</v>
      </c>
      <c r="G154" s="184" t="s">
        <v>218</v>
      </c>
      <c r="H154" s="185">
        <v>40.5</v>
      </c>
      <c r="I154" s="186"/>
      <c r="J154" s="187">
        <f>ROUND(I154*H154,2)</f>
        <v>0</v>
      </c>
      <c r="K154" s="188"/>
      <c r="L154" s="38"/>
      <c r="M154" s="189" t="s">
        <v>1</v>
      </c>
      <c r="N154" s="190" t="s">
        <v>42</v>
      </c>
      <c r="O154" s="76"/>
      <c r="P154" s="191">
        <f>O154*H154</f>
        <v>0</v>
      </c>
      <c r="Q154" s="191">
        <v>0.00036000000000000002</v>
      </c>
      <c r="R154" s="191">
        <f>Q154*H154</f>
        <v>0.014580000000000001</v>
      </c>
      <c r="S154" s="191">
        <v>0</v>
      </c>
      <c r="T154" s="19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3" t="s">
        <v>250</v>
      </c>
      <c r="AT154" s="193" t="s">
        <v>171</v>
      </c>
      <c r="AU154" s="193" t="s">
        <v>86</v>
      </c>
      <c r="AY154" s="18" t="s">
        <v>168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8" t="s">
        <v>84</v>
      </c>
      <c r="BK154" s="194">
        <f>ROUND(I154*H154,2)</f>
        <v>0</v>
      </c>
      <c r="BL154" s="18" t="s">
        <v>250</v>
      </c>
      <c r="BM154" s="193" t="s">
        <v>1794</v>
      </c>
    </row>
    <row r="155" s="2" customFormat="1" ht="24.15" customHeight="1">
      <c r="A155" s="37"/>
      <c r="B155" s="180"/>
      <c r="C155" s="200" t="s">
        <v>239</v>
      </c>
      <c r="D155" s="200" t="s">
        <v>209</v>
      </c>
      <c r="E155" s="201" t="s">
        <v>1795</v>
      </c>
      <c r="F155" s="202" t="s">
        <v>1796</v>
      </c>
      <c r="G155" s="203" t="s">
        <v>218</v>
      </c>
      <c r="H155" s="204">
        <v>28.300000000000001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42</v>
      </c>
      <c r="O155" s="76"/>
      <c r="P155" s="191">
        <f>O155*H155</f>
        <v>0</v>
      </c>
      <c r="Q155" s="191">
        <v>0.0064999999999999997</v>
      </c>
      <c r="R155" s="191">
        <f>Q155*H155</f>
        <v>0.18395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333</v>
      </c>
      <c r="AT155" s="193" t="s">
        <v>209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250</v>
      </c>
      <c r="BM155" s="193" t="s">
        <v>1797</v>
      </c>
    </row>
    <row r="156" s="13" customFormat="1">
      <c r="A156" s="13"/>
      <c r="B156" s="211"/>
      <c r="C156" s="13"/>
      <c r="D156" s="195" t="s">
        <v>220</v>
      </c>
      <c r="E156" s="13"/>
      <c r="F156" s="213" t="s">
        <v>1798</v>
      </c>
      <c r="G156" s="13"/>
      <c r="H156" s="214">
        <v>28.300000000000001</v>
      </c>
      <c r="I156" s="215"/>
      <c r="J156" s="13"/>
      <c r="K156" s="13"/>
      <c r="L156" s="211"/>
      <c r="M156" s="216"/>
      <c r="N156" s="217"/>
      <c r="O156" s="217"/>
      <c r="P156" s="217"/>
      <c r="Q156" s="217"/>
      <c r="R156" s="217"/>
      <c r="S156" s="217"/>
      <c r="T156" s="21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12" t="s">
        <v>220</v>
      </c>
      <c r="AU156" s="212" t="s">
        <v>86</v>
      </c>
      <c r="AV156" s="13" t="s">
        <v>86</v>
      </c>
      <c r="AW156" s="13" t="s">
        <v>3</v>
      </c>
      <c r="AX156" s="13" t="s">
        <v>84</v>
      </c>
      <c r="AY156" s="212" t="s">
        <v>168</v>
      </c>
    </row>
    <row r="157" s="2" customFormat="1" ht="24.15" customHeight="1">
      <c r="A157" s="37"/>
      <c r="B157" s="180"/>
      <c r="C157" s="200" t="s">
        <v>245</v>
      </c>
      <c r="D157" s="200" t="s">
        <v>209</v>
      </c>
      <c r="E157" s="201" t="s">
        <v>1799</v>
      </c>
      <c r="F157" s="202" t="s">
        <v>1800</v>
      </c>
      <c r="G157" s="203" t="s">
        <v>218</v>
      </c>
      <c r="H157" s="204">
        <v>12.199999999999999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42</v>
      </c>
      <c r="O157" s="76"/>
      <c r="P157" s="191">
        <f>O157*H157</f>
        <v>0</v>
      </c>
      <c r="Q157" s="191">
        <v>0.002</v>
      </c>
      <c r="R157" s="191">
        <f>Q157*H157</f>
        <v>0.024399999999999998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333</v>
      </c>
      <c r="AT157" s="193" t="s">
        <v>209</v>
      </c>
      <c r="AU157" s="193" t="s">
        <v>86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250</v>
      </c>
      <c r="BM157" s="193" t="s">
        <v>1801</v>
      </c>
    </row>
    <row r="158" s="13" customFormat="1">
      <c r="A158" s="13"/>
      <c r="B158" s="211"/>
      <c r="C158" s="13"/>
      <c r="D158" s="195" t="s">
        <v>220</v>
      </c>
      <c r="E158" s="13"/>
      <c r="F158" s="213" t="s">
        <v>1802</v>
      </c>
      <c r="G158" s="13"/>
      <c r="H158" s="214">
        <v>12.199999999999999</v>
      </c>
      <c r="I158" s="215"/>
      <c r="J158" s="13"/>
      <c r="K158" s="13"/>
      <c r="L158" s="211"/>
      <c r="M158" s="216"/>
      <c r="N158" s="217"/>
      <c r="O158" s="217"/>
      <c r="P158" s="217"/>
      <c r="Q158" s="217"/>
      <c r="R158" s="217"/>
      <c r="S158" s="217"/>
      <c r="T158" s="21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12" t="s">
        <v>220</v>
      </c>
      <c r="AU158" s="212" t="s">
        <v>86</v>
      </c>
      <c r="AV158" s="13" t="s">
        <v>86</v>
      </c>
      <c r="AW158" s="13" t="s">
        <v>3</v>
      </c>
      <c r="AX158" s="13" t="s">
        <v>84</v>
      </c>
      <c r="AY158" s="212" t="s">
        <v>168</v>
      </c>
    </row>
    <row r="159" s="2" customFormat="1" ht="24.15" customHeight="1">
      <c r="A159" s="37"/>
      <c r="B159" s="180"/>
      <c r="C159" s="181" t="s">
        <v>250</v>
      </c>
      <c r="D159" s="181" t="s">
        <v>171</v>
      </c>
      <c r="E159" s="182" t="s">
        <v>1803</v>
      </c>
      <c r="F159" s="183" t="s">
        <v>1804</v>
      </c>
      <c r="G159" s="184" t="s">
        <v>218</v>
      </c>
      <c r="H159" s="185">
        <v>14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42</v>
      </c>
      <c r="O159" s="76"/>
      <c r="P159" s="191">
        <f>O159*H159</f>
        <v>0</v>
      </c>
      <c r="Q159" s="191">
        <v>0.00052999999999999998</v>
      </c>
      <c r="R159" s="191">
        <f>Q159*H159</f>
        <v>0.0074199999999999995</v>
      </c>
      <c r="S159" s="191">
        <v>0</v>
      </c>
      <c r="T159" s="19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3" t="s">
        <v>250</v>
      </c>
      <c r="AT159" s="193" t="s">
        <v>171</v>
      </c>
      <c r="AU159" s="193" t="s">
        <v>86</v>
      </c>
      <c r="AY159" s="18" t="s">
        <v>168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84</v>
      </c>
      <c r="BK159" s="194">
        <f>ROUND(I159*H159,2)</f>
        <v>0</v>
      </c>
      <c r="BL159" s="18" t="s">
        <v>250</v>
      </c>
      <c r="BM159" s="193" t="s">
        <v>1805</v>
      </c>
    </row>
    <row r="160" s="2" customFormat="1" ht="24.15" customHeight="1">
      <c r="A160" s="37"/>
      <c r="B160" s="180"/>
      <c r="C160" s="200" t="s">
        <v>255</v>
      </c>
      <c r="D160" s="200" t="s">
        <v>209</v>
      </c>
      <c r="E160" s="201" t="s">
        <v>1806</v>
      </c>
      <c r="F160" s="202" t="s">
        <v>1807</v>
      </c>
      <c r="G160" s="203" t="s">
        <v>218</v>
      </c>
      <c r="H160" s="204">
        <v>9.8000000000000007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42</v>
      </c>
      <c r="O160" s="76"/>
      <c r="P160" s="191">
        <f>O160*H160</f>
        <v>0</v>
      </c>
      <c r="Q160" s="191">
        <v>0.001</v>
      </c>
      <c r="R160" s="191">
        <f>Q160*H160</f>
        <v>0.0098000000000000014</v>
      </c>
      <c r="S160" s="191">
        <v>0</v>
      </c>
      <c r="T160" s="19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333</v>
      </c>
      <c r="AT160" s="193" t="s">
        <v>209</v>
      </c>
      <c r="AU160" s="193" t="s">
        <v>86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250</v>
      </c>
      <c r="BM160" s="193" t="s">
        <v>1808</v>
      </c>
    </row>
    <row r="161" s="13" customFormat="1">
      <c r="A161" s="13"/>
      <c r="B161" s="211"/>
      <c r="C161" s="13"/>
      <c r="D161" s="195" t="s">
        <v>220</v>
      </c>
      <c r="E161" s="13"/>
      <c r="F161" s="213" t="s">
        <v>1809</v>
      </c>
      <c r="G161" s="13"/>
      <c r="H161" s="214">
        <v>9.8000000000000007</v>
      </c>
      <c r="I161" s="215"/>
      <c r="J161" s="13"/>
      <c r="K161" s="13"/>
      <c r="L161" s="211"/>
      <c r="M161" s="216"/>
      <c r="N161" s="217"/>
      <c r="O161" s="217"/>
      <c r="P161" s="217"/>
      <c r="Q161" s="217"/>
      <c r="R161" s="217"/>
      <c r="S161" s="217"/>
      <c r="T161" s="21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12" t="s">
        <v>220</v>
      </c>
      <c r="AU161" s="212" t="s">
        <v>86</v>
      </c>
      <c r="AV161" s="13" t="s">
        <v>86</v>
      </c>
      <c r="AW161" s="13" t="s">
        <v>3</v>
      </c>
      <c r="AX161" s="13" t="s">
        <v>84</v>
      </c>
      <c r="AY161" s="212" t="s">
        <v>168</v>
      </c>
    </row>
    <row r="162" s="2" customFormat="1" ht="24.15" customHeight="1">
      <c r="A162" s="37"/>
      <c r="B162" s="180"/>
      <c r="C162" s="200" t="s">
        <v>262</v>
      </c>
      <c r="D162" s="200" t="s">
        <v>209</v>
      </c>
      <c r="E162" s="201" t="s">
        <v>1810</v>
      </c>
      <c r="F162" s="202" t="s">
        <v>1811</v>
      </c>
      <c r="G162" s="203" t="s">
        <v>218</v>
      </c>
      <c r="H162" s="204">
        <v>4.9000000000000004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42</v>
      </c>
      <c r="O162" s="76"/>
      <c r="P162" s="191">
        <f>O162*H162</f>
        <v>0</v>
      </c>
      <c r="Q162" s="191">
        <v>0.0064999999999999997</v>
      </c>
      <c r="R162" s="191">
        <f>Q162*H162</f>
        <v>0.031850000000000003</v>
      </c>
      <c r="S162" s="191">
        <v>0</v>
      </c>
      <c r="T162" s="19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3" t="s">
        <v>333</v>
      </c>
      <c r="AT162" s="193" t="s">
        <v>209</v>
      </c>
      <c r="AU162" s="193" t="s">
        <v>86</v>
      </c>
      <c r="AY162" s="18" t="s">
        <v>168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8" t="s">
        <v>84</v>
      </c>
      <c r="BK162" s="194">
        <f>ROUND(I162*H162,2)</f>
        <v>0</v>
      </c>
      <c r="BL162" s="18" t="s">
        <v>250</v>
      </c>
      <c r="BM162" s="193" t="s">
        <v>1812</v>
      </c>
    </row>
    <row r="163" s="13" customFormat="1">
      <c r="A163" s="13"/>
      <c r="B163" s="211"/>
      <c r="C163" s="13"/>
      <c r="D163" s="195" t="s">
        <v>220</v>
      </c>
      <c r="E163" s="13"/>
      <c r="F163" s="213" t="s">
        <v>1813</v>
      </c>
      <c r="G163" s="13"/>
      <c r="H163" s="214">
        <v>4.9000000000000004</v>
      </c>
      <c r="I163" s="215"/>
      <c r="J163" s="13"/>
      <c r="K163" s="13"/>
      <c r="L163" s="211"/>
      <c r="M163" s="216"/>
      <c r="N163" s="217"/>
      <c r="O163" s="217"/>
      <c r="P163" s="217"/>
      <c r="Q163" s="217"/>
      <c r="R163" s="217"/>
      <c r="S163" s="217"/>
      <c r="T163" s="21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12" t="s">
        <v>220</v>
      </c>
      <c r="AU163" s="212" t="s">
        <v>86</v>
      </c>
      <c r="AV163" s="13" t="s">
        <v>86</v>
      </c>
      <c r="AW163" s="13" t="s">
        <v>3</v>
      </c>
      <c r="AX163" s="13" t="s">
        <v>84</v>
      </c>
      <c r="AY163" s="212" t="s">
        <v>168</v>
      </c>
    </row>
    <row r="164" s="2" customFormat="1" ht="24.15" customHeight="1">
      <c r="A164" s="37"/>
      <c r="B164" s="180"/>
      <c r="C164" s="181" t="s">
        <v>267</v>
      </c>
      <c r="D164" s="181" t="s">
        <v>171</v>
      </c>
      <c r="E164" s="182" t="s">
        <v>1814</v>
      </c>
      <c r="F164" s="183" t="s">
        <v>1815</v>
      </c>
      <c r="G164" s="184" t="s">
        <v>218</v>
      </c>
      <c r="H164" s="185">
        <v>18</v>
      </c>
      <c r="I164" s="186"/>
      <c r="J164" s="187">
        <f>ROUND(I164*H164,2)</f>
        <v>0</v>
      </c>
      <c r="K164" s="188"/>
      <c r="L164" s="38"/>
      <c r="M164" s="189" t="s">
        <v>1</v>
      </c>
      <c r="N164" s="190" t="s">
        <v>42</v>
      </c>
      <c r="O164" s="76"/>
      <c r="P164" s="191">
        <f>O164*H164</f>
        <v>0</v>
      </c>
      <c r="Q164" s="191">
        <v>6.9999999999999994E-05</v>
      </c>
      <c r="R164" s="191">
        <f>Q164*H164</f>
        <v>0.0012599999999999998</v>
      </c>
      <c r="S164" s="191">
        <v>0</v>
      </c>
      <c r="T164" s="19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3" t="s">
        <v>250</v>
      </c>
      <c r="AT164" s="193" t="s">
        <v>171</v>
      </c>
      <c r="AU164" s="193" t="s">
        <v>86</v>
      </c>
      <c r="AY164" s="18" t="s">
        <v>168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84</v>
      </c>
      <c r="BK164" s="194">
        <f>ROUND(I164*H164,2)</f>
        <v>0</v>
      </c>
      <c r="BL164" s="18" t="s">
        <v>250</v>
      </c>
      <c r="BM164" s="193" t="s">
        <v>1816</v>
      </c>
    </row>
    <row r="165" s="2" customFormat="1" ht="21.75" customHeight="1">
      <c r="A165" s="37"/>
      <c r="B165" s="180"/>
      <c r="C165" s="200" t="s">
        <v>272</v>
      </c>
      <c r="D165" s="200" t="s">
        <v>209</v>
      </c>
      <c r="E165" s="201" t="s">
        <v>1817</v>
      </c>
      <c r="F165" s="202" t="s">
        <v>1818</v>
      </c>
      <c r="G165" s="203" t="s">
        <v>242</v>
      </c>
      <c r="H165" s="204">
        <v>0.5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42</v>
      </c>
      <c r="O165" s="76"/>
      <c r="P165" s="191">
        <f>O165*H165</f>
        <v>0</v>
      </c>
      <c r="Q165" s="191">
        <v>1</v>
      </c>
      <c r="R165" s="191">
        <f>Q165*H165</f>
        <v>0.5</v>
      </c>
      <c r="S165" s="191">
        <v>0</v>
      </c>
      <c r="T165" s="19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3" t="s">
        <v>333</v>
      </c>
      <c r="AT165" s="193" t="s">
        <v>209</v>
      </c>
      <c r="AU165" s="193" t="s">
        <v>86</v>
      </c>
      <c r="AY165" s="18" t="s">
        <v>168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ROUND(I165*H165,2)</f>
        <v>0</v>
      </c>
      <c r="BL165" s="18" t="s">
        <v>250</v>
      </c>
      <c r="BM165" s="193" t="s">
        <v>1819</v>
      </c>
    </row>
    <row r="166" s="2" customFormat="1" ht="33" customHeight="1">
      <c r="A166" s="37"/>
      <c r="B166" s="180"/>
      <c r="C166" s="181" t="s">
        <v>7</v>
      </c>
      <c r="D166" s="181" t="s">
        <v>171</v>
      </c>
      <c r="E166" s="182" t="s">
        <v>1820</v>
      </c>
      <c r="F166" s="183" t="s">
        <v>1821</v>
      </c>
      <c r="G166" s="184" t="s">
        <v>242</v>
      </c>
      <c r="H166" s="185">
        <v>0.77300000000000002</v>
      </c>
      <c r="I166" s="186"/>
      <c r="J166" s="187">
        <f>ROUND(I166*H166,2)</f>
        <v>0</v>
      </c>
      <c r="K166" s="188"/>
      <c r="L166" s="38"/>
      <c r="M166" s="189" t="s">
        <v>1</v>
      </c>
      <c r="N166" s="190" t="s">
        <v>42</v>
      </c>
      <c r="O166" s="76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3" t="s">
        <v>250</v>
      </c>
      <c r="AT166" s="193" t="s">
        <v>171</v>
      </c>
      <c r="AU166" s="193" t="s">
        <v>86</v>
      </c>
      <c r="AY166" s="18" t="s">
        <v>168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ROUND(I166*H166,2)</f>
        <v>0</v>
      </c>
      <c r="BL166" s="18" t="s">
        <v>250</v>
      </c>
      <c r="BM166" s="193" t="s">
        <v>1822</v>
      </c>
    </row>
    <row r="167" s="12" customFormat="1" ht="22.8" customHeight="1">
      <c r="A167" s="12"/>
      <c r="B167" s="168"/>
      <c r="C167" s="12"/>
      <c r="D167" s="169" t="s">
        <v>76</v>
      </c>
      <c r="E167" s="178" t="s">
        <v>1823</v>
      </c>
      <c r="F167" s="178" t="s">
        <v>1824</v>
      </c>
      <c r="G167" s="12"/>
      <c r="H167" s="12"/>
      <c r="I167" s="171"/>
      <c r="J167" s="179">
        <f>BK167</f>
        <v>0</v>
      </c>
      <c r="K167" s="12"/>
      <c r="L167" s="168"/>
      <c r="M167" s="172"/>
      <c r="N167" s="173"/>
      <c r="O167" s="173"/>
      <c r="P167" s="174">
        <f>SUM(P168:P172)</f>
        <v>0</v>
      </c>
      <c r="Q167" s="173"/>
      <c r="R167" s="174">
        <f>SUM(R168:R172)</f>
        <v>0.024840000000000004</v>
      </c>
      <c r="S167" s="173"/>
      <c r="T167" s="175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9" t="s">
        <v>86</v>
      </c>
      <c r="AT167" s="176" t="s">
        <v>76</v>
      </c>
      <c r="AU167" s="176" t="s">
        <v>84</v>
      </c>
      <c r="AY167" s="169" t="s">
        <v>168</v>
      </c>
      <c r="BK167" s="177">
        <f>SUM(BK168:BK172)</f>
        <v>0</v>
      </c>
    </row>
    <row r="168" s="2" customFormat="1" ht="24.15" customHeight="1">
      <c r="A168" s="37"/>
      <c r="B168" s="180"/>
      <c r="C168" s="181" t="s">
        <v>279</v>
      </c>
      <c r="D168" s="181" t="s">
        <v>171</v>
      </c>
      <c r="E168" s="182" t="s">
        <v>1825</v>
      </c>
      <c r="F168" s="183" t="s">
        <v>1826</v>
      </c>
      <c r="G168" s="184" t="s">
        <v>520</v>
      </c>
      <c r="H168" s="185">
        <v>42</v>
      </c>
      <c r="I168" s="186"/>
      <c r="J168" s="187">
        <f>ROUND(I168*H168,2)</f>
        <v>0</v>
      </c>
      <c r="K168" s="188"/>
      <c r="L168" s="38"/>
      <c r="M168" s="189" t="s">
        <v>1</v>
      </c>
      <c r="N168" s="190" t="s">
        <v>42</v>
      </c>
      <c r="O168" s="76"/>
      <c r="P168" s="191">
        <f>O168*H168</f>
        <v>0</v>
      </c>
      <c r="Q168" s="191">
        <v>0.00036000000000000002</v>
      </c>
      <c r="R168" s="191">
        <f>Q168*H168</f>
        <v>0.015120000000000002</v>
      </c>
      <c r="S168" s="191">
        <v>0</v>
      </c>
      <c r="T168" s="19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3" t="s">
        <v>250</v>
      </c>
      <c r="AT168" s="193" t="s">
        <v>171</v>
      </c>
      <c r="AU168" s="193" t="s">
        <v>86</v>
      </c>
      <c r="AY168" s="18" t="s">
        <v>168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84</v>
      </c>
      <c r="BK168" s="194">
        <f>ROUND(I168*H168,2)</f>
        <v>0</v>
      </c>
      <c r="BL168" s="18" t="s">
        <v>250</v>
      </c>
      <c r="BM168" s="193" t="s">
        <v>1827</v>
      </c>
    </row>
    <row r="169" s="2" customFormat="1" ht="16.5" customHeight="1">
      <c r="A169" s="37"/>
      <c r="B169" s="180"/>
      <c r="C169" s="200" t="s">
        <v>284</v>
      </c>
      <c r="D169" s="200" t="s">
        <v>209</v>
      </c>
      <c r="E169" s="201" t="s">
        <v>1828</v>
      </c>
      <c r="F169" s="202" t="s">
        <v>1829</v>
      </c>
      <c r="G169" s="203" t="s">
        <v>316</v>
      </c>
      <c r="H169" s="204">
        <v>84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42</v>
      </c>
      <c r="O169" s="76"/>
      <c r="P169" s="191">
        <f>O169*H169</f>
        <v>0</v>
      </c>
      <c r="Q169" s="191">
        <v>3.0000000000000001E-05</v>
      </c>
      <c r="R169" s="191">
        <f>Q169*H169</f>
        <v>0.0025200000000000001</v>
      </c>
      <c r="S169" s="191">
        <v>0</v>
      </c>
      <c r="T169" s="19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3" t="s">
        <v>333</v>
      </c>
      <c r="AT169" s="193" t="s">
        <v>209</v>
      </c>
      <c r="AU169" s="193" t="s">
        <v>86</v>
      </c>
      <c r="AY169" s="18" t="s">
        <v>168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84</v>
      </c>
      <c r="BK169" s="194">
        <f>ROUND(I169*H169,2)</f>
        <v>0</v>
      </c>
      <c r="BL169" s="18" t="s">
        <v>250</v>
      </c>
      <c r="BM169" s="193" t="s">
        <v>1830</v>
      </c>
    </row>
    <row r="170" s="2" customFormat="1" ht="16.5" customHeight="1">
      <c r="A170" s="37"/>
      <c r="B170" s="180"/>
      <c r="C170" s="181" t="s">
        <v>289</v>
      </c>
      <c r="D170" s="181" t="s">
        <v>171</v>
      </c>
      <c r="E170" s="182" t="s">
        <v>1831</v>
      </c>
      <c r="F170" s="183" t="s">
        <v>1832</v>
      </c>
      <c r="G170" s="184" t="s">
        <v>520</v>
      </c>
      <c r="H170" s="185">
        <v>40</v>
      </c>
      <c r="I170" s="186"/>
      <c r="J170" s="187">
        <f>ROUND(I170*H170,2)</f>
        <v>0</v>
      </c>
      <c r="K170" s="188"/>
      <c r="L170" s="38"/>
      <c r="M170" s="189" t="s">
        <v>1</v>
      </c>
      <c r="N170" s="190" t="s">
        <v>42</v>
      </c>
      <c r="O170" s="76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3" t="s">
        <v>250</v>
      </c>
      <c r="AT170" s="193" t="s">
        <v>171</v>
      </c>
      <c r="AU170" s="193" t="s">
        <v>86</v>
      </c>
      <c r="AY170" s="18" t="s">
        <v>168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8" t="s">
        <v>84</v>
      </c>
      <c r="BK170" s="194">
        <f>ROUND(I170*H170,2)</f>
        <v>0</v>
      </c>
      <c r="BL170" s="18" t="s">
        <v>250</v>
      </c>
      <c r="BM170" s="193" t="s">
        <v>1833</v>
      </c>
    </row>
    <row r="171" s="2" customFormat="1" ht="33" customHeight="1">
      <c r="A171" s="37"/>
      <c r="B171" s="180"/>
      <c r="C171" s="181" t="s">
        <v>293</v>
      </c>
      <c r="D171" s="181" t="s">
        <v>171</v>
      </c>
      <c r="E171" s="182" t="s">
        <v>1834</v>
      </c>
      <c r="F171" s="183" t="s">
        <v>1835</v>
      </c>
      <c r="G171" s="184" t="s">
        <v>520</v>
      </c>
      <c r="H171" s="185">
        <v>40</v>
      </c>
      <c r="I171" s="186"/>
      <c r="J171" s="187">
        <f>ROUND(I171*H171,2)</f>
        <v>0</v>
      </c>
      <c r="K171" s="188"/>
      <c r="L171" s="38"/>
      <c r="M171" s="189" t="s">
        <v>1</v>
      </c>
      <c r="N171" s="190" t="s">
        <v>42</v>
      </c>
      <c r="O171" s="76"/>
      <c r="P171" s="191">
        <f>O171*H171</f>
        <v>0</v>
      </c>
      <c r="Q171" s="191">
        <v>0.00018000000000000001</v>
      </c>
      <c r="R171" s="191">
        <f>Q171*H171</f>
        <v>0.0072000000000000007</v>
      </c>
      <c r="S171" s="191">
        <v>0</v>
      </c>
      <c r="T171" s="19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3" t="s">
        <v>250</v>
      </c>
      <c r="AT171" s="193" t="s">
        <v>171</v>
      </c>
      <c r="AU171" s="193" t="s">
        <v>86</v>
      </c>
      <c r="AY171" s="18" t="s">
        <v>168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8" t="s">
        <v>84</v>
      </c>
      <c r="BK171" s="194">
        <f>ROUND(I171*H171,2)</f>
        <v>0</v>
      </c>
      <c r="BL171" s="18" t="s">
        <v>250</v>
      </c>
      <c r="BM171" s="193" t="s">
        <v>1836</v>
      </c>
    </row>
    <row r="172" s="2" customFormat="1" ht="33" customHeight="1">
      <c r="A172" s="37"/>
      <c r="B172" s="180"/>
      <c r="C172" s="181" t="s">
        <v>298</v>
      </c>
      <c r="D172" s="181" t="s">
        <v>171</v>
      </c>
      <c r="E172" s="182" t="s">
        <v>1837</v>
      </c>
      <c r="F172" s="183" t="s">
        <v>1838</v>
      </c>
      <c r="G172" s="184" t="s">
        <v>242</v>
      </c>
      <c r="H172" s="185">
        <v>0.025000000000000001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42</v>
      </c>
      <c r="O172" s="76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3" t="s">
        <v>250</v>
      </c>
      <c r="AT172" s="193" t="s">
        <v>171</v>
      </c>
      <c r="AU172" s="193" t="s">
        <v>86</v>
      </c>
      <c r="AY172" s="18" t="s">
        <v>168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84</v>
      </c>
      <c r="BK172" s="194">
        <f>ROUND(I172*H172,2)</f>
        <v>0</v>
      </c>
      <c r="BL172" s="18" t="s">
        <v>250</v>
      </c>
      <c r="BM172" s="193" t="s">
        <v>1839</v>
      </c>
    </row>
    <row r="173" s="12" customFormat="1" ht="22.8" customHeight="1">
      <c r="A173" s="12"/>
      <c r="B173" s="168"/>
      <c r="C173" s="12"/>
      <c r="D173" s="169" t="s">
        <v>76</v>
      </c>
      <c r="E173" s="178" t="s">
        <v>967</v>
      </c>
      <c r="F173" s="178" t="s">
        <v>968</v>
      </c>
      <c r="G173" s="12"/>
      <c r="H173" s="12"/>
      <c r="I173" s="171"/>
      <c r="J173" s="179">
        <f>BK173</f>
        <v>0</v>
      </c>
      <c r="K173" s="12"/>
      <c r="L173" s="168"/>
      <c r="M173" s="172"/>
      <c r="N173" s="173"/>
      <c r="O173" s="173"/>
      <c r="P173" s="174">
        <f>SUM(P174:P180)</f>
        <v>0</v>
      </c>
      <c r="Q173" s="173"/>
      <c r="R173" s="174">
        <f>SUM(R174:R180)</f>
        <v>0.01426</v>
      </c>
      <c r="S173" s="173"/>
      <c r="T173" s="175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9" t="s">
        <v>86</v>
      </c>
      <c r="AT173" s="176" t="s">
        <v>76</v>
      </c>
      <c r="AU173" s="176" t="s">
        <v>84</v>
      </c>
      <c r="AY173" s="169" t="s">
        <v>168</v>
      </c>
      <c r="BK173" s="177">
        <f>SUM(BK174:BK180)</f>
        <v>0</v>
      </c>
    </row>
    <row r="174" s="2" customFormat="1" ht="33" customHeight="1">
      <c r="A174" s="37"/>
      <c r="B174" s="180"/>
      <c r="C174" s="181" t="s">
        <v>306</v>
      </c>
      <c r="D174" s="181" t="s">
        <v>171</v>
      </c>
      <c r="E174" s="182" t="s">
        <v>1840</v>
      </c>
      <c r="F174" s="183" t="s">
        <v>1841</v>
      </c>
      <c r="G174" s="184" t="s">
        <v>520</v>
      </c>
      <c r="H174" s="185">
        <v>40</v>
      </c>
      <c r="I174" s="186"/>
      <c r="J174" s="187">
        <f>ROUND(I174*H174,2)</f>
        <v>0</v>
      </c>
      <c r="K174" s="188"/>
      <c r="L174" s="38"/>
      <c r="M174" s="189" t="s">
        <v>1</v>
      </c>
      <c r="N174" s="190" t="s">
        <v>42</v>
      </c>
      <c r="O174" s="76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3" t="s">
        <v>250</v>
      </c>
      <c r="AT174" s="193" t="s">
        <v>171</v>
      </c>
      <c r="AU174" s="193" t="s">
        <v>86</v>
      </c>
      <c r="AY174" s="18" t="s">
        <v>168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8" t="s">
        <v>84</v>
      </c>
      <c r="BK174" s="194">
        <f>ROUND(I174*H174,2)</f>
        <v>0</v>
      </c>
      <c r="BL174" s="18" t="s">
        <v>250</v>
      </c>
      <c r="BM174" s="193" t="s">
        <v>1842</v>
      </c>
    </row>
    <row r="175" s="2" customFormat="1" ht="24.15" customHeight="1">
      <c r="A175" s="37"/>
      <c r="B175" s="180"/>
      <c r="C175" s="200" t="s">
        <v>313</v>
      </c>
      <c r="D175" s="200" t="s">
        <v>209</v>
      </c>
      <c r="E175" s="201" t="s">
        <v>1843</v>
      </c>
      <c r="F175" s="202" t="s">
        <v>1844</v>
      </c>
      <c r="G175" s="203" t="s">
        <v>520</v>
      </c>
      <c r="H175" s="204">
        <v>46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42</v>
      </c>
      <c r="O175" s="76"/>
      <c r="P175" s="191">
        <f>O175*H175</f>
        <v>0</v>
      </c>
      <c r="Q175" s="191">
        <v>0.00017000000000000001</v>
      </c>
      <c r="R175" s="191">
        <f>Q175*H175</f>
        <v>0.0078200000000000006</v>
      </c>
      <c r="S175" s="191">
        <v>0</v>
      </c>
      <c r="T175" s="19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3" t="s">
        <v>333</v>
      </c>
      <c r="AT175" s="193" t="s">
        <v>209</v>
      </c>
      <c r="AU175" s="193" t="s">
        <v>86</v>
      </c>
      <c r="AY175" s="18" t="s">
        <v>168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8" t="s">
        <v>84</v>
      </c>
      <c r="BK175" s="194">
        <f>ROUND(I175*H175,2)</f>
        <v>0</v>
      </c>
      <c r="BL175" s="18" t="s">
        <v>250</v>
      </c>
      <c r="BM175" s="193" t="s">
        <v>1845</v>
      </c>
    </row>
    <row r="176" s="13" customFormat="1">
      <c r="A176" s="13"/>
      <c r="B176" s="211"/>
      <c r="C176" s="13"/>
      <c r="D176" s="195" t="s">
        <v>220</v>
      </c>
      <c r="E176" s="13"/>
      <c r="F176" s="213" t="s">
        <v>1846</v>
      </c>
      <c r="G176" s="13"/>
      <c r="H176" s="214">
        <v>46</v>
      </c>
      <c r="I176" s="215"/>
      <c r="J176" s="13"/>
      <c r="K176" s="13"/>
      <c r="L176" s="211"/>
      <c r="M176" s="216"/>
      <c r="N176" s="217"/>
      <c r="O176" s="217"/>
      <c r="P176" s="217"/>
      <c r="Q176" s="217"/>
      <c r="R176" s="217"/>
      <c r="S176" s="217"/>
      <c r="T176" s="21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12" t="s">
        <v>220</v>
      </c>
      <c r="AU176" s="212" t="s">
        <v>86</v>
      </c>
      <c r="AV176" s="13" t="s">
        <v>86</v>
      </c>
      <c r="AW176" s="13" t="s">
        <v>3</v>
      </c>
      <c r="AX176" s="13" t="s">
        <v>84</v>
      </c>
      <c r="AY176" s="212" t="s">
        <v>168</v>
      </c>
    </row>
    <row r="177" s="2" customFormat="1" ht="24.15" customHeight="1">
      <c r="A177" s="37"/>
      <c r="B177" s="180"/>
      <c r="C177" s="181" t="s">
        <v>319</v>
      </c>
      <c r="D177" s="181" t="s">
        <v>171</v>
      </c>
      <c r="E177" s="182" t="s">
        <v>1847</v>
      </c>
      <c r="F177" s="183" t="s">
        <v>1848</v>
      </c>
      <c r="G177" s="184" t="s">
        <v>520</v>
      </c>
      <c r="H177" s="185">
        <v>40</v>
      </c>
      <c r="I177" s="186"/>
      <c r="J177" s="187">
        <f>ROUND(I177*H177,2)</f>
        <v>0</v>
      </c>
      <c r="K177" s="188"/>
      <c r="L177" s="38"/>
      <c r="M177" s="189" t="s">
        <v>1</v>
      </c>
      <c r="N177" s="190" t="s">
        <v>42</v>
      </c>
      <c r="O177" s="76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3" t="s">
        <v>250</v>
      </c>
      <c r="AT177" s="193" t="s">
        <v>171</v>
      </c>
      <c r="AU177" s="193" t="s">
        <v>86</v>
      </c>
      <c r="AY177" s="18" t="s">
        <v>168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8" t="s">
        <v>84</v>
      </c>
      <c r="BK177" s="194">
        <f>ROUND(I177*H177,2)</f>
        <v>0</v>
      </c>
      <c r="BL177" s="18" t="s">
        <v>250</v>
      </c>
      <c r="BM177" s="193" t="s">
        <v>1849</v>
      </c>
    </row>
    <row r="178" s="2" customFormat="1" ht="24.15" customHeight="1">
      <c r="A178" s="37"/>
      <c r="B178" s="180"/>
      <c r="C178" s="200" t="s">
        <v>323</v>
      </c>
      <c r="D178" s="200" t="s">
        <v>209</v>
      </c>
      <c r="E178" s="201" t="s">
        <v>1850</v>
      </c>
      <c r="F178" s="202" t="s">
        <v>1851</v>
      </c>
      <c r="G178" s="203" t="s">
        <v>520</v>
      </c>
      <c r="H178" s="204">
        <v>46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42</v>
      </c>
      <c r="O178" s="76"/>
      <c r="P178" s="191">
        <f>O178*H178</f>
        <v>0</v>
      </c>
      <c r="Q178" s="191">
        <v>0.00013999999999999999</v>
      </c>
      <c r="R178" s="191">
        <f>Q178*H178</f>
        <v>0.0064399999999999995</v>
      </c>
      <c r="S178" s="191">
        <v>0</v>
      </c>
      <c r="T178" s="19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3" t="s">
        <v>333</v>
      </c>
      <c r="AT178" s="193" t="s">
        <v>209</v>
      </c>
      <c r="AU178" s="193" t="s">
        <v>86</v>
      </c>
      <c r="AY178" s="18" t="s">
        <v>168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8" t="s">
        <v>84</v>
      </c>
      <c r="BK178" s="194">
        <f>ROUND(I178*H178,2)</f>
        <v>0</v>
      </c>
      <c r="BL178" s="18" t="s">
        <v>250</v>
      </c>
      <c r="BM178" s="193" t="s">
        <v>1852</v>
      </c>
    </row>
    <row r="179" s="13" customFormat="1">
      <c r="A179" s="13"/>
      <c r="B179" s="211"/>
      <c r="C179" s="13"/>
      <c r="D179" s="195" t="s">
        <v>220</v>
      </c>
      <c r="E179" s="13"/>
      <c r="F179" s="213" t="s">
        <v>1846</v>
      </c>
      <c r="G179" s="13"/>
      <c r="H179" s="214">
        <v>46</v>
      </c>
      <c r="I179" s="215"/>
      <c r="J179" s="13"/>
      <c r="K179" s="13"/>
      <c r="L179" s="211"/>
      <c r="M179" s="216"/>
      <c r="N179" s="217"/>
      <c r="O179" s="217"/>
      <c r="P179" s="217"/>
      <c r="Q179" s="217"/>
      <c r="R179" s="217"/>
      <c r="S179" s="217"/>
      <c r="T179" s="21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12" t="s">
        <v>220</v>
      </c>
      <c r="AU179" s="212" t="s">
        <v>86</v>
      </c>
      <c r="AV179" s="13" t="s">
        <v>86</v>
      </c>
      <c r="AW179" s="13" t="s">
        <v>3</v>
      </c>
      <c r="AX179" s="13" t="s">
        <v>84</v>
      </c>
      <c r="AY179" s="212" t="s">
        <v>168</v>
      </c>
    </row>
    <row r="180" s="2" customFormat="1" ht="33" customHeight="1">
      <c r="A180" s="37"/>
      <c r="B180" s="180"/>
      <c r="C180" s="181" t="s">
        <v>328</v>
      </c>
      <c r="D180" s="181" t="s">
        <v>171</v>
      </c>
      <c r="E180" s="182" t="s">
        <v>1853</v>
      </c>
      <c r="F180" s="183" t="s">
        <v>1854</v>
      </c>
      <c r="G180" s="184" t="s">
        <v>242</v>
      </c>
      <c r="H180" s="185">
        <v>0.014</v>
      </c>
      <c r="I180" s="186"/>
      <c r="J180" s="187">
        <f>ROUND(I180*H180,2)</f>
        <v>0</v>
      </c>
      <c r="K180" s="188"/>
      <c r="L180" s="38"/>
      <c r="M180" s="189" t="s">
        <v>1</v>
      </c>
      <c r="N180" s="190" t="s">
        <v>42</v>
      </c>
      <c r="O180" s="76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3" t="s">
        <v>250</v>
      </c>
      <c r="AT180" s="193" t="s">
        <v>171</v>
      </c>
      <c r="AU180" s="193" t="s">
        <v>86</v>
      </c>
      <c r="AY180" s="18" t="s">
        <v>168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8" t="s">
        <v>84</v>
      </c>
      <c r="BK180" s="194">
        <f>ROUND(I180*H180,2)</f>
        <v>0</v>
      </c>
      <c r="BL180" s="18" t="s">
        <v>250</v>
      </c>
      <c r="BM180" s="193" t="s">
        <v>1855</v>
      </c>
    </row>
    <row r="181" s="12" customFormat="1" ht="22.8" customHeight="1">
      <c r="A181" s="12"/>
      <c r="B181" s="168"/>
      <c r="C181" s="12"/>
      <c r="D181" s="169" t="s">
        <v>76</v>
      </c>
      <c r="E181" s="178" t="s">
        <v>1856</v>
      </c>
      <c r="F181" s="178" t="s">
        <v>1857</v>
      </c>
      <c r="G181" s="12"/>
      <c r="H181" s="12"/>
      <c r="I181" s="171"/>
      <c r="J181" s="179">
        <f>BK181</f>
        <v>0</v>
      </c>
      <c r="K181" s="12"/>
      <c r="L181" s="168"/>
      <c r="M181" s="172"/>
      <c r="N181" s="173"/>
      <c r="O181" s="173"/>
      <c r="P181" s="174">
        <f>SUM(P182:P204)</f>
        <v>0</v>
      </c>
      <c r="Q181" s="173"/>
      <c r="R181" s="174">
        <f>SUM(R182:R204)</f>
        <v>1.1999599999999999</v>
      </c>
      <c r="S181" s="173"/>
      <c r="T181" s="175">
        <f>SUM(T182:T204)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9" t="s">
        <v>86</v>
      </c>
      <c r="AT181" s="176" t="s">
        <v>76</v>
      </c>
      <c r="AU181" s="176" t="s">
        <v>84</v>
      </c>
      <c r="AY181" s="169" t="s">
        <v>168</v>
      </c>
      <c r="BK181" s="177">
        <f>SUM(BK182:BK204)</f>
        <v>0</v>
      </c>
    </row>
    <row r="182" s="2" customFormat="1" ht="24.15" customHeight="1">
      <c r="A182" s="37"/>
      <c r="B182" s="180"/>
      <c r="C182" s="181" t="s">
        <v>333</v>
      </c>
      <c r="D182" s="181" t="s">
        <v>171</v>
      </c>
      <c r="E182" s="182" t="s">
        <v>1858</v>
      </c>
      <c r="F182" s="183" t="s">
        <v>1859</v>
      </c>
      <c r="G182" s="184" t="s">
        <v>316</v>
      </c>
      <c r="H182" s="185">
        <v>8</v>
      </c>
      <c r="I182" s="186"/>
      <c r="J182" s="187">
        <f>ROUND(I182*H182,2)</f>
        <v>0</v>
      </c>
      <c r="K182" s="188"/>
      <c r="L182" s="38"/>
      <c r="M182" s="189" t="s">
        <v>1</v>
      </c>
      <c r="N182" s="190" t="s">
        <v>42</v>
      </c>
      <c r="O182" s="76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3" t="s">
        <v>250</v>
      </c>
      <c r="AT182" s="193" t="s">
        <v>171</v>
      </c>
      <c r="AU182" s="193" t="s">
        <v>86</v>
      </c>
      <c r="AY182" s="18" t="s">
        <v>168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8" t="s">
        <v>84</v>
      </c>
      <c r="BK182" s="194">
        <f>ROUND(I182*H182,2)</f>
        <v>0</v>
      </c>
      <c r="BL182" s="18" t="s">
        <v>250</v>
      </c>
      <c r="BM182" s="193" t="s">
        <v>1860</v>
      </c>
    </row>
    <row r="183" s="2" customFormat="1" ht="16.5" customHeight="1">
      <c r="A183" s="37"/>
      <c r="B183" s="180"/>
      <c r="C183" s="200" t="s">
        <v>337</v>
      </c>
      <c r="D183" s="200" t="s">
        <v>209</v>
      </c>
      <c r="E183" s="201" t="s">
        <v>1861</v>
      </c>
      <c r="F183" s="202" t="s">
        <v>1862</v>
      </c>
      <c r="G183" s="203" t="s">
        <v>316</v>
      </c>
      <c r="H183" s="204">
        <v>2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42</v>
      </c>
      <c r="O183" s="76"/>
      <c r="P183" s="191">
        <f>O183*H183</f>
        <v>0</v>
      </c>
      <c r="Q183" s="191">
        <v>0.00089999999999999998</v>
      </c>
      <c r="R183" s="191">
        <f>Q183*H183</f>
        <v>0.0018</v>
      </c>
      <c r="S183" s="191">
        <v>0</v>
      </c>
      <c r="T183" s="19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3" t="s">
        <v>333</v>
      </c>
      <c r="AT183" s="193" t="s">
        <v>209</v>
      </c>
      <c r="AU183" s="193" t="s">
        <v>86</v>
      </c>
      <c r="AY183" s="18" t="s">
        <v>168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8" t="s">
        <v>84</v>
      </c>
      <c r="BK183" s="194">
        <f>ROUND(I183*H183,2)</f>
        <v>0</v>
      </c>
      <c r="BL183" s="18" t="s">
        <v>250</v>
      </c>
      <c r="BM183" s="193" t="s">
        <v>1863</v>
      </c>
    </row>
    <row r="184" s="2" customFormat="1" ht="16.5" customHeight="1">
      <c r="A184" s="37"/>
      <c r="B184" s="180"/>
      <c r="C184" s="200" t="s">
        <v>341</v>
      </c>
      <c r="D184" s="200" t="s">
        <v>209</v>
      </c>
      <c r="E184" s="201" t="s">
        <v>1864</v>
      </c>
      <c r="F184" s="202" t="s">
        <v>1865</v>
      </c>
      <c r="G184" s="203" t="s">
        <v>316</v>
      </c>
      <c r="H184" s="204">
        <v>6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42</v>
      </c>
      <c r="O184" s="76"/>
      <c r="P184" s="191">
        <f>O184*H184</f>
        <v>0</v>
      </c>
      <c r="Q184" s="191">
        <v>0.00066</v>
      </c>
      <c r="R184" s="191">
        <f>Q184*H184</f>
        <v>0.00396</v>
      </c>
      <c r="S184" s="191">
        <v>0</v>
      </c>
      <c r="T184" s="19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3" t="s">
        <v>333</v>
      </c>
      <c r="AT184" s="193" t="s">
        <v>209</v>
      </c>
      <c r="AU184" s="193" t="s">
        <v>86</v>
      </c>
      <c r="AY184" s="18" t="s">
        <v>168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8" t="s">
        <v>84</v>
      </c>
      <c r="BK184" s="194">
        <f>ROUND(I184*H184,2)</f>
        <v>0</v>
      </c>
      <c r="BL184" s="18" t="s">
        <v>250</v>
      </c>
      <c r="BM184" s="193" t="s">
        <v>1866</v>
      </c>
    </row>
    <row r="185" s="2" customFormat="1" ht="24.15" customHeight="1">
      <c r="A185" s="37"/>
      <c r="B185" s="180"/>
      <c r="C185" s="181" t="s">
        <v>345</v>
      </c>
      <c r="D185" s="181" t="s">
        <v>171</v>
      </c>
      <c r="E185" s="182" t="s">
        <v>1867</v>
      </c>
      <c r="F185" s="183" t="s">
        <v>1868</v>
      </c>
      <c r="G185" s="184" t="s">
        <v>316</v>
      </c>
      <c r="H185" s="185">
        <v>1</v>
      </c>
      <c r="I185" s="186"/>
      <c r="J185" s="187">
        <f>ROUND(I185*H185,2)</f>
        <v>0</v>
      </c>
      <c r="K185" s="188"/>
      <c r="L185" s="38"/>
      <c r="M185" s="189" t="s">
        <v>1</v>
      </c>
      <c r="N185" s="190" t="s">
        <v>42</v>
      </c>
      <c r="O185" s="76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3" t="s">
        <v>250</v>
      </c>
      <c r="AT185" s="193" t="s">
        <v>171</v>
      </c>
      <c r="AU185" s="193" t="s">
        <v>86</v>
      </c>
      <c r="AY185" s="18" t="s">
        <v>168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84</v>
      </c>
      <c r="BK185" s="194">
        <f>ROUND(I185*H185,2)</f>
        <v>0</v>
      </c>
      <c r="BL185" s="18" t="s">
        <v>250</v>
      </c>
      <c r="BM185" s="193" t="s">
        <v>1869</v>
      </c>
    </row>
    <row r="186" s="2" customFormat="1" ht="16.5" customHeight="1">
      <c r="A186" s="37"/>
      <c r="B186" s="180"/>
      <c r="C186" s="200" t="s">
        <v>350</v>
      </c>
      <c r="D186" s="200" t="s">
        <v>209</v>
      </c>
      <c r="E186" s="201" t="s">
        <v>1870</v>
      </c>
      <c r="F186" s="202" t="s">
        <v>1871</v>
      </c>
      <c r="G186" s="203" t="s">
        <v>316</v>
      </c>
      <c r="H186" s="204">
        <v>1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42</v>
      </c>
      <c r="O186" s="76"/>
      <c r="P186" s="191">
        <f>O186*H186</f>
        <v>0</v>
      </c>
      <c r="Q186" s="191">
        <v>0.018599999999999998</v>
      </c>
      <c r="R186" s="191">
        <f>Q186*H186</f>
        <v>0.018599999999999998</v>
      </c>
      <c r="S186" s="191">
        <v>0</v>
      </c>
      <c r="T186" s="19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3" t="s">
        <v>333</v>
      </c>
      <c r="AT186" s="193" t="s">
        <v>209</v>
      </c>
      <c r="AU186" s="193" t="s">
        <v>86</v>
      </c>
      <c r="AY186" s="18" t="s">
        <v>168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8" t="s">
        <v>84</v>
      </c>
      <c r="BK186" s="194">
        <f>ROUND(I186*H186,2)</f>
        <v>0</v>
      </c>
      <c r="BL186" s="18" t="s">
        <v>250</v>
      </c>
      <c r="BM186" s="193" t="s">
        <v>1872</v>
      </c>
    </row>
    <row r="187" s="2" customFormat="1" ht="33" customHeight="1">
      <c r="A187" s="37"/>
      <c r="B187" s="180"/>
      <c r="C187" s="181" t="s">
        <v>356</v>
      </c>
      <c r="D187" s="181" t="s">
        <v>171</v>
      </c>
      <c r="E187" s="182" t="s">
        <v>1873</v>
      </c>
      <c r="F187" s="183" t="s">
        <v>1874</v>
      </c>
      <c r="G187" s="184" t="s">
        <v>520</v>
      </c>
      <c r="H187" s="185">
        <v>60</v>
      </c>
      <c r="I187" s="186"/>
      <c r="J187" s="187">
        <f>ROUND(I187*H187,2)</f>
        <v>0</v>
      </c>
      <c r="K187" s="188"/>
      <c r="L187" s="38"/>
      <c r="M187" s="189" t="s">
        <v>1</v>
      </c>
      <c r="N187" s="190" t="s">
        <v>42</v>
      </c>
      <c r="O187" s="76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3" t="s">
        <v>250</v>
      </c>
      <c r="AT187" s="193" t="s">
        <v>171</v>
      </c>
      <c r="AU187" s="193" t="s">
        <v>86</v>
      </c>
      <c r="AY187" s="18" t="s">
        <v>168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8" t="s">
        <v>84</v>
      </c>
      <c r="BK187" s="194">
        <f>ROUND(I187*H187,2)</f>
        <v>0</v>
      </c>
      <c r="BL187" s="18" t="s">
        <v>250</v>
      </c>
      <c r="BM187" s="193" t="s">
        <v>1875</v>
      </c>
    </row>
    <row r="188" s="2" customFormat="1" ht="16.5" customHeight="1">
      <c r="A188" s="37"/>
      <c r="B188" s="180"/>
      <c r="C188" s="200" t="s">
        <v>361</v>
      </c>
      <c r="D188" s="200" t="s">
        <v>209</v>
      </c>
      <c r="E188" s="201" t="s">
        <v>1876</v>
      </c>
      <c r="F188" s="202" t="s">
        <v>1877</v>
      </c>
      <c r="G188" s="203" t="s">
        <v>520</v>
      </c>
      <c r="H188" s="204">
        <v>72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42</v>
      </c>
      <c r="O188" s="76"/>
      <c r="P188" s="191">
        <f>O188*H188</f>
        <v>0</v>
      </c>
      <c r="Q188" s="191">
        <v>0.01</v>
      </c>
      <c r="R188" s="191">
        <f>Q188*H188</f>
        <v>0.71999999999999997</v>
      </c>
      <c r="S188" s="191">
        <v>0</v>
      </c>
      <c r="T188" s="19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3" t="s">
        <v>333</v>
      </c>
      <c r="AT188" s="193" t="s">
        <v>209</v>
      </c>
      <c r="AU188" s="193" t="s">
        <v>86</v>
      </c>
      <c r="AY188" s="18" t="s">
        <v>168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8" t="s">
        <v>84</v>
      </c>
      <c r="BK188" s="194">
        <f>ROUND(I188*H188,2)</f>
        <v>0</v>
      </c>
      <c r="BL188" s="18" t="s">
        <v>250</v>
      </c>
      <c r="BM188" s="193" t="s">
        <v>1878</v>
      </c>
    </row>
    <row r="189" s="13" customFormat="1">
      <c r="A189" s="13"/>
      <c r="B189" s="211"/>
      <c r="C189" s="13"/>
      <c r="D189" s="195" t="s">
        <v>220</v>
      </c>
      <c r="E189" s="13"/>
      <c r="F189" s="213" t="s">
        <v>1879</v>
      </c>
      <c r="G189" s="13"/>
      <c r="H189" s="214">
        <v>72</v>
      </c>
      <c r="I189" s="215"/>
      <c r="J189" s="13"/>
      <c r="K189" s="13"/>
      <c r="L189" s="211"/>
      <c r="M189" s="216"/>
      <c r="N189" s="217"/>
      <c r="O189" s="217"/>
      <c r="P189" s="217"/>
      <c r="Q189" s="217"/>
      <c r="R189" s="217"/>
      <c r="S189" s="217"/>
      <c r="T189" s="21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12" t="s">
        <v>220</v>
      </c>
      <c r="AU189" s="212" t="s">
        <v>86</v>
      </c>
      <c r="AV189" s="13" t="s">
        <v>86</v>
      </c>
      <c r="AW189" s="13" t="s">
        <v>3</v>
      </c>
      <c r="AX189" s="13" t="s">
        <v>84</v>
      </c>
      <c r="AY189" s="212" t="s">
        <v>168</v>
      </c>
    </row>
    <row r="190" s="2" customFormat="1" ht="37.8" customHeight="1">
      <c r="A190" s="37"/>
      <c r="B190" s="180"/>
      <c r="C190" s="181" t="s">
        <v>366</v>
      </c>
      <c r="D190" s="181" t="s">
        <v>171</v>
      </c>
      <c r="E190" s="182" t="s">
        <v>1880</v>
      </c>
      <c r="F190" s="183" t="s">
        <v>1881</v>
      </c>
      <c r="G190" s="184" t="s">
        <v>316</v>
      </c>
      <c r="H190" s="185">
        <v>1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42</v>
      </c>
      <c r="O190" s="76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3" t="s">
        <v>250</v>
      </c>
      <c r="AT190" s="193" t="s">
        <v>171</v>
      </c>
      <c r="AU190" s="193" t="s">
        <v>86</v>
      </c>
      <c r="AY190" s="18" t="s">
        <v>168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8" t="s">
        <v>84</v>
      </c>
      <c r="BK190" s="194">
        <f>ROUND(I190*H190,2)</f>
        <v>0</v>
      </c>
      <c r="BL190" s="18" t="s">
        <v>250</v>
      </c>
      <c r="BM190" s="193" t="s">
        <v>1882</v>
      </c>
    </row>
    <row r="191" s="2" customFormat="1" ht="37.8" customHeight="1">
      <c r="A191" s="37"/>
      <c r="B191" s="180"/>
      <c r="C191" s="200" t="s">
        <v>370</v>
      </c>
      <c r="D191" s="200" t="s">
        <v>209</v>
      </c>
      <c r="E191" s="201" t="s">
        <v>1883</v>
      </c>
      <c r="F191" s="202" t="s">
        <v>1884</v>
      </c>
      <c r="G191" s="203" t="s">
        <v>316</v>
      </c>
      <c r="H191" s="204">
        <v>1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42</v>
      </c>
      <c r="O191" s="76"/>
      <c r="P191" s="191">
        <f>O191*H191</f>
        <v>0</v>
      </c>
      <c r="Q191" s="191">
        <v>0.215</v>
      </c>
      <c r="R191" s="191">
        <f>Q191*H191</f>
        <v>0.215</v>
      </c>
      <c r="S191" s="191">
        <v>0</v>
      </c>
      <c r="T191" s="19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3" t="s">
        <v>333</v>
      </c>
      <c r="AT191" s="193" t="s">
        <v>209</v>
      </c>
      <c r="AU191" s="193" t="s">
        <v>86</v>
      </c>
      <c r="AY191" s="18" t="s">
        <v>168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84</v>
      </c>
      <c r="BK191" s="194">
        <f>ROUND(I191*H191,2)</f>
        <v>0</v>
      </c>
      <c r="BL191" s="18" t="s">
        <v>250</v>
      </c>
      <c r="BM191" s="193" t="s">
        <v>1885</v>
      </c>
    </row>
    <row r="192" s="2" customFormat="1" ht="24.15" customHeight="1">
      <c r="A192" s="37"/>
      <c r="B192" s="180"/>
      <c r="C192" s="181" t="s">
        <v>376</v>
      </c>
      <c r="D192" s="181" t="s">
        <v>171</v>
      </c>
      <c r="E192" s="182" t="s">
        <v>1886</v>
      </c>
      <c r="F192" s="183" t="s">
        <v>1887</v>
      </c>
      <c r="G192" s="184" t="s">
        <v>316</v>
      </c>
      <c r="H192" s="185">
        <v>8</v>
      </c>
      <c r="I192" s="186"/>
      <c r="J192" s="187">
        <f>ROUND(I192*H192,2)</f>
        <v>0</v>
      </c>
      <c r="K192" s="188"/>
      <c r="L192" s="38"/>
      <c r="M192" s="189" t="s">
        <v>1</v>
      </c>
      <c r="N192" s="190" t="s">
        <v>42</v>
      </c>
      <c r="O192" s="76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3" t="s">
        <v>250</v>
      </c>
      <c r="AT192" s="193" t="s">
        <v>171</v>
      </c>
      <c r="AU192" s="193" t="s">
        <v>86</v>
      </c>
      <c r="AY192" s="18" t="s">
        <v>168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84</v>
      </c>
      <c r="BK192" s="194">
        <f>ROUND(I192*H192,2)</f>
        <v>0</v>
      </c>
      <c r="BL192" s="18" t="s">
        <v>250</v>
      </c>
      <c r="BM192" s="193" t="s">
        <v>1888</v>
      </c>
    </row>
    <row r="193" s="2" customFormat="1" ht="24.15" customHeight="1">
      <c r="A193" s="37"/>
      <c r="B193" s="180"/>
      <c r="C193" s="181" t="s">
        <v>380</v>
      </c>
      <c r="D193" s="181" t="s">
        <v>171</v>
      </c>
      <c r="E193" s="182" t="s">
        <v>1889</v>
      </c>
      <c r="F193" s="183" t="s">
        <v>1890</v>
      </c>
      <c r="G193" s="184" t="s">
        <v>316</v>
      </c>
      <c r="H193" s="185">
        <v>2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42</v>
      </c>
      <c r="O193" s="76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3" t="s">
        <v>250</v>
      </c>
      <c r="AT193" s="193" t="s">
        <v>171</v>
      </c>
      <c r="AU193" s="193" t="s">
        <v>86</v>
      </c>
      <c r="AY193" s="18" t="s">
        <v>168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8" t="s">
        <v>84</v>
      </c>
      <c r="BK193" s="194">
        <f>ROUND(I193*H193,2)</f>
        <v>0</v>
      </c>
      <c r="BL193" s="18" t="s">
        <v>250</v>
      </c>
      <c r="BM193" s="193" t="s">
        <v>1891</v>
      </c>
    </row>
    <row r="194" s="2" customFormat="1" ht="24.15" customHeight="1">
      <c r="A194" s="37"/>
      <c r="B194" s="180"/>
      <c r="C194" s="200" t="s">
        <v>384</v>
      </c>
      <c r="D194" s="200" t="s">
        <v>209</v>
      </c>
      <c r="E194" s="201" t="s">
        <v>1892</v>
      </c>
      <c r="F194" s="202" t="s">
        <v>1893</v>
      </c>
      <c r="G194" s="203" t="s">
        <v>316</v>
      </c>
      <c r="H194" s="204">
        <v>2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42</v>
      </c>
      <c r="O194" s="76"/>
      <c r="P194" s="191">
        <f>O194*H194</f>
        <v>0</v>
      </c>
      <c r="Q194" s="191">
        <v>0.029000000000000001</v>
      </c>
      <c r="R194" s="191">
        <f>Q194*H194</f>
        <v>0.058000000000000003</v>
      </c>
      <c r="S194" s="191">
        <v>0</v>
      </c>
      <c r="T194" s="19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3" t="s">
        <v>333</v>
      </c>
      <c r="AT194" s="193" t="s">
        <v>209</v>
      </c>
      <c r="AU194" s="193" t="s">
        <v>86</v>
      </c>
      <c r="AY194" s="18" t="s">
        <v>168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18" t="s">
        <v>84</v>
      </c>
      <c r="BK194" s="194">
        <f>ROUND(I194*H194,2)</f>
        <v>0</v>
      </c>
      <c r="BL194" s="18" t="s">
        <v>250</v>
      </c>
      <c r="BM194" s="193" t="s">
        <v>1894</v>
      </c>
    </row>
    <row r="195" s="2" customFormat="1" ht="24.15" customHeight="1">
      <c r="A195" s="37"/>
      <c r="B195" s="180"/>
      <c r="C195" s="181" t="s">
        <v>390</v>
      </c>
      <c r="D195" s="181" t="s">
        <v>171</v>
      </c>
      <c r="E195" s="182" t="s">
        <v>1895</v>
      </c>
      <c r="F195" s="183" t="s">
        <v>1896</v>
      </c>
      <c r="G195" s="184" t="s">
        <v>316</v>
      </c>
      <c r="H195" s="185">
        <v>2</v>
      </c>
      <c r="I195" s="186"/>
      <c r="J195" s="187">
        <f>ROUND(I195*H195,2)</f>
        <v>0</v>
      </c>
      <c r="K195" s="188"/>
      <c r="L195" s="38"/>
      <c r="M195" s="189" t="s">
        <v>1</v>
      </c>
      <c r="N195" s="190" t="s">
        <v>42</v>
      </c>
      <c r="O195" s="76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3" t="s">
        <v>250</v>
      </c>
      <c r="AT195" s="193" t="s">
        <v>171</v>
      </c>
      <c r="AU195" s="193" t="s">
        <v>86</v>
      </c>
      <c r="AY195" s="18" t="s">
        <v>168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8" t="s">
        <v>84</v>
      </c>
      <c r="BK195" s="194">
        <f>ROUND(I195*H195,2)</f>
        <v>0</v>
      </c>
      <c r="BL195" s="18" t="s">
        <v>250</v>
      </c>
      <c r="BM195" s="193" t="s">
        <v>1897</v>
      </c>
    </row>
    <row r="196" s="2" customFormat="1" ht="24.15" customHeight="1">
      <c r="A196" s="37"/>
      <c r="B196" s="180"/>
      <c r="C196" s="200" t="s">
        <v>395</v>
      </c>
      <c r="D196" s="200" t="s">
        <v>209</v>
      </c>
      <c r="E196" s="201" t="s">
        <v>1898</v>
      </c>
      <c r="F196" s="202" t="s">
        <v>1899</v>
      </c>
      <c r="G196" s="203" t="s">
        <v>316</v>
      </c>
      <c r="H196" s="204">
        <v>2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42</v>
      </c>
      <c r="O196" s="76"/>
      <c r="P196" s="191">
        <f>O196*H196</f>
        <v>0</v>
      </c>
      <c r="Q196" s="191">
        <v>0.034000000000000002</v>
      </c>
      <c r="R196" s="191">
        <f>Q196*H196</f>
        <v>0.068000000000000005</v>
      </c>
      <c r="S196" s="191">
        <v>0</v>
      </c>
      <c r="T196" s="19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3" t="s">
        <v>333</v>
      </c>
      <c r="AT196" s="193" t="s">
        <v>209</v>
      </c>
      <c r="AU196" s="193" t="s">
        <v>86</v>
      </c>
      <c r="AY196" s="18" t="s">
        <v>168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8" t="s">
        <v>84</v>
      </c>
      <c r="BK196" s="194">
        <f>ROUND(I196*H196,2)</f>
        <v>0</v>
      </c>
      <c r="BL196" s="18" t="s">
        <v>250</v>
      </c>
      <c r="BM196" s="193" t="s">
        <v>1900</v>
      </c>
    </row>
    <row r="197" s="2" customFormat="1" ht="24.15" customHeight="1">
      <c r="A197" s="37"/>
      <c r="B197" s="180"/>
      <c r="C197" s="181" t="s">
        <v>400</v>
      </c>
      <c r="D197" s="181" t="s">
        <v>171</v>
      </c>
      <c r="E197" s="182" t="s">
        <v>1901</v>
      </c>
      <c r="F197" s="183" t="s">
        <v>1902</v>
      </c>
      <c r="G197" s="184" t="s">
        <v>316</v>
      </c>
      <c r="H197" s="185">
        <v>2</v>
      </c>
      <c r="I197" s="186"/>
      <c r="J197" s="187">
        <f>ROUND(I197*H197,2)</f>
        <v>0</v>
      </c>
      <c r="K197" s="188"/>
      <c r="L197" s="38"/>
      <c r="M197" s="189" t="s">
        <v>1</v>
      </c>
      <c r="N197" s="190" t="s">
        <v>42</v>
      </c>
      <c r="O197" s="76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3" t="s">
        <v>250</v>
      </c>
      <c r="AT197" s="193" t="s">
        <v>171</v>
      </c>
      <c r="AU197" s="193" t="s">
        <v>86</v>
      </c>
      <c r="AY197" s="18" t="s">
        <v>168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8" t="s">
        <v>84</v>
      </c>
      <c r="BK197" s="194">
        <f>ROUND(I197*H197,2)</f>
        <v>0</v>
      </c>
      <c r="BL197" s="18" t="s">
        <v>250</v>
      </c>
      <c r="BM197" s="193" t="s">
        <v>1903</v>
      </c>
    </row>
    <row r="198" s="2" customFormat="1" ht="33" customHeight="1">
      <c r="A198" s="37"/>
      <c r="B198" s="180"/>
      <c r="C198" s="200" t="s">
        <v>405</v>
      </c>
      <c r="D198" s="200" t="s">
        <v>209</v>
      </c>
      <c r="E198" s="201" t="s">
        <v>1904</v>
      </c>
      <c r="F198" s="202" t="s">
        <v>1905</v>
      </c>
      <c r="G198" s="203" t="s">
        <v>316</v>
      </c>
      <c r="H198" s="204">
        <v>1</v>
      </c>
      <c r="I198" s="205"/>
      <c r="J198" s="206">
        <f>ROUND(I198*H198,2)</f>
        <v>0</v>
      </c>
      <c r="K198" s="207"/>
      <c r="L198" s="208"/>
      <c r="M198" s="209" t="s">
        <v>1</v>
      </c>
      <c r="N198" s="210" t="s">
        <v>42</v>
      </c>
      <c r="O198" s="76"/>
      <c r="P198" s="191">
        <f>O198*H198</f>
        <v>0</v>
      </c>
      <c r="Q198" s="191">
        <v>0.050000000000000003</v>
      </c>
      <c r="R198" s="191">
        <f>Q198*H198</f>
        <v>0.050000000000000003</v>
      </c>
      <c r="S198" s="191">
        <v>0</v>
      </c>
      <c r="T198" s="19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3" t="s">
        <v>333</v>
      </c>
      <c r="AT198" s="193" t="s">
        <v>209</v>
      </c>
      <c r="AU198" s="193" t="s">
        <v>86</v>
      </c>
      <c r="AY198" s="18" t="s">
        <v>168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8" t="s">
        <v>84</v>
      </c>
      <c r="BK198" s="194">
        <f>ROUND(I198*H198,2)</f>
        <v>0</v>
      </c>
      <c r="BL198" s="18" t="s">
        <v>250</v>
      </c>
      <c r="BM198" s="193" t="s">
        <v>1906</v>
      </c>
    </row>
    <row r="199" s="2" customFormat="1" ht="33" customHeight="1">
      <c r="A199" s="37"/>
      <c r="B199" s="180"/>
      <c r="C199" s="200" t="s">
        <v>411</v>
      </c>
      <c r="D199" s="200" t="s">
        <v>209</v>
      </c>
      <c r="E199" s="201" t="s">
        <v>1907</v>
      </c>
      <c r="F199" s="202" t="s">
        <v>1908</v>
      </c>
      <c r="G199" s="203" t="s">
        <v>316</v>
      </c>
      <c r="H199" s="204">
        <v>1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42</v>
      </c>
      <c r="O199" s="76"/>
      <c r="P199" s="191">
        <f>O199*H199</f>
        <v>0</v>
      </c>
      <c r="Q199" s="191">
        <v>0.058999999999999997</v>
      </c>
      <c r="R199" s="191">
        <f>Q199*H199</f>
        <v>0.058999999999999997</v>
      </c>
      <c r="S199" s="191">
        <v>0</v>
      </c>
      <c r="T199" s="19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3" t="s">
        <v>333</v>
      </c>
      <c r="AT199" s="193" t="s">
        <v>209</v>
      </c>
      <c r="AU199" s="193" t="s">
        <v>86</v>
      </c>
      <c r="AY199" s="18" t="s">
        <v>168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8" t="s">
        <v>84</v>
      </c>
      <c r="BK199" s="194">
        <f>ROUND(I199*H199,2)</f>
        <v>0</v>
      </c>
      <c r="BL199" s="18" t="s">
        <v>250</v>
      </c>
      <c r="BM199" s="193" t="s">
        <v>1909</v>
      </c>
    </row>
    <row r="200" s="2" customFormat="1" ht="21.75" customHeight="1">
      <c r="A200" s="37"/>
      <c r="B200" s="180"/>
      <c r="C200" s="181" t="s">
        <v>415</v>
      </c>
      <c r="D200" s="181" t="s">
        <v>171</v>
      </c>
      <c r="E200" s="182" t="s">
        <v>1910</v>
      </c>
      <c r="F200" s="183" t="s">
        <v>1911</v>
      </c>
      <c r="G200" s="184" t="s">
        <v>316</v>
      </c>
      <c r="H200" s="185">
        <v>4</v>
      </c>
      <c r="I200" s="186"/>
      <c r="J200" s="187">
        <f>ROUND(I200*H200,2)</f>
        <v>0</v>
      </c>
      <c r="K200" s="188"/>
      <c r="L200" s="38"/>
      <c r="M200" s="189" t="s">
        <v>1</v>
      </c>
      <c r="N200" s="190" t="s">
        <v>42</v>
      </c>
      <c r="O200" s="76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3" t="s">
        <v>250</v>
      </c>
      <c r="AT200" s="193" t="s">
        <v>171</v>
      </c>
      <c r="AU200" s="193" t="s">
        <v>86</v>
      </c>
      <c r="AY200" s="18" t="s">
        <v>168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8" t="s">
        <v>84</v>
      </c>
      <c r="BK200" s="194">
        <f>ROUND(I200*H200,2)</f>
        <v>0</v>
      </c>
      <c r="BL200" s="18" t="s">
        <v>250</v>
      </c>
      <c r="BM200" s="193" t="s">
        <v>1912</v>
      </c>
    </row>
    <row r="201" s="2" customFormat="1" ht="24.15" customHeight="1">
      <c r="A201" s="37"/>
      <c r="B201" s="180"/>
      <c r="C201" s="200" t="s">
        <v>420</v>
      </c>
      <c r="D201" s="200" t="s">
        <v>209</v>
      </c>
      <c r="E201" s="201" t="s">
        <v>1913</v>
      </c>
      <c r="F201" s="202" t="s">
        <v>1914</v>
      </c>
      <c r="G201" s="203" t="s">
        <v>316</v>
      </c>
      <c r="H201" s="204">
        <v>4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42</v>
      </c>
      <c r="O201" s="76"/>
      <c r="P201" s="191">
        <f>O201*H201</f>
        <v>0</v>
      </c>
      <c r="Q201" s="191">
        <v>0.001</v>
      </c>
      <c r="R201" s="191">
        <f>Q201*H201</f>
        <v>0.0040000000000000001</v>
      </c>
      <c r="S201" s="191">
        <v>0</v>
      </c>
      <c r="T201" s="19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3" t="s">
        <v>333</v>
      </c>
      <c r="AT201" s="193" t="s">
        <v>209</v>
      </c>
      <c r="AU201" s="193" t="s">
        <v>86</v>
      </c>
      <c r="AY201" s="18" t="s">
        <v>168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8" t="s">
        <v>84</v>
      </c>
      <c r="BK201" s="194">
        <f>ROUND(I201*H201,2)</f>
        <v>0</v>
      </c>
      <c r="BL201" s="18" t="s">
        <v>250</v>
      </c>
      <c r="BM201" s="193" t="s">
        <v>1915</v>
      </c>
    </row>
    <row r="202" s="2" customFormat="1" ht="16.5" customHeight="1">
      <c r="A202" s="37"/>
      <c r="B202" s="180"/>
      <c r="C202" s="181" t="s">
        <v>424</v>
      </c>
      <c r="D202" s="181" t="s">
        <v>171</v>
      </c>
      <c r="E202" s="182" t="s">
        <v>1916</v>
      </c>
      <c r="F202" s="183" t="s">
        <v>1917</v>
      </c>
      <c r="G202" s="184" t="s">
        <v>212</v>
      </c>
      <c r="H202" s="185">
        <v>1.6000000000000001</v>
      </c>
      <c r="I202" s="186"/>
      <c r="J202" s="187">
        <f>ROUND(I202*H202,2)</f>
        <v>0</v>
      </c>
      <c r="K202" s="188"/>
      <c r="L202" s="38"/>
      <c r="M202" s="189" t="s">
        <v>1</v>
      </c>
      <c r="N202" s="190" t="s">
        <v>42</v>
      </c>
      <c r="O202" s="76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3" t="s">
        <v>250</v>
      </c>
      <c r="AT202" s="193" t="s">
        <v>171</v>
      </c>
      <c r="AU202" s="193" t="s">
        <v>86</v>
      </c>
      <c r="AY202" s="18" t="s">
        <v>168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8" t="s">
        <v>84</v>
      </c>
      <c r="BK202" s="194">
        <f>ROUND(I202*H202,2)</f>
        <v>0</v>
      </c>
      <c r="BL202" s="18" t="s">
        <v>250</v>
      </c>
      <c r="BM202" s="193" t="s">
        <v>1918</v>
      </c>
    </row>
    <row r="203" s="2" customFormat="1" ht="16.5" customHeight="1">
      <c r="A203" s="37"/>
      <c r="B203" s="180"/>
      <c r="C203" s="200" t="s">
        <v>428</v>
      </c>
      <c r="D203" s="200" t="s">
        <v>209</v>
      </c>
      <c r="E203" s="201" t="s">
        <v>1919</v>
      </c>
      <c r="F203" s="202" t="s">
        <v>1920</v>
      </c>
      <c r="G203" s="203" t="s">
        <v>212</v>
      </c>
      <c r="H203" s="204">
        <v>1.6000000000000001</v>
      </c>
      <c r="I203" s="205"/>
      <c r="J203" s="206">
        <f>ROUND(I203*H203,2)</f>
        <v>0</v>
      </c>
      <c r="K203" s="207"/>
      <c r="L203" s="208"/>
      <c r="M203" s="209" t="s">
        <v>1</v>
      </c>
      <c r="N203" s="210" t="s">
        <v>42</v>
      </c>
      <c r="O203" s="76"/>
      <c r="P203" s="191">
        <f>O203*H203</f>
        <v>0</v>
      </c>
      <c r="Q203" s="191">
        <v>0.001</v>
      </c>
      <c r="R203" s="191">
        <f>Q203*H203</f>
        <v>0.0016000000000000001</v>
      </c>
      <c r="S203" s="191">
        <v>0</v>
      </c>
      <c r="T203" s="19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3" t="s">
        <v>333</v>
      </c>
      <c r="AT203" s="193" t="s">
        <v>209</v>
      </c>
      <c r="AU203" s="193" t="s">
        <v>86</v>
      </c>
      <c r="AY203" s="18" t="s">
        <v>168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8" t="s">
        <v>84</v>
      </c>
      <c r="BK203" s="194">
        <f>ROUND(I203*H203,2)</f>
        <v>0</v>
      </c>
      <c r="BL203" s="18" t="s">
        <v>250</v>
      </c>
      <c r="BM203" s="193" t="s">
        <v>1921</v>
      </c>
    </row>
    <row r="204" s="2" customFormat="1" ht="24.15" customHeight="1">
      <c r="A204" s="37"/>
      <c r="B204" s="180"/>
      <c r="C204" s="181" t="s">
        <v>434</v>
      </c>
      <c r="D204" s="181" t="s">
        <v>171</v>
      </c>
      <c r="E204" s="182" t="s">
        <v>1922</v>
      </c>
      <c r="F204" s="183" t="s">
        <v>1923</v>
      </c>
      <c r="G204" s="184" t="s">
        <v>242</v>
      </c>
      <c r="H204" s="185">
        <v>1.2</v>
      </c>
      <c r="I204" s="186"/>
      <c r="J204" s="187">
        <f>ROUND(I204*H204,2)</f>
        <v>0</v>
      </c>
      <c r="K204" s="188"/>
      <c r="L204" s="38"/>
      <c r="M204" s="189" t="s">
        <v>1</v>
      </c>
      <c r="N204" s="190" t="s">
        <v>42</v>
      </c>
      <c r="O204" s="76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3" t="s">
        <v>250</v>
      </c>
      <c r="AT204" s="193" t="s">
        <v>171</v>
      </c>
      <c r="AU204" s="193" t="s">
        <v>86</v>
      </c>
      <c r="AY204" s="18" t="s">
        <v>168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8" t="s">
        <v>84</v>
      </c>
      <c r="BK204" s="194">
        <f>ROUND(I204*H204,2)</f>
        <v>0</v>
      </c>
      <c r="BL204" s="18" t="s">
        <v>250</v>
      </c>
      <c r="BM204" s="193" t="s">
        <v>1924</v>
      </c>
    </row>
    <row r="205" s="2" customFormat="1" ht="49.92" customHeight="1">
      <c r="A205" s="37"/>
      <c r="B205" s="38"/>
      <c r="C205" s="37"/>
      <c r="D205" s="37"/>
      <c r="E205" s="170" t="s">
        <v>1591</v>
      </c>
      <c r="F205" s="170" t="s">
        <v>1592</v>
      </c>
      <c r="G205" s="37"/>
      <c r="H205" s="37"/>
      <c r="I205" s="37"/>
      <c r="J205" s="156">
        <f>BK205</f>
        <v>0</v>
      </c>
      <c r="K205" s="37"/>
      <c r="L205" s="38"/>
      <c r="M205" s="198"/>
      <c r="N205" s="199"/>
      <c r="O205" s="76"/>
      <c r="P205" s="76"/>
      <c r="Q205" s="76"/>
      <c r="R205" s="76"/>
      <c r="S205" s="76"/>
      <c r="T205" s="7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76</v>
      </c>
      <c r="AU205" s="18" t="s">
        <v>77</v>
      </c>
      <c r="AY205" s="18" t="s">
        <v>1593</v>
      </c>
      <c r="BK205" s="194">
        <f>SUM(BK206:BK210)</f>
        <v>0</v>
      </c>
    </row>
    <row r="206" s="2" customFormat="1" ht="16.32" customHeight="1">
      <c r="A206" s="37"/>
      <c r="B206" s="38"/>
      <c r="C206" s="236" t="s">
        <v>1</v>
      </c>
      <c r="D206" s="236" t="s">
        <v>171</v>
      </c>
      <c r="E206" s="237" t="s">
        <v>1</v>
      </c>
      <c r="F206" s="238" t="s">
        <v>1</v>
      </c>
      <c r="G206" s="239" t="s">
        <v>1</v>
      </c>
      <c r="H206" s="240"/>
      <c r="I206" s="241"/>
      <c r="J206" s="242">
        <f>BK206</f>
        <v>0</v>
      </c>
      <c r="K206" s="243"/>
      <c r="L206" s="38"/>
      <c r="M206" s="244" t="s">
        <v>1</v>
      </c>
      <c r="N206" s="245" t="s">
        <v>42</v>
      </c>
      <c r="O206" s="76"/>
      <c r="P206" s="76"/>
      <c r="Q206" s="76"/>
      <c r="R206" s="76"/>
      <c r="S206" s="76"/>
      <c r="T206" s="7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1593</v>
      </c>
      <c r="AU206" s="18" t="s">
        <v>84</v>
      </c>
      <c r="AY206" s="18" t="s">
        <v>1593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8" t="s">
        <v>84</v>
      </c>
      <c r="BK206" s="194">
        <f>I206*H206</f>
        <v>0</v>
      </c>
    </row>
    <row r="207" s="2" customFormat="1" ht="16.32" customHeight="1">
      <c r="A207" s="37"/>
      <c r="B207" s="38"/>
      <c r="C207" s="236" t="s">
        <v>1</v>
      </c>
      <c r="D207" s="236" t="s">
        <v>171</v>
      </c>
      <c r="E207" s="237" t="s">
        <v>1</v>
      </c>
      <c r="F207" s="238" t="s">
        <v>1</v>
      </c>
      <c r="G207" s="239" t="s">
        <v>1</v>
      </c>
      <c r="H207" s="240"/>
      <c r="I207" s="241"/>
      <c r="J207" s="242">
        <f>BK207</f>
        <v>0</v>
      </c>
      <c r="K207" s="243"/>
      <c r="L207" s="38"/>
      <c r="M207" s="244" t="s">
        <v>1</v>
      </c>
      <c r="N207" s="245" t="s">
        <v>42</v>
      </c>
      <c r="O207" s="76"/>
      <c r="P207" s="76"/>
      <c r="Q207" s="76"/>
      <c r="R207" s="76"/>
      <c r="S207" s="76"/>
      <c r="T207" s="7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1593</v>
      </c>
      <c r="AU207" s="18" t="s">
        <v>84</v>
      </c>
      <c r="AY207" s="18" t="s">
        <v>1593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8" t="s">
        <v>84</v>
      </c>
      <c r="BK207" s="194">
        <f>I207*H207</f>
        <v>0</v>
      </c>
    </row>
    <row r="208" s="2" customFormat="1" ht="16.32" customHeight="1">
      <c r="A208" s="37"/>
      <c r="B208" s="38"/>
      <c r="C208" s="236" t="s">
        <v>1</v>
      </c>
      <c r="D208" s="236" t="s">
        <v>171</v>
      </c>
      <c r="E208" s="237" t="s">
        <v>1</v>
      </c>
      <c r="F208" s="238" t="s">
        <v>1</v>
      </c>
      <c r="G208" s="239" t="s">
        <v>1</v>
      </c>
      <c r="H208" s="240"/>
      <c r="I208" s="241"/>
      <c r="J208" s="242">
        <f>BK208</f>
        <v>0</v>
      </c>
      <c r="K208" s="243"/>
      <c r="L208" s="38"/>
      <c r="M208" s="244" t="s">
        <v>1</v>
      </c>
      <c r="N208" s="245" t="s">
        <v>42</v>
      </c>
      <c r="O208" s="76"/>
      <c r="P208" s="76"/>
      <c r="Q208" s="76"/>
      <c r="R208" s="76"/>
      <c r="S208" s="76"/>
      <c r="T208" s="7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1593</v>
      </c>
      <c r="AU208" s="18" t="s">
        <v>84</v>
      </c>
      <c r="AY208" s="18" t="s">
        <v>1593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8" t="s">
        <v>84</v>
      </c>
      <c r="BK208" s="194">
        <f>I208*H208</f>
        <v>0</v>
      </c>
    </row>
    <row r="209" s="2" customFormat="1" ht="16.32" customHeight="1">
      <c r="A209" s="37"/>
      <c r="B209" s="38"/>
      <c r="C209" s="236" t="s">
        <v>1</v>
      </c>
      <c r="D209" s="236" t="s">
        <v>171</v>
      </c>
      <c r="E209" s="237" t="s">
        <v>1</v>
      </c>
      <c r="F209" s="238" t="s">
        <v>1</v>
      </c>
      <c r="G209" s="239" t="s">
        <v>1</v>
      </c>
      <c r="H209" s="240"/>
      <c r="I209" s="241"/>
      <c r="J209" s="242">
        <f>BK209</f>
        <v>0</v>
      </c>
      <c r="K209" s="243"/>
      <c r="L209" s="38"/>
      <c r="M209" s="244" t="s">
        <v>1</v>
      </c>
      <c r="N209" s="245" t="s">
        <v>42</v>
      </c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1593</v>
      </c>
      <c r="AU209" s="18" t="s">
        <v>84</v>
      </c>
      <c r="AY209" s="18" t="s">
        <v>1593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8" t="s">
        <v>84</v>
      </c>
      <c r="BK209" s="194">
        <f>I209*H209</f>
        <v>0</v>
      </c>
    </row>
    <row r="210" s="2" customFormat="1" ht="16.32" customHeight="1">
      <c r="A210" s="37"/>
      <c r="B210" s="38"/>
      <c r="C210" s="236" t="s">
        <v>1</v>
      </c>
      <c r="D210" s="236" t="s">
        <v>171</v>
      </c>
      <c r="E210" s="237" t="s">
        <v>1</v>
      </c>
      <c r="F210" s="238" t="s">
        <v>1</v>
      </c>
      <c r="G210" s="239" t="s">
        <v>1</v>
      </c>
      <c r="H210" s="240"/>
      <c r="I210" s="241"/>
      <c r="J210" s="242">
        <f>BK210</f>
        <v>0</v>
      </c>
      <c r="K210" s="243"/>
      <c r="L210" s="38"/>
      <c r="M210" s="244" t="s">
        <v>1</v>
      </c>
      <c r="N210" s="245" t="s">
        <v>42</v>
      </c>
      <c r="O210" s="246"/>
      <c r="P210" s="246"/>
      <c r="Q210" s="246"/>
      <c r="R210" s="246"/>
      <c r="S210" s="246"/>
      <c r="T210" s="24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1593</v>
      </c>
      <c r="AU210" s="18" t="s">
        <v>84</v>
      </c>
      <c r="AY210" s="18" t="s">
        <v>1593</v>
      </c>
      <c r="BE210" s="194">
        <f>IF(N210="základní",J210,0)</f>
        <v>0</v>
      </c>
      <c r="BF210" s="194">
        <f>IF(N210="snížená",J210,0)</f>
        <v>0</v>
      </c>
      <c r="BG210" s="194">
        <f>IF(N210="zákl. přenesená",J210,0)</f>
        <v>0</v>
      </c>
      <c r="BH210" s="194">
        <f>IF(N210="sníž. přenesená",J210,0)</f>
        <v>0</v>
      </c>
      <c r="BI210" s="194">
        <f>IF(N210="nulová",J210,0)</f>
        <v>0</v>
      </c>
      <c r="BJ210" s="18" t="s">
        <v>84</v>
      </c>
      <c r="BK210" s="194">
        <f>I210*H210</f>
        <v>0</v>
      </c>
    </row>
    <row r="211" s="2" customFormat="1" ht="6.96" customHeight="1">
      <c r="A211" s="37"/>
      <c r="B211" s="59"/>
      <c r="C211" s="60"/>
      <c r="D211" s="60"/>
      <c r="E211" s="60"/>
      <c r="F211" s="60"/>
      <c r="G211" s="60"/>
      <c r="H211" s="60"/>
      <c r="I211" s="60"/>
      <c r="J211" s="60"/>
      <c r="K211" s="60"/>
      <c r="L211" s="38"/>
      <c r="M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</sheetData>
  <autoFilter ref="C131:K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dataValidations count="2">
    <dataValidation type="list" allowBlank="1" showInputMessage="1" showErrorMessage="1" error="Povoleny jsou hodnoty K, M." sqref="D206:D211">
      <formula1>"K, M"</formula1>
    </dataValidation>
    <dataValidation type="list" allowBlank="1" showInputMessage="1" showErrorMessage="1" error="Povoleny jsou hodnoty základní, snížená, zákl. přenesená, sníž. přenesená, nulová." sqref="N206:N211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1" customFormat="1" ht="12" customHeight="1">
      <c r="B8" s="21"/>
      <c r="D8" s="31" t="s">
        <v>118</v>
      </c>
      <c r="L8" s="21"/>
    </row>
    <row r="9" s="2" customFormat="1" ht="16.5" customHeight="1">
      <c r="A9" s="37"/>
      <c r="B9" s="38"/>
      <c r="C9" s="37"/>
      <c r="D9" s="37"/>
      <c r="E9" s="128" t="s">
        <v>119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1594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1925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tr">
        <f>IF('Rekapitulace stavby'!AN10="","",'Rekapitulace stavby'!AN10)</f>
        <v/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26</v>
      </c>
      <c r="J17" s="26" t="str">
        <f>IF('Rekapitulace stavby'!AN11="","",'Rekapitulace stavby'!AN11)</f>
        <v/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27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26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29</v>
      </c>
      <c r="E22" s="37"/>
      <c r="F22" s="37"/>
      <c r="G22" s="37"/>
      <c r="H22" s="37"/>
      <c r="I22" s="31" t="s">
        <v>25</v>
      </c>
      <c r="J22" s="26" t="str">
        <f>IF('Rekapitulace stavby'!AN16="","",'Rekapitulace stavby'!AN16)</f>
        <v>28203097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tr">
        <f>IF('Rekapitulace stavby'!E17="","",'Rekapitulace stavby'!E17)</f>
        <v>RHM a.s.</v>
      </c>
      <c r="F23" s="37"/>
      <c r="G23" s="37"/>
      <c r="H23" s="37"/>
      <c r="I23" s="31" t="s">
        <v>26</v>
      </c>
      <c r="J23" s="26" t="str">
        <f>IF('Rekapitulace stavby'!AN17="","",'Rekapitulace stavby'!AN17)</f>
        <v>CZ28203097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26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ROUND(J130,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ROUND((ROUND((SUM(BE130:BE161)),  2) + SUM(BE163:BE167)), 2)</f>
        <v>0</v>
      </c>
      <c r="G35" s="37"/>
      <c r="H35" s="37"/>
      <c r="I35" s="135">
        <v>0.20999999999999999</v>
      </c>
      <c r="J35" s="134">
        <f>ROUND((ROUND(((SUM(BE130:BE161))*I35),  2) + (SUM(BE163:BE167)*I35)),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ROUND((ROUND((SUM(BF130:BF161)),  2) + SUM(BF163:BF167)), 2)</f>
        <v>0</v>
      </c>
      <c r="G36" s="37"/>
      <c r="H36" s="37"/>
      <c r="I36" s="135">
        <v>0.12</v>
      </c>
      <c r="J36" s="134">
        <f>ROUND((ROUND(((SUM(BF130:BF161))*I36),  2) + (SUM(BF163:BF167)*I36)),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ROUND((ROUND((SUM(BG130:BG161)),  2) + SUM(BG163:BG167)),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ROUND((ROUND((SUM(BH130:BH161)),  2) + SUM(BH163:BH167)),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ROUND((ROUND((SUM(BI130:BI161)),  2) + SUM(BI163:BI167)),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118</v>
      </c>
      <c r="L86" s="21"/>
    </row>
    <row r="87" s="2" customFormat="1" ht="16.5" customHeight="1">
      <c r="A87" s="37"/>
      <c r="B87" s="38"/>
      <c r="C87" s="37"/>
      <c r="D87" s="37"/>
      <c r="E87" s="128" t="s">
        <v>119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1594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SO-01 VYT - Vytápění D14d - Pavilon A1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 </v>
      </c>
      <c r="G91" s="37"/>
      <c r="H91" s="37"/>
      <c r="I91" s="31" t="s">
        <v>22</v>
      </c>
      <c r="J91" s="68" t="str">
        <f>IF(J14="","",J14)</f>
        <v>19. 11. 2025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29</v>
      </c>
      <c r="J93" s="35" t="str">
        <f>E23</f>
        <v>RHM a.s.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7"/>
      <c r="E94" s="37"/>
      <c r="F94" s="26" t="str">
        <f>IF(E20="","",E20)</f>
        <v>Vyplň údaj</v>
      </c>
      <c r="G94" s="37"/>
      <c r="H94" s="37"/>
      <c r="I94" s="31" t="s">
        <v>34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121</v>
      </c>
      <c r="D96" s="136"/>
      <c r="E96" s="136"/>
      <c r="F96" s="136"/>
      <c r="G96" s="136"/>
      <c r="H96" s="136"/>
      <c r="I96" s="136"/>
      <c r="J96" s="145" t="s">
        <v>122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123</v>
      </c>
      <c r="D98" s="37"/>
      <c r="E98" s="37"/>
      <c r="F98" s="37"/>
      <c r="G98" s="37"/>
      <c r="H98" s="37"/>
      <c r="I98" s="37"/>
      <c r="J98" s="95">
        <f>J130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124</v>
      </c>
    </row>
    <row r="99" s="9" customFormat="1" ht="24.96" customHeight="1">
      <c r="A99" s="9"/>
      <c r="B99" s="147"/>
      <c r="C99" s="9"/>
      <c r="D99" s="148" t="s">
        <v>125</v>
      </c>
      <c r="E99" s="149"/>
      <c r="F99" s="149"/>
      <c r="G99" s="149"/>
      <c r="H99" s="149"/>
      <c r="I99" s="149"/>
      <c r="J99" s="150">
        <f>J131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129</v>
      </c>
      <c r="E100" s="153"/>
      <c r="F100" s="153"/>
      <c r="G100" s="153"/>
      <c r="H100" s="153"/>
      <c r="I100" s="153"/>
      <c r="J100" s="154">
        <f>J132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133</v>
      </c>
      <c r="E101" s="153"/>
      <c r="F101" s="153"/>
      <c r="G101" s="153"/>
      <c r="H101" s="153"/>
      <c r="I101" s="153"/>
      <c r="J101" s="154">
        <f>J134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134</v>
      </c>
      <c r="E102" s="153"/>
      <c r="F102" s="153"/>
      <c r="G102" s="153"/>
      <c r="H102" s="153"/>
      <c r="I102" s="153"/>
      <c r="J102" s="154">
        <f>J136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135</v>
      </c>
      <c r="E103" s="153"/>
      <c r="F103" s="153"/>
      <c r="G103" s="153"/>
      <c r="H103" s="153"/>
      <c r="I103" s="153"/>
      <c r="J103" s="154">
        <f>J143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136</v>
      </c>
      <c r="E104" s="149"/>
      <c r="F104" s="149"/>
      <c r="G104" s="149"/>
      <c r="H104" s="149"/>
      <c r="I104" s="149"/>
      <c r="J104" s="150">
        <f>J145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1769</v>
      </c>
      <c r="E105" s="153"/>
      <c r="F105" s="153"/>
      <c r="G105" s="153"/>
      <c r="H105" s="153"/>
      <c r="I105" s="153"/>
      <c r="J105" s="154">
        <f>J146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1926</v>
      </c>
      <c r="E106" s="153"/>
      <c r="F106" s="153"/>
      <c r="G106" s="153"/>
      <c r="H106" s="153"/>
      <c r="I106" s="153"/>
      <c r="J106" s="154">
        <f>J152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1927</v>
      </c>
      <c r="E107" s="153"/>
      <c r="F107" s="153"/>
      <c r="G107" s="153"/>
      <c r="H107" s="153"/>
      <c r="I107" s="153"/>
      <c r="J107" s="154">
        <f>J158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1.84" customHeight="1">
      <c r="A108" s="9"/>
      <c r="B108" s="147"/>
      <c r="C108" s="9"/>
      <c r="D108" s="155" t="s">
        <v>152</v>
      </c>
      <c r="E108" s="9"/>
      <c r="F108" s="9"/>
      <c r="G108" s="9"/>
      <c r="H108" s="9"/>
      <c r="I108" s="9"/>
      <c r="J108" s="156">
        <f>J162</f>
        <v>0</v>
      </c>
      <c r="K108" s="9"/>
      <c r="L108" s="14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153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128" t="str">
        <f>E7</f>
        <v>Dostavba budovy - zkapacitnění - ZŠ Hovorčovická, Praha 8</v>
      </c>
      <c r="F118" s="31"/>
      <c r="G118" s="31"/>
      <c r="H118" s="31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" customFormat="1" ht="12" customHeight="1">
      <c r="B119" s="21"/>
      <c r="C119" s="31" t="s">
        <v>118</v>
      </c>
      <c r="L119" s="21"/>
    </row>
    <row r="120" s="2" customFormat="1" ht="16.5" customHeight="1">
      <c r="A120" s="37"/>
      <c r="B120" s="38"/>
      <c r="C120" s="37"/>
      <c r="D120" s="37"/>
      <c r="E120" s="128" t="s">
        <v>119</v>
      </c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1594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E11</f>
        <v>SO-01 VYT - Vytápění D14d - Pavilon A1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7"/>
      <c r="E124" s="37"/>
      <c r="F124" s="26" t="str">
        <f>F14</f>
        <v xml:space="preserve"> </v>
      </c>
      <c r="G124" s="37"/>
      <c r="H124" s="37"/>
      <c r="I124" s="31" t="s">
        <v>22</v>
      </c>
      <c r="J124" s="68" t="str">
        <f>IF(J14="","",J14)</f>
        <v>19. 11. 2025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7"/>
      <c r="E126" s="37"/>
      <c r="F126" s="26" t="str">
        <f>E17</f>
        <v xml:space="preserve"> </v>
      </c>
      <c r="G126" s="37"/>
      <c r="H126" s="37"/>
      <c r="I126" s="31" t="s">
        <v>29</v>
      </c>
      <c r="J126" s="35" t="str">
        <f>E23</f>
        <v>RHM a.s.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7"/>
      <c r="E127" s="37"/>
      <c r="F127" s="26" t="str">
        <f>IF(E20="","",E20)</f>
        <v>Vyplň údaj</v>
      </c>
      <c r="G127" s="37"/>
      <c r="H127" s="37"/>
      <c r="I127" s="31" t="s">
        <v>34</v>
      </c>
      <c r="J127" s="35" t="str">
        <f>E26</f>
        <v xml:space="preserve"> 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57"/>
      <c r="B129" s="158"/>
      <c r="C129" s="159" t="s">
        <v>154</v>
      </c>
      <c r="D129" s="160" t="s">
        <v>62</v>
      </c>
      <c r="E129" s="160" t="s">
        <v>58</v>
      </c>
      <c r="F129" s="160" t="s">
        <v>59</v>
      </c>
      <c r="G129" s="160" t="s">
        <v>155</v>
      </c>
      <c r="H129" s="160" t="s">
        <v>156</v>
      </c>
      <c r="I129" s="160" t="s">
        <v>157</v>
      </c>
      <c r="J129" s="161" t="s">
        <v>122</v>
      </c>
      <c r="K129" s="162" t="s">
        <v>158</v>
      </c>
      <c r="L129" s="163"/>
      <c r="M129" s="85" t="s">
        <v>1</v>
      </c>
      <c r="N129" s="86" t="s">
        <v>41</v>
      </c>
      <c r="O129" s="86" t="s">
        <v>159</v>
      </c>
      <c r="P129" s="86" t="s">
        <v>160</v>
      </c>
      <c r="Q129" s="86" t="s">
        <v>161</v>
      </c>
      <c r="R129" s="86" t="s">
        <v>162</v>
      </c>
      <c r="S129" s="86" t="s">
        <v>163</v>
      </c>
      <c r="T129" s="87" t="s">
        <v>164</v>
      </c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</row>
    <row r="130" s="2" customFormat="1" ht="22.8" customHeight="1">
      <c r="A130" s="37"/>
      <c r="B130" s="38"/>
      <c r="C130" s="92" t="s">
        <v>165</v>
      </c>
      <c r="D130" s="37"/>
      <c r="E130" s="37"/>
      <c r="F130" s="37"/>
      <c r="G130" s="37"/>
      <c r="H130" s="37"/>
      <c r="I130" s="37"/>
      <c r="J130" s="164">
        <f>BK130</f>
        <v>0</v>
      </c>
      <c r="K130" s="37"/>
      <c r="L130" s="38"/>
      <c r="M130" s="88"/>
      <c r="N130" s="72"/>
      <c r="O130" s="89"/>
      <c r="P130" s="165">
        <f>P131+P145+P162</f>
        <v>0</v>
      </c>
      <c r="Q130" s="89"/>
      <c r="R130" s="165">
        <f>R131+R145+R162</f>
        <v>0.86916000000000004</v>
      </c>
      <c r="S130" s="89"/>
      <c r="T130" s="166">
        <f>T131+T145+T162</f>
        <v>0.0041999999999999997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76</v>
      </c>
      <c r="AU130" s="18" t="s">
        <v>124</v>
      </c>
      <c r="BK130" s="167">
        <f>BK131+BK145+BK162</f>
        <v>0</v>
      </c>
    </row>
    <row r="131" s="12" customFormat="1" ht="25.92" customHeight="1">
      <c r="A131" s="12"/>
      <c r="B131" s="168"/>
      <c r="C131" s="12"/>
      <c r="D131" s="169" t="s">
        <v>76</v>
      </c>
      <c r="E131" s="170" t="s">
        <v>166</v>
      </c>
      <c r="F131" s="170" t="s">
        <v>167</v>
      </c>
      <c r="G131" s="12"/>
      <c r="H131" s="12"/>
      <c r="I131" s="171"/>
      <c r="J131" s="156">
        <f>BK131</f>
        <v>0</v>
      </c>
      <c r="K131" s="12"/>
      <c r="L131" s="168"/>
      <c r="M131" s="172"/>
      <c r="N131" s="173"/>
      <c r="O131" s="173"/>
      <c r="P131" s="174">
        <f>P132+P134+P136+P143</f>
        <v>0</v>
      </c>
      <c r="Q131" s="173"/>
      <c r="R131" s="174">
        <f>R132+R134+R136+R143</f>
        <v>0.48582000000000003</v>
      </c>
      <c r="S131" s="173"/>
      <c r="T131" s="175">
        <f>T132+T134+T136+T143</f>
        <v>0.0041999999999999997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9" t="s">
        <v>84</v>
      </c>
      <c r="AT131" s="176" t="s">
        <v>76</v>
      </c>
      <c r="AU131" s="176" t="s">
        <v>77</v>
      </c>
      <c r="AY131" s="169" t="s">
        <v>168</v>
      </c>
      <c r="BK131" s="177">
        <f>BK132+BK134+BK136+BK143</f>
        <v>0</v>
      </c>
    </row>
    <row r="132" s="12" customFormat="1" ht="22.8" customHeight="1">
      <c r="A132" s="12"/>
      <c r="B132" s="168"/>
      <c r="C132" s="12"/>
      <c r="D132" s="169" t="s">
        <v>76</v>
      </c>
      <c r="E132" s="178" t="s">
        <v>181</v>
      </c>
      <c r="F132" s="178" t="s">
        <v>297</v>
      </c>
      <c r="G132" s="12"/>
      <c r="H132" s="12"/>
      <c r="I132" s="171"/>
      <c r="J132" s="179">
        <f>BK132</f>
        <v>0</v>
      </c>
      <c r="K132" s="12"/>
      <c r="L132" s="168"/>
      <c r="M132" s="172"/>
      <c r="N132" s="173"/>
      <c r="O132" s="173"/>
      <c r="P132" s="174">
        <f>P133</f>
        <v>0</v>
      </c>
      <c r="Q132" s="173"/>
      <c r="R132" s="174">
        <f>R133</f>
        <v>0.48430000000000001</v>
      </c>
      <c r="S132" s="173"/>
      <c r="T132" s="175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9" t="s">
        <v>84</v>
      </c>
      <c r="AT132" s="176" t="s">
        <v>76</v>
      </c>
      <c r="AU132" s="176" t="s">
        <v>84</v>
      </c>
      <c r="AY132" s="169" t="s">
        <v>168</v>
      </c>
      <c r="BK132" s="177">
        <f>BK133</f>
        <v>0</v>
      </c>
    </row>
    <row r="133" s="2" customFormat="1" ht="33" customHeight="1">
      <c r="A133" s="37"/>
      <c r="B133" s="180"/>
      <c r="C133" s="181" t="s">
        <v>84</v>
      </c>
      <c r="D133" s="181" t="s">
        <v>171</v>
      </c>
      <c r="E133" s="182" t="s">
        <v>1600</v>
      </c>
      <c r="F133" s="183" t="s">
        <v>1601</v>
      </c>
      <c r="G133" s="184" t="s">
        <v>316</v>
      </c>
      <c r="H133" s="185">
        <v>10</v>
      </c>
      <c r="I133" s="186"/>
      <c r="J133" s="187">
        <f>ROUND(I133*H133,2)</f>
        <v>0</v>
      </c>
      <c r="K133" s="188"/>
      <c r="L133" s="38"/>
      <c r="M133" s="189" t="s">
        <v>1</v>
      </c>
      <c r="N133" s="190" t="s">
        <v>42</v>
      </c>
      <c r="O133" s="76"/>
      <c r="P133" s="191">
        <f>O133*H133</f>
        <v>0</v>
      </c>
      <c r="Q133" s="191">
        <v>0.048430000000000001</v>
      </c>
      <c r="R133" s="191">
        <f>Q133*H133</f>
        <v>0.48430000000000001</v>
      </c>
      <c r="S133" s="191">
        <v>0</v>
      </c>
      <c r="T133" s="19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3" t="s">
        <v>175</v>
      </c>
      <c r="AT133" s="193" t="s">
        <v>171</v>
      </c>
      <c r="AU133" s="193" t="s">
        <v>86</v>
      </c>
      <c r="AY133" s="18" t="s">
        <v>168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8" t="s">
        <v>84</v>
      </c>
      <c r="BK133" s="194">
        <f>ROUND(I133*H133,2)</f>
        <v>0</v>
      </c>
      <c r="BL133" s="18" t="s">
        <v>175</v>
      </c>
      <c r="BM133" s="193" t="s">
        <v>1928</v>
      </c>
    </row>
    <row r="134" s="12" customFormat="1" ht="22.8" customHeight="1">
      <c r="A134" s="12"/>
      <c r="B134" s="168"/>
      <c r="C134" s="12"/>
      <c r="D134" s="169" t="s">
        <v>76</v>
      </c>
      <c r="E134" s="178" t="s">
        <v>215</v>
      </c>
      <c r="F134" s="178" t="s">
        <v>620</v>
      </c>
      <c r="G134" s="12"/>
      <c r="H134" s="12"/>
      <c r="I134" s="171"/>
      <c r="J134" s="179">
        <f>BK134</f>
        <v>0</v>
      </c>
      <c r="K134" s="12"/>
      <c r="L134" s="168"/>
      <c r="M134" s="172"/>
      <c r="N134" s="173"/>
      <c r="O134" s="173"/>
      <c r="P134" s="174">
        <f>P135</f>
        <v>0</v>
      </c>
      <c r="Q134" s="173"/>
      <c r="R134" s="174">
        <f>R135</f>
        <v>0.0015200000000000001</v>
      </c>
      <c r="S134" s="173"/>
      <c r="T134" s="175">
        <f>T135</f>
        <v>0.0041999999999999997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9" t="s">
        <v>84</v>
      </c>
      <c r="AT134" s="176" t="s">
        <v>76</v>
      </c>
      <c r="AU134" s="176" t="s">
        <v>84</v>
      </c>
      <c r="AY134" s="169" t="s">
        <v>168</v>
      </c>
      <c r="BK134" s="177">
        <f>BK135</f>
        <v>0</v>
      </c>
    </row>
    <row r="135" s="2" customFormat="1" ht="24.15" customHeight="1">
      <c r="A135" s="37"/>
      <c r="B135" s="180"/>
      <c r="C135" s="181" t="s">
        <v>86</v>
      </c>
      <c r="D135" s="181" t="s">
        <v>171</v>
      </c>
      <c r="E135" s="182" t="s">
        <v>1603</v>
      </c>
      <c r="F135" s="183" t="s">
        <v>1604</v>
      </c>
      <c r="G135" s="184" t="s">
        <v>520</v>
      </c>
      <c r="H135" s="185">
        <v>2</v>
      </c>
      <c r="I135" s="186"/>
      <c r="J135" s="187">
        <f>ROUND(I135*H135,2)</f>
        <v>0</v>
      </c>
      <c r="K135" s="188"/>
      <c r="L135" s="38"/>
      <c r="M135" s="189" t="s">
        <v>1</v>
      </c>
      <c r="N135" s="190" t="s">
        <v>42</v>
      </c>
      <c r="O135" s="76"/>
      <c r="P135" s="191">
        <f>O135*H135</f>
        <v>0</v>
      </c>
      <c r="Q135" s="191">
        <v>0.00076000000000000004</v>
      </c>
      <c r="R135" s="191">
        <f>Q135*H135</f>
        <v>0.0015200000000000001</v>
      </c>
      <c r="S135" s="191">
        <v>0.0020999999999999999</v>
      </c>
      <c r="T135" s="192">
        <f>S135*H135</f>
        <v>0.0041999999999999997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3" t="s">
        <v>175</v>
      </c>
      <c r="AT135" s="193" t="s">
        <v>171</v>
      </c>
      <c r="AU135" s="193" t="s">
        <v>86</v>
      </c>
      <c r="AY135" s="18" t="s">
        <v>168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8" t="s">
        <v>84</v>
      </c>
      <c r="BK135" s="194">
        <f>ROUND(I135*H135,2)</f>
        <v>0</v>
      </c>
      <c r="BL135" s="18" t="s">
        <v>175</v>
      </c>
      <c r="BM135" s="193" t="s">
        <v>1929</v>
      </c>
    </row>
    <row r="136" s="12" customFormat="1" ht="22.8" customHeight="1">
      <c r="A136" s="12"/>
      <c r="B136" s="168"/>
      <c r="C136" s="12"/>
      <c r="D136" s="169" t="s">
        <v>76</v>
      </c>
      <c r="E136" s="178" t="s">
        <v>709</v>
      </c>
      <c r="F136" s="178" t="s">
        <v>710</v>
      </c>
      <c r="G136" s="12"/>
      <c r="H136" s="12"/>
      <c r="I136" s="171"/>
      <c r="J136" s="179">
        <f>BK136</f>
        <v>0</v>
      </c>
      <c r="K136" s="12"/>
      <c r="L136" s="168"/>
      <c r="M136" s="172"/>
      <c r="N136" s="173"/>
      <c r="O136" s="173"/>
      <c r="P136" s="174">
        <f>SUM(P137:P142)</f>
        <v>0</v>
      </c>
      <c r="Q136" s="173"/>
      <c r="R136" s="174">
        <f>SUM(R137:R142)</f>
        <v>0</v>
      </c>
      <c r="S136" s="173"/>
      <c r="T136" s="175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9" t="s">
        <v>84</v>
      </c>
      <c r="AT136" s="176" t="s">
        <v>76</v>
      </c>
      <c r="AU136" s="176" t="s">
        <v>84</v>
      </c>
      <c r="AY136" s="169" t="s">
        <v>168</v>
      </c>
      <c r="BK136" s="177">
        <f>SUM(BK137:BK142)</f>
        <v>0</v>
      </c>
    </row>
    <row r="137" s="2" customFormat="1" ht="24.15" customHeight="1">
      <c r="A137" s="37"/>
      <c r="B137" s="180"/>
      <c r="C137" s="181" t="s">
        <v>181</v>
      </c>
      <c r="D137" s="181" t="s">
        <v>171</v>
      </c>
      <c r="E137" s="182" t="s">
        <v>1612</v>
      </c>
      <c r="F137" s="183" t="s">
        <v>1613</v>
      </c>
      <c r="G137" s="184" t="s">
        <v>242</v>
      </c>
      <c r="H137" s="185">
        <v>0.0040000000000000001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42</v>
      </c>
      <c r="O137" s="76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3" t="s">
        <v>175</v>
      </c>
      <c r="AT137" s="193" t="s">
        <v>171</v>
      </c>
      <c r="AU137" s="193" t="s">
        <v>86</v>
      </c>
      <c r="AY137" s="18" t="s">
        <v>168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8" t="s">
        <v>84</v>
      </c>
      <c r="BK137" s="194">
        <f>ROUND(I137*H137,2)</f>
        <v>0</v>
      </c>
      <c r="BL137" s="18" t="s">
        <v>175</v>
      </c>
      <c r="BM137" s="193" t="s">
        <v>1930</v>
      </c>
    </row>
    <row r="138" s="2" customFormat="1" ht="24.15" customHeight="1">
      <c r="A138" s="37"/>
      <c r="B138" s="180"/>
      <c r="C138" s="181" t="s">
        <v>175</v>
      </c>
      <c r="D138" s="181" t="s">
        <v>171</v>
      </c>
      <c r="E138" s="182" t="s">
        <v>716</v>
      </c>
      <c r="F138" s="183" t="s">
        <v>717</v>
      </c>
      <c r="G138" s="184" t="s">
        <v>242</v>
      </c>
      <c r="H138" s="185">
        <v>0.0040000000000000001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42</v>
      </c>
      <c r="O138" s="76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3" t="s">
        <v>250</v>
      </c>
      <c r="AT138" s="193" t="s">
        <v>171</v>
      </c>
      <c r="AU138" s="193" t="s">
        <v>86</v>
      </c>
      <c r="AY138" s="18" t="s">
        <v>168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84</v>
      </c>
      <c r="BK138" s="194">
        <f>ROUND(I138*H138,2)</f>
        <v>0</v>
      </c>
      <c r="BL138" s="18" t="s">
        <v>250</v>
      </c>
      <c r="BM138" s="193" t="s">
        <v>1931</v>
      </c>
    </row>
    <row r="139" s="2" customFormat="1" ht="24.15" customHeight="1">
      <c r="A139" s="37"/>
      <c r="B139" s="180"/>
      <c r="C139" s="181" t="s">
        <v>190</v>
      </c>
      <c r="D139" s="181" t="s">
        <v>171</v>
      </c>
      <c r="E139" s="182" t="s">
        <v>720</v>
      </c>
      <c r="F139" s="183" t="s">
        <v>721</v>
      </c>
      <c r="G139" s="184" t="s">
        <v>242</v>
      </c>
      <c r="H139" s="185">
        <v>0.080000000000000002</v>
      </c>
      <c r="I139" s="186"/>
      <c r="J139" s="187">
        <f>ROUND(I139*H139,2)</f>
        <v>0</v>
      </c>
      <c r="K139" s="188"/>
      <c r="L139" s="38"/>
      <c r="M139" s="189" t="s">
        <v>1</v>
      </c>
      <c r="N139" s="190" t="s">
        <v>42</v>
      </c>
      <c r="O139" s="76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3" t="s">
        <v>175</v>
      </c>
      <c r="AT139" s="193" t="s">
        <v>171</v>
      </c>
      <c r="AU139" s="193" t="s">
        <v>86</v>
      </c>
      <c r="AY139" s="18" t="s">
        <v>168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8" t="s">
        <v>84</v>
      </c>
      <c r="BK139" s="194">
        <f>ROUND(I139*H139,2)</f>
        <v>0</v>
      </c>
      <c r="BL139" s="18" t="s">
        <v>175</v>
      </c>
      <c r="BM139" s="193" t="s">
        <v>1932</v>
      </c>
    </row>
    <row r="140" s="13" customFormat="1">
      <c r="A140" s="13"/>
      <c r="B140" s="211"/>
      <c r="C140" s="13"/>
      <c r="D140" s="195" t="s">
        <v>220</v>
      </c>
      <c r="E140" s="13"/>
      <c r="F140" s="213" t="s">
        <v>1933</v>
      </c>
      <c r="G140" s="13"/>
      <c r="H140" s="214">
        <v>0.080000000000000002</v>
      </c>
      <c r="I140" s="215"/>
      <c r="J140" s="13"/>
      <c r="K140" s="13"/>
      <c r="L140" s="211"/>
      <c r="M140" s="216"/>
      <c r="N140" s="217"/>
      <c r="O140" s="217"/>
      <c r="P140" s="217"/>
      <c r="Q140" s="217"/>
      <c r="R140" s="217"/>
      <c r="S140" s="217"/>
      <c r="T140" s="21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12" t="s">
        <v>220</v>
      </c>
      <c r="AU140" s="212" t="s">
        <v>86</v>
      </c>
      <c r="AV140" s="13" t="s">
        <v>86</v>
      </c>
      <c r="AW140" s="13" t="s">
        <v>3</v>
      </c>
      <c r="AX140" s="13" t="s">
        <v>84</v>
      </c>
      <c r="AY140" s="212" t="s">
        <v>168</v>
      </c>
    </row>
    <row r="141" s="2" customFormat="1" ht="33" customHeight="1">
      <c r="A141" s="37"/>
      <c r="B141" s="180"/>
      <c r="C141" s="181" t="s">
        <v>194</v>
      </c>
      <c r="D141" s="181" t="s">
        <v>171</v>
      </c>
      <c r="E141" s="182" t="s">
        <v>1618</v>
      </c>
      <c r="F141" s="183" t="s">
        <v>1619</v>
      </c>
      <c r="G141" s="184" t="s">
        <v>242</v>
      </c>
      <c r="H141" s="185">
        <v>0.0040000000000000001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42</v>
      </c>
      <c r="O141" s="76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3" t="s">
        <v>175</v>
      </c>
      <c r="AT141" s="193" t="s">
        <v>171</v>
      </c>
      <c r="AU141" s="193" t="s">
        <v>86</v>
      </c>
      <c r="AY141" s="18" t="s">
        <v>168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8" t="s">
        <v>84</v>
      </c>
      <c r="BK141" s="194">
        <f>ROUND(I141*H141,2)</f>
        <v>0</v>
      </c>
      <c r="BL141" s="18" t="s">
        <v>175</v>
      </c>
      <c r="BM141" s="193" t="s">
        <v>1934</v>
      </c>
    </row>
    <row r="142" s="2" customFormat="1" ht="24.15" customHeight="1">
      <c r="A142" s="37"/>
      <c r="B142" s="180"/>
      <c r="C142" s="181" t="s">
        <v>199</v>
      </c>
      <c r="D142" s="181" t="s">
        <v>171</v>
      </c>
      <c r="E142" s="182" t="s">
        <v>1621</v>
      </c>
      <c r="F142" s="183" t="s">
        <v>1622</v>
      </c>
      <c r="G142" s="184" t="s">
        <v>242</v>
      </c>
      <c r="H142" s="185">
        <v>0.0040000000000000001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42</v>
      </c>
      <c r="O142" s="76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3" t="s">
        <v>175</v>
      </c>
      <c r="AT142" s="193" t="s">
        <v>171</v>
      </c>
      <c r="AU142" s="193" t="s">
        <v>86</v>
      </c>
      <c r="AY142" s="18" t="s">
        <v>168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84</v>
      </c>
      <c r="BK142" s="194">
        <f>ROUND(I142*H142,2)</f>
        <v>0</v>
      </c>
      <c r="BL142" s="18" t="s">
        <v>175</v>
      </c>
      <c r="BM142" s="193" t="s">
        <v>1935</v>
      </c>
    </row>
    <row r="143" s="12" customFormat="1" ht="22.8" customHeight="1">
      <c r="A143" s="12"/>
      <c r="B143" s="168"/>
      <c r="C143" s="12"/>
      <c r="D143" s="169" t="s">
        <v>76</v>
      </c>
      <c r="E143" s="178" t="s">
        <v>728</v>
      </c>
      <c r="F143" s="178" t="s">
        <v>729</v>
      </c>
      <c r="G143" s="12"/>
      <c r="H143" s="12"/>
      <c r="I143" s="171"/>
      <c r="J143" s="179">
        <f>BK143</f>
        <v>0</v>
      </c>
      <c r="K143" s="12"/>
      <c r="L143" s="168"/>
      <c r="M143" s="172"/>
      <c r="N143" s="173"/>
      <c r="O143" s="173"/>
      <c r="P143" s="174">
        <f>P144</f>
        <v>0</v>
      </c>
      <c r="Q143" s="173"/>
      <c r="R143" s="174">
        <f>R144</f>
        <v>0</v>
      </c>
      <c r="S143" s="173"/>
      <c r="T143" s="175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9" t="s">
        <v>84</v>
      </c>
      <c r="AT143" s="176" t="s">
        <v>76</v>
      </c>
      <c r="AU143" s="176" t="s">
        <v>84</v>
      </c>
      <c r="AY143" s="169" t="s">
        <v>168</v>
      </c>
      <c r="BK143" s="177">
        <f>BK144</f>
        <v>0</v>
      </c>
    </row>
    <row r="144" s="2" customFormat="1" ht="24.15" customHeight="1">
      <c r="A144" s="37"/>
      <c r="B144" s="180"/>
      <c r="C144" s="181" t="s">
        <v>203</v>
      </c>
      <c r="D144" s="181" t="s">
        <v>171</v>
      </c>
      <c r="E144" s="182" t="s">
        <v>1624</v>
      </c>
      <c r="F144" s="183" t="s">
        <v>1625</v>
      </c>
      <c r="G144" s="184" t="s">
        <v>242</v>
      </c>
      <c r="H144" s="185">
        <v>0.49299999999999999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42</v>
      </c>
      <c r="O144" s="76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3" t="s">
        <v>175</v>
      </c>
      <c r="AT144" s="193" t="s">
        <v>171</v>
      </c>
      <c r="AU144" s="193" t="s">
        <v>86</v>
      </c>
      <c r="AY144" s="18" t="s">
        <v>168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8" t="s">
        <v>84</v>
      </c>
      <c r="BK144" s="194">
        <f>ROUND(I144*H144,2)</f>
        <v>0</v>
      </c>
      <c r="BL144" s="18" t="s">
        <v>175</v>
      </c>
      <c r="BM144" s="193" t="s">
        <v>1936</v>
      </c>
    </row>
    <row r="145" s="12" customFormat="1" ht="25.92" customHeight="1">
      <c r="A145" s="12"/>
      <c r="B145" s="168"/>
      <c r="C145" s="12"/>
      <c r="D145" s="169" t="s">
        <v>76</v>
      </c>
      <c r="E145" s="170" t="s">
        <v>734</v>
      </c>
      <c r="F145" s="170" t="s">
        <v>735</v>
      </c>
      <c r="G145" s="12"/>
      <c r="H145" s="12"/>
      <c r="I145" s="171"/>
      <c r="J145" s="156">
        <f>BK145</f>
        <v>0</v>
      </c>
      <c r="K145" s="12"/>
      <c r="L145" s="168"/>
      <c r="M145" s="172"/>
      <c r="N145" s="173"/>
      <c r="O145" s="173"/>
      <c r="P145" s="174">
        <f>P146+P152+P158</f>
        <v>0</v>
      </c>
      <c r="Q145" s="173"/>
      <c r="R145" s="174">
        <f>R146+R152+R158</f>
        <v>0.38334000000000001</v>
      </c>
      <c r="S145" s="173"/>
      <c r="T145" s="175">
        <f>T146+T152+T158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9" t="s">
        <v>86</v>
      </c>
      <c r="AT145" s="176" t="s">
        <v>76</v>
      </c>
      <c r="AU145" s="176" t="s">
        <v>77</v>
      </c>
      <c r="AY145" s="169" t="s">
        <v>168</v>
      </c>
      <c r="BK145" s="177">
        <f>BK146+BK152+BK158</f>
        <v>0</v>
      </c>
    </row>
    <row r="146" s="12" customFormat="1" ht="22.8" customHeight="1">
      <c r="A146" s="12"/>
      <c r="B146" s="168"/>
      <c r="C146" s="12"/>
      <c r="D146" s="169" t="s">
        <v>76</v>
      </c>
      <c r="E146" s="178" t="s">
        <v>1823</v>
      </c>
      <c r="F146" s="178" t="s">
        <v>1824</v>
      </c>
      <c r="G146" s="12"/>
      <c r="H146" s="12"/>
      <c r="I146" s="171"/>
      <c r="J146" s="179">
        <f>BK146</f>
        <v>0</v>
      </c>
      <c r="K146" s="12"/>
      <c r="L146" s="168"/>
      <c r="M146" s="172"/>
      <c r="N146" s="173"/>
      <c r="O146" s="173"/>
      <c r="P146" s="174">
        <f>SUM(P147:P151)</f>
        <v>0</v>
      </c>
      <c r="Q146" s="173"/>
      <c r="R146" s="174">
        <f>SUM(R147:R151)</f>
        <v>0.11375</v>
      </c>
      <c r="S146" s="173"/>
      <c r="T146" s="175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9" t="s">
        <v>86</v>
      </c>
      <c r="AT146" s="176" t="s">
        <v>76</v>
      </c>
      <c r="AU146" s="176" t="s">
        <v>84</v>
      </c>
      <c r="AY146" s="169" t="s">
        <v>168</v>
      </c>
      <c r="BK146" s="177">
        <f>SUM(BK147:BK151)</f>
        <v>0</v>
      </c>
    </row>
    <row r="147" s="2" customFormat="1" ht="24.15" customHeight="1">
      <c r="A147" s="37"/>
      <c r="B147" s="180"/>
      <c r="C147" s="181" t="s">
        <v>215</v>
      </c>
      <c r="D147" s="181" t="s">
        <v>171</v>
      </c>
      <c r="E147" s="182" t="s">
        <v>1937</v>
      </c>
      <c r="F147" s="183" t="s">
        <v>1938</v>
      </c>
      <c r="G147" s="184" t="s">
        <v>520</v>
      </c>
      <c r="H147" s="185">
        <v>65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42</v>
      </c>
      <c r="O147" s="76"/>
      <c r="P147" s="191">
        <f>O147*H147</f>
        <v>0</v>
      </c>
      <c r="Q147" s="191">
        <v>0.00148</v>
      </c>
      <c r="R147" s="191">
        <f>Q147*H147</f>
        <v>0.096199999999999994</v>
      </c>
      <c r="S147" s="191">
        <v>0</v>
      </c>
      <c r="T147" s="19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3" t="s">
        <v>250</v>
      </c>
      <c r="AT147" s="193" t="s">
        <v>171</v>
      </c>
      <c r="AU147" s="193" t="s">
        <v>86</v>
      </c>
      <c r="AY147" s="18" t="s">
        <v>168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84</v>
      </c>
      <c r="BK147" s="194">
        <f>ROUND(I147*H147,2)</f>
        <v>0</v>
      </c>
      <c r="BL147" s="18" t="s">
        <v>250</v>
      </c>
      <c r="BM147" s="193" t="s">
        <v>1939</v>
      </c>
    </row>
    <row r="148" s="2" customFormat="1" ht="16.5" customHeight="1">
      <c r="A148" s="37"/>
      <c r="B148" s="180"/>
      <c r="C148" s="200" t="s">
        <v>222</v>
      </c>
      <c r="D148" s="200" t="s">
        <v>209</v>
      </c>
      <c r="E148" s="201" t="s">
        <v>1940</v>
      </c>
      <c r="F148" s="202" t="s">
        <v>1941</v>
      </c>
      <c r="G148" s="203" t="s">
        <v>316</v>
      </c>
      <c r="H148" s="204">
        <v>130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42</v>
      </c>
      <c r="O148" s="76"/>
      <c r="P148" s="191">
        <f>O148*H148</f>
        <v>0</v>
      </c>
      <c r="Q148" s="191">
        <v>8.0000000000000007E-05</v>
      </c>
      <c r="R148" s="191">
        <f>Q148*H148</f>
        <v>0.010400000000000001</v>
      </c>
      <c r="S148" s="191">
        <v>0</v>
      </c>
      <c r="T148" s="19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3" t="s">
        <v>333</v>
      </c>
      <c r="AT148" s="193" t="s">
        <v>209</v>
      </c>
      <c r="AU148" s="193" t="s">
        <v>86</v>
      </c>
      <c r="AY148" s="18" t="s">
        <v>168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84</v>
      </c>
      <c r="BK148" s="194">
        <f>ROUND(I148*H148,2)</f>
        <v>0</v>
      </c>
      <c r="BL148" s="18" t="s">
        <v>250</v>
      </c>
      <c r="BM148" s="193" t="s">
        <v>1942</v>
      </c>
    </row>
    <row r="149" s="2" customFormat="1" ht="21.75" customHeight="1">
      <c r="A149" s="37"/>
      <c r="B149" s="180"/>
      <c r="C149" s="181" t="s">
        <v>169</v>
      </c>
      <c r="D149" s="181" t="s">
        <v>171</v>
      </c>
      <c r="E149" s="182" t="s">
        <v>1943</v>
      </c>
      <c r="F149" s="183" t="s">
        <v>1944</v>
      </c>
      <c r="G149" s="184" t="s">
        <v>520</v>
      </c>
      <c r="H149" s="185">
        <v>65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42</v>
      </c>
      <c r="O149" s="76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3" t="s">
        <v>250</v>
      </c>
      <c r="AT149" s="193" t="s">
        <v>171</v>
      </c>
      <c r="AU149" s="193" t="s">
        <v>86</v>
      </c>
      <c r="AY149" s="18" t="s">
        <v>168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84</v>
      </c>
      <c r="BK149" s="194">
        <f>ROUND(I149*H149,2)</f>
        <v>0</v>
      </c>
      <c r="BL149" s="18" t="s">
        <v>250</v>
      </c>
      <c r="BM149" s="193" t="s">
        <v>1945</v>
      </c>
    </row>
    <row r="150" s="2" customFormat="1" ht="33" customHeight="1">
      <c r="A150" s="37"/>
      <c r="B150" s="180"/>
      <c r="C150" s="181" t="s">
        <v>8</v>
      </c>
      <c r="D150" s="181" t="s">
        <v>171</v>
      </c>
      <c r="E150" s="182" t="s">
        <v>1946</v>
      </c>
      <c r="F150" s="183" t="s">
        <v>1947</v>
      </c>
      <c r="G150" s="184" t="s">
        <v>520</v>
      </c>
      <c r="H150" s="185">
        <v>65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42</v>
      </c>
      <c r="O150" s="76"/>
      <c r="P150" s="191">
        <f>O150*H150</f>
        <v>0</v>
      </c>
      <c r="Q150" s="191">
        <v>0.00011</v>
      </c>
      <c r="R150" s="191">
        <f>Q150*H150</f>
        <v>0.0071500000000000001</v>
      </c>
      <c r="S150" s="191">
        <v>0</v>
      </c>
      <c r="T150" s="19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3" t="s">
        <v>175</v>
      </c>
      <c r="AT150" s="193" t="s">
        <v>171</v>
      </c>
      <c r="AU150" s="193" t="s">
        <v>86</v>
      </c>
      <c r="AY150" s="18" t="s">
        <v>168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8" t="s">
        <v>84</v>
      </c>
      <c r="BK150" s="194">
        <f>ROUND(I150*H150,2)</f>
        <v>0</v>
      </c>
      <c r="BL150" s="18" t="s">
        <v>175</v>
      </c>
      <c r="BM150" s="193" t="s">
        <v>1948</v>
      </c>
    </row>
    <row r="151" s="2" customFormat="1" ht="33" customHeight="1">
      <c r="A151" s="37"/>
      <c r="B151" s="180"/>
      <c r="C151" s="181" t="s">
        <v>235</v>
      </c>
      <c r="D151" s="181" t="s">
        <v>171</v>
      </c>
      <c r="E151" s="182" t="s">
        <v>1837</v>
      </c>
      <c r="F151" s="183" t="s">
        <v>1838</v>
      </c>
      <c r="G151" s="184" t="s">
        <v>242</v>
      </c>
      <c r="H151" s="185">
        <v>0.107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42</v>
      </c>
      <c r="O151" s="76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3" t="s">
        <v>250</v>
      </c>
      <c r="AT151" s="193" t="s">
        <v>171</v>
      </c>
      <c r="AU151" s="193" t="s">
        <v>86</v>
      </c>
      <c r="AY151" s="18" t="s">
        <v>168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84</v>
      </c>
      <c r="BK151" s="194">
        <f>ROUND(I151*H151,2)</f>
        <v>0</v>
      </c>
      <c r="BL151" s="18" t="s">
        <v>250</v>
      </c>
      <c r="BM151" s="193" t="s">
        <v>1949</v>
      </c>
    </row>
    <row r="152" s="12" customFormat="1" ht="22.8" customHeight="1">
      <c r="A152" s="12"/>
      <c r="B152" s="168"/>
      <c r="C152" s="12"/>
      <c r="D152" s="169" t="s">
        <v>76</v>
      </c>
      <c r="E152" s="178" t="s">
        <v>1950</v>
      </c>
      <c r="F152" s="178" t="s">
        <v>1951</v>
      </c>
      <c r="G152" s="12"/>
      <c r="H152" s="12"/>
      <c r="I152" s="171"/>
      <c r="J152" s="179">
        <f>BK152</f>
        <v>0</v>
      </c>
      <c r="K152" s="12"/>
      <c r="L152" s="168"/>
      <c r="M152" s="172"/>
      <c r="N152" s="173"/>
      <c r="O152" s="173"/>
      <c r="P152" s="174">
        <f>SUM(P153:P157)</f>
        <v>0</v>
      </c>
      <c r="Q152" s="173"/>
      <c r="R152" s="174">
        <f>SUM(R153:R157)</f>
        <v>0.0099500000000000005</v>
      </c>
      <c r="S152" s="173"/>
      <c r="T152" s="175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9" t="s">
        <v>86</v>
      </c>
      <c r="AT152" s="176" t="s">
        <v>76</v>
      </c>
      <c r="AU152" s="176" t="s">
        <v>84</v>
      </c>
      <c r="AY152" s="169" t="s">
        <v>168</v>
      </c>
      <c r="BK152" s="177">
        <f>SUM(BK153:BK157)</f>
        <v>0</v>
      </c>
    </row>
    <row r="153" s="2" customFormat="1" ht="24.15" customHeight="1">
      <c r="A153" s="37"/>
      <c r="B153" s="180"/>
      <c r="C153" s="181" t="s">
        <v>239</v>
      </c>
      <c r="D153" s="181" t="s">
        <v>171</v>
      </c>
      <c r="E153" s="182" t="s">
        <v>1952</v>
      </c>
      <c r="F153" s="183" t="s">
        <v>1953</v>
      </c>
      <c r="G153" s="184" t="s">
        <v>316</v>
      </c>
      <c r="H153" s="185">
        <v>5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42</v>
      </c>
      <c r="O153" s="76"/>
      <c r="P153" s="191">
        <f>O153*H153</f>
        <v>0</v>
      </c>
      <c r="Q153" s="191">
        <v>6.0000000000000002E-05</v>
      </c>
      <c r="R153" s="191">
        <f>Q153*H153</f>
        <v>0.00030000000000000003</v>
      </c>
      <c r="S153" s="191">
        <v>0</v>
      </c>
      <c r="T153" s="19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3" t="s">
        <v>250</v>
      </c>
      <c r="AT153" s="193" t="s">
        <v>171</v>
      </c>
      <c r="AU153" s="193" t="s">
        <v>86</v>
      </c>
      <c r="AY153" s="18" t="s">
        <v>168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8" t="s">
        <v>84</v>
      </c>
      <c r="BK153" s="194">
        <f>ROUND(I153*H153,2)</f>
        <v>0</v>
      </c>
      <c r="BL153" s="18" t="s">
        <v>250</v>
      </c>
      <c r="BM153" s="193" t="s">
        <v>1954</v>
      </c>
    </row>
    <row r="154" s="2" customFormat="1" ht="21.75" customHeight="1">
      <c r="A154" s="37"/>
      <c r="B154" s="180"/>
      <c r="C154" s="181" t="s">
        <v>245</v>
      </c>
      <c r="D154" s="181" t="s">
        <v>171</v>
      </c>
      <c r="E154" s="182" t="s">
        <v>1955</v>
      </c>
      <c r="F154" s="183" t="s">
        <v>1956</v>
      </c>
      <c r="G154" s="184" t="s">
        <v>316</v>
      </c>
      <c r="H154" s="185">
        <v>5</v>
      </c>
      <c r="I154" s="186"/>
      <c r="J154" s="187">
        <f>ROUND(I154*H154,2)</f>
        <v>0</v>
      </c>
      <c r="K154" s="188"/>
      <c r="L154" s="38"/>
      <c r="M154" s="189" t="s">
        <v>1</v>
      </c>
      <c r="N154" s="190" t="s">
        <v>42</v>
      </c>
      <c r="O154" s="76"/>
      <c r="P154" s="191">
        <f>O154*H154</f>
        <v>0</v>
      </c>
      <c r="Q154" s="191">
        <v>0.00025999999999999998</v>
      </c>
      <c r="R154" s="191">
        <f>Q154*H154</f>
        <v>0.0012999999999999999</v>
      </c>
      <c r="S154" s="191">
        <v>0</v>
      </c>
      <c r="T154" s="19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3" t="s">
        <v>250</v>
      </c>
      <c r="AT154" s="193" t="s">
        <v>171</v>
      </c>
      <c r="AU154" s="193" t="s">
        <v>86</v>
      </c>
      <c r="AY154" s="18" t="s">
        <v>168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8" t="s">
        <v>84</v>
      </c>
      <c r="BK154" s="194">
        <f>ROUND(I154*H154,2)</f>
        <v>0</v>
      </c>
      <c r="BL154" s="18" t="s">
        <v>250</v>
      </c>
      <c r="BM154" s="193" t="s">
        <v>1957</v>
      </c>
    </row>
    <row r="155" s="2" customFormat="1" ht="24.15" customHeight="1">
      <c r="A155" s="37"/>
      <c r="B155" s="180"/>
      <c r="C155" s="181" t="s">
        <v>250</v>
      </c>
      <c r="D155" s="181" t="s">
        <v>171</v>
      </c>
      <c r="E155" s="182" t="s">
        <v>1958</v>
      </c>
      <c r="F155" s="183" t="s">
        <v>1959</v>
      </c>
      <c r="G155" s="184" t="s">
        <v>316</v>
      </c>
      <c r="H155" s="185">
        <v>5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42</v>
      </c>
      <c r="O155" s="76"/>
      <c r="P155" s="191">
        <f>O155*H155</f>
        <v>0</v>
      </c>
      <c r="Q155" s="191">
        <v>0.00027</v>
      </c>
      <c r="R155" s="191">
        <f>Q155*H155</f>
        <v>0.0013500000000000001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250</v>
      </c>
      <c r="AT155" s="193" t="s">
        <v>171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250</v>
      </c>
      <c r="BM155" s="193" t="s">
        <v>1960</v>
      </c>
    </row>
    <row r="156" s="2" customFormat="1" ht="24.15" customHeight="1">
      <c r="A156" s="37"/>
      <c r="B156" s="180"/>
      <c r="C156" s="181" t="s">
        <v>255</v>
      </c>
      <c r="D156" s="181" t="s">
        <v>171</v>
      </c>
      <c r="E156" s="182" t="s">
        <v>1961</v>
      </c>
      <c r="F156" s="183" t="s">
        <v>1962</v>
      </c>
      <c r="G156" s="184" t="s">
        <v>316</v>
      </c>
      <c r="H156" s="185">
        <v>10</v>
      </c>
      <c r="I156" s="186"/>
      <c r="J156" s="187">
        <f>ROUND(I156*H156,2)</f>
        <v>0</v>
      </c>
      <c r="K156" s="188"/>
      <c r="L156" s="38"/>
      <c r="M156" s="189" t="s">
        <v>1</v>
      </c>
      <c r="N156" s="190" t="s">
        <v>42</v>
      </c>
      <c r="O156" s="76"/>
      <c r="P156" s="191">
        <f>O156*H156</f>
        <v>0</v>
      </c>
      <c r="Q156" s="191">
        <v>0.00069999999999999999</v>
      </c>
      <c r="R156" s="191">
        <f>Q156*H156</f>
        <v>0.0070000000000000001</v>
      </c>
      <c r="S156" s="191">
        <v>0</v>
      </c>
      <c r="T156" s="19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3" t="s">
        <v>250</v>
      </c>
      <c r="AT156" s="193" t="s">
        <v>171</v>
      </c>
      <c r="AU156" s="193" t="s">
        <v>86</v>
      </c>
      <c r="AY156" s="18" t="s">
        <v>168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8" t="s">
        <v>84</v>
      </c>
      <c r="BK156" s="194">
        <f>ROUND(I156*H156,2)</f>
        <v>0</v>
      </c>
      <c r="BL156" s="18" t="s">
        <v>250</v>
      </c>
      <c r="BM156" s="193" t="s">
        <v>1963</v>
      </c>
    </row>
    <row r="157" s="2" customFormat="1" ht="24.15" customHeight="1">
      <c r="A157" s="37"/>
      <c r="B157" s="180"/>
      <c r="C157" s="181" t="s">
        <v>262</v>
      </c>
      <c r="D157" s="181" t="s">
        <v>171</v>
      </c>
      <c r="E157" s="182" t="s">
        <v>1964</v>
      </c>
      <c r="F157" s="183" t="s">
        <v>1965</v>
      </c>
      <c r="G157" s="184" t="s">
        <v>242</v>
      </c>
      <c r="H157" s="185">
        <v>0.01</v>
      </c>
      <c r="I157" s="186"/>
      <c r="J157" s="187">
        <f>ROUND(I157*H157,2)</f>
        <v>0</v>
      </c>
      <c r="K157" s="188"/>
      <c r="L157" s="38"/>
      <c r="M157" s="189" t="s">
        <v>1</v>
      </c>
      <c r="N157" s="190" t="s">
        <v>42</v>
      </c>
      <c r="O157" s="76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250</v>
      </c>
      <c r="AT157" s="193" t="s">
        <v>171</v>
      </c>
      <c r="AU157" s="193" t="s">
        <v>86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250</v>
      </c>
      <c r="BM157" s="193" t="s">
        <v>1966</v>
      </c>
    </row>
    <row r="158" s="12" customFormat="1" ht="22.8" customHeight="1">
      <c r="A158" s="12"/>
      <c r="B158" s="168"/>
      <c r="C158" s="12"/>
      <c r="D158" s="169" t="s">
        <v>76</v>
      </c>
      <c r="E158" s="178" t="s">
        <v>1967</v>
      </c>
      <c r="F158" s="178" t="s">
        <v>1968</v>
      </c>
      <c r="G158" s="12"/>
      <c r="H158" s="12"/>
      <c r="I158" s="171"/>
      <c r="J158" s="179">
        <f>BK158</f>
        <v>0</v>
      </c>
      <c r="K158" s="12"/>
      <c r="L158" s="168"/>
      <c r="M158" s="172"/>
      <c r="N158" s="173"/>
      <c r="O158" s="173"/>
      <c r="P158" s="174">
        <f>SUM(P159:P161)</f>
        <v>0</v>
      </c>
      <c r="Q158" s="173"/>
      <c r="R158" s="174">
        <f>SUM(R159:R161)</f>
        <v>0.25963999999999998</v>
      </c>
      <c r="S158" s="173"/>
      <c r="T158" s="175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9" t="s">
        <v>86</v>
      </c>
      <c r="AT158" s="176" t="s">
        <v>76</v>
      </c>
      <c r="AU158" s="176" t="s">
        <v>84</v>
      </c>
      <c r="AY158" s="169" t="s">
        <v>168</v>
      </c>
      <c r="BK158" s="177">
        <f>SUM(BK159:BK161)</f>
        <v>0</v>
      </c>
    </row>
    <row r="159" s="2" customFormat="1" ht="37.8" customHeight="1">
      <c r="A159" s="37"/>
      <c r="B159" s="180"/>
      <c r="C159" s="181" t="s">
        <v>267</v>
      </c>
      <c r="D159" s="181" t="s">
        <v>171</v>
      </c>
      <c r="E159" s="182" t="s">
        <v>1969</v>
      </c>
      <c r="F159" s="183" t="s">
        <v>1970</v>
      </c>
      <c r="G159" s="184" t="s">
        <v>316</v>
      </c>
      <c r="H159" s="185">
        <v>4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42</v>
      </c>
      <c r="O159" s="76"/>
      <c r="P159" s="191">
        <f>O159*H159</f>
        <v>0</v>
      </c>
      <c r="Q159" s="191">
        <v>0.054960000000000002</v>
      </c>
      <c r="R159" s="191">
        <f>Q159*H159</f>
        <v>0.21984000000000001</v>
      </c>
      <c r="S159" s="191">
        <v>0</v>
      </c>
      <c r="T159" s="19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3" t="s">
        <v>250</v>
      </c>
      <c r="AT159" s="193" t="s">
        <v>171</v>
      </c>
      <c r="AU159" s="193" t="s">
        <v>86</v>
      </c>
      <c r="AY159" s="18" t="s">
        <v>168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84</v>
      </c>
      <c r="BK159" s="194">
        <f>ROUND(I159*H159,2)</f>
        <v>0</v>
      </c>
      <c r="BL159" s="18" t="s">
        <v>250</v>
      </c>
      <c r="BM159" s="193" t="s">
        <v>1971</v>
      </c>
    </row>
    <row r="160" s="2" customFormat="1" ht="37.8" customHeight="1">
      <c r="A160" s="37"/>
      <c r="B160" s="180"/>
      <c r="C160" s="181" t="s">
        <v>272</v>
      </c>
      <c r="D160" s="181" t="s">
        <v>171</v>
      </c>
      <c r="E160" s="182" t="s">
        <v>1972</v>
      </c>
      <c r="F160" s="183" t="s">
        <v>1973</v>
      </c>
      <c r="G160" s="184" t="s">
        <v>316</v>
      </c>
      <c r="H160" s="185">
        <v>1</v>
      </c>
      <c r="I160" s="186"/>
      <c r="J160" s="187">
        <f>ROUND(I160*H160,2)</f>
        <v>0</v>
      </c>
      <c r="K160" s="188"/>
      <c r="L160" s="38"/>
      <c r="M160" s="189" t="s">
        <v>1</v>
      </c>
      <c r="N160" s="190" t="s">
        <v>42</v>
      </c>
      <c r="O160" s="76"/>
      <c r="P160" s="191">
        <f>O160*H160</f>
        <v>0</v>
      </c>
      <c r="Q160" s="191">
        <v>0.039800000000000002</v>
      </c>
      <c r="R160" s="191">
        <f>Q160*H160</f>
        <v>0.039800000000000002</v>
      </c>
      <c r="S160" s="191">
        <v>0</v>
      </c>
      <c r="T160" s="19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250</v>
      </c>
      <c r="AT160" s="193" t="s">
        <v>171</v>
      </c>
      <c r="AU160" s="193" t="s">
        <v>86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250</v>
      </c>
      <c r="BM160" s="193" t="s">
        <v>1974</v>
      </c>
    </row>
    <row r="161" s="2" customFormat="1" ht="33" customHeight="1">
      <c r="A161" s="37"/>
      <c r="B161" s="180"/>
      <c r="C161" s="181" t="s">
        <v>7</v>
      </c>
      <c r="D161" s="181" t="s">
        <v>171</v>
      </c>
      <c r="E161" s="182" t="s">
        <v>1975</v>
      </c>
      <c r="F161" s="183" t="s">
        <v>1976</v>
      </c>
      <c r="G161" s="184" t="s">
        <v>242</v>
      </c>
      <c r="H161" s="185">
        <v>0.26000000000000001</v>
      </c>
      <c r="I161" s="186"/>
      <c r="J161" s="187">
        <f>ROUND(I161*H161,2)</f>
        <v>0</v>
      </c>
      <c r="K161" s="188"/>
      <c r="L161" s="38"/>
      <c r="M161" s="189" t="s">
        <v>1</v>
      </c>
      <c r="N161" s="190" t="s">
        <v>42</v>
      </c>
      <c r="O161" s="76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3" t="s">
        <v>250</v>
      </c>
      <c r="AT161" s="193" t="s">
        <v>171</v>
      </c>
      <c r="AU161" s="193" t="s">
        <v>86</v>
      </c>
      <c r="AY161" s="18" t="s">
        <v>168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8" t="s">
        <v>84</v>
      </c>
      <c r="BK161" s="194">
        <f>ROUND(I161*H161,2)</f>
        <v>0</v>
      </c>
      <c r="BL161" s="18" t="s">
        <v>250</v>
      </c>
      <c r="BM161" s="193" t="s">
        <v>1977</v>
      </c>
    </row>
    <row r="162" s="2" customFormat="1" ht="49.92" customHeight="1">
      <c r="A162" s="37"/>
      <c r="B162" s="38"/>
      <c r="C162" s="37"/>
      <c r="D162" s="37"/>
      <c r="E162" s="170" t="s">
        <v>1591</v>
      </c>
      <c r="F162" s="170" t="s">
        <v>1592</v>
      </c>
      <c r="G162" s="37"/>
      <c r="H162" s="37"/>
      <c r="I162" s="37"/>
      <c r="J162" s="156">
        <f>BK162</f>
        <v>0</v>
      </c>
      <c r="K162" s="37"/>
      <c r="L162" s="38"/>
      <c r="M162" s="198"/>
      <c r="N162" s="199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76</v>
      </c>
      <c r="AU162" s="18" t="s">
        <v>77</v>
      </c>
      <c r="AY162" s="18" t="s">
        <v>1593</v>
      </c>
      <c r="BK162" s="194">
        <f>SUM(BK163:BK167)</f>
        <v>0</v>
      </c>
    </row>
    <row r="163" s="2" customFormat="1" ht="16.32" customHeight="1">
      <c r="A163" s="37"/>
      <c r="B163" s="38"/>
      <c r="C163" s="236" t="s">
        <v>1</v>
      </c>
      <c r="D163" s="236" t="s">
        <v>171</v>
      </c>
      <c r="E163" s="237" t="s">
        <v>1</v>
      </c>
      <c r="F163" s="238" t="s">
        <v>1</v>
      </c>
      <c r="G163" s="239" t="s">
        <v>1</v>
      </c>
      <c r="H163" s="240"/>
      <c r="I163" s="241"/>
      <c r="J163" s="242">
        <f>BK163</f>
        <v>0</v>
      </c>
      <c r="K163" s="243"/>
      <c r="L163" s="38"/>
      <c r="M163" s="244" t="s">
        <v>1</v>
      </c>
      <c r="N163" s="245" t="s">
        <v>42</v>
      </c>
      <c r="O163" s="76"/>
      <c r="P163" s="76"/>
      <c r="Q163" s="76"/>
      <c r="R163" s="76"/>
      <c r="S163" s="76"/>
      <c r="T163" s="7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1593</v>
      </c>
      <c r="AU163" s="18" t="s">
        <v>84</v>
      </c>
      <c r="AY163" s="18" t="s">
        <v>1593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8" t="s">
        <v>84</v>
      </c>
      <c r="BK163" s="194">
        <f>I163*H163</f>
        <v>0</v>
      </c>
    </row>
    <row r="164" s="2" customFormat="1" ht="16.32" customHeight="1">
      <c r="A164" s="37"/>
      <c r="B164" s="38"/>
      <c r="C164" s="236" t="s">
        <v>1</v>
      </c>
      <c r="D164" s="236" t="s">
        <v>171</v>
      </c>
      <c r="E164" s="237" t="s">
        <v>1</v>
      </c>
      <c r="F164" s="238" t="s">
        <v>1</v>
      </c>
      <c r="G164" s="239" t="s">
        <v>1</v>
      </c>
      <c r="H164" s="240"/>
      <c r="I164" s="241"/>
      <c r="J164" s="242">
        <f>BK164</f>
        <v>0</v>
      </c>
      <c r="K164" s="243"/>
      <c r="L164" s="38"/>
      <c r="M164" s="244" t="s">
        <v>1</v>
      </c>
      <c r="N164" s="245" t="s">
        <v>42</v>
      </c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1593</v>
      </c>
      <c r="AU164" s="18" t="s">
        <v>84</v>
      </c>
      <c r="AY164" s="18" t="s">
        <v>1593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84</v>
      </c>
      <c r="BK164" s="194">
        <f>I164*H164</f>
        <v>0</v>
      </c>
    </row>
    <row r="165" s="2" customFormat="1" ht="16.32" customHeight="1">
      <c r="A165" s="37"/>
      <c r="B165" s="38"/>
      <c r="C165" s="236" t="s">
        <v>1</v>
      </c>
      <c r="D165" s="236" t="s">
        <v>171</v>
      </c>
      <c r="E165" s="237" t="s">
        <v>1</v>
      </c>
      <c r="F165" s="238" t="s">
        <v>1</v>
      </c>
      <c r="G165" s="239" t="s">
        <v>1</v>
      </c>
      <c r="H165" s="240"/>
      <c r="I165" s="241"/>
      <c r="J165" s="242">
        <f>BK165</f>
        <v>0</v>
      </c>
      <c r="K165" s="243"/>
      <c r="L165" s="38"/>
      <c r="M165" s="244" t="s">
        <v>1</v>
      </c>
      <c r="N165" s="245" t="s">
        <v>42</v>
      </c>
      <c r="O165" s="76"/>
      <c r="P165" s="76"/>
      <c r="Q165" s="76"/>
      <c r="R165" s="76"/>
      <c r="S165" s="76"/>
      <c r="T165" s="7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1593</v>
      </c>
      <c r="AU165" s="18" t="s">
        <v>84</v>
      </c>
      <c r="AY165" s="18" t="s">
        <v>1593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I165*H165</f>
        <v>0</v>
      </c>
    </row>
    <row r="166" s="2" customFormat="1" ht="16.32" customHeight="1">
      <c r="A166" s="37"/>
      <c r="B166" s="38"/>
      <c r="C166" s="236" t="s">
        <v>1</v>
      </c>
      <c r="D166" s="236" t="s">
        <v>171</v>
      </c>
      <c r="E166" s="237" t="s">
        <v>1</v>
      </c>
      <c r="F166" s="238" t="s">
        <v>1</v>
      </c>
      <c r="G166" s="239" t="s">
        <v>1</v>
      </c>
      <c r="H166" s="240"/>
      <c r="I166" s="241"/>
      <c r="J166" s="242">
        <f>BK166</f>
        <v>0</v>
      </c>
      <c r="K166" s="243"/>
      <c r="L166" s="38"/>
      <c r="M166" s="244" t="s">
        <v>1</v>
      </c>
      <c r="N166" s="245" t="s">
        <v>42</v>
      </c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1593</v>
      </c>
      <c r="AU166" s="18" t="s">
        <v>84</v>
      </c>
      <c r="AY166" s="18" t="s">
        <v>1593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I166*H166</f>
        <v>0</v>
      </c>
    </row>
    <row r="167" s="2" customFormat="1" ht="16.32" customHeight="1">
      <c r="A167" s="37"/>
      <c r="B167" s="38"/>
      <c r="C167" s="236" t="s">
        <v>1</v>
      </c>
      <c r="D167" s="236" t="s">
        <v>171</v>
      </c>
      <c r="E167" s="237" t="s">
        <v>1</v>
      </c>
      <c r="F167" s="238" t="s">
        <v>1</v>
      </c>
      <c r="G167" s="239" t="s">
        <v>1</v>
      </c>
      <c r="H167" s="240"/>
      <c r="I167" s="241"/>
      <c r="J167" s="242">
        <f>BK167</f>
        <v>0</v>
      </c>
      <c r="K167" s="243"/>
      <c r="L167" s="38"/>
      <c r="M167" s="244" t="s">
        <v>1</v>
      </c>
      <c r="N167" s="245" t="s">
        <v>42</v>
      </c>
      <c r="O167" s="246"/>
      <c r="P167" s="246"/>
      <c r="Q167" s="246"/>
      <c r="R167" s="246"/>
      <c r="S167" s="246"/>
      <c r="T167" s="24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1593</v>
      </c>
      <c r="AU167" s="18" t="s">
        <v>84</v>
      </c>
      <c r="AY167" s="18" t="s">
        <v>1593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8" t="s">
        <v>84</v>
      </c>
      <c r="BK167" s="194">
        <f>I167*H167</f>
        <v>0</v>
      </c>
    </row>
    <row r="168" s="2" customFormat="1" ht="6.96" customHeight="1">
      <c r="A168" s="37"/>
      <c r="B168" s="59"/>
      <c r="C168" s="60"/>
      <c r="D168" s="60"/>
      <c r="E168" s="60"/>
      <c r="F168" s="60"/>
      <c r="G168" s="60"/>
      <c r="H168" s="60"/>
      <c r="I168" s="60"/>
      <c r="J168" s="60"/>
      <c r="K168" s="60"/>
      <c r="L168" s="38"/>
      <c r="M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</row>
  </sheetData>
  <autoFilter ref="C129:K1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dataValidations count="2">
    <dataValidation type="list" allowBlank="1" showInputMessage="1" showErrorMessage="1" error="Povoleny jsou hodnoty K, M." sqref="D163:D168">
      <formula1>"K, M"</formula1>
    </dataValidation>
    <dataValidation type="list" allowBlank="1" showInputMessage="1" showErrorMessage="1" error="Povoleny jsou hodnoty základní, snížená, zákl. přenesená, sníž. přenesená, nulová." sqref="N163:N168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118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1978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19. 11. 2025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tr">
        <f>IF('Rekapitulace stavby'!AN10="","",'Rekapitulace stavby'!AN10)</f>
        <v/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tr">
        <f>IF('Rekapitulace stavby'!E11="","",'Rekapitulace stavby'!E11)</f>
        <v xml:space="preserve"> </v>
      </c>
      <c r="F15" s="37"/>
      <c r="G15" s="37"/>
      <c r="H15" s="37"/>
      <c r="I15" s="31" t="s">
        <v>26</v>
      </c>
      <c r="J15" s="26" t="str">
        <f>IF('Rekapitulace stavby'!AN11="","",'Rekapitulace stavby'!AN11)</f>
        <v/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27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26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29</v>
      </c>
      <c r="E20" s="37"/>
      <c r="F20" s="37"/>
      <c r="G20" s="37"/>
      <c r="H20" s="37"/>
      <c r="I20" s="31" t="s">
        <v>25</v>
      </c>
      <c r="J20" s="26" t="s">
        <v>30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26</v>
      </c>
      <c r="J21" s="26" t="s">
        <v>32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34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26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9"/>
      <c r="B27" s="130"/>
      <c r="C27" s="129"/>
      <c r="D27" s="129"/>
      <c r="E27" s="35" t="s">
        <v>1</v>
      </c>
      <c r="F27" s="35"/>
      <c r="G27" s="35"/>
      <c r="H27" s="35"/>
      <c r="I27" s="129"/>
      <c r="J27" s="129"/>
      <c r="K27" s="129"/>
      <c r="L27" s="131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32" t="s">
        <v>37</v>
      </c>
      <c r="E30" s="37"/>
      <c r="F30" s="37"/>
      <c r="G30" s="37"/>
      <c r="H30" s="37"/>
      <c r="I30" s="37"/>
      <c r="J30" s="95">
        <f>ROUND(J144,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33" t="s">
        <v>41</v>
      </c>
      <c r="E33" s="31" t="s">
        <v>42</v>
      </c>
      <c r="F33" s="134">
        <f>ROUND((ROUND((SUM(BE144:BE766)),  2) + SUM(BE768:BE772)), 2)</f>
        <v>0</v>
      </c>
      <c r="G33" s="37"/>
      <c r="H33" s="37"/>
      <c r="I33" s="135">
        <v>0.20999999999999999</v>
      </c>
      <c r="J33" s="134">
        <f>ROUND((ROUND(((SUM(BE144:BE766))*I33),  2) + (SUM(BE768:BE772)*I33)),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34">
        <f>ROUND((ROUND((SUM(BF144:BF766)),  2) + SUM(BF768:BF772)), 2)</f>
        <v>0</v>
      </c>
      <c r="G34" s="37"/>
      <c r="H34" s="37"/>
      <c r="I34" s="135">
        <v>0.12</v>
      </c>
      <c r="J34" s="134">
        <f>ROUND((ROUND(((SUM(BF144:BF766))*I34),  2) + (SUM(BF768:BF772)*I34)),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34">
        <f>ROUND((ROUND((SUM(BG144:BG766)),  2) + SUM(BG768:BG772)), 2)</f>
        <v>0</v>
      </c>
      <c r="G35" s="37"/>
      <c r="H35" s="37"/>
      <c r="I35" s="135">
        <v>0.20999999999999999</v>
      </c>
      <c r="J35" s="134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34">
        <f>ROUND((ROUND((SUM(BH144:BH766)),  2) + SUM(BH768:BH772)), 2)</f>
        <v>0</v>
      </c>
      <c r="G36" s="37"/>
      <c r="H36" s="37"/>
      <c r="I36" s="135">
        <v>0.12</v>
      </c>
      <c r="J36" s="134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34">
        <f>ROUND((ROUND((SUM(BI144:BI766)),  2) + SUM(BI768:BI772)), 2)</f>
        <v>0</v>
      </c>
      <c r="G37" s="37"/>
      <c r="H37" s="37"/>
      <c r="I37" s="135">
        <v>0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36"/>
      <c r="D39" s="137" t="s">
        <v>47</v>
      </c>
      <c r="E39" s="80"/>
      <c r="F39" s="80"/>
      <c r="G39" s="138" t="s">
        <v>48</v>
      </c>
      <c r="H39" s="139" t="s">
        <v>49</v>
      </c>
      <c r="I39" s="80"/>
      <c r="J39" s="140">
        <f>SUM(J30:J37)</f>
        <v>0</v>
      </c>
      <c r="K39" s="141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118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SO-02 - Stavební úpravy - pavilon A2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</v>
      </c>
      <c r="G89" s="37"/>
      <c r="H89" s="37"/>
      <c r="I89" s="31" t="s">
        <v>22</v>
      </c>
      <c r="J89" s="68" t="str">
        <f>IF(J12="","",J12)</f>
        <v>19. 11. 2025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 xml:space="preserve"> </v>
      </c>
      <c r="G91" s="37"/>
      <c r="H91" s="37"/>
      <c r="I91" s="31" t="s">
        <v>29</v>
      </c>
      <c r="J91" s="35" t="str">
        <f>E21</f>
        <v>RHM a.s.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7"/>
      <c r="E92" s="37"/>
      <c r="F92" s="26" t="str">
        <f>IF(E18="","",E18)</f>
        <v>Vyplň údaj</v>
      </c>
      <c r="G92" s="37"/>
      <c r="H92" s="37"/>
      <c r="I92" s="31" t="s">
        <v>34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44" t="s">
        <v>121</v>
      </c>
      <c r="D94" s="136"/>
      <c r="E94" s="136"/>
      <c r="F94" s="136"/>
      <c r="G94" s="136"/>
      <c r="H94" s="136"/>
      <c r="I94" s="136"/>
      <c r="J94" s="145" t="s">
        <v>122</v>
      </c>
      <c r="K94" s="136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46" t="s">
        <v>123</v>
      </c>
      <c r="D96" s="37"/>
      <c r="E96" s="37"/>
      <c r="F96" s="37"/>
      <c r="G96" s="37"/>
      <c r="H96" s="37"/>
      <c r="I96" s="37"/>
      <c r="J96" s="95">
        <f>J144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124</v>
      </c>
    </row>
    <row r="97" s="9" customFormat="1" ht="24.96" customHeight="1">
      <c r="A97" s="9"/>
      <c r="B97" s="147"/>
      <c r="C97" s="9"/>
      <c r="D97" s="148" t="s">
        <v>125</v>
      </c>
      <c r="E97" s="149"/>
      <c r="F97" s="149"/>
      <c r="G97" s="149"/>
      <c r="H97" s="149"/>
      <c r="I97" s="149"/>
      <c r="J97" s="150">
        <f>J145</f>
        <v>0</v>
      </c>
      <c r="K97" s="9"/>
      <c r="L97" s="14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1"/>
      <c r="C98" s="10"/>
      <c r="D98" s="152" t="s">
        <v>126</v>
      </c>
      <c r="E98" s="153"/>
      <c r="F98" s="153"/>
      <c r="G98" s="153"/>
      <c r="H98" s="153"/>
      <c r="I98" s="153"/>
      <c r="J98" s="154">
        <f>J146</f>
        <v>0</v>
      </c>
      <c r="K98" s="10"/>
      <c r="L98" s="15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1"/>
      <c r="C99" s="10"/>
      <c r="D99" s="152" t="s">
        <v>127</v>
      </c>
      <c r="E99" s="153"/>
      <c r="F99" s="153"/>
      <c r="G99" s="153"/>
      <c r="H99" s="153"/>
      <c r="I99" s="153"/>
      <c r="J99" s="154">
        <f>J159</f>
        <v>0</v>
      </c>
      <c r="K99" s="10"/>
      <c r="L99" s="15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1"/>
      <c r="C100" s="10"/>
      <c r="D100" s="152" t="s">
        <v>128</v>
      </c>
      <c r="E100" s="153"/>
      <c r="F100" s="153"/>
      <c r="G100" s="153"/>
      <c r="H100" s="153"/>
      <c r="I100" s="153"/>
      <c r="J100" s="154">
        <f>J174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129</v>
      </c>
      <c r="E101" s="153"/>
      <c r="F101" s="153"/>
      <c r="G101" s="153"/>
      <c r="H101" s="153"/>
      <c r="I101" s="153"/>
      <c r="J101" s="154">
        <f>J191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130</v>
      </c>
      <c r="E102" s="153"/>
      <c r="F102" s="153"/>
      <c r="G102" s="153"/>
      <c r="H102" s="153"/>
      <c r="I102" s="153"/>
      <c r="J102" s="154">
        <f>J228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131</v>
      </c>
      <c r="E103" s="153"/>
      <c r="F103" s="153"/>
      <c r="G103" s="153"/>
      <c r="H103" s="153"/>
      <c r="I103" s="153"/>
      <c r="J103" s="154">
        <f>J243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132</v>
      </c>
      <c r="E104" s="153"/>
      <c r="F104" s="153"/>
      <c r="G104" s="153"/>
      <c r="H104" s="153"/>
      <c r="I104" s="153"/>
      <c r="J104" s="154">
        <f>J251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133</v>
      </c>
      <c r="E105" s="153"/>
      <c r="F105" s="153"/>
      <c r="G105" s="153"/>
      <c r="H105" s="153"/>
      <c r="I105" s="153"/>
      <c r="J105" s="154">
        <f>J354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134</v>
      </c>
      <c r="E106" s="153"/>
      <c r="F106" s="153"/>
      <c r="G106" s="153"/>
      <c r="H106" s="153"/>
      <c r="I106" s="153"/>
      <c r="J106" s="154">
        <f>J394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135</v>
      </c>
      <c r="E107" s="153"/>
      <c r="F107" s="153"/>
      <c r="G107" s="153"/>
      <c r="H107" s="153"/>
      <c r="I107" s="153"/>
      <c r="J107" s="154">
        <f>J400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7"/>
      <c r="C108" s="9"/>
      <c r="D108" s="148" t="s">
        <v>136</v>
      </c>
      <c r="E108" s="149"/>
      <c r="F108" s="149"/>
      <c r="G108" s="149"/>
      <c r="H108" s="149"/>
      <c r="I108" s="149"/>
      <c r="J108" s="150">
        <f>J402</f>
        <v>0</v>
      </c>
      <c r="K108" s="9"/>
      <c r="L108" s="14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1"/>
      <c r="C109" s="10"/>
      <c r="D109" s="152" t="s">
        <v>137</v>
      </c>
      <c r="E109" s="153"/>
      <c r="F109" s="153"/>
      <c r="G109" s="153"/>
      <c r="H109" s="153"/>
      <c r="I109" s="153"/>
      <c r="J109" s="154">
        <f>J403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1"/>
      <c r="C110" s="10"/>
      <c r="D110" s="152" t="s">
        <v>138</v>
      </c>
      <c r="E110" s="153"/>
      <c r="F110" s="153"/>
      <c r="G110" s="153"/>
      <c r="H110" s="153"/>
      <c r="I110" s="153"/>
      <c r="J110" s="154">
        <f>J460</f>
        <v>0</v>
      </c>
      <c r="K110" s="10"/>
      <c r="L110" s="15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1"/>
      <c r="C111" s="10"/>
      <c r="D111" s="152" t="s">
        <v>139</v>
      </c>
      <c r="E111" s="153"/>
      <c r="F111" s="153"/>
      <c r="G111" s="153"/>
      <c r="H111" s="153"/>
      <c r="I111" s="153"/>
      <c r="J111" s="154">
        <f>J487</f>
        <v>0</v>
      </c>
      <c r="K111" s="10"/>
      <c r="L111" s="15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1"/>
      <c r="C112" s="10"/>
      <c r="D112" s="152" t="s">
        <v>140</v>
      </c>
      <c r="E112" s="153"/>
      <c r="F112" s="153"/>
      <c r="G112" s="153"/>
      <c r="H112" s="153"/>
      <c r="I112" s="153"/>
      <c r="J112" s="154">
        <f>J502</f>
        <v>0</v>
      </c>
      <c r="K112" s="10"/>
      <c r="L112" s="15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1"/>
      <c r="C113" s="10"/>
      <c r="D113" s="152" t="s">
        <v>141</v>
      </c>
      <c r="E113" s="153"/>
      <c r="F113" s="153"/>
      <c r="G113" s="153"/>
      <c r="H113" s="153"/>
      <c r="I113" s="153"/>
      <c r="J113" s="154">
        <f>J507</f>
        <v>0</v>
      </c>
      <c r="K113" s="10"/>
      <c r="L113" s="15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1"/>
      <c r="C114" s="10"/>
      <c r="D114" s="152" t="s">
        <v>142</v>
      </c>
      <c r="E114" s="153"/>
      <c r="F114" s="153"/>
      <c r="G114" s="153"/>
      <c r="H114" s="153"/>
      <c r="I114" s="153"/>
      <c r="J114" s="154">
        <f>J510</f>
        <v>0</v>
      </c>
      <c r="K114" s="10"/>
      <c r="L114" s="15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1"/>
      <c r="C115" s="10"/>
      <c r="D115" s="152" t="s">
        <v>143</v>
      </c>
      <c r="E115" s="153"/>
      <c r="F115" s="153"/>
      <c r="G115" s="153"/>
      <c r="H115" s="153"/>
      <c r="I115" s="153"/>
      <c r="J115" s="154">
        <f>J522</f>
        <v>0</v>
      </c>
      <c r="K115" s="10"/>
      <c r="L115" s="15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1"/>
      <c r="C116" s="10"/>
      <c r="D116" s="152" t="s">
        <v>144</v>
      </c>
      <c r="E116" s="153"/>
      <c r="F116" s="153"/>
      <c r="G116" s="153"/>
      <c r="H116" s="153"/>
      <c r="I116" s="153"/>
      <c r="J116" s="154">
        <f>J543</f>
        <v>0</v>
      </c>
      <c r="K116" s="10"/>
      <c r="L116" s="15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1"/>
      <c r="C117" s="10"/>
      <c r="D117" s="152" t="s">
        <v>145</v>
      </c>
      <c r="E117" s="153"/>
      <c r="F117" s="153"/>
      <c r="G117" s="153"/>
      <c r="H117" s="153"/>
      <c r="I117" s="153"/>
      <c r="J117" s="154">
        <f>J569</f>
        <v>0</v>
      </c>
      <c r="K117" s="10"/>
      <c r="L117" s="15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1"/>
      <c r="C118" s="10"/>
      <c r="D118" s="152" t="s">
        <v>146</v>
      </c>
      <c r="E118" s="153"/>
      <c r="F118" s="153"/>
      <c r="G118" s="153"/>
      <c r="H118" s="153"/>
      <c r="I118" s="153"/>
      <c r="J118" s="154">
        <f>J591</f>
        <v>0</v>
      </c>
      <c r="K118" s="10"/>
      <c r="L118" s="15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1"/>
      <c r="C119" s="10"/>
      <c r="D119" s="152" t="s">
        <v>147</v>
      </c>
      <c r="E119" s="153"/>
      <c r="F119" s="153"/>
      <c r="G119" s="153"/>
      <c r="H119" s="153"/>
      <c r="I119" s="153"/>
      <c r="J119" s="154">
        <f>J671</f>
        <v>0</v>
      </c>
      <c r="K119" s="10"/>
      <c r="L119" s="15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1"/>
      <c r="C120" s="10"/>
      <c r="D120" s="152" t="s">
        <v>148</v>
      </c>
      <c r="E120" s="153"/>
      <c r="F120" s="153"/>
      <c r="G120" s="153"/>
      <c r="H120" s="153"/>
      <c r="I120" s="153"/>
      <c r="J120" s="154">
        <f>J691</f>
        <v>0</v>
      </c>
      <c r="K120" s="10"/>
      <c r="L120" s="15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1"/>
      <c r="C121" s="10"/>
      <c r="D121" s="152" t="s">
        <v>149</v>
      </c>
      <c r="E121" s="153"/>
      <c r="F121" s="153"/>
      <c r="G121" s="153"/>
      <c r="H121" s="153"/>
      <c r="I121" s="153"/>
      <c r="J121" s="154">
        <f>J710</f>
        <v>0</v>
      </c>
      <c r="K121" s="10"/>
      <c r="L121" s="15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1"/>
      <c r="C122" s="10"/>
      <c r="D122" s="152" t="s">
        <v>150</v>
      </c>
      <c r="E122" s="153"/>
      <c r="F122" s="153"/>
      <c r="G122" s="153"/>
      <c r="H122" s="153"/>
      <c r="I122" s="153"/>
      <c r="J122" s="154">
        <f>J716</f>
        <v>0</v>
      </c>
      <c r="K122" s="10"/>
      <c r="L122" s="15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47"/>
      <c r="C123" s="9"/>
      <c r="D123" s="148" t="s">
        <v>151</v>
      </c>
      <c r="E123" s="149"/>
      <c r="F123" s="149"/>
      <c r="G123" s="149"/>
      <c r="H123" s="149"/>
      <c r="I123" s="149"/>
      <c r="J123" s="150">
        <f>J756</f>
        <v>0</v>
      </c>
      <c r="K123" s="9"/>
      <c r="L123" s="147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9" customFormat="1" ht="21.84" customHeight="1">
      <c r="A124" s="9"/>
      <c r="B124" s="147"/>
      <c r="C124" s="9"/>
      <c r="D124" s="155" t="s">
        <v>152</v>
      </c>
      <c r="E124" s="9"/>
      <c r="F124" s="9"/>
      <c r="G124" s="9"/>
      <c r="H124" s="9"/>
      <c r="I124" s="9"/>
      <c r="J124" s="156">
        <f>J767</f>
        <v>0</v>
      </c>
      <c r="K124" s="9"/>
      <c r="L124" s="147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2" customFormat="1" ht="21.84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59"/>
      <c r="C126" s="60"/>
      <c r="D126" s="60"/>
      <c r="E126" s="60"/>
      <c r="F126" s="60"/>
      <c r="G126" s="60"/>
      <c r="H126" s="60"/>
      <c r="I126" s="60"/>
      <c r="J126" s="60"/>
      <c r="K126" s="60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30" s="2" customFormat="1" ht="6.96" customHeight="1">
      <c r="A130" s="37"/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24.96" customHeight="1">
      <c r="A131" s="37"/>
      <c r="B131" s="38"/>
      <c r="C131" s="22" t="s">
        <v>153</v>
      </c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6.96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2" customFormat="1" ht="12" customHeight="1">
      <c r="A133" s="37"/>
      <c r="B133" s="38"/>
      <c r="C133" s="31" t="s">
        <v>16</v>
      </c>
      <c r="D133" s="37"/>
      <c r="E133" s="37"/>
      <c r="F133" s="37"/>
      <c r="G133" s="37"/>
      <c r="H133" s="37"/>
      <c r="I133" s="37"/>
      <c r="J133" s="37"/>
      <c r="K133" s="37"/>
      <c r="L133" s="54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  <row r="134" s="2" customFormat="1" ht="16.5" customHeight="1">
      <c r="A134" s="37"/>
      <c r="B134" s="38"/>
      <c r="C134" s="37"/>
      <c r="D134" s="37"/>
      <c r="E134" s="128" t="str">
        <f>E7</f>
        <v>Dostavba budovy - zkapacitnění - ZŠ Hovorčovická, Praha 8</v>
      </c>
      <c r="F134" s="31"/>
      <c r="G134" s="31"/>
      <c r="H134" s="31"/>
      <c r="I134" s="37"/>
      <c r="J134" s="37"/>
      <c r="K134" s="37"/>
      <c r="L134" s="54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</row>
    <row r="135" s="2" customFormat="1" ht="12" customHeight="1">
      <c r="A135" s="37"/>
      <c r="B135" s="38"/>
      <c r="C135" s="31" t="s">
        <v>118</v>
      </c>
      <c r="D135" s="37"/>
      <c r="E135" s="37"/>
      <c r="F135" s="37"/>
      <c r="G135" s="37"/>
      <c r="H135" s="37"/>
      <c r="I135" s="37"/>
      <c r="J135" s="37"/>
      <c r="K135" s="37"/>
      <c r="L135" s="54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</row>
    <row r="136" s="2" customFormat="1" ht="16.5" customHeight="1">
      <c r="A136" s="37"/>
      <c r="B136" s="38"/>
      <c r="C136" s="37"/>
      <c r="D136" s="37"/>
      <c r="E136" s="66" t="str">
        <f>E9</f>
        <v>SO-02 - Stavební úpravy - pavilon A2</v>
      </c>
      <c r="F136" s="37"/>
      <c r="G136" s="37"/>
      <c r="H136" s="37"/>
      <c r="I136" s="37"/>
      <c r="J136" s="37"/>
      <c r="K136" s="37"/>
      <c r="L136" s="54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</row>
    <row r="137" s="2" customFormat="1" ht="6.96" customHeight="1">
      <c r="A137" s="37"/>
      <c r="B137" s="38"/>
      <c r="C137" s="37"/>
      <c r="D137" s="37"/>
      <c r="E137" s="37"/>
      <c r="F137" s="37"/>
      <c r="G137" s="37"/>
      <c r="H137" s="37"/>
      <c r="I137" s="37"/>
      <c r="J137" s="37"/>
      <c r="K137" s="37"/>
      <c r="L137" s="54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  <row r="138" s="2" customFormat="1" ht="12" customHeight="1">
      <c r="A138" s="37"/>
      <c r="B138" s="38"/>
      <c r="C138" s="31" t="s">
        <v>20</v>
      </c>
      <c r="D138" s="37"/>
      <c r="E138" s="37"/>
      <c r="F138" s="26" t="str">
        <f>F12</f>
        <v xml:space="preserve"> </v>
      </c>
      <c r="G138" s="37"/>
      <c r="H138" s="37"/>
      <c r="I138" s="31" t="s">
        <v>22</v>
      </c>
      <c r="J138" s="68" t="str">
        <f>IF(J12="","",J12)</f>
        <v>19. 11. 2025</v>
      </c>
      <c r="K138" s="37"/>
      <c r="L138" s="54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  <row r="139" s="2" customFormat="1" ht="6.96" customHeight="1">
      <c r="A139" s="37"/>
      <c r="B139" s="38"/>
      <c r="C139" s="37"/>
      <c r="D139" s="37"/>
      <c r="E139" s="37"/>
      <c r="F139" s="37"/>
      <c r="G139" s="37"/>
      <c r="H139" s="37"/>
      <c r="I139" s="37"/>
      <c r="J139" s="37"/>
      <c r="K139" s="37"/>
      <c r="L139" s="54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</row>
    <row r="140" s="2" customFormat="1" ht="15.15" customHeight="1">
      <c r="A140" s="37"/>
      <c r="B140" s="38"/>
      <c r="C140" s="31" t="s">
        <v>24</v>
      </c>
      <c r="D140" s="37"/>
      <c r="E140" s="37"/>
      <c r="F140" s="26" t="str">
        <f>E15</f>
        <v xml:space="preserve"> </v>
      </c>
      <c r="G140" s="37"/>
      <c r="H140" s="37"/>
      <c r="I140" s="31" t="s">
        <v>29</v>
      </c>
      <c r="J140" s="35" t="str">
        <f>E21</f>
        <v>RHM a.s.</v>
      </c>
      <c r="K140" s="37"/>
      <c r="L140" s="54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</row>
    <row r="141" s="2" customFormat="1" ht="15.15" customHeight="1">
      <c r="A141" s="37"/>
      <c r="B141" s="38"/>
      <c r="C141" s="31" t="s">
        <v>27</v>
      </c>
      <c r="D141" s="37"/>
      <c r="E141" s="37"/>
      <c r="F141" s="26" t="str">
        <f>IF(E18="","",E18)</f>
        <v>Vyplň údaj</v>
      </c>
      <c r="G141" s="37"/>
      <c r="H141" s="37"/>
      <c r="I141" s="31" t="s">
        <v>34</v>
      </c>
      <c r="J141" s="35" t="str">
        <f>E24</f>
        <v xml:space="preserve"> </v>
      </c>
      <c r="K141" s="37"/>
      <c r="L141" s="54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  <row r="142" s="2" customFormat="1" ht="10.32" customHeight="1">
      <c r="A142" s="37"/>
      <c r="B142" s="38"/>
      <c r="C142" s="37"/>
      <c r="D142" s="37"/>
      <c r="E142" s="37"/>
      <c r="F142" s="37"/>
      <c r="G142" s="37"/>
      <c r="H142" s="37"/>
      <c r="I142" s="37"/>
      <c r="J142" s="37"/>
      <c r="K142" s="37"/>
      <c r="L142" s="54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</row>
    <row r="143" s="11" customFormat="1" ht="29.28" customHeight="1">
      <c r="A143" s="157"/>
      <c r="B143" s="158"/>
      <c r="C143" s="159" t="s">
        <v>154</v>
      </c>
      <c r="D143" s="160" t="s">
        <v>62</v>
      </c>
      <c r="E143" s="160" t="s">
        <v>58</v>
      </c>
      <c r="F143" s="160" t="s">
        <v>59</v>
      </c>
      <c r="G143" s="160" t="s">
        <v>155</v>
      </c>
      <c r="H143" s="160" t="s">
        <v>156</v>
      </c>
      <c r="I143" s="160" t="s">
        <v>157</v>
      </c>
      <c r="J143" s="161" t="s">
        <v>122</v>
      </c>
      <c r="K143" s="162" t="s">
        <v>158</v>
      </c>
      <c r="L143" s="163"/>
      <c r="M143" s="85" t="s">
        <v>1</v>
      </c>
      <c r="N143" s="86" t="s">
        <v>41</v>
      </c>
      <c r="O143" s="86" t="s">
        <v>159</v>
      </c>
      <c r="P143" s="86" t="s">
        <v>160</v>
      </c>
      <c r="Q143" s="86" t="s">
        <v>161</v>
      </c>
      <c r="R143" s="86" t="s">
        <v>162</v>
      </c>
      <c r="S143" s="86" t="s">
        <v>163</v>
      </c>
      <c r="T143" s="87" t="s">
        <v>164</v>
      </c>
      <c r="U143" s="157"/>
      <c r="V143" s="157"/>
      <c r="W143" s="157"/>
      <c r="X143" s="157"/>
      <c r="Y143" s="157"/>
      <c r="Z143" s="157"/>
      <c r="AA143" s="157"/>
      <c r="AB143" s="157"/>
      <c r="AC143" s="157"/>
      <c r="AD143" s="157"/>
      <c r="AE143" s="157"/>
    </row>
    <row r="144" s="2" customFormat="1" ht="22.8" customHeight="1">
      <c r="A144" s="37"/>
      <c r="B144" s="38"/>
      <c r="C144" s="92" t="s">
        <v>165</v>
      </c>
      <c r="D144" s="37"/>
      <c r="E144" s="37"/>
      <c r="F144" s="37"/>
      <c r="G144" s="37"/>
      <c r="H144" s="37"/>
      <c r="I144" s="37"/>
      <c r="J144" s="164">
        <f>BK144</f>
        <v>0</v>
      </c>
      <c r="K144" s="37"/>
      <c r="L144" s="38"/>
      <c r="M144" s="88"/>
      <c r="N144" s="72"/>
      <c r="O144" s="89"/>
      <c r="P144" s="165">
        <f>P145+P402+P756+P767</f>
        <v>0</v>
      </c>
      <c r="Q144" s="89"/>
      <c r="R144" s="165">
        <f>R145+R402+R756+R767</f>
        <v>211.96084049999999</v>
      </c>
      <c r="S144" s="89"/>
      <c r="T144" s="166">
        <f>T145+T402+T756+T767</f>
        <v>61.383863720000001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8" t="s">
        <v>76</v>
      </c>
      <c r="AU144" s="18" t="s">
        <v>124</v>
      </c>
      <c r="BK144" s="167">
        <f>BK145+BK402+BK756+BK767</f>
        <v>0</v>
      </c>
    </row>
    <row r="145" s="12" customFormat="1" ht="25.92" customHeight="1">
      <c r="A145" s="12"/>
      <c r="B145" s="168"/>
      <c r="C145" s="12"/>
      <c r="D145" s="169" t="s">
        <v>76</v>
      </c>
      <c r="E145" s="170" t="s">
        <v>166</v>
      </c>
      <c r="F145" s="170" t="s">
        <v>167</v>
      </c>
      <c r="G145" s="12"/>
      <c r="H145" s="12"/>
      <c r="I145" s="171"/>
      <c r="J145" s="156">
        <f>BK145</f>
        <v>0</v>
      </c>
      <c r="K145" s="12"/>
      <c r="L145" s="168"/>
      <c r="M145" s="172"/>
      <c r="N145" s="173"/>
      <c r="O145" s="173"/>
      <c r="P145" s="174">
        <f>P146+P159+P174+P191+P228+P243+P251+P354+P394+P400</f>
        <v>0</v>
      </c>
      <c r="Q145" s="173"/>
      <c r="R145" s="174">
        <f>R146+R159+R174+R191+R228+R243+R251+R354+R394+R400</f>
        <v>186.73811247999998</v>
      </c>
      <c r="S145" s="173"/>
      <c r="T145" s="175">
        <f>T146+T159+T174+T191+T228+T243+T251+T354+T394+T400</f>
        <v>54.043522060000001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9" t="s">
        <v>84</v>
      </c>
      <c r="AT145" s="176" t="s">
        <v>76</v>
      </c>
      <c r="AU145" s="176" t="s">
        <v>77</v>
      </c>
      <c r="AY145" s="169" t="s">
        <v>168</v>
      </c>
      <c r="BK145" s="177">
        <f>BK146+BK159+BK174+BK191+BK228+BK243+BK251+BK354+BK394+BK400</f>
        <v>0</v>
      </c>
    </row>
    <row r="146" s="12" customFormat="1" ht="22.8" customHeight="1">
      <c r="A146" s="12"/>
      <c r="B146" s="168"/>
      <c r="C146" s="12"/>
      <c r="D146" s="169" t="s">
        <v>76</v>
      </c>
      <c r="E146" s="178" t="s">
        <v>169</v>
      </c>
      <c r="F146" s="178" t="s">
        <v>170</v>
      </c>
      <c r="G146" s="12"/>
      <c r="H146" s="12"/>
      <c r="I146" s="171"/>
      <c r="J146" s="179">
        <f>BK146</f>
        <v>0</v>
      </c>
      <c r="K146" s="12"/>
      <c r="L146" s="168"/>
      <c r="M146" s="172"/>
      <c r="N146" s="173"/>
      <c r="O146" s="173"/>
      <c r="P146" s="174">
        <f>SUM(P147:P158)</f>
        <v>0</v>
      </c>
      <c r="Q146" s="173"/>
      <c r="R146" s="174">
        <f>SUM(R147:R158)</f>
        <v>0</v>
      </c>
      <c r="S146" s="173"/>
      <c r="T146" s="175">
        <f>SUM(T147:T158)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9" t="s">
        <v>84</v>
      </c>
      <c r="AT146" s="176" t="s">
        <v>76</v>
      </c>
      <c r="AU146" s="176" t="s">
        <v>84</v>
      </c>
      <c r="AY146" s="169" t="s">
        <v>168</v>
      </c>
      <c r="BK146" s="177">
        <f>SUM(BK147:BK158)</f>
        <v>0</v>
      </c>
    </row>
    <row r="147" s="2" customFormat="1" ht="16.5" customHeight="1">
      <c r="A147" s="37"/>
      <c r="B147" s="180"/>
      <c r="C147" s="181" t="s">
        <v>84</v>
      </c>
      <c r="D147" s="181" t="s">
        <v>171</v>
      </c>
      <c r="E147" s="182" t="s">
        <v>172</v>
      </c>
      <c r="F147" s="183" t="s">
        <v>173</v>
      </c>
      <c r="G147" s="184" t="s">
        <v>174</v>
      </c>
      <c r="H147" s="185">
        <v>12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42</v>
      </c>
      <c r="O147" s="76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3" t="s">
        <v>175</v>
      </c>
      <c r="AT147" s="193" t="s">
        <v>171</v>
      </c>
      <c r="AU147" s="193" t="s">
        <v>86</v>
      </c>
      <c r="AY147" s="18" t="s">
        <v>168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84</v>
      </c>
      <c r="BK147" s="194">
        <f>ROUND(I147*H147,2)</f>
        <v>0</v>
      </c>
      <c r="BL147" s="18" t="s">
        <v>175</v>
      </c>
      <c r="BM147" s="193" t="s">
        <v>1979</v>
      </c>
    </row>
    <row r="148" s="2" customFormat="1" ht="24.15" customHeight="1">
      <c r="A148" s="37"/>
      <c r="B148" s="180"/>
      <c r="C148" s="181" t="s">
        <v>86</v>
      </c>
      <c r="D148" s="181" t="s">
        <v>171</v>
      </c>
      <c r="E148" s="182" t="s">
        <v>177</v>
      </c>
      <c r="F148" s="183" t="s">
        <v>178</v>
      </c>
      <c r="G148" s="184" t="s">
        <v>179</v>
      </c>
      <c r="H148" s="185">
        <v>1</v>
      </c>
      <c r="I148" s="186"/>
      <c r="J148" s="187">
        <f>ROUND(I148*H148,2)</f>
        <v>0</v>
      </c>
      <c r="K148" s="188"/>
      <c r="L148" s="38"/>
      <c r="M148" s="189" t="s">
        <v>1</v>
      </c>
      <c r="N148" s="190" t="s">
        <v>42</v>
      </c>
      <c r="O148" s="76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3" t="s">
        <v>175</v>
      </c>
      <c r="AT148" s="193" t="s">
        <v>171</v>
      </c>
      <c r="AU148" s="193" t="s">
        <v>86</v>
      </c>
      <c r="AY148" s="18" t="s">
        <v>168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84</v>
      </c>
      <c r="BK148" s="194">
        <f>ROUND(I148*H148,2)</f>
        <v>0</v>
      </c>
      <c r="BL148" s="18" t="s">
        <v>175</v>
      </c>
      <c r="BM148" s="193" t="s">
        <v>1980</v>
      </c>
    </row>
    <row r="149" s="2" customFormat="1" ht="24.15" customHeight="1">
      <c r="A149" s="37"/>
      <c r="B149" s="180"/>
      <c r="C149" s="181" t="s">
        <v>181</v>
      </c>
      <c r="D149" s="181" t="s">
        <v>171</v>
      </c>
      <c r="E149" s="182" t="s">
        <v>182</v>
      </c>
      <c r="F149" s="183" t="s">
        <v>183</v>
      </c>
      <c r="G149" s="184" t="s">
        <v>179</v>
      </c>
      <c r="H149" s="185">
        <v>1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42</v>
      </c>
      <c r="O149" s="76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3" t="s">
        <v>175</v>
      </c>
      <c r="AT149" s="193" t="s">
        <v>171</v>
      </c>
      <c r="AU149" s="193" t="s">
        <v>86</v>
      </c>
      <c r="AY149" s="18" t="s">
        <v>168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84</v>
      </c>
      <c r="BK149" s="194">
        <f>ROUND(I149*H149,2)</f>
        <v>0</v>
      </c>
      <c r="BL149" s="18" t="s">
        <v>175</v>
      </c>
      <c r="BM149" s="193" t="s">
        <v>1981</v>
      </c>
    </row>
    <row r="150" s="2" customFormat="1" ht="24.15" customHeight="1">
      <c r="A150" s="37"/>
      <c r="B150" s="180"/>
      <c r="C150" s="181" t="s">
        <v>175</v>
      </c>
      <c r="D150" s="181" t="s">
        <v>171</v>
      </c>
      <c r="E150" s="182" t="s">
        <v>185</v>
      </c>
      <c r="F150" s="183" t="s">
        <v>186</v>
      </c>
      <c r="G150" s="184" t="s">
        <v>179</v>
      </c>
      <c r="H150" s="185">
        <v>1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42</v>
      </c>
      <c r="O150" s="76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3" t="s">
        <v>175</v>
      </c>
      <c r="AT150" s="193" t="s">
        <v>171</v>
      </c>
      <c r="AU150" s="193" t="s">
        <v>86</v>
      </c>
      <c r="AY150" s="18" t="s">
        <v>168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8" t="s">
        <v>84</v>
      </c>
      <c r="BK150" s="194">
        <f>ROUND(I150*H150,2)</f>
        <v>0</v>
      </c>
      <c r="BL150" s="18" t="s">
        <v>175</v>
      </c>
      <c r="BM150" s="193" t="s">
        <v>1982</v>
      </c>
    </row>
    <row r="151" s="2" customFormat="1">
      <c r="A151" s="37"/>
      <c r="B151" s="38"/>
      <c r="C151" s="37"/>
      <c r="D151" s="195" t="s">
        <v>188</v>
      </c>
      <c r="E151" s="37"/>
      <c r="F151" s="196" t="s">
        <v>1983</v>
      </c>
      <c r="G151" s="37"/>
      <c r="H151" s="37"/>
      <c r="I151" s="197"/>
      <c r="J151" s="37"/>
      <c r="K151" s="37"/>
      <c r="L151" s="38"/>
      <c r="M151" s="198"/>
      <c r="N151" s="199"/>
      <c r="O151" s="76"/>
      <c r="P151" s="76"/>
      <c r="Q151" s="76"/>
      <c r="R151" s="76"/>
      <c r="S151" s="76"/>
      <c r="T151" s="7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8" t="s">
        <v>188</v>
      </c>
      <c r="AU151" s="18" t="s">
        <v>86</v>
      </c>
    </row>
    <row r="152" s="2" customFormat="1" ht="33" customHeight="1">
      <c r="A152" s="37"/>
      <c r="B152" s="180"/>
      <c r="C152" s="181" t="s">
        <v>190</v>
      </c>
      <c r="D152" s="181" t="s">
        <v>171</v>
      </c>
      <c r="E152" s="182" t="s">
        <v>191</v>
      </c>
      <c r="F152" s="183" t="s">
        <v>192</v>
      </c>
      <c r="G152" s="184" t="s">
        <v>179</v>
      </c>
      <c r="H152" s="185">
        <v>1</v>
      </c>
      <c r="I152" s="186"/>
      <c r="J152" s="187">
        <f>ROUND(I152*H152,2)</f>
        <v>0</v>
      </c>
      <c r="K152" s="188"/>
      <c r="L152" s="38"/>
      <c r="M152" s="189" t="s">
        <v>1</v>
      </c>
      <c r="N152" s="190" t="s">
        <v>42</v>
      </c>
      <c r="O152" s="76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3" t="s">
        <v>175</v>
      </c>
      <c r="AT152" s="193" t="s">
        <v>171</v>
      </c>
      <c r="AU152" s="193" t="s">
        <v>86</v>
      </c>
      <c r="AY152" s="18" t="s">
        <v>168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8" t="s">
        <v>84</v>
      </c>
      <c r="BK152" s="194">
        <f>ROUND(I152*H152,2)</f>
        <v>0</v>
      </c>
      <c r="BL152" s="18" t="s">
        <v>175</v>
      </c>
      <c r="BM152" s="193" t="s">
        <v>1984</v>
      </c>
    </row>
    <row r="153" s="2" customFormat="1" ht="33" customHeight="1">
      <c r="A153" s="37"/>
      <c r="B153" s="180"/>
      <c r="C153" s="181" t="s">
        <v>194</v>
      </c>
      <c r="D153" s="181" t="s">
        <v>171</v>
      </c>
      <c r="E153" s="182" t="s">
        <v>195</v>
      </c>
      <c r="F153" s="183" t="s">
        <v>196</v>
      </c>
      <c r="G153" s="184" t="s">
        <v>179</v>
      </c>
      <c r="H153" s="185">
        <v>1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42</v>
      </c>
      <c r="O153" s="76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3" t="s">
        <v>175</v>
      </c>
      <c r="AT153" s="193" t="s">
        <v>171</v>
      </c>
      <c r="AU153" s="193" t="s">
        <v>86</v>
      </c>
      <c r="AY153" s="18" t="s">
        <v>168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8" t="s">
        <v>84</v>
      </c>
      <c r="BK153" s="194">
        <f>ROUND(I153*H153,2)</f>
        <v>0</v>
      </c>
      <c r="BL153" s="18" t="s">
        <v>175</v>
      </c>
      <c r="BM153" s="193" t="s">
        <v>1985</v>
      </c>
    </row>
    <row r="154" s="2" customFormat="1">
      <c r="A154" s="37"/>
      <c r="B154" s="38"/>
      <c r="C154" s="37"/>
      <c r="D154" s="195" t="s">
        <v>188</v>
      </c>
      <c r="E154" s="37"/>
      <c r="F154" s="196" t="s">
        <v>198</v>
      </c>
      <c r="G154" s="37"/>
      <c r="H154" s="37"/>
      <c r="I154" s="197"/>
      <c r="J154" s="37"/>
      <c r="K154" s="37"/>
      <c r="L154" s="38"/>
      <c r="M154" s="198"/>
      <c r="N154" s="199"/>
      <c r="O154" s="76"/>
      <c r="P154" s="76"/>
      <c r="Q154" s="76"/>
      <c r="R154" s="76"/>
      <c r="S154" s="76"/>
      <c r="T154" s="7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8" t="s">
        <v>188</v>
      </c>
      <c r="AU154" s="18" t="s">
        <v>86</v>
      </c>
    </row>
    <row r="155" s="2" customFormat="1" ht="24.15" customHeight="1">
      <c r="A155" s="37"/>
      <c r="B155" s="180"/>
      <c r="C155" s="181" t="s">
        <v>199</v>
      </c>
      <c r="D155" s="181" t="s">
        <v>171</v>
      </c>
      <c r="E155" s="182" t="s">
        <v>204</v>
      </c>
      <c r="F155" s="183" t="s">
        <v>205</v>
      </c>
      <c r="G155" s="184" t="s">
        <v>174</v>
      </c>
      <c r="H155" s="185">
        <v>68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42</v>
      </c>
      <c r="O155" s="76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175</v>
      </c>
      <c r="AT155" s="193" t="s">
        <v>171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175</v>
      </c>
      <c r="BM155" s="193" t="s">
        <v>1986</v>
      </c>
    </row>
    <row r="156" s="2" customFormat="1">
      <c r="A156" s="37"/>
      <c r="B156" s="38"/>
      <c r="C156" s="37"/>
      <c r="D156" s="195" t="s">
        <v>188</v>
      </c>
      <c r="E156" s="37"/>
      <c r="F156" s="196" t="s">
        <v>207</v>
      </c>
      <c r="G156" s="37"/>
      <c r="H156" s="37"/>
      <c r="I156" s="197"/>
      <c r="J156" s="37"/>
      <c r="K156" s="37"/>
      <c r="L156" s="38"/>
      <c r="M156" s="198"/>
      <c r="N156" s="199"/>
      <c r="O156" s="76"/>
      <c r="P156" s="76"/>
      <c r="Q156" s="76"/>
      <c r="R156" s="76"/>
      <c r="S156" s="76"/>
      <c r="T156" s="7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8" t="s">
        <v>188</v>
      </c>
      <c r="AU156" s="18" t="s">
        <v>86</v>
      </c>
    </row>
    <row r="157" s="2" customFormat="1" ht="37.8" customHeight="1">
      <c r="A157" s="37"/>
      <c r="B157" s="180"/>
      <c r="C157" s="200" t="s">
        <v>1577</v>
      </c>
      <c r="D157" s="200" t="s">
        <v>209</v>
      </c>
      <c r="E157" s="201" t="s">
        <v>210</v>
      </c>
      <c r="F157" s="202" t="s">
        <v>211</v>
      </c>
      <c r="G157" s="203" t="s">
        <v>212</v>
      </c>
      <c r="H157" s="204">
        <v>200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42</v>
      </c>
      <c r="O157" s="76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203</v>
      </c>
      <c r="AT157" s="193" t="s">
        <v>209</v>
      </c>
      <c r="AU157" s="193" t="s">
        <v>86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175</v>
      </c>
      <c r="BM157" s="193" t="s">
        <v>1987</v>
      </c>
    </row>
    <row r="158" s="2" customFormat="1">
      <c r="A158" s="37"/>
      <c r="B158" s="38"/>
      <c r="C158" s="37"/>
      <c r="D158" s="195" t="s">
        <v>188</v>
      </c>
      <c r="E158" s="37"/>
      <c r="F158" s="196" t="s">
        <v>207</v>
      </c>
      <c r="G158" s="37"/>
      <c r="H158" s="37"/>
      <c r="I158" s="197"/>
      <c r="J158" s="37"/>
      <c r="K158" s="37"/>
      <c r="L158" s="38"/>
      <c r="M158" s="198"/>
      <c r="N158" s="199"/>
      <c r="O158" s="76"/>
      <c r="P158" s="76"/>
      <c r="Q158" s="76"/>
      <c r="R158" s="76"/>
      <c r="S158" s="76"/>
      <c r="T158" s="7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8" t="s">
        <v>188</v>
      </c>
      <c r="AU158" s="18" t="s">
        <v>86</v>
      </c>
    </row>
    <row r="159" s="12" customFormat="1" ht="22.8" customHeight="1">
      <c r="A159" s="12"/>
      <c r="B159" s="168"/>
      <c r="C159" s="12"/>
      <c r="D159" s="169" t="s">
        <v>76</v>
      </c>
      <c r="E159" s="178" t="s">
        <v>84</v>
      </c>
      <c r="F159" s="178" t="s">
        <v>214</v>
      </c>
      <c r="G159" s="12"/>
      <c r="H159" s="12"/>
      <c r="I159" s="171"/>
      <c r="J159" s="179">
        <f>BK159</f>
        <v>0</v>
      </c>
      <c r="K159" s="12"/>
      <c r="L159" s="168"/>
      <c r="M159" s="172"/>
      <c r="N159" s="173"/>
      <c r="O159" s="173"/>
      <c r="P159" s="174">
        <f>SUM(P160:P173)</f>
        <v>0</v>
      </c>
      <c r="Q159" s="173"/>
      <c r="R159" s="174">
        <f>SUM(R160:R173)</f>
        <v>0</v>
      </c>
      <c r="S159" s="173"/>
      <c r="T159" s="175">
        <f>SUM(T160:T173)</f>
        <v>10.465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9" t="s">
        <v>84</v>
      </c>
      <c r="AT159" s="176" t="s">
        <v>76</v>
      </c>
      <c r="AU159" s="176" t="s">
        <v>84</v>
      </c>
      <c r="AY159" s="169" t="s">
        <v>168</v>
      </c>
      <c r="BK159" s="177">
        <f>SUM(BK160:BK173)</f>
        <v>0</v>
      </c>
    </row>
    <row r="160" s="2" customFormat="1" ht="24.15" customHeight="1">
      <c r="A160" s="37"/>
      <c r="B160" s="180"/>
      <c r="C160" s="181" t="s">
        <v>203</v>
      </c>
      <c r="D160" s="181" t="s">
        <v>171</v>
      </c>
      <c r="E160" s="182" t="s">
        <v>216</v>
      </c>
      <c r="F160" s="183" t="s">
        <v>217</v>
      </c>
      <c r="G160" s="184" t="s">
        <v>218</v>
      </c>
      <c r="H160" s="185">
        <v>40.25</v>
      </c>
      <c r="I160" s="186"/>
      <c r="J160" s="187">
        <f>ROUND(I160*H160,2)</f>
        <v>0</v>
      </c>
      <c r="K160" s="188"/>
      <c r="L160" s="38"/>
      <c r="M160" s="189" t="s">
        <v>1</v>
      </c>
      <c r="N160" s="190" t="s">
        <v>42</v>
      </c>
      <c r="O160" s="76"/>
      <c r="P160" s="191">
        <f>O160*H160</f>
        <v>0</v>
      </c>
      <c r="Q160" s="191">
        <v>0</v>
      </c>
      <c r="R160" s="191">
        <f>Q160*H160</f>
        <v>0</v>
      </c>
      <c r="S160" s="191">
        <v>0.26000000000000001</v>
      </c>
      <c r="T160" s="192">
        <f>S160*H160</f>
        <v>10.465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175</v>
      </c>
      <c r="AT160" s="193" t="s">
        <v>171</v>
      </c>
      <c r="AU160" s="193" t="s">
        <v>86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175</v>
      </c>
      <c r="BM160" s="193" t="s">
        <v>1988</v>
      </c>
    </row>
    <row r="161" s="13" customFormat="1">
      <c r="A161" s="13"/>
      <c r="B161" s="211"/>
      <c r="C161" s="13"/>
      <c r="D161" s="195" t="s">
        <v>220</v>
      </c>
      <c r="E161" s="212" t="s">
        <v>1</v>
      </c>
      <c r="F161" s="213" t="s">
        <v>221</v>
      </c>
      <c r="G161" s="13"/>
      <c r="H161" s="214">
        <v>40.25</v>
      </c>
      <c r="I161" s="215"/>
      <c r="J161" s="13"/>
      <c r="K161" s="13"/>
      <c r="L161" s="211"/>
      <c r="M161" s="216"/>
      <c r="N161" s="217"/>
      <c r="O161" s="217"/>
      <c r="P161" s="217"/>
      <c r="Q161" s="217"/>
      <c r="R161" s="217"/>
      <c r="S161" s="217"/>
      <c r="T161" s="21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12" t="s">
        <v>220</v>
      </c>
      <c r="AU161" s="212" t="s">
        <v>86</v>
      </c>
      <c r="AV161" s="13" t="s">
        <v>86</v>
      </c>
      <c r="AW161" s="13" t="s">
        <v>33</v>
      </c>
      <c r="AX161" s="13" t="s">
        <v>84</v>
      </c>
      <c r="AY161" s="212" t="s">
        <v>168</v>
      </c>
    </row>
    <row r="162" s="2" customFormat="1" ht="24.15" customHeight="1">
      <c r="A162" s="37"/>
      <c r="B162" s="180"/>
      <c r="C162" s="181" t="s">
        <v>215</v>
      </c>
      <c r="D162" s="181" t="s">
        <v>171</v>
      </c>
      <c r="E162" s="182" t="s">
        <v>223</v>
      </c>
      <c r="F162" s="183" t="s">
        <v>224</v>
      </c>
      <c r="G162" s="184" t="s">
        <v>225</v>
      </c>
      <c r="H162" s="185">
        <v>31.492999999999999</v>
      </c>
      <c r="I162" s="186"/>
      <c r="J162" s="187">
        <f>ROUND(I162*H162,2)</f>
        <v>0</v>
      </c>
      <c r="K162" s="188"/>
      <c r="L162" s="38"/>
      <c r="M162" s="189" t="s">
        <v>1</v>
      </c>
      <c r="N162" s="190" t="s">
        <v>42</v>
      </c>
      <c r="O162" s="76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3" t="s">
        <v>175</v>
      </c>
      <c r="AT162" s="193" t="s">
        <v>171</v>
      </c>
      <c r="AU162" s="193" t="s">
        <v>86</v>
      </c>
      <c r="AY162" s="18" t="s">
        <v>168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8" t="s">
        <v>84</v>
      </c>
      <c r="BK162" s="194">
        <f>ROUND(I162*H162,2)</f>
        <v>0</v>
      </c>
      <c r="BL162" s="18" t="s">
        <v>175</v>
      </c>
      <c r="BM162" s="193" t="s">
        <v>1989</v>
      </c>
    </row>
    <row r="163" s="13" customFormat="1">
      <c r="A163" s="13"/>
      <c r="B163" s="211"/>
      <c r="C163" s="13"/>
      <c r="D163" s="195" t="s">
        <v>220</v>
      </c>
      <c r="E163" s="212" t="s">
        <v>1</v>
      </c>
      <c r="F163" s="213" t="s">
        <v>227</v>
      </c>
      <c r="G163" s="13"/>
      <c r="H163" s="214">
        <v>31.492999999999999</v>
      </c>
      <c r="I163" s="215"/>
      <c r="J163" s="13"/>
      <c r="K163" s="13"/>
      <c r="L163" s="211"/>
      <c r="M163" s="216"/>
      <c r="N163" s="217"/>
      <c r="O163" s="217"/>
      <c r="P163" s="217"/>
      <c r="Q163" s="217"/>
      <c r="R163" s="217"/>
      <c r="S163" s="217"/>
      <c r="T163" s="21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12" t="s">
        <v>220</v>
      </c>
      <c r="AU163" s="212" t="s">
        <v>86</v>
      </c>
      <c r="AV163" s="13" t="s">
        <v>86</v>
      </c>
      <c r="AW163" s="13" t="s">
        <v>33</v>
      </c>
      <c r="AX163" s="13" t="s">
        <v>84</v>
      </c>
      <c r="AY163" s="212" t="s">
        <v>168</v>
      </c>
    </row>
    <row r="164" s="2" customFormat="1" ht="37.8" customHeight="1">
      <c r="A164" s="37"/>
      <c r="B164" s="180"/>
      <c r="C164" s="181" t="s">
        <v>222</v>
      </c>
      <c r="D164" s="181" t="s">
        <v>171</v>
      </c>
      <c r="E164" s="182" t="s">
        <v>228</v>
      </c>
      <c r="F164" s="183" t="s">
        <v>229</v>
      </c>
      <c r="G164" s="184" t="s">
        <v>225</v>
      </c>
      <c r="H164" s="185">
        <v>0.64800000000000002</v>
      </c>
      <c r="I164" s="186"/>
      <c r="J164" s="187">
        <f>ROUND(I164*H164,2)</f>
        <v>0</v>
      </c>
      <c r="K164" s="188"/>
      <c r="L164" s="38"/>
      <c r="M164" s="189" t="s">
        <v>1</v>
      </c>
      <c r="N164" s="190" t="s">
        <v>42</v>
      </c>
      <c r="O164" s="76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3" t="s">
        <v>175</v>
      </c>
      <c r="AT164" s="193" t="s">
        <v>171</v>
      </c>
      <c r="AU164" s="193" t="s">
        <v>86</v>
      </c>
      <c r="AY164" s="18" t="s">
        <v>168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84</v>
      </c>
      <c r="BK164" s="194">
        <f>ROUND(I164*H164,2)</f>
        <v>0</v>
      </c>
      <c r="BL164" s="18" t="s">
        <v>175</v>
      </c>
      <c r="BM164" s="193" t="s">
        <v>1990</v>
      </c>
    </row>
    <row r="165" s="13" customFormat="1">
      <c r="A165" s="13"/>
      <c r="B165" s="211"/>
      <c r="C165" s="13"/>
      <c r="D165" s="195" t="s">
        <v>220</v>
      </c>
      <c r="E165" s="212" t="s">
        <v>1</v>
      </c>
      <c r="F165" s="213" t="s">
        <v>231</v>
      </c>
      <c r="G165" s="13"/>
      <c r="H165" s="214">
        <v>0.64800000000000002</v>
      </c>
      <c r="I165" s="215"/>
      <c r="J165" s="13"/>
      <c r="K165" s="13"/>
      <c r="L165" s="211"/>
      <c r="M165" s="216"/>
      <c r="N165" s="217"/>
      <c r="O165" s="217"/>
      <c r="P165" s="217"/>
      <c r="Q165" s="217"/>
      <c r="R165" s="217"/>
      <c r="S165" s="217"/>
      <c r="T165" s="21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12" t="s">
        <v>220</v>
      </c>
      <c r="AU165" s="212" t="s">
        <v>86</v>
      </c>
      <c r="AV165" s="13" t="s">
        <v>86</v>
      </c>
      <c r="AW165" s="13" t="s">
        <v>33</v>
      </c>
      <c r="AX165" s="13" t="s">
        <v>84</v>
      </c>
      <c r="AY165" s="212" t="s">
        <v>168</v>
      </c>
    </row>
    <row r="166" s="2" customFormat="1" ht="37.8" customHeight="1">
      <c r="A166" s="37"/>
      <c r="B166" s="180"/>
      <c r="C166" s="181" t="s">
        <v>169</v>
      </c>
      <c r="D166" s="181" t="s">
        <v>171</v>
      </c>
      <c r="E166" s="182" t="s">
        <v>232</v>
      </c>
      <c r="F166" s="183" t="s">
        <v>233</v>
      </c>
      <c r="G166" s="184" t="s">
        <v>225</v>
      </c>
      <c r="H166" s="185">
        <v>32.140999999999998</v>
      </c>
      <c r="I166" s="186"/>
      <c r="J166" s="187">
        <f>ROUND(I166*H166,2)</f>
        <v>0</v>
      </c>
      <c r="K166" s="188"/>
      <c r="L166" s="38"/>
      <c r="M166" s="189" t="s">
        <v>1</v>
      </c>
      <c r="N166" s="190" t="s">
        <v>42</v>
      </c>
      <c r="O166" s="76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3" t="s">
        <v>175</v>
      </c>
      <c r="AT166" s="193" t="s">
        <v>171</v>
      </c>
      <c r="AU166" s="193" t="s">
        <v>86</v>
      </c>
      <c r="AY166" s="18" t="s">
        <v>168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ROUND(I166*H166,2)</f>
        <v>0</v>
      </c>
      <c r="BL166" s="18" t="s">
        <v>175</v>
      </c>
      <c r="BM166" s="193" t="s">
        <v>1991</v>
      </c>
    </row>
    <row r="167" s="2" customFormat="1" ht="24.15" customHeight="1">
      <c r="A167" s="37"/>
      <c r="B167" s="180"/>
      <c r="C167" s="181" t="s">
        <v>8</v>
      </c>
      <c r="D167" s="181" t="s">
        <v>171</v>
      </c>
      <c r="E167" s="182" t="s">
        <v>236</v>
      </c>
      <c r="F167" s="183" t="s">
        <v>237</v>
      </c>
      <c r="G167" s="184" t="s">
        <v>225</v>
      </c>
      <c r="H167" s="185">
        <v>32.140999999999998</v>
      </c>
      <c r="I167" s="186"/>
      <c r="J167" s="187">
        <f>ROUND(I167*H167,2)</f>
        <v>0</v>
      </c>
      <c r="K167" s="188"/>
      <c r="L167" s="38"/>
      <c r="M167" s="189" t="s">
        <v>1</v>
      </c>
      <c r="N167" s="190" t="s">
        <v>42</v>
      </c>
      <c r="O167" s="76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3" t="s">
        <v>175</v>
      </c>
      <c r="AT167" s="193" t="s">
        <v>171</v>
      </c>
      <c r="AU167" s="193" t="s">
        <v>86</v>
      </c>
      <c r="AY167" s="18" t="s">
        <v>168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8" t="s">
        <v>84</v>
      </c>
      <c r="BK167" s="194">
        <f>ROUND(I167*H167,2)</f>
        <v>0</v>
      </c>
      <c r="BL167" s="18" t="s">
        <v>175</v>
      </c>
      <c r="BM167" s="193" t="s">
        <v>1992</v>
      </c>
    </row>
    <row r="168" s="2" customFormat="1" ht="33" customHeight="1">
      <c r="A168" s="37"/>
      <c r="B168" s="180"/>
      <c r="C168" s="181" t="s">
        <v>235</v>
      </c>
      <c r="D168" s="181" t="s">
        <v>171</v>
      </c>
      <c r="E168" s="182" t="s">
        <v>240</v>
      </c>
      <c r="F168" s="183" t="s">
        <v>241</v>
      </c>
      <c r="G168" s="184" t="s">
        <v>242</v>
      </c>
      <c r="H168" s="185">
        <v>57.853999999999999</v>
      </c>
      <c r="I168" s="186"/>
      <c r="J168" s="187">
        <f>ROUND(I168*H168,2)</f>
        <v>0</v>
      </c>
      <c r="K168" s="188"/>
      <c r="L168" s="38"/>
      <c r="M168" s="189" t="s">
        <v>1</v>
      </c>
      <c r="N168" s="190" t="s">
        <v>42</v>
      </c>
      <c r="O168" s="76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3" t="s">
        <v>175</v>
      </c>
      <c r="AT168" s="193" t="s">
        <v>171</v>
      </c>
      <c r="AU168" s="193" t="s">
        <v>86</v>
      </c>
      <c r="AY168" s="18" t="s">
        <v>168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84</v>
      </c>
      <c r="BK168" s="194">
        <f>ROUND(I168*H168,2)</f>
        <v>0</v>
      </c>
      <c r="BL168" s="18" t="s">
        <v>175</v>
      </c>
      <c r="BM168" s="193" t="s">
        <v>1993</v>
      </c>
    </row>
    <row r="169" s="13" customFormat="1">
      <c r="A169" s="13"/>
      <c r="B169" s="211"/>
      <c r="C169" s="13"/>
      <c r="D169" s="195" t="s">
        <v>220</v>
      </c>
      <c r="E169" s="13"/>
      <c r="F169" s="213" t="s">
        <v>244</v>
      </c>
      <c r="G169" s="13"/>
      <c r="H169" s="214">
        <v>57.853999999999999</v>
      </c>
      <c r="I169" s="215"/>
      <c r="J169" s="13"/>
      <c r="K169" s="13"/>
      <c r="L169" s="211"/>
      <c r="M169" s="216"/>
      <c r="N169" s="217"/>
      <c r="O169" s="217"/>
      <c r="P169" s="217"/>
      <c r="Q169" s="217"/>
      <c r="R169" s="217"/>
      <c r="S169" s="217"/>
      <c r="T169" s="21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12" t="s">
        <v>220</v>
      </c>
      <c r="AU169" s="212" t="s">
        <v>86</v>
      </c>
      <c r="AV169" s="13" t="s">
        <v>86</v>
      </c>
      <c r="AW169" s="13" t="s">
        <v>3</v>
      </c>
      <c r="AX169" s="13" t="s">
        <v>84</v>
      </c>
      <c r="AY169" s="212" t="s">
        <v>168</v>
      </c>
    </row>
    <row r="170" s="2" customFormat="1" ht="16.5" customHeight="1">
      <c r="A170" s="37"/>
      <c r="B170" s="180"/>
      <c r="C170" s="181" t="s">
        <v>239</v>
      </c>
      <c r="D170" s="181" t="s">
        <v>171</v>
      </c>
      <c r="E170" s="182" t="s">
        <v>246</v>
      </c>
      <c r="F170" s="183" t="s">
        <v>247</v>
      </c>
      <c r="G170" s="184" t="s">
        <v>225</v>
      </c>
      <c r="H170" s="185">
        <v>32.140999999999998</v>
      </c>
      <c r="I170" s="186"/>
      <c r="J170" s="187">
        <f>ROUND(I170*H170,2)</f>
        <v>0</v>
      </c>
      <c r="K170" s="188"/>
      <c r="L170" s="38"/>
      <c r="M170" s="189" t="s">
        <v>1</v>
      </c>
      <c r="N170" s="190" t="s">
        <v>42</v>
      </c>
      <c r="O170" s="76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3" t="s">
        <v>175</v>
      </c>
      <c r="AT170" s="193" t="s">
        <v>171</v>
      </c>
      <c r="AU170" s="193" t="s">
        <v>86</v>
      </c>
      <c r="AY170" s="18" t="s">
        <v>168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8" t="s">
        <v>84</v>
      </c>
      <c r="BK170" s="194">
        <f>ROUND(I170*H170,2)</f>
        <v>0</v>
      </c>
      <c r="BL170" s="18" t="s">
        <v>175</v>
      </c>
      <c r="BM170" s="193" t="s">
        <v>1994</v>
      </c>
    </row>
    <row r="171" s="13" customFormat="1">
      <c r="A171" s="13"/>
      <c r="B171" s="211"/>
      <c r="C171" s="13"/>
      <c r="D171" s="195" t="s">
        <v>220</v>
      </c>
      <c r="E171" s="212" t="s">
        <v>1</v>
      </c>
      <c r="F171" s="213" t="s">
        <v>249</v>
      </c>
      <c r="G171" s="13"/>
      <c r="H171" s="214">
        <v>32.140999999999998</v>
      </c>
      <c r="I171" s="215"/>
      <c r="J171" s="13"/>
      <c r="K171" s="13"/>
      <c r="L171" s="211"/>
      <c r="M171" s="216"/>
      <c r="N171" s="217"/>
      <c r="O171" s="217"/>
      <c r="P171" s="217"/>
      <c r="Q171" s="217"/>
      <c r="R171" s="217"/>
      <c r="S171" s="217"/>
      <c r="T171" s="21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12" t="s">
        <v>220</v>
      </c>
      <c r="AU171" s="212" t="s">
        <v>86</v>
      </c>
      <c r="AV171" s="13" t="s">
        <v>86</v>
      </c>
      <c r="AW171" s="13" t="s">
        <v>33</v>
      </c>
      <c r="AX171" s="13" t="s">
        <v>84</v>
      </c>
      <c r="AY171" s="212" t="s">
        <v>168</v>
      </c>
    </row>
    <row r="172" s="2" customFormat="1" ht="24.15" customHeight="1">
      <c r="A172" s="37"/>
      <c r="B172" s="180"/>
      <c r="C172" s="181" t="s">
        <v>245</v>
      </c>
      <c r="D172" s="181" t="s">
        <v>171</v>
      </c>
      <c r="E172" s="182" t="s">
        <v>251</v>
      </c>
      <c r="F172" s="183" t="s">
        <v>252</v>
      </c>
      <c r="G172" s="184" t="s">
        <v>218</v>
      </c>
      <c r="H172" s="185">
        <v>40.25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42</v>
      </c>
      <c r="O172" s="76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3" t="s">
        <v>175</v>
      </c>
      <c r="AT172" s="193" t="s">
        <v>171</v>
      </c>
      <c r="AU172" s="193" t="s">
        <v>86</v>
      </c>
      <c r="AY172" s="18" t="s">
        <v>168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84</v>
      </c>
      <c r="BK172" s="194">
        <f>ROUND(I172*H172,2)</f>
        <v>0</v>
      </c>
      <c r="BL172" s="18" t="s">
        <v>175</v>
      </c>
      <c r="BM172" s="193" t="s">
        <v>1995</v>
      </c>
    </row>
    <row r="173" s="13" customFormat="1">
      <c r="A173" s="13"/>
      <c r="B173" s="211"/>
      <c r="C173" s="13"/>
      <c r="D173" s="195" t="s">
        <v>220</v>
      </c>
      <c r="E173" s="212" t="s">
        <v>1</v>
      </c>
      <c r="F173" s="213" t="s">
        <v>221</v>
      </c>
      <c r="G173" s="13"/>
      <c r="H173" s="214">
        <v>40.25</v>
      </c>
      <c r="I173" s="215"/>
      <c r="J173" s="13"/>
      <c r="K173" s="13"/>
      <c r="L173" s="211"/>
      <c r="M173" s="216"/>
      <c r="N173" s="217"/>
      <c r="O173" s="217"/>
      <c r="P173" s="217"/>
      <c r="Q173" s="217"/>
      <c r="R173" s="217"/>
      <c r="S173" s="217"/>
      <c r="T173" s="21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12" t="s">
        <v>220</v>
      </c>
      <c r="AU173" s="212" t="s">
        <v>86</v>
      </c>
      <c r="AV173" s="13" t="s">
        <v>86</v>
      </c>
      <c r="AW173" s="13" t="s">
        <v>33</v>
      </c>
      <c r="AX173" s="13" t="s">
        <v>84</v>
      </c>
      <c r="AY173" s="212" t="s">
        <v>168</v>
      </c>
    </row>
    <row r="174" s="12" customFormat="1" ht="22.8" customHeight="1">
      <c r="A174" s="12"/>
      <c r="B174" s="168"/>
      <c r="C174" s="12"/>
      <c r="D174" s="169" t="s">
        <v>76</v>
      </c>
      <c r="E174" s="178" t="s">
        <v>86</v>
      </c>
      <c r="F174" s="178" t="s">
        <v>254</v>
      </c>
      <c r="G174" s="12"/>
      <c r="H174" s="12"/>
      <c r="I174" s="171"/>
      <c r="J174" s="179">
        <f>BK174</f>
        <v>0</v>
      </c>
      <c r="K174" s="12"/>
      <c r="L174" s="168"/>
      <c r="M174" s="172"/>
      <c r="N174" s="173"/>
      <c r="O174" s="173"/>
      <c r="P174" s="174">
        <f>SUM(P175:P190)</f>
        <v>0</v>
      </c>
      <c r="Q174" s="173"/>
      <c r="R174" s="174">
        <f>SUM(R175:R190)</f>
        <v>42.012784919999994</v>
      </c>
      <c r="S174" s="173"/>
      <c r="T174" s="175">
        <f>SUM(T175:T190)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9" t="s">
        <v>84</v>
      </c>
      <c r="AT174" s="176" t="s">
        <v>76</v>
      </c>
      <c r="AU174" s="176" t="s">
        <v>84</v>
      </c>
      <c r="AY174" s="169" t="s">
        <v>168</v>
      </c>
      <c r="BK174" s="177">
        <f>SUM(BK175:BK190)</f>
        <v>0</v>
      </c>
    </row>
    <row r="175" s="2" customFormat="1" ht="21.75" customHeight="1">
      <c r="A175" s="37"/>
      <c r="B175" s="180"/>
      <c r="C175" s="181" t="s">
        <v>250</v>
      </c>
      <c r="D175" s="181" t="s">
        <v>171</v>
      </c>
      <c r="E175" s="182" t="s">
        <v>256</v>
      </c>
      <c r="F175" s="183" t="s">
        <v>257</v>
      </c>
      <c r="G175" s="184" t="s">
        <v>225</v>
      </c>
      <c r="H175" s="185">
        <v>4.5359999999999996</v>
      </c>
      <c r="I175" s="186"/>
      <c r="J175" s="187">
        <f>ROUND(I175*H175,2)</f>
        <v>0</v>
      </c>
      <c r="K175" s="188"/>
      <c r="L175" s="38"/>
      <c r="M175" s="189" t="s">
        <v>1</v>
      </c>
      <c r="N175" s="190" t="s">
        <v>42</v>
      </c>
      <c r="O175" s="76"/>
      <c r="P175" s="191">
        <f>O175*H175</f>
        <v>0</v>
      </c>
      <c r="Q175" s="191">
        <v>2.1600000000000001</v>
      </c>
      <c r="R175" s="191">
        <f>Q175*H175</f>
        <v>9.7977600000000002</v>
      </c>
      <c r="S175" s="191">
        <v>0</v>
      </c>
      <c r="T175" s="19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3" t="s">
        <v>175</v>
      </c>
      <c r="AT175" s="193" t="s">
        <v>171</v>
      </c>
      <c r="AU175" s="193" t="s">
        <v>86</v>
      </c>
      <c r="AY175" s="18" t="s">
        <v>168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8" t="s">
        <v>84</v>
      </c>
      <c r="BK175" s="194">
        <f>ROUND(I175*H175,2)</f>
        <v>0</v>
      </c>
      <c r="BL175" s="18" t="s">
        <v>175</v>
      </c>
      <c r="BM175" s="193" t="s">
        <v>1996</v>
      </c>
    </row>
    <row r="176" s="13" customFormat="1">
      <c r="A176" s="13"/>
      <c r="B176" s="211"/>
      <c r="C176" s="13"/>
      <c r="D176" s="195" t="s">
        <v>220</v>
      </c>
      <c r="E176" s="212" t="s">
        <v>1</v>
      </c>
      <c r="F176" s="213" t="s">
        <v>259</v>
      </c>
      <c r="G176" s="13"/>
      <c r="H176" s="214">
        <v>4.3739999999999997</v>
      </c>
      <c r="I176" s="215"/>
      <c r="J176" s="13"/>
      <c r="K176" s="13"/>
      <c r="L176" s="211"/>
      <c r="M176" s="216"/>
      <c r="N176" s="217"/>
      <c r="O176" s="217"/>
      <c r="P176" s="217"/>
      <c r="Q176" s="217"/>
      <c r="R176" s="217"/>
      <c r="S176" s="217"/>
      <c r="T176" s="21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12" t="s">
        <v>220</v>
      </c>
      <c r="AU176" s="212" t="s">
        <v>86</v>
      </c>
      <c r="AV176" s="13" t="s">
        <v>86</v>
      </c>
      <c r="AW176" s="13" t="s">
        <v>33</v>
      </c>
      <c r="AX176" s="13" t="s">
        <v>77</v>
      </c>
      <c r="AY176" s="212" t="s">
        <v>168</v>
      </c>
    </row>
    <row r="177" s="13" customFormat="1">
      <c r="A177" s="13"/>
      <c r="B177" s="211"/>
      <c r="C177" s="13"/>
      <c r="D177" s="195" t="s">
        <v>220</v>
      </c>
      <c r="E177" s="212" t="s">
        <v>1</v>
      </c>
      <c r="F177" s="213" t="s">
        <v>260</v>
      </c>
      <c r="G177" s="13"/>
      <c r="H177" s="214">
        <v>0.16200000000000001</v>
      </c>
      <c r="I177" s="215"/>
      <c r="J177" s="13"/>
      <c r="K177" s="13"/>
      <c r="L177" s="211"/>
      <c r="M177" s="216"/>
      <c r="N177" s="217"/>
      <c r="O177" s="217"/>
      <c r="P177" s="217"/>
      <c r="Q177" s="217"/>
      <c r="R177" s="217"/>
      <c r="S177" s="217"/>
      <c r="T177" s="21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12" t="s">
        <v>220</v>
      </c>
      <c r="AU177" s="212" t="s">
        <v>86</v>
      </c>
      <c r="AV177" s="13" t="s">
        <v>86</v>
      </c>
      <c r="AW177" s="13" t="s">
        <v>33</v>
      </c>
      <c r="AX177" s="13" t="s">
        <v>77</v>
      </c>
      <c r="AY177" s="212" t="s">
        <v>168</v>
      </c>
    </row>
    <row r="178" s="14" customFormat="1">
      <c r="A178" s="14"/>
      <c r="B178" s="219"/>
      <c r="C178" s="14"/>
      <c r="D178" s="195" t="s">
        <v>220</v>
      </c>
      <c r="E178" s="220" t="s">
        <v>1</v>
      </c>
      <c r="F178" s="221" t="s">
        <v>261</v>
      </c>
      <c r="G178" s="14"/>
      <c r="H178" s="222">
        <v>4.5359999999999996</v>
      </c>
      <c r="I178" s="223"/>
      <c r="J178" s="14"/>
      <c r="K178" s="14"/>
      <c r="L178" s="219"/>
      <c r="M178" s="224"/>
      <c r="N178" s="225"/>
      <c r="O178" s="225"/>
      <c r="P178" s="225"/>
      <c r="Q178" s="225"/>
      <c r="R178" s="225"/>
      <c r="S178" s="225"/>
      <c r="T178" s="22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20" t="s">
        <v>220</v>
      </c>
      <c r="AU178" s="220" t="s">
        <v>86</v>
      </c>
      <c r="AV178" s="14" t="s">
        <v>175</v>
      </c>
      <c r="AW178" s="14" t="s">
        <v>33</v>
      </c>
      <c r="AX178" s="14" t="s">
        <v>84</v>
      </c>
      <c r="AY178" s="220" t="s">
        <v>168</v>
      </c>
    </row>
    <row r="179" s="2" customFormat="1" ht="24.15" customHeight="1">
      <c r="A179" s="37"/>
      <c r="B179" s="180"/>
      <c r="C179" s="181" t="s">
        <v>255</v>
      </c>
      <c r="D179" s="181" t="s">
        <v>171</v>
      </c>
      <c r="E179" s="182" t="s">
        <v>263</v>
      </c>
      <c r="F179" s="183" t="s">
        <v>264</v>
      </c>
      <c r="G179" s="184" t="s">
        <v>225</v>
      </c>
      <c r="H179" s="185">
        <v>11.664</v>
      </c>
      <c r="I179" s="186"/>
      <c r="J179" s="187">
        <f>ROUND(I179*H179,2)</f>
        <v>0</v>
      </c>
      <c r="K179" s="188"/>
      <c r="L179" s="38"/>
      <c r="M179" s="189" t="s">
        <v>1</v>
      </c>
      <c r="N179" s="190" t="s">
        <v>42</v>
      </c>
      <c r="O179" s="76"/>
      <c r="P179" s="191">
        <f>O179*H179</f>
        <v>0</v>
      </c>
      <c r="Q179" s="191">
        <v>2.5018699999999998</v>
      </c>
      <c r="R179" s="191">
        <f>Q179*H179</f>
        <v>29.181811679999996</v>
      </c>
      <c r="S179" s="191">
        <v>0</v>
      </c>
      <c r="T179" s="19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3" t="s">
        <v>175</v>
      </c>
      <c r="AT179" s="193" t="s">
        <v>171</v>
      </c>
      <c r="AU179" s="193" t="s">
        <v>86</v>
      </c>
      <c r="AY179" s="18" t="s">
        <v>168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8" t="s">
        <v>84</v>
      </c>
      <c r="BK179" s="194">
        <f>ROUND(I179*H179,2)</f>
        <v>0</v>
      </c>
      <c r="BL179" s="18" t="s">
        <v>175</v>
      </c>
      <c r="BM179" s="193" t="s">
        <v>1997</v>
      </c>
    </row>
    <row r="180" s="13" customFormat="1">
      <c r="A180" s="13"/>
      <c r="B180" s="211"/>
      <c r="C180" s="13"/>
      <c r="D180" s="195" t="s">
        <v>220</v>
      </c>
      <c r="E180" s="212" t="s">
        <v>1</v>
      </c>
      <c r="F180" s="213" t="s">
        <v>266</v>
      </c>
      <c r="G180" s="13"/>
      <c r="H180" s="214">
        <v>11.664</v>
      </c>
      <c r="I180" s="215"/>
      <c r="J180" s="13"/>
      <c r="K180" s="13"/>
      <c r="L180" s="211"/>
      <c r="M180" s="216"/>
      <c r="N180" s="217"/>
      <c r="O180" s="217"/>
      <c r="P180" s="217"/>
      <c r="Q180" s="217"/>
      <c r="R180" s="217"/>
      <c r="S180" s="217"/>
      <c r="T180" s="21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12" t="s">
        <v>220</v>
      </c>
      <c r="AU180" s="212" t="s">
        <v>86</v>
      </c>
      <c r="AV180" s="13" t="s">
        <v>86</v>
      </c>
      <c r="AW180" s="13" t="s">
        <v>33</v>
      </c>
      <c r="AX180" s="13" t="s">
        <v>84</v>
      </c>
      <c r="AY180" s="212" t="s">
        <v>168</v>
      </c>
    </row>
    <row r="181" s="2" customFormat="1" ht="16.5" customHeight="1">
      <c r="A181" s="37"/>
      <c r="B181" s="180"/>
      <c r="C181" s="181" t="s">
        <v>262</v>
      </c>
      <c r="D181" s="181" t="s">
        <v>171</v>
      </c>
      <c r="E181" s="182" t="s">
        <v>268</v>
      </c>
      <c r="F181" s="183" t="s">
        <v>269</v>
      </c>
      <c r="G181" s="184" t="s">
        <v>218</v>
      </c>
      <c r="H181" s="185">
        <v>9.3599999999999994</v>
      </c>
      <c r="I181" s="186"/>
      <c r="J181" s="187">
        <f>ROUND(I181*H181,2)</f>
        <v>0</v>
      </c>
      <c r="K181" s="188"/>
      <c r="L181" s="38"/>
      <c r="M181" s="189" t="s">
        <v>1</v>
      </c>
      <c r="N181" s="190" t="s">
        <v>42</v>
      </c>
      <c r="O181" s="76"/>
      <c r="P181" s="191">
        <f>O181*H181</f>
        <v>0</v>
      </c>
      <c r="Q181" s="191">
        <v>0.0029399999999999999</v>
      </c>
      <c r="R181" s="191">
        <f>Q181*H181</f>
        <v>0.027518399999999998</v>
      </c>
      <c r="S181" s="191">
        <v>0</v>
      </c>
      <c r="T181" s="19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3" t="s">
        <v>175</v>
      </c>
      <c r="AT181" s="193" t="s">
        <v>171</v>
      </c>
      <c r="AU181" s="193" t="s">
        <v>86</v>
      </c>
      <c r="AY181" s="18" t="s">
        <v>168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8" t="s">
        <v>84</v>
      </c>
      <c r="BK181" s="194">
        <f>ROUND(I181*H181,2)</f>
        <v>0</v>
      </c>
      <c r="BL181" s="18" t="s">
        <v>175</v>
      </c>
      <c r="BM181" s="193" t="s">
        <v>1998</v>
      </c>
    </row>
    <row r="182" s="13" customFormat="1">
      <c r="A182" s="13"/>
      <c r="B182" s="211"/>
      <c r="C182" s="13"/>
      <c r="D182" s="195" t="s">
        <v>220</v>
      </c>
      <c r="E182" s="212" t="s">
        <v>1</v>
      </c>
      <c r="F182" s="213" t="s">
        <v>271</v>
      </c>
      <c r="G182" s="13"/>
      <c r="H182" s="214">
        <v>9.3599999999999994</v>
      </c>
      <c r="I182" s="215"/>
      <c r="J182" s="13"/>
      <c r="K182" s="13"/>
      <c r="L182" s="211"/>
      <c r="M182" s="216"/>
      <c r="N182" s="217"/>
      <c r="O182" s="217"/>
      <c r="P182" s="217"/>
      <c r="Q182" s="217"/>
      <c r="R182" s="217"/>
      <c r="S182" s="217"/>
      <c r="T182" s="21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12" t="s">
        <v>220</v>
      </c>
      <c r="AU182" s="212" t="s">
        <v>86</v>
      </c>
      <c r="AV182" s="13" t="s">
        <v>86</v>
      </c>
      <c r="AW182" s="13" t="s">
        <v>33</v>
      </c>
      <c r="AX182" s="13" t="s">
        <v>84</v>
      </c>
      <c r="AY182" s="212" t="s">
        <v>168</v>
      </c>
    </row>
    <row r="183" s="2" customFormat="1" ht="16.5" customHeight="1">
      <c r="A183" s="37"/>
      <c r="B183" s="180"/>
      <c r="C183" s="181" t="s">
        <v>267</v>
      </c>
      <c r="D183" s="181" t="s">
        <v>171</v>
      </c>
      <c r="E183" s="182" t="s">
        <v>273</v>
      </c>
      <c r="F183" s="183" t="s">
        <v>274</v>
      </c>
      <c r="G183" s="184" t="s">
        <v>218</v>
      </c>
      <c r="H183" s="185">
        <v>9.3599999999999994</v>
      </c>
      <c r="I183" s="186"/>
      <c r="J183" s="187">
        <f>ROUND(I183*H183,2)</f>
        <v>0</v>
      </c>
      <c r="K183" s="188"/>
      <c r="L183" s="38"/>
      <c r="M183" s="189" t="s">
        <v>1</v>
      </c>
      <c r="N183" s="190" t="s">
        <v>42</v>
      </c>
      <c r="O183" s="76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3" t="s">
        <v>175</v>
      </c>
      <c r="AT183" s="193" t="s">
        <v>171</v>
      </c>
      <c r="AU183" s="193" t="s">
        <v>86</v>
      </c>
      <c r="AY183" s="18" t="s">
        <v>168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8" t="s">
        <v>84</v>
      </c>
      <c r="BK183" s="194">
        <f>ROUND(I183*H183,2)</f>
        <v>0</v>
      </c>
      <c r="BL183" s="18" t="s">
        <v>175</v>
      </c>
      <c r="BM183" s="193" t="s">
        <v>1999</v>
      </c>
    </row>
    <row r="184" s="2" customFormat="1" ht="21.75" customHeight="1">
      <c r="A184" s="37"/>
      <c r="B184" s="180"/>
      <c r="C184" s="181" t="s">
        <v>272</v>
      </c>
      <c r="D184" s="181" t="s">
        <v>171</v>
      </c>
      <c r="E184" s="182" t="s">
        <v>276</v>
      </c>
      <c r="F184" s="183" t="s">
        <v>277</v>
      </c>
      <c r="G184" s="184" t="s">
        <v>242</v>
      </c>
      <c r="H184" s="185">
        <v>1.74</v>
      </c>
      <c r="I184" s="186"/>
      <c r="J184" s="187">
        <f>ROUND(I184*H184,2)</f>
        <v>0</v>
      </c>
      <c r="K184" s="188"/>
      <c r="L184" s="38"/>
      <c r="M184" s="189" t="s">
        <v>1</v>
      </c>
      <c r="N184" s="190" t="s">
        <v>42</v>
      </c>
      <c r="O184" s="76"/>
      <c r="P184" s="191">
        <f>O184*H184</f>
        <v>0</v>
      </c>
      <c r="Q184" s="191">
        <v>1.0606199999999999</v>
      </c>
      <c r="R184" s="191">
        <f>Q184*H184</f>
        <v>1.8454787999999998</v>
      </c>
      <c r="S184" s="191">
        <v>0</v>
      </c>
      <c r="T184" s="19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3" t="s">
        <v>175</v>
      </c>
      <c r="AT184" s="193" t="s">
        <v>171</v>
      </c>
      <c r="AU184" s="193" t="s">
        <v>86</v>
      </c>
      <c r="AY184" s="18" t="s">
        <v>168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8" t="s">
        <v>84</v>
      </c>
      <c r="BK184" s="194">
        <f>ROUND(I184*H184,2)</f>
        <v>0</v>
      </c>
      <c r="BL184" s="18" t="s">
        <v>175</v>
      </c>
      <c r="BM184" s="193" t="s">
        <v>2000</v>
      </c>
    </row>
    <row r="185" s="2" customFormat="1" ht="24.15" customHeight="1">
      <c r="A185" s="37"/>
      <c r="B185" s="180"/>
      <c r="C185" s="181" t="s">
        <v>7</v>
      </c>
      <c r="D185" s="181" t="s">
        <v>171</v>
      </c>
      <c r="E185" s="182" t="s">
        <v>280</v>
      </c>
      <c r="F185" s="183" t="s">
        <v>281</v>
      </c>
      <c r="G185" s="184" t="s">
        <v>225</v>
      </c>
      <c r="H185" s="185">
        <v>0.432</v>
      </c>
      <c r="I185" s="186"/>
      <c r="J185" s="187">
        <f>ROUND(I185*H185,2)</f>
        <v>0</v>
      </c>
      <c r="K185" s="188"/>
      <c r="L185" s="38"/>
      <c r="M185" s="189" t="s">
        <v>1</v>
      </c>
      <c r="N185" s="190" t="s">
        <v>42</v>
      </c>
      <c r="O185" s="76"/>
      <c r="P185" s="191">
        <f>O185*H185</f>
        <v>0</v>
      </c>
      <c r="Q185" s="191">
        <v>2.5018699999999998</v>
      </c>
      <c r="R185" s="191">
        <f>Q185*H185</f>
        <v>1.0808078399999999</v>
      </c>
      <c r="S185" s="191">
        <v>0</v>
      </c>
      <c r="T185" s="19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3" t="s">
        <v>175</v>
      </c>
      <c r="AT185" s="193" t="s">
        <v>171</v>
      </c>
      <c r="AU185" s="193" t="s">
        <v>86</v>
      </c>
      <c r="AY185" s="18" t="s">
        <v>168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84</v>
      </c>
      <c r="BK185" s="194">
        <f>ROUND(I185*H185,2)</f>
        <v>0</v>
      </c>
      <c r="BL185" s="18" t="s">
        <v>175</v>
      </c>
      <c r="BM185" s="193" t="s">
        <v>2001</v>
      </c>
    </row>
    <row r="186" s="13" customFormat="1">
      <c r="A186" s="13"/>
      <c r="B186" s="211"/>
      <c r="C186" s="13"/>
      <c r="D186" s="195" t="s">
        <v>220</v>
      </c>
      <c r="E186" s="212" t="s">
        <v>1</v>
      </c>
      <c r="F186" s="213" t="s">
        <v>283</v>
      </c>
      <c r="G186" s="13"/>
      <c r="H186" s="214">
        <v>0.432</v>
      </c>
      <c r="I186" s="215"/>
      <c r="J186" s="13"/>
      <c r="K186" s="13"/>
      <c r="L186" s="211"/>
      <c r="M186" s="216"/>
      <c r="N186" s="217"/>
      <c r="O186" s="217"/>
      <c r="P186" s="217"/>
      <c r="Q186" s="217"/>
      <c r="R186" s="217"/>
      <c r="S186" s="217"/>
      <c r="T186" s="21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12" t="s">
        <v>220</v>
      </c>
      <c r="AU186" s="212" t="s">
        <v>86</v>
      </c>
      <c r="AV186" s="13" t="s">
        <v>86</v>
      </c>
      <c r="AW186" s="13" t="s">
        <v>33</v>
      </c>
      <c r="AX186" s="13" t="s">
        <v>84</v>
      </c>
      <c r="AY186" s="212" t="s">
        <v>168</v>
      </c>
    </row>
    <row r="187" s="2" customFormat="1" ht="16.5" customHeight="1">
      <c r="A187" s="37"/>
      <c r="B187" s="180"/>
      <c r="C187" s="181" t="s">
        <v>279</v>
      </c>
      <c r="D187" s="181" t="s">
        <v>171</v>
      </c>
      <c r="E187" s="182" t="s">
        <v>285</v>
      </c>
      <c r="F187" s="183" t="s">
        <v>286</v>
      </c>
      <c r="G187" s="184" t="s">
        <v>218</v>
      </c>
      <c r="H187" s="185">
        <v>1.9199999999999999</v>
      </c>
      <c r="I187" s="186"/>
      <c r="J187" s="187">
        <f>ROUND(I187*H187,2)</f>
        <v>0</v>
      </c>
      <c r="K187" s="188"/>
      <c r="L187" s="38"/>
      <c r="M187" s="189" t="s">
        <v>1</v>
      </c>
      <c r="N187" s="190" t="s">
        <v>42</v>
      </c>
      <c r="O187" s="76"/>
      <c r="P187" s="191">
        <f>O187*H187</f>
        <v>0</v>
      </c>
      <c r="Q187" s="191">
        <v>0.0026900000000000001</v>
      </c>
      <c r="R187" s="191">
        <f>Q187*H187</f>
        <v>0.0051647999999999998</v>
      </c>
      <c r="S187" s="191">
        <v>0</v>
      </c>
      <c r="T187" s="19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3" t="s">
        <v>175</v>
      </c>
      <c r="AT187" s="193" t="s">
        <v>171</v>
      </c>
      <c r="AU187" s="193" t="s">
        <v>86</v>
      </c>
      <c r="AY187" s="18" t="s">
        <v>168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8" t="s">
        <v>84</v>
      </c>
      <c r="BK187" s="194">
        <f>ROUND(I187*H187,2)</f>
        <v>0</v>
      </c>
      <c r="BL187" s="18" t="s">
        <v>175</v>
      </c>
      <c r="BM187" s="193" t="s">
        <v>2002</v>
      </c>
    </row>
    <row r="188" s="13" customFormat="1">
      <c r="A188" s="13"/>
      <c r="B188" s="211"/>
      <c r="C188" s="13"/>
      <c r="D188" s="195" t="s">
        <v>220</v>
      </c>
      <c r="E188" s="212" t="s">
        <v>1</v>
      </c>
      <c r="F188" s="213" t="s">
        <v>288</v>
      </c>
      <c r="G188" s="13"/>
      <c r="H188" s="214">
        <v>1.9199999999999999</v>
      </c>
      <c r="I188" s="215"/>
      <c r="J188" s="13"/>
      <c r="K188" s="13"/>
      <c r="L188" s="211"/>
      <c r="M188" s="216"/>
      <c r="N188" s="217"/>
      <c r="O188" s="217"/>
      <c r="P188" s="217"/>
      <c r="Q188" s="217"/>
      <c r="R188" s="217"/>
      <c r="S188" s="217"/>
      <c r="T188" s="21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12" t="s">
        <v>220</v>
      </c>
      <c r="AU188" s="212" t="s">
        <v>86</v>
      </c>
      <c r="AV188" s="13" t="s">
        <v>86</v>
      </c>
      <c r="AW188" s="13" t="s">
        <v>33</v>
      </c>
      <c r="AX188" s="13" t="s">
        <v>84</v>
      </c>
      <c r="AY188" s="212" t="s">
        <v>168</v>
      </c>
    </row>
    <row r="189" s="2" customFormat="1" ht="16.5" customHeight="1">
      <c r="A189" s="37"/>
      <c r="B189" s="180"/>
      <c r="C189" s="181" t="s">
        <v>284</v>
      </c>
      <c r="D189" s="181" t="s">
        <v>171</v>
      </c>
      <c r="E189" s="182" t="s">
        <v>290</v>
      </c>
      <c r="F189" s="183" t="s">
        <v>291</v>
      </c>
      <c r="G189" s="184" t="s">
        <v>218</v>
      </c>
      <c r="H189" s="185">
        <v>1.9199999999999999</v>
      </c>
      <c r="I189" s="186"/>
      <c r="J189" s="187">
        <f>ROUND(I189*H189,2)</f>
        <v>0</v>
      </c>
      <c r="K189" s="188"/>
      <c r="L189" s="38"/>
      <c r="M189" s="189" t="s">
        <v>1</v>
      </c>
      <c r="N189" s="190" t="s">
        <v>42</v>
      </c>
      <c r="O189" s="76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3" t="s">
        <v>175</v>
      </c>
      <c r="AT189" s="193" t="s">
        <v>171</v>
      </c>
      <c r="AU189" s="193" t="s">
        <v>86</v>
      </c>
      <c r="AY189" s="18" t="s">
        <v>168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8" t="s">
        <v>84</v>
      </c>
      <c r="BK189" s="194">
        <f>ROUND(I189*H189,2)</f>
        <v>0</v>
      </c>
      <c r="BL189" s="18" t="s">
        <v>175</v>
      </c>
      <c r="BM189" s="193" t="s">
        <v>2003</v>
      </c>
    </row>
    <row r="190" s="2" customFormat="1" ht="21.75" customHeight="1">
      <c r="A190" s="37"/>
      <c r="B190" s="180"/>
      <c r="C190" s="181" t="s">
        <v>289</v>
      </c>
      <c r="D190" s="181" t="s">
        <v>171</v>
      </c>
      <c r="E190" s="182" t="s">
        <v>294</v>
      </c>
      <c r="F190" s="183" t="s">
        <v>295</v>
      </c>
      <c r="G190" s="184" t="s">
        <v>242</v>
      </c>
      <c r="H190" s="185">
        <v>0.070000000000000007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42</v>
      </c>
      <c r="O190" s="76"/>
      <c r="P190" s="191">
        <f>O190*H190</f>
        <v>0</v>
      </c>
      <c r="Q190" s="191">
        <v>1.0606199999999999</v>
      </c>
      <c r="R190" s="191">
        <f>Q190*H190</f>
        <v>0.074243400000000001</v>
      </c>
      <c r="S190" s="191">
        <v>0</v>
      </c>
      <c r="T190" s="19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3" t="s">
        <v>175</v>
      </c>
      <c r="AT190" s="193" t="s">
        <v>171</v>
      </c>
      <c r="AU190" s="193" t="s">
        <v>86</v>
      </c>
      <c r="AY190" s="18" t="s">
        <v>168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8" t="s">
        <v>84</v>
      </c>
      <c r="BK190" s="194">
        <f>ROUND(I190*H190,2)</f>
        <v>0</v>
      </c>
      <c r="BL190" s="18" t="s">
        <v>175</v>
      </c>
      <c r="BM190" s="193" t="s">
        <v>2004</v>
      </c>
    </row>
    <row r="191" s="12" customFormat="1" ht="22.8" customHeight="1">
      <c r="A191" s="12"/>
      <c r="B191" s="168"/>
      <c r="C191" s="12"/>
      <c r="D191" s="169" t="s">
        <v>76</v>
      </c>
      <c r="E191" s="178" t="s">
        <v>181</v>
      </c>
      <c r="F191" s="178" t="s">
        <v>297</v>
      </c>
      <c r="G191" s="12"/>
      <c r="H191" s="12"/>
      <c r="I191" s="171"/>
      <c r="J191" s="179">
        <f>BK191</f>
        <v>0</v>
      </c>
      <c r="K191" s="12"/>
      <c r="L191" s="168"/>
      <c r="M191" s="172"/>
      <c r="N191" s="173"/>
      <c r="O191" s="173"/>
      <c r="P191" s="174">
        <f>SUM(P192:P227)</f>
        <v>0</v>
      </c>
      <c r="Q191" s="173"/>
      <c r="R191" s="174">
        <f>SUM(R192:R227)</f>
        <v>54.252382940000004</v>
      </c>
      <c r="S191" s="173"/>
      <c r="T191" s="175">
        <f>SUM(T192:T227)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9" t="s">
        <v>84</v>
      </c>
      <c r="AT191" s="176" t="s">
        <v>76</v>
      </c>
      <c r="AU191" s="176" t="s">
        <v>84</v>
      </c>
      <c r="AY191" s="169" t="s">
        <v>168</v>
      </c>
      <c r="BK191" s="177">
        <f>SUM(BK192:BK227)</f>
        <v>0</v>
      </c>
    </row>
    <row r="192" s="2" customFormat="1" ht="24.15" customHeight="1">
      <c r="A192" s="37"/>
      <c r="B192" s="180"/>
      <c r="C192" s="181" t="s">
        <v>293</v>
      </c>
      <c r="D192" s="181" t="s">
        <v>171</v>
      </c>
      <c r="E192" s="182" t="s">
        <v>299</v>
      </c>
      <c r="F192" s="183" t="s">
        <v>300</v>
      </c>
      <c r="G192" s="184" t="s">
        <v>218</v>
      </c>
      <c r="H192" s="185">
        <v>64.227999999999994</v>
      </c>
      <c r="I192" s="186"/>
      <c r="J192" s="187">
        <f>ROUND(I192*H192,2)</f>
        <v>0</v>
      </c>
      <c r="K192" s="188"/>
      <c r="L192" s="38"/>
      <c r="M192" s="189" t="s">
        <v>1</v>
      </c>
      <c r="N192" s="190" t="s">
        <v>42</v>
      </c>
      <c r="O192" s="76"/>
      <c r="P192" s="191">
        <f>O192*H192</f>
        <v>0</v>
      </c>
      <c r="Q192" s="191">
        <v>0.22897999999999999</v>
      </c>
      <c r="R192" s="191">
        <f>Q192*H192</f>
        <v>14.706927439999998</v>
      </c>
      <c r="S192" s="191">
        <v>0</v>
      </c>
      <c r="T192" s="19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3" t="s">
        <v>175</v>
      </c>
      <c r="AT192" s="193" t="s">
        <v>171</v>
      </c>
      <c r="AU192" s="193" t="s">
        <v>86</v>
      </c>
      <c r="AY192" s="18" t="s">
        <v>168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84</v>
      </c>
      <c r="BK192" s="194">
        <f>ROUND(I192*H192,2)</f>
        <v>0</v>
      </c>
      <c r="BL192" s="18" t="s">
        <v>175</v>
      </c>
      <c r="BM192" s="193" t="s">
        <v>2005</v>
      </c>
    </row>
    <row r="193" s="13" customFormat="1">
      <c r="A193" s="13"/>
      <c r="B193" s="211"/>
      <c r="C193" s="13"/>
      <c r="D193" s="195" t="s">
        <v>220</v>
      </c>
      <c r="E193" s="212" t="s">
        <v>1</v>
      </c>
      <c r="F193" s="213" t="s">
        <v>302</v>
      </c>
      <c r="G193" s="13"/>
      <c r="H193" s="214">
        <v>106.84</v>
      </c>
      <c r="I193" s="215"/>
      <c r="J193" s="13"/>
      <c r="K193" s="13"/>
      <c r="L193" s="211"/>
      <c r="M193" s="216"/>
      <c r="N193" s="217"/>
      <c r="O193" s="217"/>
      <c r="P193" s="217"/>
      <c r="Q193" s="217"/>
      <c r="R193" s="217"/>
      <c r="S193" s="217"/>
      <c r="T193" s="21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12" t="s">
        <v>220</v>
      </c>
      <c r="AU193" s="212" t="s">
        <v>86</v>
      </c>
      <c r="AV193" s="13" t="s">
        <v>86</v>
      </c>
      <c r="AW193" s="13" t="s">
        <v>33</v>
      </c>
      <c r="AX193" s="13" t="s">
        <v>77</v>
      </c>
      <c r="AY193" s="212" t="s">
        <v>168</v>
      </c>
    </row>
    <row r="194" s="13" customFormat="1">
      <c r="A194" s="13"/>
      <c r="B194" s="211"/>
      <c r="C194" s="13"/>
      <c r="D194" s="195" t="s">
        <v>220</v>
      </c>
      <c r="E194" s="212" t="s">
        <v>1</v>
      </c>
      <c r="F194" s="213" t="s">
        <v>303</v>
      </c>
      <c r="G194" s="13"/>
      <c r="H194" s="214">
        <v>-45.542000000000002</v>
      </c>
      <c r="I194" s="215"/>
      <c r="J194" s="13"/>
      <c r="K194" s="13"/>
      <c r="L194" s="211"/>
      <c r="M194" s="216"/>
      <c r="N194" s="217"/>
      <c r="O194" s="217"/>
      <c r="P194" s="217"/>
      <c r="Q194" s="217"/>
      <c r="R194" s="217"/>
      <c r="S194" s="217"/>
      <c r="T194" s="21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12" t="s">
        <v>220</v>
      </c>
      <c r="AU194" s="212" t="s">
        <v>86</v>
      </c>
      <c r="AV194" s="13" t="s">
        <v>86</v>
      </c>
      <c r="AW194" s="13" t="s">
        <v>33</v>
      </c>
      <c r="AX194" s="13" t="s">
        <v>77</v>
      </c>
      <c r="AY194" s="212" t="s">
        <v>168</v>
      </c>
    </row>
    <row r="195" s="13" customFormat="1">
      <c r="A195" s="13"/>
      <c r="B195" s="211"/>
      <c r="C195" s="13"/>
      <c r="D195" s="195" t="s">
        <v>220</v>
      </c>
      <c r="E195" s="212" t="s">
        <v>1</v>
      </c>
      <c r="F195" s="213" t="s">
        <v>304</v>
      </c>
      <c r="G195" s="13"/>
      <c r="H195" s="214">
        <v>2.9300000000000002</v>
      </c>
      <c r="I195" s="215"/>
      <c r="J195" s="13"/>
      <c r="K195" s="13"/>
      <c r="L195" s="211"/>
      <c r="M195" s="216"/>
      <c r="N195" s="217"/>
      <c r="O195" s="217"/>
      <c r="P195" s="217"/>
      <c r="Q195" s="217"/>
      <c r="R195" s="217"/>
      <c r="S195" s="217"/>
      <c r="T195" s="21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12" t="s">
        <v>220</v>
      </c>
      <c r="AU195" s="212" t="s">
        <v>86</v>
      </c>
      <c r="AV195" s="13" t="s">
        <v>86</v>
      </c>
      <c r="AW195" s="13" t="s">
        <v>33</v>
      </c>
      <c r="AX195" s="13" t="s">
        <v>77</v>
      </c>
      <c r="AY195" s="212" t="s">
        <v>168</v>
      </c>
    </row>
    <row r="196" s="14" customFormat="1">
      <c r="A196" s="14"/>
      <c r="B196" s="219"/>
      <c r="C196" s="14"/>
      <c r="D196" s="195" t="s">
        <v>220</v>
      </c>
      <c r="E196" s="220" t="s">
        <v>1</v>
      </c>
      <c r="F196" s="221" t="s">
        <v>261</v>
      </c>
      <c r="G196" s="14"/>
      <c r="H196" s="222">
        <v>64.227999999999994</v>
      </c>
      <c r="I196" s="223"/>
      <c r="J196" s="14"/>
      <c r="K196" s="14"/>
      <c r="L196" s="219"/>
      <c r="M196" s="224"/>
      <c r="N196" s="225"/>
      <c r="O196" s="225"/>
      <c r="P196" s="225"/>
      <c r="Q196" s="225"/>
      <c r="R196" s="225"/>
      <c r="S196" s="225"/>
      <c r="T196" s="22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20" t="s">
        <v>220</v>
      </c>
      <c r="AU196" s="220" t="s">
        <v>86</v>
      </c>
      <c r="AV196" s="14" t="s">
        <v>175</v>
      </c>
      <c r="AW196" s="14" t="s">
        <v>33</v>
      </c>
      <c r="AX196" s="14" t="s">
        <v>84</v>
      </c>
      <c r="AY196" s="220" t="s">
        <v>168</v>
      </c>
    </row>
    <row r="197" s="2" customFormat="1" ht="33" customHeight="1">
      <c r="A197" s="37"/>
      <c r="B197" s="180"/>
      <c r="C197" s="181" t="s">
        <v>298</v>
      </c>
      <c r="D197" s="181" t="s">
        <v>171</v>
      </c>
      <c r="E197" s="182" t="s">
        <v>307</v>
      </c>
      <c r="F197" s="183" t="s">
        <v>308</v>
      </c>
      <c r="G197" s="184" t="s">
        <v>218</v>
      </c>
      <c r="H197" s="185">
        <v>76.131</v>
      </c>
      <c r="I197" s="186"/>
      <c r="J197" s="187">
        <f>ROUND(I197*H197,2)</f>
        <v>0</v>
      </c>
      <c r="K197" s="188"/>
      <c r="L197" s="38"/>
      <c r="M197" s="189" t="s">
        <v>1</v>
      </c>
      <c r="N197" s="190" t="s">
        <v>42</v>
      </c>
      <c r="O197" s="76"/>
      <c r="P197" s="191">
        <f>O197*H197</f>
        <v>0</v>
      </c>
      <c r="Q197" s="191">
        <v>0.19692000000000001</v>
      </c>
      <c r="R197" s="191">
        <f>Q197*H197</f>
        <v>14.991716520000001</v>
      </c>
      <c r="S197" s="191">
        <v>0</v>
      </c>
      <c r="T197" s="19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3" t="s">
        <v>175</v>
      </c>
      <c r="AT197" s="193" t="s">
        <v>171</v>
      </c>
      <c r="AU197" s="193" t="s">
        <v>86</v>
      </c>
      <c r="AY197" s="18" t="s">
        <v>168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8" t="s">
        <v>84</v>
      </c>
      <c r="BK197" s="194">
        <f>ROUND(I197*H197,2)</f>
        <v>0</v>
      </c>
      <c r="BL197" s="18" t="s">
        <v>175</v>
      </c>
      <c r="BM197" s="193" t="s">
        <v>2006</v>
      </c>
    </row>
    <row r="198" s="13" customFormat="1">
      <c r="A198" s="13"/>
      <c r="B198" s="211"/>
      <c r="C198" s="13"/>
      <c r="D198" s="195" t="s">
        <v>220</v>
      </c>
      <c r="E198" s="212" t="s">
        <v>1</v>
      </c>
      <c r="F198" s="213" t="s">
        <v>310</v>
      </c>
      <c r="G198" s="13"/>
      <c r="H198" s="214">
        <v>71.879999999999995</v>
      </c>
      <c r="I198" s="215"/>
      <c r="J198" s="13"/>
      <c r="K198" s="13"/>
      <c r="L198" s="211"/>
      <c r="M198" s="216"/>
      <c r="N198" s="217"/>
      <c r="O198" s="217"/>
      <c r="P198" s="217"/>
      <c r="Q198" s="217"/>
      <c r="R198" s="217"/>
      <c r="S198" s="217"/>
      <c r="T198" s="21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12" t="s">
        <v>220</v>
      </c>
      <c r="AU198" s="212" t="s">
        <v>86</v>
      </c>
      <c r="AV198" s="13" t="s">
        <v>86</v>
      </c>
      <c r="AW198" s="13" t="s">
        <v>33</v>
      </c>
      <c r="AX198" s="13" t="s">
        <v>77</v>
      </c>
      <c r="AY198" s="212" t="s">
        <v>168</v>
      </c>
    </row>
    <row r="199" s="13" customFormat="1">
      <c r="A199" s="13"/>
      <c r="B199" s="211"/>
      <c r="C199" s="13"/>
      <c r="D199" s="195" t="s">
        <v>220</v>
      </c>
      <c r="E199" s="212" t="s">
        <v>1</v>
      </c>
      <c r="F199" s="213" t="s">
        <v>311</v>
      </c>
      <c r="G199" s="13"/>
      <c r="H199" s="214">
        <v>7.4029999999999996</v>
      </c>
      <c r="I199" s="215"/>
      <c r="J199" s="13"/>
      <c r="K199" s="13"/>
      <c r="L199" s="211"/>
      <c r="M199" s="216"/>
      <c r="N199" s="217"/>
      <c r="O199" s="217"/>
      <c r="P199" s="217"/>
      <c r="Q199" s="217"/>
      <c r="R199" s="217"/>
      <c r="S199" s="217"/>
      <c r="T199" s="21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12" t="s">
        <v>220</v>
      </c>
      <c r="AU199" s="212" t="s">
        <v>86</v>
      </c>
      <c r="AV199" s="13" t="s">
        <v>86</v>
      </c>
      <c r="AW199" s="13" t="s">
        <v>33</v>
      </c>
      <c r="AX199" s="13" t="s">
        <v>77</v>
      </c>
      <c r="AY199" s="212" t="s">
        <v>168</v>
      </c>
    </row>
    <row r="200" s="13" customFormat="1">
      <c r="A200" s="13"/>
      <c r="B200" s="211"/>
      <c r="C200" s="13"/>
      <c r="D200" s="195" t="s">
        <v>220</v>
      </c>
      <c r="E200" s="212" t="s">
        <v>1</v>
      </c>
      <c r="F200" s="213" t="s">
        <v>312</v>
      </c>
      <c r="G200" s="13"/>
      <c r="H200" s="214">
        <v>-3.1520000000000001</v>
      </c>
      <c r="I200" s="215"/>
      <c r="J200" s="13"/>
      <c r="K200" s="13"/>
      <c r="L200" s="211"/>
      <c r="M200" s="216"/>
      <c r="N200" s="217"/>
      <c r="O200" s="217"/>
      <c r="P200" s="217"/>
      <c r="Q200" s="217"/>
      <c r="R200" s="217"/>
      <c r="S200" s="217"/>
      <c r="T200" s="21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12" t="s">
        <v>220</v>
      </c>
      <c r="AU200" s="212" t="s">
        <v>86</v>
      </c>
      <c r="AV200" s="13" t="s">
        <v>86</v>
      </c>
      <c r="AW200" s="13" t="s">
        <v>33</v>
      </c>
      <c r="AX200" s="13" t="s">
        <v>77</v>
      </c>
      <c r="AY200" s="212" t="s">
        <v>168</v>
      </c>
    </row>
    <row r="201" s="14" customFormat="1">
      <c r="A201" s="14"/>
      <c r="B201" s="219"/>
      <c r="C201" s="14"/>
      <c r="D201" s="195" t="s">
        <v>220</v>
      </c>
      <c r="E201" s="220" t="s">
        <v>1</v>
      </c>
      <c r="F201" s="221" t="s">
        <v>261</v>
      </c>
      <c r="G201" s="14"/>
      <c r="H201" s="222">
        <v>76.131</v>
      </c>
      <c r="I201" s="223"/>
      <c r="J201" s="14"/>
      <c r="K201" s="14"/>
      <c r="L201" s="219"/>
      <c r="M201" s="224"/>
      <c r="N201" s="225"/>
      <c r="O201" s="225"/>
      <c r="P201" s="225"/>
      <c r="Q201" s="225"/>
      <c r="R201" s="225"/>
      <c r="S201" s="225"/>
      <c r="T201" s="22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20" t="s">
        <v>220</v>
      </c>
      <c r="AU201" s="220" t="s">
        <v>86</v>
      </c>
      <c r="AV201" s="14" t="s">
        <v>175</v>
      </c>
      <c r="AW201" s="14" t="s">
        <v>33</v>
      </c>
      <c r="AX201" s="14" t="s">
        <v>84</v>
      </c>
      <c r="AY201" s="220" t="s">
        <v>168</v>
      </c>
    </row>
    <row r="202" s="2" customFormat="1" ht="21.75" customHeight="1">
      <c r="A202" s="37"/>
      <c r="B202" s="180"/>
      <c r="C202" s="181" t="s">
        <v>306</v>
      </c>
      <c r="D202" s="181" t="s">
        <v>171</v>
      </c>
      <c r="E202" s="182" t="s">
        <v>2007</v>
      </c>
      <c r="F202" s="183" t="s">
        <v>2008</v>
      </c>
      <c r="G202" s="184" t="s">
        <v>316</v>
      </c>
      <c r="H202" s="185">
        <v>1</v>
      </c>
      <c r="I202" s="186"/>
      <c r="J202" s="187">
        <f>ROUND(I202*H202,2)</f>
        <v>0</v>
      </c>
      <c r="K202" s="188"/>
      <c r="L202" s="38"/>
      <c r="M202" s="189" t="s">
        <v>1</v>
      </c>
      <c r="N202" s="190" t="s">
        <v>42</v>
      </c>
      <c r="O202" s="76"/>
      <c r="P202" s="191">
        <f>O202*H202</f>
        <v>0</v>
      </c>
      <c r="Q202" s="191">
        <v>0.022780000000000002</v>
      </c>
      <c r="R202" s="191">
        <f>Q202*H202</f>
        <v>0.022780000000000002</v>
      </c>
      <c r="S202" s="191">
        <v>0</v>
      </c>
      <c r="T202" s="19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3" t="s">
        <v>175</v>
      </c>
      <c r="AT202" s="193" t="s">
        <v>171</v>
      </c>
      <c r="AU202" s="193" t="s">
        <v>86</v>
      </c>
      <c r="AY202" s="18" t="s">
        <v>168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8" t="s">
        <v>84</v>
      </c>
      <c r="BK202" s="194">
        <f>ROUND(I202*H202,2)</f>
        <v>0</v>
      </c>
      <c r="BL202" s="18" t="s">
        <v>175</v>
      </c>
      <c r="BM202" s="193" t="s">
        <v>2009</v>
      </c>
    </row>
    <row r="203" s="2" customFormat="1" ht="21.75" customHeight="1">
      <c r="A203" s="37"/>
      <c r="B203" s="180"/>
      <c r="C203" s="181" t="s">
        <v>313</v>
      </c>
      <c r="D203" s="181" t="s">
        <v>171</v>
      </c>
      <c r="E203" s="182" t="s">
        <v>314</v>
      </c>
      <c r="F203" s="183" t="s">
        <v>315</v>
      </c>
      <c r="G203" s="184" t="s">
        <v>316</v>
      </c>
      <c r="H203" s="185">
        <v>4</v>
      </c>
      <c r="I203" s="186"/>
      <c r="J203" s="187">
        <f>ROUND(I203*H203,2)</f>
        <v>0</v>
      </c>
      <c r="K203" s="188"/>
      <c r="L203" s="38"/>
      <c r="M203" s="189" t="s">
        <v>1</v>
      </c>
      <c r="N203" s="190" t="s">
        <v>42</v>
      </c>
      <c r="O203" s="76"/>
      <c r="P203" s="191">
        <f>O203*H203</f>
        <v>0</v>
      </c>
      <c r="Q203" s="191">
        <v>0.04555</v>
      </c>
      <c r="R203" s="191">
        <f>Q203*H203</f>
        <v>0.1822</v>
      </c>
      <c r="S203" s="191">
        <v>0</v>
      </c>
      <c r="T203" s="19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3" t="s">
        <v>175</v>
      </c>
      <c r="AT203" s="193" t="s">
        <v>171</v>
      </c>
      <c r="AU203" s="193" t="s">
        <v>86</v>
      </c>
      <c r="AY203" s="18" t="s">
        <v>168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8" t="s">
        <v>84</v>
      </c>
      <c r="BK203" s="194">
        <f>ROUND(I203*H203,2)</f>
        <v>0</v>
      </c>
      <c r="BL203" s="18" t="s">
        <v>175</v>
      </c>
      <c r="BM203" s="193" t="s">
        <v>2010</v>
      </c>
    </row>
    <row r="204" s="13" customFormat="1">
      <c r="A204" s="13"/>
      <c r="B204" s="211"/>
      <c r="C204" s="13"/>
      <c r="D204" s="195" t="s">
        <v>220</v>
      </c>
      <c r="E204" s="212" t="s">
        <v>1</v>
      </c>
      <c r="F204" s="213" t="s">
        <v>318</v>
      </c>
      <c r="G204" s="13"/>
      <c r="H204" s="214">
        <v>4</v>
      </c>
      <c r="I204" s="215"/>
      <c r="J204" s="13"/>
      <c r="K204" s="13"/>
      <c r="L204" s="211"/>
      <c r="M204" s="216"/>
      <c r="N204" s="217"/>
      <c r="O204" s="217"/>
      <c r="P204" s="217"/>
      <c r="Q204" s="217"/>
      <c r="R204" s="217"/>
      <c r="S204" s="217"/>
      <c r="T204" s="21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12" t="s">
        <v>220</v>
      </c>
      <c r="AU204" s="212" t="s">
        <v>86</v>
      </c>
      <c r="AV204" s="13" t="s">
        <v>86</v>
      </c>
      <c r="AW204" s="13" t="s">
        <v>33</v>
      </c>
      <c r="AX204" s="13" t="s">
        <v>84</v>
      </c>
      <c r="AY204" s="212" t="s">
        <v>168</v>
      </c>
    </row>
    <row r="205" s="2" customFormat="1" ht="21.75" customHeight="1">
      <c r="A205" s="37"/>
      <c r="B205" s="180"/>
      <c r="C205" s="181" t="s">
        <v>319</v>
      </c>
      <c r="D205" s="181" t="s">
        <v>171</v>
      </c>
      <c r="E205" s="182" t="s">
        <v>320</v>
      </c>
      <c r="F205" s="183" t="s">
        <v>321</v>
      </c>
      <c r="G205" s="184" t="s">
        <v>316</v>
      </c>
      <c r="H205" s="185">
        <v>3</v>
      </c>
      <c r="I205" s="186"/>
      <c r="J205" s="187">
        <f>ROUND(I205*H205,2)</f>
        <v>0</v>
      </c>
      <c r="K205" s="188"/>
      <c r="L205" s="38"/>
      <c r="M205" s="189" t="s">
        <v>1</v>
      </c>
      <c r="N205" s="190" t="s">
        <v>42</v>
      </c>
      <c r="O205" s="76"/>
      <c r="P205" s="191">
        <f>O205*H205</f>
        <v>0</v>
      </c>
      <c r="Q205" s="191">
        <v>0.11805</v>
      </c>
      <c r="R205" s="191">
        <f>Q205*H205</f>
        <v>0.35415000000000002</v>
      </c>
      <c r="S205" s="191">
        <v>0</v>
      </c>
      <c r="T205" s="19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3" t="s">
        <v>175</v>
      </c>
      <c r="AT205" s="193" t="s">
        <v>171</v>
      </c>
      <c r="AU205" s="193" t="s">
        <v>86</v>
      </c>
      <c r="AY205" s="18" t="s">
        <v>168</v>
      </c>
      <c r="BE205" s="194">
        <f>IF(N205="základní",J205,0)</f>
        <v>0</v>
      </c>
      <c r="BF205" s="194">
        <f>IF(N205="snížená",J205,0)</f>
        <v>0</v>
      </c>
      <c r="BG205" s="194">
        <f>IF(N205="zákl. přenesená",J205,0)</f>
        <v>0</v>
      </c>
      <c r="BH205" s="194">
        <f>IF(N205="sníž. přenesená",J205,0)</f>
        <v>0</v>
      </c>
      <c r="BI205" s="194">
        <f>IF(N205="nulová",J205,0)</f>
        <v>0</v>
      </c>
      <c r="BJ205" s="18" t="s">
        <v>84</v>
      </c>
      <c r="BK205" s="194">
        <f>ROUND(I205*H205,2)</f>
        <v>0</v>
      </c>
      <c r="BL205" s="18" t="s">
        <v>175</v>
      </c>
      <c r="BM205" s="193" t="s">
        <v>2011</v>
      </c>
    </row>
    <row r="206" s="2" customFormat="1" ht="33" customHeight="1">
      <c r="A206" s="37"/>
      <c r="B206" s="180"/>
      <c r="C206" s="181" t="s">
        <v>323</v>
      </c>
      <c r="D206" s="181" t="s">
        <v>171</v>
      </c>
      <c r="E206" s="182" t="s">
        <v>324</v>
      </c>
      <c r="F206" s="183" t="s">
        <v>325</v>
      </c>
      <c r="G206" s="184" t="s">
        <v>242</v>
      </c>
      <c r="H206" s="185">
        <v>0.16800000000000001</v>
      </c>
      <c r="I206" s="186"/>
      <c r="J206" s="187">
        <f>ROUND(I206*H206,2)</f>
        <v>0</v>
      </c>
      <c r="K206" s="188"/>
      <c r="L206" s="38"/>
      <c r="M206" s="189" t="s">
        <v>1</v>
      </c>
      <c r="N206" s="190" t="s">
        <v>42</v>
      </c>
      <c r="O206" s="76"/>
      <c r="P206" s="191">
        <f>O206*H206</f>
        <v>0</v>
      </c>
      <c r="Q206" s="191">
        <v>0.019539999999999998</v>
      </c>
      <c r="R206" s="191">
        <f>Q206*H206</f>
        <v>0.0032827199999999998</v>
      </c>
      <c r="S206" s="191">
        <v>0</v>
      </c>
      <c r="T206" s="19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3" t="s">
        <v>175</v>
      </c>
      <c r="AT206" s="193" t="s">
        <v>171</v>
      </c>
      <c r="AU206" s="193" t="s">
        <v>86</v>
      </c>
      <c r="AY206" s="18" t="s">
        <v>168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8" t="s">
        <v>84</v>
      </c>
      <c r="BK206" s="194">
        <f>ROUND(I206*H206,2)</f>
        <v>0</v>
      </c>
      <c r="BL206" s="18" t="s">
        <v>175</v>
      </c>
      <c r="BM206" s="193" t="s">
        <v>2012</v>
      </c>
    </row>
    <row r="207" s="13" customFormat="1">
      <c r="A207" s="13"/>
      <c r="B207" s="211"/>
      <c r="C207" s="13"/>
      <c r="D207" s="195" t="s">
        <v>220</v>
      </c>
      <c r="E207" s="212" t="s">
        <v>1</v>
      </c>
      <c r="F207" s="213" t="s">
        <v>327</v>
      </c>
      <c r="G207" s="13"/>
      <c r="H207" s="214">
        <v>0.16800000000000001</v>
      </c>
      <c r="I207" s="215"/>
      <c r="J207" s="13"/>
      <c r="K207" s="13"/>
      <c r="L207" s="211"/>
      <c r="M207" s="216"/>
      <c r="N207" s="217"/>
      <c r="O207" s="217"/>
      <c r="P207" s="217"/>
      <c r="Q207" s="217"/>
      <c r="R207" s="217"/>
      <c r="S207" s="217"/>
      <c r="T207" s="21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12" t="s">
        <v>220</v>
      </c>
      <c r="AU207" s="212" t="s">
        <v>86</v>
      </c>
      <c r="AV207" s="13" t="s">
        <v>86</v>
      </c>
      <c r="AW207" s="13" t="s">
        <v>33</v>
      </c>
      <c r="AX207" s="13" t="s">
        <v>84</v>
      </c>
      <c r="AY207" s="212" t="s">
        <v>168</v>
      </c>
    </row>
    <row r="208" s="2" customFormat="1" ht="24.15" customHeight="1">
      <c r="A208" s="37"/>
      <c r="B208" s="180"/>
      <c r="C208" s="200" t="s">
        <v>328</v>
      </c>
      <c r="D208" s="200" t="s">
        <v>209</v>
      </c>
      <c r="E208" s="201" t="s">
        <v>329</v>
      </c>
      <c r="F208" s="202" t="s">
        <v>330</v>
      </c>
      <c r="G208" s="203" t="s">
        <v>242</v>
      </c>
      <c r="H208" s="204">
        <v>0.16800000000000001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42</v>
      </c>
      <c r="O208" s="76"/>
      <c r="P208" s="191">
        <f>O208*H208</f>
        <v>0</v>
      </c>
      <c r="Q208" s="191">
        <v>1</v>
      </c>
      <c r="R208" s="191">
        <f>Q208*H208</f>
        <v>0.16800000000000001</v>
      </c>
      <c r="S208" s="191">
        <v>0</v>
      </c>
      <c r="T208" s="19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93" t="s">
        <v>203</v>
      </c>
      <c r="AT208" s="193" t="s">
        <v>209</v>
      </c>
      <c r="AU208" s="193" t="s">
        <v>86</v>
      </c>
      <c r="AY208" s="18" t="s">
        <v>168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8" t="s">
        <v>84</v>
      </c>
      <c r="BK208" s="194">
        <f>ROUND(I208*H208,2)</f>
        <v>0</v>
      </c>
      <c r="BL208" s="18" t="s">
        <v>175</v>
      </c>
      <c r="BM208" s="193" t="s">
        <v>2013</v>
      </c>
    </row>
    <row r="209" s="2" customFormat="1">
      <c r="A209" s="37"/>
      <c r="B209" s="38"/>
      <c r="C209" s="37"/>
      <c r="D209" s="195" t="s">
        <v>188</v>
      </c>
      <c r="E209" s="37"/>
      <c r="F209" s="196" t="s">
        <v>332</v>
      </c>
      <c r="G209" s="37"/>
      <c r="H209" s="37"/>
      <c r="I209" s="197"/>
      <c r="J209" s="37"/>
      <c r="K209" s="37"/>
      <c r="L209" s="38"/>
      <c r="M209" s="198"/>
      <c r="N209" s="199"/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188</v>
      </c>
      <c r="AU209" s="18" t="s">
        <v>86</v>
      </c>
    </row>
    <row r="210" s="2" customFormat="1" ht="21.75" customHeight="1">
      <c r="A210" s="37"/>
      <c r="B210" s="180"/>
      <c r="C210" s="181" t="s">
        <v>333</v>
      </c>
      <c r="D210" s="181" t="s">
        <v>171</v>
      </c>
      <c r="E210" s="182" t="s">
        <v>334</v>
      </c>
      <c r="F210" s="183" t="s">
        <v>335</v>
      </c>
      <c r="G210" s="184" t="s">
        <v>242</v>
      </c>
      <c r="H210" s="185">
        <v>8.0500000000000007</v>
      </c>
      <c r="I210" s="186"/>
      <c r="J210" s="187">
        <f>ROUND(I210*H210,2)</f>
        <v>0</v>
      </c>
      <c r="K210" s="188"/>
      <c r="L210" s="38"/>
      <c r="M210" s="189" t="s">
        <v>1</v>
      </c>
      <c r="N210" s="190" t="s">
        <v>42</v>
      </c>
      <c r="O210" s="76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93" t="s">
        <v>175</v>
      </c>
      <c r="AT210" s="193" t="s">
        <v>171</v>
      </c>
      <c r="AU210" s="193" t="s">
        <v>86</v>
      </c>
      <c r="AY210" s="18" t="s">
        <v>168</v>
      </c>
      <c r="BE210" s="194">
        <f>IF(N210="základní",J210,0)</f>
        <v>0</v>
      </c>
      <c r="BF210" s="194">
        <f>IF(N210="snížená",J210,0)</f>
        <v>0</v>
      </c>
      <c r="BG210" s="194">
        <f>IF(N210="zákl. přenesená",J210,0)</f>
        <v>0</v>
      </c>
      <c r="BH210" s="194">
        <f>IF(N210="sníž. přenesená",J210,0)</f>
        <v>0</v>
      </c>
      <c r="BI210" s="194">
        <f>IF(N210="nulová",J210,0)</f>
        <v>0</v>
      </c>
      <c r="BJ210" s="18" t="s">
        <v>84</v>
      </c>
      <c r="BK210" s="194">
        <f>ROUND(I210*H210,2)</f>
        <v>0</v>
      </c>
      <c r="BL210" s="18" t="s">
        <v>175</v>
      </c>
      <c r="BM210" s="193" t="s">
        <v>2014</v>
      </c>
    </row>
    <row r="211" s="2" customFormat="1" ht="49.05" customHeight="1">
      <c r="A211" s="37"/>
      <c r="B211" s="180"/>
      <c r="C211" s="200" t="s">
        <v>337</v>
      </c>
      <c r="D211" s="200" t="s">
        <v>209</v>
      </c>
      <c r="E211" s="201" t="s">
        <v>338</v>
      </c>
      <c r="F211" s="202" t="s">
        <v>339</v>
      </c>
      <c r="G211" s="203" t="s">
        <v>242</v>
      </c>
      <c r="H211" s="204">
        <v>7.0999999999999996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42</v>
      </c>
      <c r="O211" s="76"/>
      <c r="P211" s="191">
        <f>O211*H211</f>
        <v>0</v>
      </c>
      <c r="Q211" s="191">
        <v>1</v>
      </c>
      <c r="R211" s="191">
        <f>Q211*H211</f>
        <v>7.0999999999999996</v>
      </c>
      <c r="S211" s="191">
        <v>0</v>
      </c>
      <c r="T211" s="19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93" t="s">
        <v>203</v>
      </c>
      <c r="AT211" s="193" t="s">
        <v>209</v>
      </c>
      <c r="AU211" s="193" t="s">
        <v>86</v>
      </c>
      <c r="AY211" s="18" t="s">
        <v>168</v>
      </c>
      <c r="BE211" s="194">
        <f>IF(N211="základní",J211,0)</f>
        <v>0</v>
      </c>
      <c r="BF211" s="194">
        <f>IF(N211="snížená",J211,0)</f>
        <v>0</v>
      </c>
      <c r="BG211" s="194">
        <f>IF(N211="zákl. přenesená",J211,0)</f>
        <v>0</v>
      </c>
      <c r="BH211" s="194">
        <f>IF(N211="sníž. přenesená",J211,0)</f>
        <v>0</v>
      </c>
      <c r="BI211" s="194">
        <f>IF(N211="nulová",J211,0)</f>
        <v>0</v>
      </c>
      <c r="BJ211" s="18" t="s">
        <v>84</v>
      </c>
      <c r="BK211" s="194">
        <f>ROUND(I211*H211,2)</f>
        <v>0</v>
      </c>
      <c r="BL211" s="18" t="s">
        <v>175</v>
      </c>
      <c r="BM211" s="193" t="s">
        <v>2015</v>
      </c>
    </row>
    <row r="212" s="2" customFormat="1" ht="49.05" customHeight="1">
      <c r="A212" s="37"/>
      <c r="B212" s="180"/>
      <c r="C212" s="200" t="s">
        <v>341</v>
      </c>
      <c r="D212" s="200" t="s">
        <v>209</v>
      </c>
      <c r="E212" s="201" t="s">
        <v>342</v>
      </c>
      <c r="F212" s="202" t="s">
        <v>343</v>
      </c>
      <c r="G212" s="203" t="s">
        <v>242</v>
      </c>
      <c r="H212" s="204">
        <v>0.94999999999999996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42</v>
      </c>
      <c r="O212" s="76"/>
      <c r="P212" s="191">
        <f>O212*H212</f>
        <v>0</v>
      </c>
      <c r="Q212" s="191">
        <v>1</v>
      </c>
      <c r="R212" s="191">
        <f>Q212*H212</f>
        <v>0.94999999999999996</v>
      </c>
      <c r="S212" s="191">
        <v>0</v>
      </c>
      <c r="T212" s="19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93" t="s">
        <v>203</v>
      </c>
      <c r="AT212" s="193" t="s">
        <v>209</v>
      </c>
      <c r="AU212" s="193" t="s">
        <v>86</v>
      </c>
      <c r="AY212" s="18" t="s">
        <v>168</v>
      </c>
      <c r="BE212" s="194">
        <f>IF(N212="základní",J212,0)</f>
        <v>0</v>
      </c>
      <c r="BF212" s="194">
        <f>IF(N212="snížená",J212,0)</f>
        <v>0</v>
      </c>
      <c r="BG212" s="194">
        <f>IF(N212="zákl. přenesená",J212,0)</f>
        <v>0</v>
      </c>
      <c r="BH212" s="194">
        <f>IF(N212="sníž. přenesená",J212,0)</f>
        <v>0</v>
      </c>
      <c r="BI212" s="194">
        <f>IF(N212="nulová",J212,0)</f>
        <v>0</v>
      </c>
      <c r="BJ212" s="18" t="s">
        <v>84</v>
      </c>
      <c r="BK212" s="194">
        <f>ROUND(I212*H212,2)</f>
        <v>0</v>
      </c>
      <c r="BL212" s="18" t="s">
        <v>175</v>
      </c>
      <c r="BM212" s="193" t="s">
        <v>2016</v>
      </c>
    </row>
    <row r="213" s="2" customFormat="1" ht="33" customHeight="1">
      <c r="A213" s="37"/>
      <c r="B213" s="180"/>
      <c r="C213" s="181" t="s">
        <v>345</v>
      </c>
      <c r="D213" s="181" t="s">
        <v>171</v>
      </c>
      <c r="E213" s="182" t="s">
        <v>346</v>
      </c>
      <c r="F213" s="183" t="s">
        <v>347</v>
      </c>
      <c r="G213" s="184" t="s">
        <v>316</v>
      </c>
      <c r="H213" s="185">
        <v>2</v>
      </c>
      <c r="I213" s="186"/>
      <c r="J213" s="187">
        <f>ROUND(I213*H213,2)</f>
        <v>0</v>
      </c>
      <c r="K213" s="188"/>
      <c r="L213" s="38"/>
      <c r="M213" s="189" t="s">
        <v>1</v>
      </c>
      <c r="N213" s="190" t="s">
        <v>42</v>
      </c>
      <c r="O213" s="76"/>
      <c r="P213" s="191">
        <f>O213*H213</f>
        <v>0</v>
      </c>
      <c r="Q213" s="191">
        <v>0.050220000000000001</v>
      </c>
      <c r="R213" s="191">
        <f>Q213*H213</f>
        <v>0.10044</v>
      </c>
      <c r="S213" s="191">
        <v>0</v>
      </c>
      <c r="T213" s="19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93" t="s">
        <v>175</v>
      </c>
      <c r="AT213" s="193" t="s">
        <v>171</v>
      </c>
      <c r="AU213" s="193" t="s">
        <v>86</v>
      </c>
      <c r="AY213" s="18" t="s">
        <v>168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8" t="s">
        <v>84</v>
      </c>
      <c r="BK213" s="194">
        <f>ROUND(I213*H213,2)</f>
        <v>0</v>
      </c>
      <c r="BL213" s="18" t="s">
        <v>175</v>
      </c>
      <c r="BM213" s="193" t="s">
        <v>2017</v>
      </c>
    </row>
    <row r="214" s="13" customFormat="1">
      <c r="A214" s="13"/>
      <c r="B214" s="211"/>
      <c r="C214" s="13"/>
      <c r="D214" s="195" t="s">
        <v>220</v>
      </c>
      <c r="E214" s="212" t="s">
        <v>1</v>
      </c>
      <c r="F214" s="213" t="s">
        <v>349</v>
      </c>
      <c r="G214" s="13"/>
      <c r="H214" s="214">
        <v>2</v>
      </c>
      <c r="I214" s="215"/>
      <c r="J214" s="13"/>
      <c r="K214" s="13"/>
      <c r="L214" s="211"/>
      <c r="M214" s="216"/>
      <c r="N214" s="217"/>
      <c r="O214" s="217"/>
      <c r="P214" s="217"/>
      <c r="Q214" s="217"/>
      <c r="R214" s="217"/>
      <c r="S214" s="217"/>
      <c r="T214" s="21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12" t="s">
        <v>220</v>
      </c>
      <c r="AU214" s="212" t="s">
        <v>86</v>
      </c>
      <c r="AV214" s="13" t="s">
        <v>86</v>
      </c>
      <c r="AW214" s="13" t="s">
        <v>33</v>
      </c>
      <c r="AX214" s="13" t="s">
        <v>84</v>
      </c>
      <c r="AY214" s="212" t="s">
        <v>168</v>
      </c>
    </row>
    <row r="215" s="2" customFormat="1" ht="24.15" customHeight="1">
      <c r="A215" s="37"/>
      <c r="B215" s="180"/>
      <c r="C215" s="181" t="s">
        <v>350</v>
      </c>
      <c r="D215" s="181" t="s">
        <v>171</v>
      </c>
      <c r="E215" s="182" t="s">
        <v>351</v>
      </c>
      <c r="F215" s="183" t="s">
        <v>352</v>
      </c>
      <c r="G215" s="184" t="s">
        <v>218</v>
      </c>
      <c r="H215" s="185">
        <v>13.050000000000001</v>
      </c>
      <c r="I215" s="186"/>
      <c r="J215" s="187">
        <f>ROUND(I215*H215,2)</f>
        <v>0</v>
      </c>
      <c r="K215" s="188"/>
      <c r="L215" s="38"/>
      <c r="M215" s="189" t="s">
        <v>1</v>
      </c>
      <c r="N215" s="190" t="s">
        <v>42</v>
      </c>
      <c r="O215" s="76"/>
      <c r="P215" s="191">
        <f>O215*H215</f>
        <v>0</v>
      </c>
      <c r="Q215" s="191">
        <v>0.068479999999999999</v>
      </c>
      <c r="R215" s="191">
        <f>Q215*H215</f>
        <v>0.89366400000000001</v>
      </c>
      <c r="S215" s="191">
        <v>0</v>
      </c>
      <c r="T215" s="19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93" t="s">
        <v>175</v>
      </c>
      <c r="AT215" s="193" t="s">
        <v>171</v>
      </c>
      <c r="AU215" s="193" t="s">
        <v>86</v>
      </c>
      <c r="AY215" s="18" t="s">
        <v>168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18" t="s">
        <v>84</v>
      </c>
      <c r="BK215" s="194">
        <f>ROUND(I215*H215,2)</f>
        <v>0</v>
      </c>
      <c r="BL215" s="18" t="s">
        <v>175</v>
      </c>
      <c r="BM215" s="193" t="s">
        <v>2018</v>
      </c>
    </row>
    <row r="216" s="13" customFormat="1">
      <c r="A216" s="13"/>
      <c r="B216" s="211"/>
      <c r="C216" s="13"/>
      <c r="D216" s="195" t="s">
        <v>220</v>
      </c>
      <c r="E216" s="212" t="s">
        <v>1</v>
      </c>
      <c r="F216" s="213" t="s">
        <v>354</v>
      </c>
      <c r="G216" s="13"/>
      <c r="H216" s="214">
        <v>6.6500000000000004</v>
      </c>
      <c r="I216" s="215"/>
      <c r="J216" s="13"/>
      <c r="K216" s="13"/>
      <c r="L216" s="211"/>
      <c r="M216" s="216"/>
      <c r="N216" s="217"/>
      <c r="O216" s="217"/>
      <c r="P216" s="217"/>
      <c r="Q216" s="217"/>
      <c r="R216" s="217"/>
      <c r="S216" s="217"/>
      <c r="T216" s="21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12" t="s">
        <v>220</v>
      </c>
      <c r="AU216" s="212" t="s">
        <v>86</v>
      </c>
      <c r="AV216" s="13" t="s">
        <v>86</v>
      </c>
      <c r="AW216" s="13" t="s">
        <v>33</v>
      </c>
      <c r="AX216" s="13" t="s">
        <v>77</v>
      </c>
      <c r="AY216" s="212" t="s">
        <v>168</v>
      </c>
    </row>
    <row r="217" s="13" customFormat="1">
      <c r="A217" s="13"/>
      <c r="B217" s="211"/>
      <c r="C217" s="13"/>
      <c r="D217" s="195" t="s">
        <v>220</v>
      </c>
      <c r="E217" s="212" t="s">
        <v>1</v>
      </c>
      <c r="F217" s="213" t="s">
        <v>355</v>
      </c>
      <c r="G217" s="13"/>
      <c r="H217" s="214">
        <v>6.4000000000000004</v>
      </c>
      <c r="I217" s="215"/>
      <c r="J217" s="13"/>
      <c r="K217" s="13"/>
      <c r="L217" s="211"/>
      <c r="M217" s="216"/>
      <c r="N217" s="217"/>
      <c r="O217" s="217"/>
      <c r="P217" s="217"/>
      <c r="Q217" s="217"/>
      <c r="R217" s="217"/>
      <c r="S217" s="217"/>
      <c r="T217" s="218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12" t="s">
        <v>220</v>
      </c>
      <c r="AU217" s="212" t="s">
        <v>86</v>
      </c>
      <c r="AV217" s="13" t="s">
        <v>86</v>
      </c>
      <c r="AW217" s="13" t="s">
        <v>33</v>
      </c>
      <c r="AX217" s="13" t="s">
        <v>77</v>
      </c>
      <c r="AY217" s="212" t="s">
        <v>168</v>
      </c>
    </row>
    <row r="218" s="14" customFormat="1">
      <c r="A218" s="14"/>
      <c r="B218" s="219"/>
      <c r="C218" s="14"/>
      <c r="D218" s="195" t="s">
        <v>220</v>
      </c>
      <c r="E218" s="220" t="s">
        <v>1</v>
      </c>
      <c r="F218" s="221" t="s">
        <v>261</v>
      </c>
      <c r="G218" s="14"/>
      <c r="H218" s="222">
        <v>13.050000000000001</v>
      </c>
      <c r="I218" s="223"/>
      <c r="J218" s="14"/>
      <c r="K218" s="14"/>
      <c r="L218" s="219"/>
      <c r="M218" s="224"/>
      <c r="N218" s="225"/>
      <c r="O218" s="225"/>
      <c r="P218" s="225"/>
      <c r="Q218" s="225"/>
      <c r="R218" s="225"/>
      <c r="S218" s="225"/>
      <c r="T218" s="22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20" t="s">
        <v>220</v>
      </c>
      <c r="AU218" s="220" t="s">
        <v>86</v>
      </c>
      <c r="AV218" s="14" t="s">
        <v>175</v>
      </c>
      <c r="AW218" s="14" t="s">
        <v>33</v>
      </c>
      <c r="AX218" s="14" t="s">
        <v>84</v>
      </c>
      <c r="AY218" s="220" t="s">
        <v>168</v>
      </c>
    </row>
    <row r="219" s="2" customFormat="1" ht="24.15" customHeight="1">
      <c r="A219" s="37"/>
      <c r="B219" s="180"/>
      <c r="C219" s="181" t="s">
        <v>356</v>
      </c>
      <c r="D219" s="181" t="s">
        <v>171</v>
      </c>
      <c r="E219" s="182" t="s">
        <v>2019</v>
      </c>
      <c r="F219" s="183" t="s">
        <v>2020</v>
      </c>
      <c r="G219" s="184" t="s">
        <v>218</v>
      </c>
      <c r="H219" s="185">
        <v>15.228999999999999</v>
      </c>
      <c r="I219" s="186"/>
      <c r="J219" s="187">
        <f>ROUND(I219*H219,2)</f>
        <v>0</v>
      </c>
      <c r="K219" s="188"/>
      <c r="L219" s="38"/>
      <c r="M219" s="189" t="s">
        <v>1</v>
      </c>
      <c r="N219" s="190" t="s">
        <v>42</v>
      </c>
      <c r="O219" s="76"/>
      <c r="P219" s="191">
        <f>O219*H219</f>
        <v>0</v>
      </c>
      <c r="Q219" s="191">
        <v>0.094479999999999995</v>
      </c>
      <c r="R219" s="191">
        <f>Q219*H219</f>
        <v>1.4388359199999998</v>
      </c>
      <c r="S219" s="191">
        <v>0</v>
      </c>
      <c r="T219" s="19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93" t="s">
        <v>175</v>
      </c>
      <c r="AT219" s="193" t="s">
        <v>171</v>
      </c>
      <c r="AU219" s="193" t="s">
        <v>86</v>
      </c>
      <c r="AY219" s="18" t="s">
        <v>168</v>
      </c>
      <c r="BE219" s="194">
        <f>IF(N219="základní",J219,0)</f>
        <v>0</v>
      </c>
      <c r="BF219" s="194">
        <f>IF(N219="snížená",J219,0)</f>
        <v>0</v>
      </c>
      <c r="BG219" s="194">
        <f>IF(N219="zákl. přenesená",J219,0)</f>
        <v>0</v>
      </c>
      <c r="BH219" s="194">
        <f>IF(N219="sníž. přenesená",J219,0)</f>
        <v>0</v>
      </c>
      <c r="BI219" s="194">
        <f>IF(N219="nulová",J219,0)</f>
        <v>0</v>
      </c>
      <c r="BJ219" s="18" t="s">
        <v>84</v>
      </c>
      <c r="BK219" s="194">
        <f>ROUND(I219*H219,2)</f>
        <v>0</v>
      </c>
      <c r="BL219" s="18" t="s">
        <v>175</v>
      </c>
      <c r="BM219" s="193" t="s">
        <v>2021</v>
      </c>
    </row>
    <row r="220" s="13" customFormat="1">
      <c r="A220" s="13"/>
      <c r="B220" s="211"/>
      <c r="C220" s="13"/>
      <c r="D220" s="195" t="s">
        <v>220</v>
      </c>
      <c r="E220" s="212" t="s">
        <v>1</v>
      </c>
      <c r="F220" s="213" t="s">
        <v>2022</v>
      </c>
      <c r="G220" s="13"/>
      <c r="H220" s="214">
        <v>15.228999999999999</v>
      </c>
      <c r="I220" s="215"/>
      <c r="J220" s="13"/>
      <c r="K220" s="13"/>
      <c r="L220" s="211"/>
      <c r="M220" s="216"/>
      <c r="N220" s="217"/>
      <c r="O220" s="217"/>
      <c r="P220" s="217"/>
      <c r="Q220" s="217"/>
      <c r="R220" s="217"/>
      <c r="S220" s="217"/>
      <c r="T220" s="21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12" t="s">
        <v>220</v>
      </c>
      <c r="AU220" s="212" t="s">
        <v>86</v>
      </c>
      <c r="AV220" s="13" t="s">
        <v>86</v>
      </c>
      <c r="AW220" s="13" t="s">
        <v>33</v>
      </c>
      <c r="AX220" s="13" t="s">
        <v>84</v>
      </c>
      <c r="AY220" s="212" t="s">
        <v>168</v>
      </c>
    </row>
    <row r="221" s="2" customFormat="1" ht="24.15" customHeight="1">
      <c r="A221" s="37"/>
      <c r="B221" s="180"/>
      <c r="C221" s="181" t="s">
        <v>361</v>
      </c>
      <c r="D221" s="181" t="s">
        <v>171</v>
      </c>
      <c r="E221" s="182" t="s">
        <v>357</v>
      </c>
      <c r="F221" s="183" t="s">
        <v>358</v>
      </c>
      <c r="G221" s="184" t="s">
        <v>225</v>
      </c>
      <c r="H221" s="185">
        <v>5.0869999999999997</v>
      </c>
      <c r="I221" s="186"/>
      <c r="J221" s="187">
        <f>ROUND(I221*H221,2)</f>
        <v>0</v>
      </c>
      <c r="K221" s="188"/>
      <c r="L221" s="38"/>
      <c r="M221" s="189" t="s">
        <v>1</v>
      </c>
      <c r="N221" s="190" t="s">
        <v>42</v>
      </c>
      <c r="O221" s="76"/>
      <c r="P221" s="191">
        <f>O221*H221</f>
        <v>0</v>
      </c>
      <c r="Q221" s="191">
        <v>2.5018899999999999</v>
      </c>
      <c r="R221" s="191">
        <f>Q221*H221</f>
        <v>12.727114429999999</v>
      </c>
      <c r="S221" s="191">
        <v>0</v>
      </c>
      <c r="T221" s="192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93" t="s">
        <v>175</v>
      </c>
      <c r="AT221" s="193" t="s">
        <v>171</v>
      </c>
      <c r="AU221" s="193" t="s">
        <v>86</v>
      </c>
      <c r="AY221" s="18" t="s">
        <v>168</v>
      </c>
      <c r="BE221" s="194">
        <f>IF(N221="základní",J221,0)</f>
        <v>0</v>
      </c>
      <c r="BF221" s="194">
        <f>IF(N221="snížená",J221,0)</f>
        <v>0</v>
      </c>
      <c r="BG221" s="194">
        <f>IF(N221="zákl. přenesená",J221,0)</f>
        <v>0</v>
      </c>
      <c r="BH221" s="194">
        <f>IF(N221="sníž. přenesená",J221,0)</f>
        <v>0</v>
      </c>
      <c r="BI221" s="194">
        <f>IF(N221="nulová",J221,0)</f>
        <v>0</v>
      </c>
      <c r="BJ221" s="18" t="s">
        <v>84</v>
      </c>
      <c r="BK221" s="194">
        <f>ROUND(I221*H221,2)</f>
        <v>0</v>
      </c>
      <c r="BL221" s="18" t="s">
        <v>175</v>
      </c>
      <c r="BM221" s="193" t="s">
        <v>2023</v>
      </c>
    </row>
    <row r="222" s="13" customFormat="1">
      <c r="A222" s="13"/>
      <c r="B222" s="211"/>
      <c r="C222" s="13"/>
      <c r="D222" s="195" t="s">
        <v>220</v>
      </c>
      <c r="E222" s="212" t="s">
        <v>1</v>
      </c>
      <c r="F222" s="213" t="s">
        <v>360</v>
      </c>
      <c r="G222" s="13"/>
      <c r="H222" s="214">
        <v>5.0869999999999997</v>
      </c>
      <c r="I222" s="215"/>
      <c r="J222" s="13"/>
      <c r="K222" s="13"/>
      <c r="L222" s="211"/>
      <c r="M222" s="216"/>
      <c r="N222" s="217"/>
      <c r="O222" s="217"/>
      <c r="P222" s="217"/>
      <c r="Q222" s="217"/>
      <c r="R222" s="217"/>
      <c r="S222" s="217"/>
      <c r="T222" s="21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12" t="s">
        <v>220</v>
      </c>
      <c r="AU222" s="212" t="s">
        <v>86</v>
      </c>
      <c r="AV222" s="13" t="s">
        <v>86</v>
      </c>
      <c r="AW222" s="13" t="s">
        <v>33</v>
      </c>
      <c r="AX222" s="13" t="s">
        <v>84</v>
      </c>
      <c r="AY222" s="212" t="s">
        <v>168</v>
      </c>
    </row>
    <row r="223" s="2" customFormat="1" ht="24.15" customHeight="1">
      <c r="A223" s="37"/>
      <c r="B223" s="180"/>
      <c r="C223" s="181" t="s">
        <v>366</v>
      </c>
      <c r="D223" s="181" t="s">
        <v>171</v>
      </c>
      <c r="E223" s="182" t="s">
        <v>362</v>
      </c>
      <c r="F223" s="183" t="s">
        <v>363</v>
      </c>
      <c r="G223" s="184" t="s">
        <v>218</v>
      </c>
      <c r="H223" s="185">
        <v>62.590000000000003</v>
      </c>
      <c r="I223" s="186"/>
      <c r="J223" s="187">
        <f>ROUND(I223*H223,2)</f>
        <v>0</v>
      </c>
      <c r="K223" s="188"/>
      <c r="L223" s="38"/>
      <c r="M223" s="189" t="s">
        <v>1</v>
      </c>
      <c r="N223" s="190" t="s">
        <v>42</v>
      </c>
      <c r="O223" s="76"/>
      <c r="P223" s="191">
        <f>O223*H223</f>
        <v>0</v>
      </c>
      <c r="Q223" s="191">
        <v>0.00142</v>
      </c>
      <c r="R223" s="191">
        <f>Q223*H223</f>
        <v>0.088877800000000007</v>
      </c>
      <c r="S223" s="191">
        <v>0</v>
      </c>
      <c r="T223" s="19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93" t="s">
        <v>175</v>
      </c>
      <c r="AT223" s="193" t="s">
        <v>171</v>
      </c>
      <c r="AU223" s="193" t="s">
        <v>86</v>
      </c>
      <c r="AY223" s="18" t="s">
        <v>168</v>
      </c>
      <c r="BE223" s="194">
        <f>IF(N223="základní",J223,0)</f>
        <v>0</v>
      </c>
      <c r="BF223" s="194">
        <f>IF(N223="snížená",J223,0)</f>
        <v>0</v>
      </c>
      <c r="BG223" s="194">
        <f>IF(N223="zákl. přenesená",J223,0)</f>
        <v>0</v>
      </c>
      <c r="BH223" s="194">
        <f>IF(N223="sníž. přenesená",J223,0)</f>
        <v>0</v>
      </c>
      <c r="BI223" s="194">
        <f>IF(N223="nulová",J223,0)</f>
        <v>0</v>
      </c>
      <c r="BJ223" s="18" t="s">
        <v>84</v>
      </c>
      <c r="BK223" s="194">
        <f>ROUND(I223*H223,2)</f>
        <v>0</v>
      </c>
      <c r="BL223" s="18" t="s">
        <v>175</v>
      </c>
      <c r="BM223" s="193" t="s">
        <v>2024</v>
      </c>
    </row>
    <row r="224" s="13" customFormat="1">
      <c r="A224" s="13"/>
      <c r="B224" s="211"/>
      <c r="C224" s="13"/>
      <c r="D224" s="195" t="s">
        <v>220</v>
      </c>
      <c r="E224" s="212" t="s">
        <v>1</v>
      </c>
      <c r="F224" s="213" t="s">
        <v>365</v>
      </c>
      <c r="G224" s="13"/>
      <c r="H224" s="214">
        <v>62.590000000000003</v>
      </c>
      <c r="I224" s="215"/>
      <c r="J224" s="13"/>
      <c r="K224" s="13"/>
      <c r="L224" s="211"/>
      <c r="M224" s="216"/>
      <c r="N224" s="217"/>
      <c r="O224" s="217"/>
      <c r="P224" s="217"/>
      <c r="Q224" s="217"/>
      <c r="R224" s="217"/>
      <c r="S224" s="217"/>
      <c r="T224" s="21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12" t="s">
        <v>220</v>
      </c>
      <c r="AU224" s="212" t="s">
        <v>86</v>
      </c>
      <c r="AV224" s="13" t="s">
        <v>86</v>
      </c>
      <c r="AW224" s="13" t="s">
        <v>33</v>
      </c>
      <c r="AX224" s="13" t="s">
        <v>84</v>
      </c>
      <c r="AY224" s="212" t="s">
        <v>168</v>
      </c>
    </row>
    <row r="225" s="2" customFormat="1" ht="24.15" customHeight="1">
      <c r="A225" s="37"/>
      <c r="B225" s="180"/>
      <c r="C225" s="181" t="s">
        <v>370</v>
      </c>
      <c r="D225" s="181" t="s">
        <v>171</v>
      </c>
      <c r="E225" s="182" t="s">
        <v>367</v>
      </c>
      <c r="F225" s="183" t="s">
        <v>368</v>
      </c>
      <c r="G225" s="184" t="s">
        <v>218</v>
      </c>
      <c r="H225" s="185">
        <v>62.590000000000003</v>
      </c>
      <c r="I225" s="186"/>
      <c r="J225" s="187">
        <f>ROUND(I225*H225,2)</f>
        <v>0</v>
      </c>
      <c r="K225" s="188"/>
      <c r="L225" s="38"/>
      <c r="M225" s="189" t="s">
        <v>1</v>
      </c>
      <c r="N225" s="190" t="s">
        <v>42</v>
      </c>
      <c r="O225" s="76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93" t="s">
        <v>175</v>
      </c>
      <c r="AT225" s="193" t="s">
        <v>171</v>
      </c>
      <c r="AU225" s="193" t="s">
        <v>86</v>
      </c>
      <c r="AY225" s="18" t="s">
        <v>168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18" t="s">
        <v>84</v>
      </c>
      <c r="BK225" s="194">
        <f>ROUND(I225*H225,2)</f>
        <v>0</v>
      </c>
      <c r="BL225" s="18" t="s">
        <v>175</v>
      </c>
      <c r="BM225" s="193" t="s">
        <v>2025</v>
      </c>
    </row>
    <row r="226" s="2" customFormat="1" ht="24.15" customHeight="1">
      <c r="A226" s="37"/>
      <c r="B226" s="180"/>
      <c r="C226" s="181" t="s">
        <v>376</v>
      </c>
      <c r="D226" s="181" t="s">
        <v>171</v>
      </c>
      <c r="E226" s="182" t="s">
        <v>371</v>
      </c>
      <c r="F226" s="183" t="s">
        <v>372</v>
      </c>
      <c r="G226" s="184" t="s">
        <v>242</v>
      </c>
      <c r="H226" s="185">
        <v>0.499</v>
      </c>
      <c r="I226" s="186"/>
      <c r="J226" s="187">
        <f>ROUND(I226*H226,2)</f>
        <v>0</v>
      </c>
      <c r="K226" s="188"/>
      <c r="L226" s="38"/>
      <c r="M226" s="189" t="s">
        <v>1</v>
      </c>
      <c r="N226" s="190" t="s">
        <v>42</v>
      </c>
      <c r="O226" s="76"/>
      <c r="P226" s="191">
        <f>O226*H226</f>
        <v>0</v>
      </c>
      <c r="Q226" s="191">
        <v>1.0508900000000001</v>
      </c>
      <c r="R226" s="191">
        <f>Q226*H226</f>
        <v>0.52439411000000002</v>
      </c>
      <c r="S226" s="191">
        <v>0</v>
      </c>
      <c r="T226" s="192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93" t="s">
        <v>175</v>
      </c>
      <c r="AT226" s="193" t="s">
        <v>171</v>
      </c>
      <c r="AU226" s="193" t="s">
        <v>86</v>
      </c>
      <c r="AY226" s="18" t="s">
        <v>168</v>
      </c>
      <c r="BE226" s="194">
        <f>IF(N226="základní",J226,0)</f>
        <v>0</v>
      </c>
      <c r="BF226" s="194">
        <f>IF(N226="snížená",J226,0)</f>
        <v>0</v>
      </c>
      <c r="BG226" s="194">
        <f>IF(N226="zákl. přenesená",J226,0)</f>
        <v>0</v>
      </c>
      <c r="BH226" s="194">
        <f>IF(N226="sníž. přenesená",J226,0)</f>
        <v>0</v>
      </c>
      <c r="BI226" s="194">
        <f>IF(N226="nulová",J226,0)</f>
        <v>0</v>
      </c>
      <c r="BJ226" s="18" t="s">
        <v>84</v>
      </c>
      <c r="BK226" s="194">
        <f>ROUND(I226*H226,2)</f>
        <v>0</v>
      </c>
      <c r="BL226" s="18" t="s">
        <v>175</v>
      </c>
      <c r="BM226" s="193" t="s">
        <v>2026</v>
      </c>
    </row>
    <row r="227" s="13" customFormat="1">
      <c r="A227" s="13"/>
      <c r="B227" s="211"/>
      <c r="C227" s="13"/>
      <c r="D227" s="195" t="s">
        <v>220</v>
      </c>
      <c r="E227" s="212" t="s">
        <v>1</v>
      </c>
      <c r="F227" s="213" t="s">
        <v>374</v>
      </c>
      <c r="G227" s="13"/>
      <c r="H227" s="214">
        <v>0.499</v>
      </c>
      <c r="I227" s="215"/>
      <c r="J227" s="13"/>
      <c r="K227" s="13"/>
      <c r="L227" s="211"/>
      <c r="M227" s="216"/>
      <c r="N227" s="217"/>
      <c r="O227" s="217"/>
      <c r="P227" s="217"/>
      <c r="Q227" s="217"/>
      <c r="R227" s="217"/>
      <c r="S227" s="217"/>
      <c r="T227" s="21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12" t="s">
        <v>220</v>
      </c>
      <c r="AU227" s="212" t="s">
        <v>86</v>
      </c>
      <c r="AV227" s="13" t="s">
        <v>86</v>
      </c>
      <c r="AW227" s="13" t="s">
        <v>33</v>
      </c>
      <c r="AX227" s="13" t="s">
        <v>84</v>
      </c>
      <c r="AY227" s="212" t="s">
        <v>168</v>
      </c>
    </row>
    <row r="228" s="12" customFormat="1" ht="22.8" customHeight="1">
      <c r="A228" s="12"/>
      <c r="B228" s="168"/>
      <c r="C228" s="12"/>
      <c r="D228" s="169" t="s">
        <v>76</v>
      </c>
      <c r="E228" s="178" t="s">
        <v>175</v>
      </c>
      <c r="F228" s="178" t="s">
        <v>375</v>
      </c>
      <c r="G228" s="12"/>
      <c r="H228" s="12"/>
      <c r="I228" s="171"/>
      <c r="J228" s="179">
        <f>BK228</f>
        <v>0</v>
      </c>
      <c r="K228" s="12"/>
      <c r="L228" s="168"/>
      <c r="M228" s="172"/>
      <c r="N228" s="173"/>
      <c r="O228" s="173"/>
      <c r="P228" s="174">
        <f>SUM(P229:P242)</f>
        <v>0</v>
      </c>
      <c r="Q228" s="173"/>
      <c r="R228" s="174">
        <f>SUM(R229:R242)</f>
        <v>48.01483300999999</v>
      </c>
      <c r="S228" s="173"/>
      <c r="T228" s="175">
        <f>SUM(T229:T242)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69" t="s">
        <v>84</v>
      </c>
      <c r="AT228" s="176" t="s">
        <v>76</v>
      </c>
      <c r="AU228" s="176" t="s">
        <v>84</v>
      </c>
      <c r="AY228" s="169" t="s">
        <v>168</v>
      </c>
      <c r="BK228" s="177">
        <f>SUM(BK229:BK242)</f>
        <v>0</v>
      </c>
    </row>
    <row r="229" s="2" customFormat="1" ht="24.15" customHeight="1">
      <c r="A229" s="37"/>
      <c r="B229" s="180"/>
      <c r="C229" s="181" t="s">
        <v>380</v>
      </c>
      <c r="D229" s="181" t="s">
        <v>171</v>
      </c>
      <c r="E229" s="182" t="s">
        <v>377</v>
      </c>
      <c r="F229" s="183" t="s">
        <v>378</v>
      </c>
      <c r="G229" s="184" t="s">
        <v>242</v>
      </c>
      <c r="H229" s="185">
        <v>0.59999999999999998</v>
      </c>
      <c r="I229" s="186"/>
      <c r="J229" s="187">
        <f>ROUND(I229*H229,2)</f>
        <v>0</v>
      </c>
      <c r="K229" s="188"/>
      <c r="L229" s="38"/>
      <c r="M229" s="189" t="s">
        <v>1</v>
      </c>
      <c r="N229" s="190" t="s">
        <v>42</v>
      </c>
      <c r="O229" s="76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93" t="s">
        <v>175</v>
      </c>
      <c r="AT229" s="193" t="s">
        <v>171</v>
      </c>
      <c r="AU229" s="193" t="s">
        <v>86</v>
      </c>
      <c r="AY229" s="18" t="s">
        <v>168</v>
      </c>
      <c r="BE229" s="194">
        <f>IF(N229="základní",J229,0)</f>
        <v>0</v>
      </c>
      <c r="BF229" s="194">
        <f>IF(N229="snížená",J229,0)</f>
        <v>0</v>
      </c>
      <c r="BG229" s="194">
        <f>IF(N229="zákl. přenesená",J229,0)</f>
        <v>0</v>
      </c>
      <c r="BH229" s="194">
        <f>IF(N229="sníž. přenesená",J229,0)</f>
        <v>0</v>
      </c>
      <c r="BI229" s="194">
        <f>IF(N229="nulová",J229,0)</f>
        <v>0</v>
      </c>
      <c r="BJ229" s="18" t="s">
        <v>84</v>
      </c>
      <c r="BK229" s="194">
        <f>ROUND(I229*H229,2)</f>
        <v>0</v>
      </c>
      <c r="BL229" s="18" t="s">
        <v>175</v>
      </c>
      <c r="BM229" s="193" t="s">
        <v>2027</v>
      </c>
    </row>
    <row r="230" s="2" customFormat="1" ht="55.5" customHeight="1">
      <c r="A230" s="37"/>
      <c r="B230" s="180"/>
      <c r="C230" s="200" t="s">
        <v>384</v>
      </c>
      <c r="D230" s="200" t="s">
        <v>209</v>
      </c>
      <c r="E230" s="201" t="s">
        <v>381</v>
      </c>
      <c r="F230" s="202" t="s">
        <v>382</v>
      </c>
      <c r="G230" s="203" t="s">
        <v>242</v>
      </c>
      <c r="H230" s="204">
        <v>0.59999999999999998</v>
      </c>
      <c r="I230" s="205"/>
      <c r="J230" s="206">
        <f>ROUND(I230*H230,2)</f>
        <v>0</v>
      </c>
      <c r="K230" s="207"/>
      <c r="L230" s="208"/>
      <c r="M230" s="209" t="s">
        <v>1</v>
      </c>
      <c r="N230" s="210" t="s">
        <v>42</v>
      </c>
      <c r="O230" s="76"/>
      <c r="P230" s="191">
        <f>O230*H230</f>
        <v>0</v>
      </c>
      <c r="Q230" s="191">
        <v>1</v>
      </c>
      <c r="R230" s="191">
        <f>Q230*H230</f>
        <v>0.59999999999999998</v>
      </c>
      <c r="S230" s="191">
        <v>0</v>
      </c>
      <c r="T230" s="19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93" t="s">
        <v>203</v>
      </c>
      <c r="AT230" s="193" t="s">
        <v>209</v>
      </c>
      <c r="AU230" s="193" t="s">
        <v>86</v>
      </c>
      <c r="AY230" s="18" t="s">
        <v>168</v>
      </c>
      <c r="BE230" s="194">
        <f>IF(N230="základní",J230,0)</f>
        <v>0</v>
      </c>
      <c r="BF230" s="194">
        <f>IF(N230="snížená",J230,0)</f>
        <v>0</v>
      </c>
      <c r="BG230" s="194">
        <f>IF(N230="zákl. přenesená",J230,0)</f>
        <v>0</v>
      </c>
      <c r="BH230" s="194">
        <f>IF(N230="sníž. přenesená",J230,0)</f>
        <v>0</v>
      </c>
      <c r="BI230" s="194">
        <f>IF(N230="nulová",J230,0)</f>
        <v>0</v>
      </c>
      <c r="BJ230" s="18" t="s">
        <v>84</v>
      </c>
      <c r="BK230" s="194">
        <f>ROUND(I230*H230,2)</f>
        <v>0</v>
      </c>
      <c r="BL230" s="18" t="s">
        <v>175</v>
      </c>
      <c r="BM230" s="193" t="s">
        <v>2028</v>
      </c>
    </row>
    <row r="231" s="2" customFormat="1" ht="21.75" customHeight="1">
      <c r="A231" s="37"/>
      <c r="B231" s="180"/>
      <c r="C231" s="181" t="s">
        <v>390</v>
      </c>
      <c r="D231" s="181" t="s">
        <v>171</v>
      </c>
      <c r="E231" s="182" t="s">
        <v>385</v>
      </c>
      <c r="F231" s="183" t="s">
        <v>386</v>
      </c>
      <c r="G231" s="184" t="s">
        <v>225</v>
      </c>
      <c r="H231" s="185">
        <v>17.469999999999999</v>
      </c>
      <c r="I231" s="186"/>
      <c r="J231" s="187">
        <f>ROUND(I231*H231,2)</f>
        <v>0</v>
      </c>
      <c r="K231" s="188"/>
      <c r="L231" s="38"/>
      <c r="M231" s="189" t="s">
        <v>1</v>
      </c>
      <c r="N231" s="190" t="s">
        <v>42</v>
      </c>
      <c r="O231" s="76"/>
      <c r="P231" s="191">
        <f>O231*H231</f>
        <v>0</v>
      </c>
      <c r="Q231" s="191">
        <v>2.5020099999999998</v>
      </c>
      <c r="R231" s="191">
        <f>Q231*H231</f>
        <v>43.710114699999991</v>
      </c>
      <c r="S231" s="191">
        <v>0</v>
      </c>
      <c r="T231" s="192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93" t="s">
        <v>175</v>
      </c>
      <c r="AT231" s="193" t="s">
        <v>171</v>
      </c>
      <c r="AU231" s="193" t="s">
        <v>86</v>
      </c>
      <c r="AY231" s="18" t="s">
        <v>168</v>
      </c>
      <c r="BE231" s="194">
        <f>IF(N231="základní",J231,0)</f>
        <v>0</v>
      </c>
      <c r="BF231" s="194">
        <f>IF(N231="snížená",J231,0)</f>
        <v>0</v>
      </c>
      <c r="BG231" s="194">
        <f>IF(N231="zákl. přenesená",J231,0)</f>
        <v>0</v>
      </c>
      <c r="BH231" s="194">
        <f>IF(N231="sníž. přenesená",J231,0)</f>
        <v>0</v>
      </c>
      <c r="BI231" s="194">
        <f>IF(N231="nulová",J231,0)</f>
        <v>0</v>
      </c>
      <c r="BJ231" s="18" t="s">
        <v>84</v>
      </c>
      <c r="BK231" s="194">
        <f>ROUND(I231*H231,2)</f>
        <v>0</v>
      </c>
      <c r="BL231" s="18" t="s">
        <v>175</v>
      </c>
      <c r="BM231" s="193" t="s">
        <v>2029</v>
      </c>
    </row>
    <row r="232" s="13" customFormat="1">
      <c r="A232" s="13"/>
      <c r="B232" s="211"/>
      <c r="C232" s="13"/>
      <c r="D232" s="195" t="s">
        <v>220</v>
      </c>
      <c r="E232" s="212" t="s">
        <v>1</v>
      </c>
      <c r="F232" s="213" t="s">
        <v>388</v>
      </c>
      <c r="G232" s="13"/>
      <c r="H232" s="214">
        <v>13.763999999999999</v>
      </c>
      <c r="I232" s="215"/>
      <c r="J232" s="13"/>
      <c r="K232" s="13"/>
      <c r="L232" s="211"/>
      <c r="M232" s="216"/>
      <c r="N232" s="217"/>
      <c r="O232" s="217"/>
      <c r="P232" s="217"/>
      <c r="Q232" s="217"/>
      <c r="R232" s="217"/>
      <c r="S232" s="217"/>
      <c r="T232" s="21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12" t="s">
        <v>220</v>
      </c>
      <c r="AU232" s="212" t="s">
        <v>86</v>
      </c>
      <c r="AV232" s="13" t="s">
        <v>86</v>
      </c>
      <c r="AW232" s="13" t="s">
        <v>33</v>
      </c>
      <c r="AX232" s="13" t="s">
        <v>77</v>
      </c>
      <c r="AY232" s="212" t="s">
        <v>168</v>
      </c>
    </row>
    <row r="233" s="13" customFormat="1">
      <c r="A233" s="13"/>
      <c r="B233" s="211"/>
      <c r="C233" s="13"/>
      <c r="D233" s="195" t="s">
        <v>220</v>
      </c>
      <c r="E233" s="212" t="s">
        <v>1</v>
      </c>
      <c r="F233" s="213" t="s">
        <v>389</v>
      </c>
      <c r="G233" s="13"/>
      <c r="H233" s="214">
        <v>3.706</v>
      </c>
      <c r="I233" s="215"/>
      <c r="J233" s="13"/>
      <c r="K233" s="13"/>
      <c r="L233" s="211"/>
      <c r="M233" s="216"/>
      <c r="N233" s="217"/>
      <c r="O233" s="217"/>
      <c r="P233" s="217"/>
      <c r="Q233" s="217"/>
      <c r="R233" s="217"/>
      <c r="S233" s="217"/>
      <c r="T233" s="21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12" t="s">
        <v>220</v>
      </c>
      <c r="AU233" s="212" t="s">
        <v>86</v>
      </c>
      <c r="AV233" s="13" t="s">
        <v>86</v>
      </c>
      <c r="AW233" s="13" t="s">
        <v>33</v>
      </c>
      <c r="AX233" s="13" t="s">
        <v>77</v>
      </c>
      <c r="AY233" s="212" t="s">
        <v>168</v>
      </c>
    </row>
    <row r="234" s="14" customFormat="1">
      <c r="A234" s="14"/>
      <c r="B234" s="219"/>
      <c r="C234" s="14"/>
      <c r="D234" s="195" t="s">
        <v>220</v>
      </c>
      <c r="E234" s="220" t="s">
        <v>1</v>
      </c>
      <c r="F234" s="221" t="s">
        <v>261</v>
      </c>
      <c r="G234" s="14"/>
      <c r="H234" s="222">
        <v>17.469999999999999</v>
      </c>
      <c r="I234" s="223"/>
      <c r="J234" s="14"/>
      <c r="K234" s="14"/>
      <c r="L234" s="219"/>
      <c r="M234" s="224"/>
      <c r="N234" s="225"/>
      <c r="O234" s="225"/>
      <c r="P234" s="225"/>
      <c r="Q234" s="225"/>
      <c r="R234" s="225"/>
      <c r="S234" s="225"/>
      <c r="T234" s="22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20" t="s">
        <v>220</v>
      </c>
      <c r="AU234" s="220" t="s">
        <v>86</v>
      </c>
      <c r="AV234" s="14" t="s">
        <v>175</v>
      </c>
      <c r="AW234" s="14" t="s">
        <v>33</v>
      </c>
      <c r="AX234" s="14" t="s">
        <v>84</v>
      </c>
      <c r="AY234" s="220" t="s">
        <v>168</v>
      </c>
    </row>
    <row r="235" s="2" customFormat="1" ht="24.15" customHeight="1">
      <c r="A235" s="37"/>
      <c r="B235" s="180"/>
      <c r="C235" s="181" t="s">
        <v>395</v>
      </c>
      <c r="D235" s="181" t="s">
        <v>171</v>
      </c>
      <c r="E235" s="182" t="s">
        <v>391</v>
      </c>
      <c r="F235" s="183" t="s">
        <v>392</v>
      </c>
      <c r="G235" s="184" t="s">
        <v>218</v>
      </c>
      <c r="H235" s="185">
        <v>211.75</v>
      </c>
      <c r="I235" s="186"/>
      <c r="J235" s="187">
        <f>ROUND(I235*H235,2)</f>
        <v>0</v>
      </c>
      <c r="K235" s="188"/>
      <c r="L235" s="38"/>
      <c r="M235" s="189" t="s">
        <v>1</v>
      </c>
      <c r="N235" s="190" t="s">
        <v>42</v>
      </c>
      <c r="O235" s="76"/>
      <c r="P235" s="191">
        <f>O235*H235</f>
        <v>0</v>
      </c>
      <c r="Q235" s="191">
        <v>0.0081200000000000005</v>
      </c>
      <c r="R235" s="191">
        <f>Q235*H235</f>
        <v>1.7194100000000001</v>
      </c>
      <c r="S235" s="191">
        <v>0</v>
      </c>
      <c r="T235" s="192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93" t="s">
        <v>175</v>
      </c>
      <c r="AT235" s="193" t="s">
        <v>171</v>
      </c>
      <c r="AU235" s="193" t="s">
        <v>86</v>
      </c>
      <c r="AY235" s="18" t="s">
        <v>168</v>
      </c>
      <c r="BE235" s="194">
        <f>IF(N235="základní",J235,0)</f>
        <v>0</v>
      </c>
      <c r="BF235" s="194">
        <f>IF(N235="snížená",J235,0)</f>
        <v>0</v>
      </c>
      <c r="BG235" s="194">
        <f>IF(N235="zákl. přenesená",J235,0)</f>
        <v>0</v>
      </c>
      <c r="BH235" s="194">
        <f>IF(N235="sníž. přenesená",J235,0)</f>
        <v>0</v>
      </c>
      <c r="BI235" s="194">
        <f>IF(N235="nulová",J235,0)</f>
        <v>0</v>
      </c>
      <c r="BJ235" s="18" t="s">
        <v>84</v>
      </c>
      <c r="BK235" s="194">
        <f>ROUND(I235*H235,2)</f>
        <v>0</v>
      </c>
      <c r="BL235" s="18" t="s">
        <v>175</v>
      </c>
      <c r="BM235" s="193" t="s">
        <v>2030</v>
      </c>
    </row>
    <row r="236" s="13" customFormat="1">
      <c r="A236" s="13"/>
      <c r="B236" s="211"/>
      <c r="C236" s="13"/>
      <c r="D236" s="195" t="s">
        <v>220</v>
      </c>
      <c r="E236" s="212" t="s">
        <v>1</v>
      </c>
      <c r="F236" s="213" t="s">
        <v>394</v>
      </c>
      <c r="G236" s="13"/>
      <c r="H236" s="214">
        <v>211.75</v>
      </c>
      <c r="I236" s="215"/>
      <c r="J236" s="13"/>
      <c r="K236" s="13"/>
      <c r="L236" s="211"/>
      <c r="M236" s="216"/>
      <c r="N236" s="217"/>
      <c r="O236" s="217"/>
      <c r="P236" s="217"/>
      <c r="Q236" s="217"/>
      <c r="R236" s="217"/>
      <c r="S236" s="217"/>
      <c r="T236" s="21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12" t="s">
        <v>220</v>
      </c>
      <c r="AU236" s="212" t="s">
        <v>86</v>
      </c>
      <c r="AV236" s="13" t="s">
        <v>86</v>
      </c>
      <c r="AW236" s="13" t="s">
        <v>33</v>
      </c>
      <c r="AX236" s="13" t="s">
        <v>84</v>
      </c>
      <c r="AY236" s="212" t="s">
        <v>168</v>
      </c>
    </row>
    <row r="237" s="2" customFormat="1" ht="21.75" customHeight="1">
      <c r="A237" s="37"/>
      <c r="B237" s="180"/>
      <c r="C237" s="181" t="s">
        <v>400</v>
      </c>
      <c r="D237" s="181" t="s">
        <v>171</v>
      </c>
      <c r="E237" s="182" t="s">
        <v>396</v>
      </c>
      <c r="F237" s="183" t="s">
        <v>397</v>
      </c>
      <c r="G237" s="184" t="s">
        <v>218</v>
      </c>
      <c r="H237" s="185">
        <v>56.600000000000001</v>
      </c>
      <c r="I237" s="186"/>
      <c r="J237" s="187">
        <f>ROUND(I237*H237,2)</f>
        <v>0</v>
      </c>
      <c r="K237" s="188"/>
      <c r="L237" s="38"/>
      <c r="M237" s="189" t="s">
        <v>1</v>
      </c>
      <c r="N237" s="190" t="s">
        <v>42</v>
      </c>
      <c r="O237" s="76"/>
      <c r="P237" s="191">
        <f>O237*H237</f>
        <v>0</v>
      </c>
      <c r="Q237" s="191">
        <v>0.0109</v>
      </c>
      <c r="R237" s="191">
        <f>Q237*H237</f>
        <v>0.61694000000000004</v>
      </c>
      <c r="S237" s="191">
        <v>0</v>
      </c>
      <c r="T237" s="19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93" t="s">
        <v>175</v>
      </c>
      <c r="AT237" s="193" t="s">
        <v>171</v>
      </c>
      <c r="AU237" s="193" t="s">
        <v>86</v>
      </c>
      <c r="AY237" s="18" t="s">
        <v>168</v>
      </c>
      <c r="BE237" s="194">
        <f>IF(N237="základní",J237,0)</f>
        <v>0</v>
      </c>
      <c r="BF237" s="194">
        <f>IF(N237="snížená",J237,0)</f>
        <v>0</v>
      </c>
      <c r="BG237" s="194">
        <f>IF(N237="zákl. přenesená",J237,0)</f>
        <v>0</v>
      </c>
      <c r="BH237" s="194">
        <f>IF(N237="sníž. přenesená",J237,0)</f>
        <v>0</v>
      </c>
      <c r="BI237" s="194">
        <f>IF(N237="nulová",J237,0)</f>
        <v>0</v>
      </c>
      <c r="BJ237" s="18" t="s">
        <v>84</v>
      </c>
      <c r="BK237" s="194">
        <f>ROUND(I237*H237,2)</f>
        <v>0</v>
      </c>
      <c r="BL237" s="18" t="s">
        <v>175</v>
      </c>
      <c r="BM237" s="193" t="s">
        <v>2031</v>
      </c>
    </row>
    <row r="238" s="13" customFormat="1">
      <c r="A238" s="13"/>
      <c r="B238" s="211"/>
      <c r="C238" s="13"/>
      <c r="D238" s="195" t="s">
        <v>220</v>
      </c>
      <c r="E238" s="212" t="s">
        <v>1</v>
      </c>
      <c r="F238" s="213" t="s">
        <v>399</v>
      </c>
      <c r="G238" s="13"/>
      <c r="H238" s="214">
        <v>56.600000000000001</v>
      </c>
      <c r="I238" s="215"/>
      <c r="J238" s="13"/>
      <c r="K238" s="13"/>
      <c r="L238" s="211"/>
      <c r="M238" s="216"/>
      <c r="N238" s="217"/>
      <c r="O238" s="217"/>
      <c r="P238" s="217"/>
      <c r="Q238" s="217"/>
      <c r="R238" s="217"/>
      <c r="S238" s="217"/>
      <c r="T238" s="21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12" t="s">
        <v>220</v>
      </c>
      <c r="AU238" s="212" t="s">
        <v>86</v>
      </c>
      <c r="AV238" s="13" t="s">
        <v>86</v>
      </c>
      <c r="AW238" s="13" t="s">
        <v>33</v>
      </c>
      <c r="AX238" s="13" t="s">
        <v>84</v>
      </c>
      <c r="AY238" s="212" t="s">
        <v>168</v>
      </c>
    </row>
    <row r="239" s="2" customFormat="1" ht="16.5" customHeight="1">
      <c r="A239" s="37"/>
      <c r="B239" s="180"/>
      <c r="C239" s="181" t="s">
        <v>405</v>
      </c>
      <c r="D239" s="181" t="s">
        <v>171</v>
      </c>
      <c r="E239" s="182" t="s">
        <v>401</v>
      </c>
      <c r="F239" s="183" t="s">
        <v>402</v>
      </c>
      <c r="G239" s="184" t="s">
        <v>242</v>
      </c>
      <c r="H239" s="185">
        <v>0.50800000000000001</v>
      </c>
      <c r="I239" s="186"/>
      <c r="J239" s="187">
        <f>ROUND(I239*H239,2)</f>
        <v>0</v>
      </c>
      <c r="K239" s="188"/>
      <c r="L239" s="38"/>
      <c r="M239" s="189" t="s">
        <v>1</v>
      </c>
      <c r="N239" s="190" t="s">
        <v>42</v>
      </c>
      <c r="O239" s="76"/>
      <c r="P239" s="191">
        <f>O239*H239</f>
        <v>0</v>
      </c>
      <c r="Q239" s="191">
        <v>1.05555</v>
      </c>
      <c r="R239" s="191">
        <f>Q239*H239</f>
        <v>0.53621940000000001</v>
      </c>
      <c r="S239" s="191">
        <v>0</v>
      </c>
      <c r="T239" s="19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93" t="s">
        <v>175</v>
      </c>
      <c r="AT239" s="193" t="s">
        <v>171</v>
      </c>
      <c r="AU239" s="193" t="s">
        <v>86</v>
      </c>
      <c r="AY239" s="18" t="s">
        <v>168</v>
      </c>
      <c r="BE239" s="194">
        <f>IF(N239="základní",J239,0)</f>
        <v>0</v>
      </c>
      <c r="BF239" s="194">
        <f>IF(N239="snížená",J239,0)</f>
        <v>0</v>
      </c>
      <c r="BG239" s="194">
        <f>IF(N239="zákl. přenesená",J239,0)</f>
        <v>0</v>
      </c>
      <c r="BH239" s="194">
        <f>IF(N239="sníž. přenesená",J239,0)</f>
        <v>0</v>
      </c>
      <c r="BI239" s="194">
        <f>IF(N239="nulová",J239,0)</f>
        <v>0</v>
      </c>
      <c r="BJ239" s="18" t="s">
        <v>84</v>
      </c>
      <c r="BK239" s="194">
        <f>ROUND(I239*H239,2)</f>
        <v>0</v>
      </c>
      <c r="BL239" s="18" t="s">
        <v>175</v>
      </c>
      <c r="BM239" s="193" t="s">
        <v>2032</v>
      </c>
    </row>
    <row r="240" s="13" customFormat="1">
      <c r="A240" s="13"/>
      <c r="B240" s="211"/>
      <c r="C240" s="13"/>
      <c r="D240" s="195" t="s">
        <v>220</v>
      </c>
      <c r="E240" s="212" t="s">
        <v>1</v>
      </c>
      <c r="F240" s="213" t="s">
        <v>404</v>
      </c>
      <c r="G240" s="13"/>
      <c r="H240" s="214">
        <v>0.50800000000000001</v>
      </c>
      <c r="I240" s="215"/>
      <c r="J240" s="13"/>
      <c r="K240" s="13"/>
      <c r="L240" s="211"/>
      <c r="M240" s="216"/>
      <c r="N240" s="217"/>
      <c r="O240" s="217"/>
      <c r="P240" s="217"/>
      <c r="Q240" s="217"/>
      <c r="R240" s="217"/>
      <c r="S240" s="217"/>
      <c r="T240" s="21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12" t="s">
        <v>220</v>
      </c>
      <c r="AU240" s="212" t="s">
        <v>86</v>
      </c>
      <c r="AV240" s="13" t="s">
        <v>86</v>
      </c>
      <c r="AW240" s="13" t="s">
        <v>33</v>
      </c>
      <c r="AX240" s="13" t="s">
        <v>84</v>
      </c>
      <c r="AY240" s="212" t="s">
        <v>168</v>
      </c>
    </row>
    <row r="241" s="2" customFormat="1" ht="16.5" customHeight="1">
      <c r="A241" s="37"/>
      <c r="B241" s="180"/>
      <c r="C241" s="181" t="s">
        <v>411</v>
      </c>
      <c r="D241" s="181" t="s">
        <v>171</v>
      </c>
      <c r="E241" s="182" t="s">
        <v>406</v>
      </c>
      <c r="F241" s="183" t="s">
        <v>407</v>
      </c>
      <c r="G241" s="184" t="s">
        <v>242</v>
      </c>
      <c r="H241" s="185">
        <v>0.78300000000000003</v>
      </c>
      <c r="I241" s="186"/>
      <c r="J241" s="187">
        <f>ROUND(I241*H241,2)</f>
        <v>0</v>
      </c>
      <c r="K241" s="188"/>
      <c r="L241" s="38"/>
      <c r="M241" s="189" t="s">
        <v>1</v>
      </c>
      <c r="N241" s="190" t="s">
        <v>42</v>
      </c>
      <c r="O241" s="76"/>
      <c r="P241" s="191">
        <f>O241*H241</f>
        <v>0</v>
      </c>
      <c r="Q241" s="191">
        <v>1.06277</v>
      </c>
      <c r="R241" s="191">
        <f>Q241*H241</f>
        <v>0.83214891000000002</v>
      </c>
      <c r="S241" s="191">
        <v>0</v>
      </c>
      <c r="T241" s="192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93" t="s">
        <v>175</v>
      </c>
      <c r="AT241" s="193" t="s">
        <v>171</v>
      </c>
      <c r="AU241" s="193" t="s">
        <v>86</v>
      </c>
      <c r="AY241" s="18" t="s">
        <v>168</v>
      </c>
      <c r="BE241" s="194">
        <f>IF(N241="základní",J241,0)</f>
        <v>0</v>
      </c>
      <c r="BF241" s="194">
        <f>IF(N241="snížená",J241,0)</f>
        <v>0</v>
      </c>
      <c r="BG241" s="194">
        <f>IF(N241="zákl. přenesená",J241,0)</f>
        <v>0</v>
      </c>
      <c r="BH241" s="194">
        <f>IF(N241="sníž. přenesená",J241,0)</f>
        <v>0</v>
      </c>
      <c r="BI241" s="194">
        <f>IF(N241="nulová",J241,0)</f>
        <v>0</v>
      </c>
      <c r="BJ241" s="18" t="s">
        <v>84</v>
      </c>
      <c r="BK241" s="194">
        <f>ROUND(I241*H241,2)</f>
        <v>0</v>
      </c>
      <c r="BL241" s="18" t="s">
        <v>175</v>
      </c>
      <c r="BM241" s="193" t="s">
        <v>2033</v>
      </c>
    </row>
    <row r="242" s="13" customFormat="1">
      <c r="A242" s="13"/>
      <c r="B242" s="211"/>
      <c r="C242" s="13"/>
      <c r="D242" s="195" t="s">
        <v>220</v>
      </c>
      <c r="E242" s="212" t="s">
        <v>1</v>
      </c>
      <c r="F242" s="213" t="s">
        <v>409</v>
      </c>
      <c r="G242" s="13"/>
      <c r="H242" s="214">
        <v>0.78300000000000003</v>
      </c>
      <c r="I242" s="215"/>
      <c r="J242" s="13"/>
      <c r="K242" s="13"/>
      <c r="L242" s="211"/>
      <c r="M242" s="216"/>
      <c r="N242" s="217"/>
      <c r="O242" s="217"/>
      <c r="P242" s="217"/>
      <c r="Q242" s="217"/>
      <c r="R242" s="217"/>
      <c r="S242" s="217"/>
      <c r="T242" s="21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12" t="s">
        <v>220</v>
      </c>
      <c r="AU242" s="212" t="s">
        <v>86</v>
      </c>
      <c r="AV242" s="13" t="s">
        <v>86</v>
      </c>
      <c r="AW242" s="13" t="s">
        <v>33</v>
      </c>
      <c r="AX242" s="13" t="s">
        <v>84</v>
      </c>
      <c r="AY242" s="212" t="s">
        <v>168</v>
      </c>
    </row>
    <row r="243" s="12" customFormat="1" ht="22.8" customHeight="1">
      <c r="A243" s="12"/>
      <c r="B243" s="168"/>
      <c r="C243" s="12"/>
      <c r="D243" s="169" t="s">
        <v>76</v>
      </c>
      <c r="E243" s="178" t="s">
        <v>190</v>
      </c>
      <c r="F243" s="178" t="s">
        <v>410</v>
      </c>
      <c r="G243" s="12"/>
      <c r="H243" s="12"/>
      <c r="I243" s="171"/>
      <c r="J243" s="179">
        <f>BK243</f>
        <v>0</v>
      </c>
      <c r="K243" s="12"/>
      <c r="L243" s="168"/>
      <c r="M243" s="172"/>
      <c r="N243" s="173"/>
      <c r="O243" s="173"/>
      <c r="P243" s="174">
        <f>SUM(P244:P250)</f>
        <v>0</v>
      </c>
      <c r="Q243" s="173"/>
      <c r="R243" s="174">
        <f>SUM(R244:R250)</f>
        <v>9.063561</v>
      </c>
      <c r="S243" s="173"/>
      <c r="T243" s="175">
        <f>SUM(T244:T250)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9" t="s">
        <v>84</v>
      </c>
      <c r="AT243" s="176" t="s">
        <v>76</v>
      </c>
      <c r="AU243" s="176" t="s">
        <v>84</v>
      </c>
      <c r="AY243" s="169" t="s">
        <v>168</v>
      </c>
      <c r="BK243" s="177">
        <f>SUM(BK244:BK250)</f>
        <v>0</v>
      </c>
    </row>
    <row r="244" s="2" customFormat="1" ht="24.15" customHeight="1">
      <c r="A244" s="37"/>
      <c r="B244" s="180"/>
      <c r="C244" s="181" t="s">
        <v>415</v>
      </c>
      <c r="D244" s="181" t="s">
        <v>171</v>
      </c>
      <c r="E244" s="182" t="s">
        <v>412</v>
      </c>
      <c r="F244" s="183" t="s">
        <v>413</v>
      </c>
      <c r="G244" s="184" t="s">
        <v>218</v>
      </c>
      <c r="H244" s="185">
        <v>29.16</v>
      </c>
      <c r="I244" s="186"/>
      <c r="J244" s="187">
        <f>ROUND(I244*H244,2)</f>
        <v>0</v>
      </c>
      <c r="K244" s="188"/>
      <c r="L244" s="38"/>
      <c r="M244" s="189" t="s">
        <v>1</v>
      </c>
      <c r="N244" s="190" t="s">
        <v>42</v>
      </c>
      <c r="O244" s="76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93" t="s">
        <v>175</v>
      </c>
      <c r="AT244" s="193" t="s">
        <v>171</v>
      </c>
      <c r="AU244" s="193" t="s">
        <v>86</v>
      </c>
      <c r="AY244" s="18" t="s">
        <v>168</v>
      </c>
      <c r="BE244" s="194">
        <f>IF(N244="základní",J244,0)</f>
        <v>0</v>
      </c>
      <c r="BF244" s="194">
        <f>IF(N244="snížená",J244,0)</f>
        <v>0</v>
      </c>
      <c r="BG244" s="194">
        <f>IF(N244="zákl. přenesená",J244,0)</f>
        <v>0</v>
      </c>
      <c r="BH244" s="194">
        <f>IF(N244="sníž. přenesená",J244,0)</f>
        <v>0</v>
      </c>
      <c r="BI244" s="194">
        <f>IF(N244="nulová",J244,0)</f>
        <v>0</v>
      </c>
      <c r="BJ244" s="18" t="s">
        <v>84</v>
      </c>
      <c r="BK244" s="194">
        <f>ROUND(I244*H244,2)</f>
        <v>0</v>
      </c>
      <c r="BL244" s="18" t="s">
        <v>175</v>
      </c>
      <c r="BM244" s="193" t="s">
        <v>2034</v>
      </c>
    </row>
    <row r="245" s="2" customFormat="1" ht="21.75" customHeight="1">
      <c r="A245" s="37"/>
      <c r="B245" s="180"/>
      <c r="C245" s="181" t="s">
        <v>420</v>
      </c>
      <c r="D245" s="181" t="s">
        <v>171</v>
      </c>
      <c r="E245" s="182" t="s">
        <v>416</v>
      </c>
      <c r="F245" s="183" t="s">
        <v>417</v>
      </c>
      <c r="G245" s="184" t="s">
        <v>218</v>
      </c>
      <c r="H245" s="185">
        <v>29.16</v>
      </c>
      <c r="I245" s="186"/>
      <c r="J245" s="187">
        <f>ROUND(I245*H245,2)</f>
        <v>0</v>
      </c>
      <c r="K245" s="188"/>
      <c r="L245" s="38"/>
      <c r="M245" s="189" t="s">
        <v>1</v>
      </c>
      <c r="N245" s="190" t="s">
        <v>42</v>
      </c>
      <c r="O245" s="76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93" t="s">
        <v>175</v>
      </c>
      <c r="AT245" s="193" t="s">
        <v>171</v>
      </c>
      <c r="AU245" s="193" t="s">
        <v>86</v>
      </c>
      <c r="AY245" s="18" t="s">
        <v>168</v>
      </c>
      <c r="BE245" s="194">
        <f>IF(N245="základní",J245,0)</f>
        <v>0</v>
      </c>
      <c r="BF245" s="194">
        <f>IF(N245="snížená",J245,0)</f>
        <v>0</v>
      </c>
      <c r="BG245" s="194">
        <f>IF(N245="zákl. přenesená",J245,0)</f>
        <v>0</v>
      </c>
      <c r="BH245" s="194">
        <f>IF(N245="sníž. přenesená",J245,0)</f>
        <v>0</v>
      </c>
      <c r="BI245" s="194">
        <f>IF(N245="nulová",J245,0)</f>
        <v>0</v>
      </c>
      <c r="BJ245" s="18" t="s">
        <v>84</v>
      </c>
      <c r="BK245" s="194">
        <f>ROUND(I245*H245,2)</f>
        <v>0</v>
      </c>
      <c r="BL245" s="18" t="s">
        <v>175</v>
      </c>
      <c r="BM245" s="193" t="s">
        <v>2035</v>
      </c>
    </row>
    <row r="246" s="13" customFormat="1">
      <c r="A246" s="13"/>
      <c r="B246" s="211"/>
      <c r="C246" s="13"/>
      <c r="D246" s="195" t="s">
        <v>220</v>
      </c>
      <c r="E246" s="212" t="s">
        <v>1</v>
      </c>
      <c r="F246" s="213" t="s">
        <v>419</v>
      </c>
      <c r="G246" s="13"/>
      <c r="H246" s="214">
        <v>29.16</v>
      </c>
      <c r="I246" s="215"/>
      <c r="J246" s="13"/>
      <c r="K246" s="13"/>
      <c r="L246" s="211"/>
      <c r="M246" s="216"/>
      <c r="N246" s="217"/>
      <c r="O246" s="217"/>
      <c r="P246" s="217"/>
      <c r="Q246" s="217"/>
      <c r="R246" s="217"/>
      <c r="S246" s="217"/>
      <c r="T246" s="21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12" t="s">
        <v>220</v>
      </c>
      <c r="AU246" s="212" t="s">
        <v>86</v>
      </c>
      <c r="AV246" s="13" t="s">
        <v>86</v>
      </c>
      <c r="AW246" s="13" t="s">
        <v>33</v>
      </c>
      <c r="AX246" s="13" t="s">
        <v>84</v>
      </c>
      <c r="AY246" s="212" t="s">
        <v>168</v>
      </c>
    </row>
    <row r="247" s="2" customFormat="1" ht="21.75" customHeight="1">
      <c r="A247" s="37"/>
      <c r="B247" s="180"/>
      <c r="C247" s="181" t="s">
        <v>424</v>
      </c>
      <c r="D247" s="181" t="s">
        <v>171</v>
      </c>
      <c r="E247" s="182" t="s">
        <v>421</v>
      </c>
      <c r="F247" s="183" t="s">
        <v>422</v>
      </c>
      <c r="G247" s="184" t="s">
        <v>218</v>
      </c>
      <c r="H247" s="185">
        <v>29.16</v>
      </c>
      <c r="I247" s="186"/>
      <c r="J247" s="187">
        <f>ROUND(I247*H247,2)</f>
        <v>0</v>
      </c>
      <c r="K247" s="188"/>
      <c r="L247" s="38"/>
      <c r="M247" s="189" t="s">
        <v>1</v>
      </c>
      <c r="N247" s="190" t="s">
        <v>42</v>
      </c>
      <c r="O247" s="76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93" t="s">
        <v>175</v>
      </c>
      <c r="AT247" s="193" t="s">
        <v>171</v>
      </c>
      <c r="AU247" s="193" t="s">
        <v>86</v>
      </c>
      <c r="AY247" s="18" t="s">
        <v>168</v>
      </c>
      <c r="BE247" s="194">
        <f>IF(N247="základní",J247,0)</f>
        <v>0</v>
      </c>
      <c r="BF247" s="194">
        <f>IF(N247="snížená",J247,0)</f>
        <v>0</v>
      </c>
      <c r="BG247" s="194">
        <f>IF(N247="zákl. přenesená",J247,0)</f>
        <v>0</v>
      </c>
      <c r="BH247" s="194">
        <f>IF(N247="sníž. přenesená",J247,0)</f>
        <v>0</v>
      </c>
      <c r="BI247" s="194">
        <f>IF(N247="nulová",J247,0)</f>
        <v>0</v>
      </c>
      <c r="BJ247" s="18" t="s">
        <v>84</v>
      </c>
      <c r="BK247" s="194">
        <f>ROUND(I247*H247,2)</f>
        <v>0</v>
      </c>
      <c r="BL247" s="18" t="s">
        <v>175</v>
      </c>
      <c r="BM247" s="193" t="s">
        <v>2036</v>
      </c>
    </row>
    <row r="248" s="2" customFormat="1" ht="24.15" customHeight="1">
      <c r="A248" s="37"/>
      <c r="B248" s="180"/>
      <c r="C248" s="181" t="s">
        <v>428</v>
      </c>
      <c r="D248" s="181" t="s">
        <v>171</v>
      </c>
      <c r="E248" s="182" t="s">
        <v>425</v>
      </c>
      <c r="F248" s="183" t="s">
        <v>426</v>
      </c>
      <c r="G248" s="184" t="s">
        <v>218</v>
      </c>
      <c r="H248" s="185">
        <v>40.25</v>
      </c>
      <c r="I248" s="186"/>
      <c r="J248" s="187">
        <f>ROUND(I248*H248,2)</f>
        <v>0</v>
      </c>
      <c r="K248" s="188"/>
      <c r="L248" s="38"/>
      <c r="M248" s="189" t="s">
        <v>1</v>
      </c>
      <c r="N248" s="190" t="s">
        <v>42</v>
      </c>
      <c r="O248" s="76"/>
      <c r="P248" s="191">
        <f>O248*H248</f>
        <v>0</v>
      </c>
      <c r="Q248" s="191">
        <v>0.089219999999999994</v>
      </c>
      <c r="R248" s="191">
        <f>Q248*H248</f>
        <v>3.5911049999999998</v>
      </c>
      <c r="S248" s="191">
        <v>0</v>
      </c>
      <c r="T248" s="192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93" t="s">
        <v>175</v>
      </c>
      <c r="AT248" s="193" t="s">
        <v>171</v>
      </c>
      <c r="AU248" s="193" t="s">
        <v>86</v>
      </c>
      <c r="AY248" s="18" t="s">
        <v>168</v>
      </c>
      <c r="BE248" s="194">
        <f>IF(N248="základní",J248,0)</f>
        <v>0</v>
      </c>
      <c r="BF248" s="194">
        <f>IF(N248="snížená",J248,0)</f>
        <v>0</v>
      </c>
      <c r="BG248" s="194">
        <f>IF(N248="zákl. přenesená",J248,0)</f>
        <v>0</v>
      </c>
      <c r="BH248" s="194">
        <f>IF(N248="sníž. přenesená",J248,0)</f>
        <v>0</v>
      </c>
      <c r="BI248" s="194">
        <f>IF(N248="nulová",J248,0)</f>
        <v>0</v>
      </c>
      <c r="BJ248" s="18" t="s">
        <v>84</v>
      </c>
      <c r="BK248" s="194">
        <f>ROUND(I248*H248,2)</f>
        <v>0</v>
      </c>
      <c r="BL248" s="18" t="s">
        <v>175</v>
      </c>
      <c r="BM248" s="193" t="s">
        <v>2037</v>
      </c>
    </row>
    <row r="249" s="2" customFormat="1" ht="24.15" customHeight="1">
      <c r="A249" s="37"/>
      <c r="B249" s="180"/>
      <c r="C249" s="200" t="s">
        <v>434</v>
      </c>
      <c r="D249" s="200" t="s">
        <v>209</v>
      </c>
      <c r="E249" s="201" t="s">
        <v>429</v>
      </c>
      <c r="F249" s="202" t="s">
        <v>430</v>
      </c>
      <c r="G249" s="203" t="s">
        <v>218</v>
      </c>
      <c r="H249" s="204">
        <v>41.457999999999998</v>
      </c>
      <c r="I249" s="205"/>
      <c r="J249" s="206">
        <f>ROUND(I249*H249,2)</f>
        <v>0</v>
      </c>
      <c r="K249" s="207"/>
      <c r="L249" s="208"/>
      <c r="M249" s="209" t="s">
        <v>1</v>
      </c>
      <c r="N249" s="210" t="s">
        <v>42</v>
      </c>
      <c r="O249" s="76"/>
      <c r="P249" s="191">
        <f>O249*H249</f>
        <v>0</v>
      </c>
      <c r="Q249" s="191">
        <v>0.13200000000000001</v>
      </c>
      <c r="R249" s="191">
        <f>Q249*H249</f>
        <v>5.4724560000000002</v>
      </c>
      <c r="S249" s="191">
        <v>0</v>
      </c>
      <c r="T249" s="192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93" t="s">
        <v>203</v>
      </c>
      <c r="AT249" s="193" t="s">
        <v>209</v>
      </c>
      <c r="AU249" s="193" t="s">
        <v>86</v>
      </c>
      <c r="AY249" s="18" t="s">
        <v>168</v>
      </c>
      <c r="BE249" s="194">
        <f>IF(N249="základní",J249,0)</f>
        <v>0</v>
      </c>
      <c r="BF249" s="194">
        <f>IF(N249="snížená",J249,0)</f>
        <v>0</v>
      </c>
      <c r="BG249" s="194">
        <f>IF(N249="zákl. přenesená",J249,0)</f>
        <v>0</v>
      </c>
      <c r="BH249" s="194">
        <f>IF(N249="sníž. přenesená",J249,0)</f>
        <v>0</v>
      </c>
      <c r="BI249" s="194">
        <f>IF(N249="nulová",J249,0)</f>
        <v>0</v>
      </c>
      <c r="BJ249" s="18" t="s">
        <v>84</v>
      </c>
      <c r="BK249" s="194">
        <f>ROUND(I249*H249,2)</f>
        <v>0</v>
      </c>
      <c r="BL249" s="18" t="s">
        <v>175</v>
      </c>
      <c r="BM249" s="193" t="s">
        <v>2038</v>
      </c>
    </row>
    <row r="250" s="13" customFormat="1">
      <c r="A250" s="13"/>
      <c r="B250" s="211"/>
      <c r="C250" s="13"/>
      <c r="D250" s="195" t="s">
        <v>220</v>
      </c>
      <c r="E250" s="13"/>
      <c r="F250" s="213" t="s">
        <v>432</v>
      </c>
      <c r="G250" s="13"/>
      <c r="H250" s="214">
        <v>41.457999999999998</v>
      </c>
      <c r="I250" s="215"/>
      <c r="J250" s="13"/>
      <c r="K250" s="13"/>
      <c r="L250" s="211"/>
      <c r="M250" s="216"/>
      <c r="N250" s="217"/>
      <c r="O250" s="217"/>
      <c r="P250" s="217"/>
      <c r="Q250" s="217"/>
      <c r="R250" s="217"/>
      <c r="S250" s="217"/>
      <c r="T250" s="21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12" t="s">
        <v>220</v>
      </c>
      <c r="AU250" s="212" t="s">
        <v>86</v>
      </c>
      <c r="AV250" s="13" t="s">
        <v>86</v>
      </c>
      <c r="AW250" s="13" t="s">
        <v>3</v>
      </c>
      <c r="AX250" s="13" t="s">
        <v>84</v>
      </c>
      <c r="AY250" s="212" t="s">
        <v>168</v>
      </c>
    </row>
    <row r="251" s="12" customFormat="1" ht="22.8" customHeight="1">
      <c r="A251" s="12"/>
      <c r="B251" s="168"/>
      <c r="C251" s="12"/>
      <c r="D251" s="169" t="s">
        <v>76</v>
      </c>
      <c r="E251" s="178" t="s">
        <v>194</v>
      </c>
      <c r="F251" s="178" t="s">
        <v>433</v>
      </c>
      <c r="G251" s="12"/>
      <c r="H251" s="12"/>
      <c r="I251" s="171"/>
      <c r="J251" s="179">
        <f>BK251</f>
        <v>0</v>
      </c>
      <c r="K251" s="12"/>
      <c r="L251" s="168"/>
      <c r="M251" s="172"/>
      <c r="N251" s="173"/>
      <c r="O251" s="173"/>
      <c r="P251" s="174">
        <f>SUM(P252:P353)</f>
        <v>0</v>
      </c>
      <c r="Q251" s="173"/>
      <c r="R251" s="174">
        <f>SUM(R252:R353)</f>
        <v>33.369845610000006</v>
      </c>
      <c r="S251" s="173"/>
      <c r="T251" s="175">
        <f>SUM(T252:T353)</f>
        <v>0.00104006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9" t="s">
        <v>84</v>
      </c>
      <c r="AT251" s="176" t="s">
        <v>76</v>
      </c>
      <c r="AU251" s="176" t="s">
        <v>84</v>
      </c>
      <c r="AY251" s="169" t="s">
        <v>168</v>
      </c>
      <c r="BK251" s="177">
        <f>SUM(BK252:BK353)</f>
        <v>0</v>
      </c>
    </row>
    <row r="252" s="2" customFormat="1" ht="24.15" customHeight="1">
      <c r="A252" s="37"/>
      <c r="B252" s="180"/>
      <c r="C252" s="181" t="s">
        <v>438</v>
      </c>
      <c r="D252" s="181" t="s">
        <v>171</v>
      </c>
      <c r="E252" s="182" t="s">
        <v>435</v>
      </c>
      <c r="F252" s="183" t="s">
        <v>436</v>
      </c>
      <c r="G252" s="184" t="s">
        <v>218</v>
      </c>
      <c r="H252" s="185">
        <v>265.19999999999999</v>
      </c>
      <c r="I252" s="186"/>
      <c r="J252" s="187">
        <f>ROUND(I252*H252,2)</f>
        <v>0</v>
      </c>
      <c r="K252" s="188"/>
      <c r="L252" s="38"/>
      <c r="M252" s="189" t="s">
        <v>1</v>
      </c>
      <c r="N252" s="190" t="s">
        <v>42</v>
      </c>
      <c r="O252" s="76"/>
      <c r="P252" s="191">
        <f>O252*H252</f>
        <v>0</v>
      </c>
      <c r="Q252" s="191">
        <v>0.00025999999999999998</v>
      </c>
      <c r="R252" s="191">
        <f>Q252*H252</f>
        <v>0.068951999999999986</v>
      </c>
      <c r="S252" s="191">
        <v>0</v>
      </c>
      <c r="T252" s="192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93" t="s">
        <v>175</v>
      </c>
      <c r="AT252" s="193" t="s">
        <v>171</v>
      </c>
      <c r="AU252" s="193" t="s">
        <v>86</v>
      </c>
      <c r="AY252" s="18" t="s">
        <v>168</v>
      </c>
      <c r="BE252" s="194">
        <f>IF(N252="základní",J252,0)</f>
        <v>0</v>
      </c>
      <c r="BF252" s="194">
        <f>IF(N252="snížená",J252,0)</f>
        <v>0</v>
      </c>
      <c r="BG252" s="194">
        <f>IF(N252="zákl. přenesená",J252,0)</f>
        <v>0</v>
      </c>
      <c r="BH252" s="194">
        <f>IF(N252="sníž. přenesená",J252,0)</f>
        <v>0</v>
      </c>
      <c r="BI252" s="194">
        <f>IF(N252="nulová",J252,0)</f>
        <v>0</v>
      </c>
      <c r="BJ252" s="18" t="s">
        <v>84</v>
      </c>
      <c r="BK252" s="194">
        <f>ROUND(I252*H252,2)</f>
        <v>0</v>
      </c>
      <c r="BL252" s="18" t="s">
        <v>175</v>
      </c>
      <c r="BM252" s="193" t="s">
        <v>2039</v>
      </c>
    </row>
    <row r="253" s="2" customFormat="1" ht="24.15" customHeight="1">
      <c r="A253" s="37"/>
      <c r="B253" s="180"/>
      <c r="C253" s="181" t="s">
        <v>444</v>
      </c>
      <c r="D253" s="181" t="s">
        <v>171</v>
      </c>
      <c r="E253" s="182" t="s">
        <v>439</v>
      </c>
      <c r="F253" s="183" t="s">
        <v>440</v>
      </c>
      <c r="G253" s="184" t="s">
        <v>218</v>
      </c>
      <c r="H253" s="185">
        <v>265.19999999999999</v>
      </c>
      <c r="I253" s="186"/>
      <c r="J253" s="187">
        <f>ROUND(I253*H253,2)</f>
        <v>0</v>
      </c>
      <c r="K253" s="188"/>
      <c r="L253" s="38"/>
      <c r="M253" s="189" t="s">
        <v>1</v>
      </c>
      <c r="N253" s="190" t="s">
        <v>42</v>
      </c>
      <c r="O253" s="76"/>
      <c r="P253" s="191">
        <f>O253*H253</f>
        <v>0</v>
      </c>
      <c r="Q253" s="191">
        <v>0.018380000000000001</v>
      </c>
      <c r="R253" s="191">
        <f>Q253*H253</f>
        <v>4.8743759999999998</v>
      </c>
      <c r="S253" s="191">
        <v>0</v>
      </c>
      <c r="T253" s="192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93" t="s">
        <v>175</v>
      </c>
      <c r="AT253" s="193" t="s">
        <v>171</v>
      </c>
      <c r="AU253" s="193" t="s">
        <v>86</v>
      </c>
      <c r="AY253" s="18" t="s">
        <v>168</v>
      </c>
      <c r="BE253" s="194">
        <f>IF(N253="základní",J253,0)</f>
        <v>0</v>
      </c>
      <c r="BF253" s="194">
        <f>IF(N253="snížená",J253,0)</f>
        <v>0</v>
      </c>
      <c r="BG253" s="194">
        <f>IF(N253="zákl. přenesená",J253,0)</f>
        <v>0</v>
      </c>
      <c r="BH253" s="194">
        <f>IF(N253="sníž. přenesená",J253,0)</f>
        <v>0</v>
      </c>
      <c r="BI253" s="194">
        <f>IF(N253="nulová",J253,0)</f>
        <v>0</v>
      </c>
      <c r="BJ253" s="18" t="s">
        <v>84</v>
      </c>
      <c r="BK253" s="194">
        <f>ROUND(I253*H253,2)</f>
        <v>0</v>
      </c>
      <c r="BL253" s="18" t="s">
        <v>175</v>
      </c>
      <c r="BM253" s="193" t="s">
        <v>2040</v>
      </c>
    </row>
    <row r="254" s="13" customFormat="1">
      <c r="A254" s="13"/>
      <c r="B254" s="211"/>
      <c r="C254" s="13"/>
      <c r="D254" s="195" t="s">
        <v>220</v>
      </c>
      <c r="E254" s="212" t="s">
        <v>1</v>
      </c>
      <c r="F254" s="213" t="s">
        <v>442</v>
      </c>
      <c r="G254" s="13"/>
      <c r="H254" s="214">
        <v>194.40000000000001</v>
      </c>
      <c r="I254" s="215"/>
      <c r="J254" s="13"/>
      <c r="K254" s="13"/>
      <c r="L254" s="211"/>
      <c r="M254" s="216"/>
      <c r="N254" s="217"/>
      <c r="O254" s="217"/>
      <c r="P254" s="217"/>
      <c r="Q254" s="217"/>
      <c r="R254" s="217"/>
      <c r="S254" s="217"/>
      <c r="T254" s="218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12" t="s">
        <v>220</v>
      </c>
      <c r="AU254" s="212" t="s">
        <v>86</v>
      </c>
      <c r="AV254" s="13" t="s">
        <v>86</v>
      </c>
      <c r="AW254" s="13" t="s">
        <v>33</v>
      </c>
      <c r="AX254" s="13" t="s">
        <v>77</v>
      </c>
      <c r="AY254" s="212" t="s">
        <v>168</v>
      </c>
    </row>
    <row r="255" s="13" customFormat="1">
      <c r="A255" s="13"/>
      <c r="B255" s="211"/>
      <c r="C255" s="13"/>
      <c r="D255" s="195" t="s">
        <v>220</v>
      </c>
      <c r="E255" s="212" t="s">
        <v>1</v>
      </c>
      <c r="F255" s="213" t="s">
        <v>443</v>
      </c>
      <c r="G255" s="13"/>
      <c r="H255" s="214">
        <v>70.799999999999997</v>
      </c>
      <c r="I255" s="215"/>
      <c r="J255" s="13"/>
      <c r="K255" s="13"/>
      <c r="L255" s="211"/>
      <c r="M255" s="216"/>
      <c r="N255" s="217"/>
      <c r="O255" s="217"/>
      <c r="P255" s="217"/>
      <c r="Q255" s="217"/>
      <c r="R255" s="217"/>
      <c r="S255" s="217"/>
      <c r="T255" s="21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12" t="s">
        <v>220</v>
      </c>
      <c r="AU255" s="212" t="s">
        <v>86</v>
      </c>
      <c r="AV255" s="13" t="s">
        <v>86</v>
      </c>
      <c r="AW255" s="13" t="s">
        <v>33</v>
      </c>
      <c r="AX255" s="13" t="s">
        <v>77</v>
      </c>
      <c r="AY255" s="212" t="s">
        <v>168</v>
      </c>
    </row>
    <row r="256" s="14" customFormat="1">
      <c r="A256" s="14"/>
      <c r="B256" s="219"/>
      <c r="C256" s="14"/>
      <c r="D256" s="195" t="s">
        <v>220</v>
      </c>
      <c r="E256" s="220" t="s">
        <v>1</v>
      </c>
      <c r="F256" s="221" t="s">
        <v>261</v>
      </c>
      <c r="G256" s="14"/>
      <c r="H256" s="222">
        <v>265.19999999999999</v>
      </c>
      <c r="I256" s="223"/>
      <c r="J256" s="14"/>
      <c r="K256" s="14"/>
      <c r="L256" s="219"/>
      <c r="M256" s="224"/>
      <c r="N256" s="225"/>
      <c r="O256" s="225"/>
      <c r="P256" s="225"/>
      <c r="Q256" s="225"/>
      <c r="R256" s="225"/>
      <c r="S256" s="225"/>
      <c r="T256" s="22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20" t="s">
        <v>220</v>
      </c>
      <c r="AU256" s="220" t="s">
        <v>86</v>
      </c>
      <c r="AV256" s="14" t="s">
        <v>175</v>
      </c>
      <c r="AW256" s="14" t="s">
        <v>33</v>
      </c>
      <c r="AX256" s="14" t="s">
        <v>84</v>
      </c>
      <c r="AY256" s="220" t="s">
        <v>168</v>
      </c>
    </row>
    <row r="257" s="2" customFormat="1" ht="24.15" customHeight="1">
      <c r="A257" s="37"/>
      <c r="B257" s="180"/>
      <c r="C257" s="181" t="s">
        <v>449</v>
      </c>
      <c r="D257" s="181" t="s">
        <v>171</v>
      </c>
      <c r="E257" s="182" t="s">
        <v>445</v>
      </c>
      <c r="F257" s="183" t="s">
        <v>446</v>
      </c>
      <c r="G257" s="184" t="s">
        <v>316</v>
      </c>
      <c r="H257" s="185">
        <v>1</v>
      </c>
      <c r="I257" s="186"/>
      <c r="J257" s="187">
        <f>ROUND(I257*H257,2)</f>
        <v>0</v>
      </c>
      <c r="K257" s="188"/>
      <c r="L257" s="38"/>
      <c r="M257" s="189" t="s">
        <v>1</v>
      </c>
      <c r="N257" s="190" t="s">
        <v>42</v>
      </c>
      <c r="O257" s="76"/>
      <c r="P257" s="191">
        <f>O257*H257</f>
        <v>0</v>
      </c>
      <c r="Q257" s="191">
        <v>0.010699999999999999</v>
      </c>
      <c r="R257" s="191">
        <f>Q257*H257</f>
        <v>0.010699999999999999</v>
      </c>
      <c r="S257" s="191">
        <v>0</v>
      </c>
      <c r="T257" s="192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93" t="s">
        <v>175</v>
      </c>
      <c r="AT257" s="193" t="s">
        <v>171</v>
      </c>
      <c r="AU257" s="193" t="s">
        <v>86</v>
      </c>
      <c r="AY257" s="18" t="s">
        <v>168</v>
      </c>
      <c r="BE257" s="194">
        <f>IF(N257="základní",J257,0)</f>
        <v>0</v>
      </c>
      <c r="BF257" s="194">
        <f>IF(N257="snížená",J257,0)</f>
        <v>0</v>
      </c>
      <c r="BG257" s="194">
        <f>IF(N257="zákl. přenesená",J257,0)</f>
        <v>0</v>
      </c>
      <c r="BH257" s="194">
        <f>IF(N257="sníž. přenesená",J257,0)</f>
        <v>0</v>
      </c>
      <c r="BI257" s="194">
        <f>IF(N257="nulová",J257,0)</f>
        <v>0</v>
      </c>
      <c r="BJ257" s="18" t="s">
        <v>84</v>
      </c>
      <c r="BK257" s="194">
        <f>ROUND(I257*H257,2)</f>
        <v>0</v>
      </c>
      <c r="BL257" s="18" t="s">
        <v>175</v>
      </c>
      <c r="BM257" s="193" t="s">
        <v>2041</v>
      </c>
    </row>
    <row r="258" s="13" customFormat="1">
      <c r="A258" s="13"/>
      <c r="B258" s="211"/>
      <c r="C258" s="13"/>
      <c r="D258" s="195" t="s">
        <v>220</v>
      </c>
      <c r="E258" s="212" t="s">
        <v>1</v>
      </c>
      <c r="F258" s="213" t="s">
        <v>2042</v>
      </c>
      <c r="G258" s="13"/>
      <c r="H258" s="214">
        <v>1</v>
      </c>
      <c r="I258" s="215"/>
      <c r="J258" s="13"/>
      <c r="K258" s="13"/>
      <c r="L258" s="211"/>
      <c r="M258" s="216"/>
      <c r="N258" s="217"/>
      <c r="O258" s="217"/>
      <c r="P258" s="217"/>
      <c r="Q258" s="217"/>
      <c r="R258" s="217"/>
      <c r="S258" s="217"/>
      <c r="T258" s="21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12" t="s">
        <v>220</v>
      </c>
      <c r="AU258" s="212" t="s">
        <v>86</v>
      </c>
      <c r="AV258" s="13" t="s">
        <v>86</v>
      </c>
      <c r="AW258" s="13" t="s">
        <v>33</v>
      </c>
      <c r="AX258" s="13" t="s">
        <v>84</v>
      </c>
      <c r="AY258" s="212" t="s">
        <v>168</v>
      </c>
    </row>
    <row r="259" s="2" customFormat="1" ht="24.15" customHeight="1">
      <c r="A259" s="37"/>
      <c r="B259" s="180"/>
      <c r="C259" s="181" t="s">
        <v>453</v>
      </c>
      <c r="D259" s="181" t="s">
        <v>171</v>
      </c>
      <c r="E259" s="182" t="s">
        <v>450</v>
      </c>
      <c r="F259" s="183" t="s">
        <v>451</v>
      </c>
      <c r="G259" s="184" t="s">
        <v>218</v>
      </c>
      <c r="H259" s="185">
        <v>365.96899999999999</v>
      </c>
      <c r="I259" s="186"/>
      <c r="J259" s="187">
        <f>ROUND(I259*H259,2)</f>
        <v>0</v>
      </c>
      <c r="K259" s="188"/>
      <c r="L259" s="38"/>
      <c r="M259" s="189" t="s">
        <v>1</v>
      </c>
      <c r="N259" s="190" t="s">
        <v>42</v>
      </c>
      <c r="O259" s="76"/>
      <c r="P259" s="191">
        <f>O259*H259</f>
        <v>0</v>
      </c>
      <c r="Q259" s="191">
        <v>0.0049399999999999999</v>
      </c>
      <c r="R259" s="191">
        <f>Q259*H259</f>
        <v>1.80788686</v>
      </c>
      <c r="S259" s="191">
        <v>0</v>
      </c>
      <c r="T259" s="192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93" t="s">
        <v>175</v>
      </c>
      <c r="AT259" s="193" t="s">
        <v>171</v>
      </c>
      <c r="AU259" s="193" t="s">
        <v>86</v>
      </c>
      <c r="AY259" s="18" t="s">
        <v>168</v>
      </c>
      <c r="BE259" s="194">
        <f>IF(N259="základní",J259,0)</f>
        <v>0</v>
      </c>
      <c r="BF259" s="194">
        <f>IF(N259="snížená",J259,0)</f>
        <v>0</v>
      </c>
      <c r="BG259" s="194">
        <f>IF(N259="zákl. přenesená",J259,0)</f>
        <v>0</v>
      </c>
      <c r="BH259" s="194">
        <f>IF(N259="sníž. přenesená",J259,0)</f>
        <v>0</v>
      </c>
      <c r="BI259" s="194">
        <f>IF(N259="nulová",J259,0)</f>
        <v>0</v>
      </c>
      <c r="BJ259" s="18" t="s">
        <v>84</v>
      </c>
      <c r="BK259" s="194">
        <f>ROUND(I259*H259,2)</f>
        <v>0</v>
      </c>
      <c r="BL259" s="18" t="s">
        <v>175</v>
      </c>
      <c r="BM259" s="193" t="s">
        <v>2043</v>
      </c>
    </row>
    <row r="260" s="2" customFormat="1" ht="24.15" customHeight="1">
      <c r="A260" s="37"/>
      <c r="B260" s="180"/>
      <c r="C260" s="181" t="s">
        <v>466</v>
      </c>
      <c r="D260" s="181" t="s">
        <v>171</v>
      </c>
      <c r="E260" s="182" t="s">
        <v>454</v>
      </c>
      <c r="F260" s="183" t="s">
        <v>455</v>
      </c>
      <c r="G260" s="184" t="s">
        <v>218</v>
      </c>
      <c r="H260" s="185">
        <v>365.96899999999999</v>
      </c>
      <c r="I260" s="186"/>
      <c r="J260" s="187">
        <f>ROUND(I260*H260,2)</f>
        <v>0</v>
      </c>
      <c r="K260" s="188"/>
      <c r="L260" s="38"/>
      <c r="M260" s="189" t="s">
        <v>1</v>
      </c>
      <c r="N260" s="190" t="s">
        <v>42</v>
      </c>
      <c r="O260" s="76"/>
      <c r="P260" s="191">
        <f>O260*H260</f>
        <v>0</v>
      </c>
      <c r="Q260" s="191">
        <v>0.018380000000000001</v>
      </c>
      <c r="R260" s="191">
        <f>Q260*H260</f>
        <v>6.7265102199999998</v>
      </c>
      <c r="S260" s="191">
        <v>0</v>
      </c>
      <c r="T260" s="192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93" t="s">
        <v>175</v>
      </c>
      <c r="AT260" s="193" t="s">
        <v>171</v>
      </c>
      <c r="AU260" s="193" t="s">
        <v>86</v>
      </c>
      <c r="AY260" s="18" t="s">
        <v>168</v>
      </c>
      <c r="BE260" s="194">
        <f>IF(N260="základní",J260,0)</f>
        <v>0</v>
      </c>
      <c r="BF260" s="194">
        <f>IF(N260="snížená",J260,0)</f>
        <v>0</v>
      </c>
      <c r="BG260" s="194">
        <f>IF(N260="zákl. přenesená",J260,0)</f>
        <v>0</v>
      </c>
      <c r="BH260" s="194">
        <f>IF(N260="sníž. přenesená",J260,0)</f>
        <v>0</v>
      </c>
      <c r="BI260" s="194">
        <f>IF(N260="nulová",J260,0)</f>
        <v>0</v>
      </c>
      <c r="BJ260" s="18" t="s">
        <v>84</v>
      </c>
      <c r="BK260" s="194">
        <f>ROUND(I260*H260,2)</f>
        <v>0</v>
      </c>
      <c r="BL260" s="18" t="s">
        <v>175</v>
      </c>
      <c r="BM260" s="193" t="s">
        <v>2044</v>
      </c>
    </row>
    <row r="261" s="13" customFormat="1">
      <c r="A261" s="13"/>
      <c r="B261" s="211"/>
      <c r="C261" s="13"/>
      <c r="D261" s="195" t="s">
        <v>220</v>
      </c>
      <c r="E261" s="212" t="s">
        <v>1</v>
      </c>
      <c r="F261" s="213" t="s">
        <v>457</v>
      </c>
      <c r="G261" s="13"/>
      <c r="H261" s="214">
        <v>361.80000000000001</v>
      </c>
      <c r="I261" s="215"/>
      <c r="J261" s="13"/>
      <c r="K261" s="13"/>
      <c r="L261" s="211"/>
      <c r="M261" s="216"/>
      <c r="N261" s="217"/>
      <c r="O261" s="217"/>
      <c r="P261" s="217"/>
      <c r="Q261" s="217"/>
      <c r="R261" s="217"/>
      <c r="S261" s="217"/>
      <c r="T261" s="21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12" t="s">
        <v>220</v>
      </c>
      <c r="AU261" s="212" t="s">
        <v>86</v>
      </c>
      <c r="AV261" s="13" t="s">
        <v>86</v>
      </c>
      <c r="AW261" s="13" t="s">
        <v>33</v>
      </c>
      <c r="AX261" s="13" t="s">
        <v>77</v>
      </c>
      <c r="AY261" s="212" t="s">
        <v>168</v>
      </c>
    </row>
    <row r="262" s="13" customFormat="1">
      <c r="A262" s="13"/>
      <c r="B262" s="211"/>
      <c r="C262" s="13"/>
      <c r="D262" s="195" t="s">
        <v>220</v>
      </c>
      <c r="E262" s="212" t="s">
        <v>1</v>
      </c>
      <c r="F262" s="213" t="s">
        <v>458</v>
      </c>
      <c r="G262" s="13"/>
      <c r="H262" s="214">
        <v>-52.634</v>
      </c>
      <c r="I262" s="215"/>
      <c r="J262" s="13"/>
      <c r="K262" s="13"/>
      <c r="L262" s="211"/>
      <c r="M262" s="216"/>
      <c r="N262" s="217"/>
      <c r="O262" s="217"/>
      <c r="P262" s="217"/>
      <c r="Q262" s="217"/>
      <c r="R262" s="217"/>
      <c r="S262" s="217"/>
      <c r="T262" s="21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12" t="s">
        <v>220</v>
      </c>
      <c r="AU262" s="212" t="s">
        <v>86</v>
      </c>
      <c r="AV262" s="13" t="s">
        <v>86</v>
      </c>
      <c r="AW262" s="13" t="s">
        <v>33</v>
      </c>
      <c r="AX262" s="13" t="s">
        <v>77</v>
      </c>
      <c r="AY262" s="212" t="s">
        <v>168</v>
      </c>
    </row>
    <row r="263" s="13" customFormat="1">
      <c r="A263" s="13"/>
      <c r="B263" s="211"/>
      <c r="C263" s="13"/>
      <c r="D263" s="195" t="s">
        <v>220</v>
      </c>
      <c r="E263" s="212" t="s">
        <v>1</v>
      </c>
      <c r="F263" s="213" t="s">
        <v>459</v>
      </c>
      <c r="G263" s="13"/>
      <c r="H263" s="214">
        <v>12.571999999999999</v>
      </c>
      <c r="I263" s="215"/>
      <c r="J263" s="13"/>
      <c r="K263" s="13"/>
      <c r="L263" s="211"/>
      <c r="M263" s="216"/>
      <c r="N263" s="217"/>
      <c r="O263" s="217"/>
      <c r="P263" s="217"/>
      <c r="Q263" s="217"/>
      <c r="R263" s="217"/>
      <c r="S263" s="217"/>
      <c r="T263" s="21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12" t="s">
        <v>220</v>
      </c>
      <c r="AU263" s="212" t="s">
        <v>86</v>
      </c>
      <c r="AV263" s="13" t="s">
        <v>86</v>
      </c>
      <c r="AW263" s="13" t="s">
        <v>33</v>
      </c>
      <c r="AX263" s="13" t="s">
        <v>77</v>
      </c>
      <c r="AY263" s="212" t="s">
        <v>168</v>
      </c>
    </row>
    <row r="264" s="13" customFormat="1">
      <c r="A264" s="13"/>
      <c r="B264" s="211"/>
      <c r="C264" s="13"/>
      <c r="D264" s="195" t="s">
        <v>220</v>
      </c>
      <c r="E264" s="212" t="s">
        <v>1</v>
      </c>
      <c r="F264" s="213" t="s">
        <v>460</v>
      </c>
      <c r="G264" s="13"/>
      <c r="H264" s="214">
        <v>7.7729999999999997</v>
      </c>
      <c r="I264" s="215"/>
      <c r="J264" s="13"/>
      <c r="K264" s="13"/>
      <c r="L264" s="211"/>
      <c r="M264" s="216"/>
      <c r="N264" s="217"/>
      <c r="O264" s="217"/>
      <c r="P264" s="217"/>
      <c r="Q264" s="217"/>
      <c r="R264" s="217"/>
      <c r="S264" s="217"/>
      <c r="T264" s="21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12" t="s">
        <v>220</v>
      </c>
      <c r="AU264" s="212" t="s">
        <v>86</v>
      </c>
      <c r="AV264" s="13" t="s">
        <v>86</v>
      </c>
      <c r="AW264" s="13" t="s">
        <v>33</v>
      </c>
      <c r="AX264" s="13" t="s">
        <v>77</v>
      </c>
      <c r="AY264" s="212" t="s">
        <v>168</v>
      </c>
    </row>
    <row r="265" s="15" customFormat="1">
      <c r="A265" s="15"/>
      <c r="B265" s="227"/>
      <c r="C265" s="15"/>
      <c r="D265" s="195" t="s">
        <v>220</v>
      </c>
      <c r="E265" s="228" t="s">
        <v>1</v>
      </c>
      <c r="F265" s="229" t="s">
        <v>461</v>
      </c>
      <c r="G265" s="15"/>
      <c r="H265" s="230">
        <v>329.51100000000002</v>
      </c>
      <c r="I265" s="231"/>
      <c r="J265" s="15"/>
      <c r="K265" s="15"/>
      <c r="L265" s="227"/>
      <c r="M265" s="232"/>
      <c r="N265" s="233"/>
      <c r="O265" s="233"/>
      <c r="P265" s="233"/>
      <c r="Q265" s="233"/>
      <c r="R265" s="233"/>
      <c r="S265" s="233"/>
      <c r="T265" s="23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28" t="s">
        <v>220</v>
      </c>
      <c r="AU265" s="228" t="s">
        <v>86</v>
      </c>
      <c r="AV265" s="15" t="s">
        <v>181</v>
      </c>
      <c r="AW265" s="15" t="s">
        <v>33</v>
      </c>
      <c r="AX265" s="15" t="s">
        <v>77</v>
      </c>
      <c r="AY265" s="228" t="s">
        <v>168</v>
      </c>
    </row>
    <row r="266" s="13" customFormat="1">
      <c r="A266" s="13"/>
      <c r="B266" s="211"/>
      <c r="C266" s="13"/>
      <c r="D266" s="195" t="s">
        <v>220</v>
      </c>
      <c r="E266" s="212" t="s">
        <v>1</v>
      </c>
      <c r="F266" s="213" t="s">
        <v>463</v>
      </c>
      <c r="G266" s="13"/>
      <c r="H266" s="214">
        <v>6</v>
      </c>
      <c r="I266" s="215"/>
      <c r="J266" s="13"/>
      <c r="K266" s="13"/>
      <c r="L266" s="211"/>
      <c r="M266" s="216"/>
      <c r="N266" s="217"/>
      <c r="O266" s="217"/>
      <c r="P266" s="217"/>
      <c r="Q266" s="217"/>
      <c r="R266" s="217"/>
      <c r="S266" s="217"/>
      <c r="T266" s="21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12" t="s">
        <v>220</v>
      </c>
      <c r="AU266" s="212" t="s">
        <v>86</v>
      </c>
      <c r="AV266" s="13" t="s">
        <v>86</v>
      </c>
      <c r="AW266" s="13" t="s">
        <v>33</v>
      </c>
      <c r="AX266" s="13" t="s">
        <v>77</v>
      </c>
      <c r="AY266" s="212" t="s">
        <v>168</v>
      </c>
    </row>
    <row r="267" s="15" customFormat="1">
      <c r="A267" s="15"/>
      <c r="B267" s="227"/>
      <c r="C267" s="15"/>
      <c r="D267" s="195" t="s">
        <v>220</v>
      </c>
      <c r="E267" s="228" t="s">
        <v>1</v>
      </c>
      <c r="F267" s="229" t="s">
        <v>465</v>
      </c>
      <c r="G267" s="15"/>
      <c r="H267" s="230">
        <v>6</v>
      </c>
      <c r="I267" s="231"/>
      <c r="J267" s="15"/>
      <c r="K267" s="15"/>
      <c r="L267" s="227"/>
      <c r="M267" s="232"/>
      <c r="N267" s="233"/>
      <c r="O267" s="233"/>
      <c r="P267" s="233"/>
      <c r="Q267" s="233"/>
      <c r="R267" s="233"/>
      <c r="S267" s="233"/>
      <c r="T267" s="23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28" t="s">
        <v>220</v>
      </c>
      <c r="AU267" s="228" t="s">
        <v>86</v>
      </c>
      <c r="AV267" s="15" t="s">
        <v>181</v>
      </c>
      <c r="AW267" s="15" t="s">
        <v>33</v>
      </c>
      <c r="AX267" s="15" t="s">
        <v>77</v>
      </c>
      <c r="AY267" s="228" t="s">
        <v>168</v>
      </c>
    </row>
    <row r="268" s="13" customFormat="1">
      <c r="A268" s="13"/>
      <c r="B268" s="211"/>
      <c r="C268" s="13"/>
      <c r="D268" s="195" t="s">
        <v>220</v>
      </c>
      <c r="E268" s="212" t="s">
        <v>1</v>
      </c>
      <c r="F268" s="213" t="s">
        <v>2045</v>
      </c>
      <c r="G268" s="13"/>
      <c r="H268" s="214">
        <v>30.457999999999998</v>
      </c>
      <c r="I268" s="215"/>
      <c r="J268" s="13"/>
      <c r="K268" s="13"/>
      <c r="L268" s="211"/>
      <c r="M268" s="216"/>
      <c r="N268" s="217"/>
      <c r="O268" s="217"/>
      <c r="P268" s="217"/>
      <c r="Q268" s="217"/>
      <c r="R268" s="217"/>
      <c r="S268" s="217"/>
      <c r="T268" s="21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12" t="s">
        <v>220</v>
      </c>
      <c r="AU268" s="212" t="s">
        <v>86</v>
      </c>
      <c r="AV268" s="13" t="s">
        <v>86</v>
      </c>
      <c r="AW268" s="13" t="s">
        <v>33</v>
      </c>
      <c r="AX268" s="13" t="s">
        <v>77</v>
      </c>
      <c r="AY268" s="212" t="s">
        <v>168</v>
      </c>
    </row>
    <row r="269" s="14" customFormat="1">
      <c r="A269" s="14"/>
      <c r="B269" s="219"/>
      <c r="C269" s="14"/>
      <c r="D269" s="195" t="s">
        <v>220</v>
      </c>
      <c r="E269" s="220" t="s">
        <v>1</v>
      </c>
      <c r="F269" s="221" t="s">
        <v>261</v>
      </c>
      <c r="G269" s="14"/>
      <c r="H269" s="222">
        <v>365.96899999999999</v>
      </c>
      <c r="I269" s="223"/>
      <c r="J269" s="14"/>
      <c r="K269" s="14"/>
      <c r="L269" s="219"/>
      <c r="M269" s="224"/>
      <c r="N269" s="225"/>
      <c r="O269" s="225"/>
      <c r="P269" s="225"/>
      <c r="Q269" s="225"/>
      <c r="R269" s="225"/>
      <c r="S269" s="225"/>
      <c r="T269" s="22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20" t="s">
        <v>220</v>
      </c>
      <c r="AU269" s="220" t="s">
        <v>86</v>
      </c>
      <c r="AV269" s="14" t="s">
        <v>175</v>
      </c>
      <c r="AW269" s="14" t="s">
        <v>33</v>
      </c>
      <c r="AX269" s="14" t="s">
        <v>84</v>
      </c>
      <c r="AY269" s="220" t="s">
        <v>168</v>
      </c>
    </row>
    <row r="270" s="2" customFormat="1" ht="24.15" customHeight="1">
      <c r="A270" s="37"/>
      <c r="B270" s="180"/>
      <c r="C270" s="181" t="s">
        <v>471</v>
      </c>
      <c r="D270" s="181" t="s">
        <v>171</v>
      </c>
      <c r="E270" s="182" t="s">
        <v>467</v>
      </c>
      <c r="F270" s="183" t="s">
        <v>468</v>
      </c>
      <c r="G270" s="184" t="s">
        <v>316</v>
      </c>
      <c r="H270" s="185">
        <v>4</v>
      </c>
      <c r="I270" s="186"/>
      <c r="J270" s="187">
        <f>ROUND(I270*H270,2)</f>
        <v>0</v>
      </c>
      <c r="K270" s="188"/>
      <c r="L270" s="38"/>
      <c r="M270" s="189" t="s">
        <v>1</v>
      </c>
      <c r="N270" s="190" t="s">
        <v>42</v>
      </c>
      <c r="O270" s="76"/>
      <c r="P270" s="191">
        <f>O270*H270</f>
        <v>0</v>
      </c>
      <c r="Q270" s="191">
        <v>0.010699999999999999</v>
      </c>
      <c r="R270" s="191">
        <f>Q270*H270</f>
        <v>0.042799999999999998</v>
      </c>
      <c r="S270" s="191">
        <v>0</v>
      </c>
      <c r="T270" s="192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93" t="s">
        <v>175</v>
      </c>
      <c r="AT270" s="193" t="s">
        <v>171</v>
      </c>
      <c r="AU270" s="193" t="s">
        <v>86</v>
      </c>
      <c r="AY270" s="18" t="s">
        <v>168</v>
      </c>
      <c r="BE270" s="194">
        <f>IF(N270="základní",J270,0)</f>
        <v>0</v>
      </c>
      <c r="BF270" s="194">
        <f>IF(N270="snížená",J270,0)</f>
        <v>0</v>
      </c>
      <c r="BG270" s="194">
        <f>IF(N270="zákl. přenesená",J270,0)</f>
        <v>0</v>
      </c>
      <c r="BH270" s="194">
        <f>IF(N270="sníž. přenesená",J270,0)</f>
        <v>0</v>
      </c>
      <c r="BI270" s="194">
        <f>IF(N270="nulová",J270,0)</f>
        <v>0</v>
      </c>
      <c r="BJ270" s="18" t="s">
        <v>84</v>
      </c>
      <c r="BK270" s="194">
        <f>ROUND(I270*H270,2)</f>
        <v>0</v>
      </c>
      <c r="BL270" s="18" t="s">
        <v>175</v>
      </c>
      <c r="BM270" s="193" t="s">
        <v>2046</v>
      </c>
    </row>
    <row r="271" s="13" customFormat="1">
      <c r="A271" s="13"/>
      <c r="B271" s="211"/>
      <c r="C271" s="13"/>
      <c r="D271" s="195" t="s">
        <v>220</v>
      </c>
      <c r="E271" s="212" t="s">
        <v>1</v>
      </c>
      <c r="F271" s="213" t="s">
        <v>2047</v>
      </c>
      <c r="G271" s="13"/>
      <c r="H271" s="214">
        <v>4</v>
      </c>
      <c r="I271" s="215"/>
      <c r="J271" s="13"/>
      <c r="K271" s="13"/>
      <c r="L271" s="211"/>
      <c r="M271" s="216"/>
      <c r="N271" s="217"/>
      <c r="O271" s="217"/>
      <c r="P271" s="217"/>
      <c r="Q271" s="217"/>
      <c r="R271" s="217"/>
      <c r="S271" s="217"/>
      <c r="T271" s="21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12" t="s">
        <v>220</v>
      </c>
      <c r="AU271" s="212" t="s">
        <v>86</v>
      </c>
      <c r="AV271" s="13" t="s">
        <v>86</v>
      </c>
      <c r="AW271" s="13" t="s">
        <v>33</v>
      </c>
      <c r="AX271" s="13" t="s">
        <v>84</v>
      </c>
      <c r="AY271" s="212" t="s">
        <v>168</v>
      </c>
    </row>
    <row r="272" s="2" customFormat="1" ht="24.15" customHeight="1">
      <c r="A272" s="37"/>
      <c r="B272" s="180"/>
      <c r="C272" s="181" t="s">
        <v>476</v>
      </c>
      <c r="D272" s="181" t="s">
        <v>171</v>
      </c>
      <c r="E272" s="182" t="s">
        <v>472</v>
      </c>
      <c r="F272" s="183" t="s">
        <v>473</v>
      </c>
      <c r="G272" s="184" t="s">
        <v>316</v>
      </c>
      <c r="H272" s="185">
        <v>2</v>
      </c>
      <c r="I272" s="186"/>
      <c r="J272" s="187">
        <f>ROUND(I272*H272,2)</f>
        <v>0</v>
      </c>
      <c r="K272" s="188"/>
      <c r="L272" s="38"/>
      <c r="M272" s="189" t="s">
        <v>1</v>
      </c>
      <c r="N272" s="190" t="s">
        <v>42</v>
      </c>
      <c r="O272" s="76"/>
      <c r="P272" s="191">
        <f>O272*H272</f>
        <v>0</v>
      </c>
      <c r="Q272" s="191">
        <v>0.043799999999999999</v>
      </c>
      <c r="R272" s="191">
        <f>Q272*H272</f>
        <v>0.087599999999999997</v>
      </c>
      <c r="S272" s="191">
        <v>0</v>
      </c>
      <c r="T272" s="192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93" t="s">
        <v>175</v>
      </c>
      <c r="AT272" s="193" t="s">
        <v>171</v>
      </c>
      <c r="AU272" s="193" t="s">
        <v>86</v>
      </c>
      <c r="AY272" s="18" t="s">
        <v>168</v>
      </c>
      <c r="BE272" s="194">
        <f>IF(N272="základní",J272,0)</f>
        <v>0</v>
      </c>
      <c r="BF272" s="194">
        <f>IF(N272="snížená",J272,0)</f>
        <v>0</v>
      </c>
      <c r="BG272" s="194">
        <f>IF(N272="zákl. přenesená",J272,0)</f>
        <v>0</v>
      </c>
      <c r="BH272" s="194">
        <f>IF(N272="sníž. přenesená",J272,0)</f>
        <v>0</v>
      </c>
      <c r="BI272" s="194">
        <f>IF(N272="nulová",J272,0)</f>
        <v>0</v>
      </c>
      <c r="BJ272" s="18" t="s">
        <v>84</v>
      </c>
      <c r="BK272" s="194">
        <f>ROUND(I272*H272,2)</f>
        <v>0</v>
      </c>
      <c r="BL272" s="18" t="s">
        <v>175</v>
      </c>
      <c r="BM272" s="193" t="s">
        <v>2048</v>
      </c>
    </row>
    <row r="273" s="13" customFormat="1">
      <c r="A273" s="13"/>
      <c r="B273" s="211"/>
      <c r="C273" s="13"/>
      <c r="D273" s="195" t="s">
        <v>220</v>
      </c>
      <c r="E273" s="212" t="s">
        <v>1</v>
      </c>
      <c r="F273" s="213" t="s">
        <v>475</v>
      </c>
      <c r="G273" s="13"/>
      <c r="H273" s="214">
        <v>2</v>
      </c>
      <c r="I273" s="215"/>
      <c r="J273" s="13"/>
      <c r="K273" s="13"/>
      <c r="L273" s="211"/>
      <c r="M273" s="216"/>
      <c r="N273" s="217"/>
      <c r="O273" s="217"/>
      <c r="P273" s="217"/>
      <c r="Q273" s="217"/>
      <c r="R273" s="217"/>
      <c r="S273" s="217"/>
      <c r="T273" s="21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12" t="s">
        <v>220</v>
      </c>
      <c r="AU273" s="212" t="s">
        <v>86</v>
      </c>
      <c r="AV273" s="13" t="s">
        <v>86</v>
      </c>
      <c r="AW273" s="13" t="s">
        <v>33</v>
      </c>
      <c r="AX273" s="13" t="s">
        <v>84</v>
      </c>
      <c r="AY273" s="212" t="s">
        <v>168</v>
      </c>
    </row>
    <row r="274" s="2" customFormat="1" ht="24.15" customHeight="1">
      <c r="A274" s="37"/>
      <c r="B274" s="180"/>
      <c r="C274" s="181" t="s">
        <v>481</v>
      </c>
      <c r="D274" s="181" t="s">
        <v>171</v>
      </c>
      <c r="E274" s="182" t="s">
        <v>477</v>
      </c>
      <c r="F274" s="183" t="s">
        <v>478</v>
      </c>
      <c r="G274" s="184" t="s">
        <v>316</v>
      </c>
      <c r="H274" s="185">
        <v>12</v>
      </c>
      <c r="I274" s="186"/>
      <c r="J274" s="187">
        <f>ROUND(I274*H274,2)</f>
        <v>0</v>
      </c>
      <c r="K274" s="188"/>
      <c r="L274" s="38"/>
      <c r="M274" s="189" t="s">
        <v>1</v>
      </c>
      <c r="N274" s="190" t="s">
        <v>42</v>
      </c>
      <c r="O274" s="76"/>
      <c r="P274" s="191">
        <f>O274*H274</f>
        <v>0</v>
      </c>
      <c r="Q274" s="191">
        <v>0.1658</v>
      </c>
      <c r="R274" s="191">
        <f>Q274*H274</f>
        <v>1.9896</v>
      </c>
      <c r="S274" s="191">
        <v>0</v>
      </c>
      <c r="T274" s="192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93" t="s">
        <v>175</v>
      </c>
      <c r="AT274" s="193" t="s">
        <v>171</v>
      </c>
      <c r="AU274" s="193" t="s">
        <v>86</v>
      </c>
      <c r="AY274" s="18" t="s">
        <v>168</v>
      </c>
      <c r="BE274" s="194">
        <f>IF(N274="základní",J274,0)</f>
        <v>0</v>
      </c>
      <c r="BF274" s="194">
        <f>IF(N274="snížená",J274,0)</f>
        <v>0</v>
      </c>
      <c r="BG274" s="194">
        <f>IF(N274="zákl. přenesená",J274,0)</f>
        <v>0</v>
      </c>
      <c r="BH274" s="194">
        <f>IF(N274="sníž. přenesená",J274,0)</f>
        <v>0</v>
      </c>
      <c r="BI274" s="194">
        <f>IF(N274="nulová",J274,0)</f>
        <v>0</v>
      </c>
      <c r="BJ274" s="18" t="s">
        <v>84</v>
      </c>
      <c r="BK274" s="194">
        <f>ROUND(I274*H274,2)</f>
        <v>0</v>
      </c>
      <c r="BL274" s="18" t="s">
        <v>175</v>
      </c>
      <c r="BM274" s="193" t="s">
        <v>2049</v>
      </c>
    </row>
    <row r="275" s="13" customFormat="1">
      <c r="A275" s="13"/>
      <c r="B275" s="211"/>
      <c r="C275" s="13"/>
      <c r="D275" s="195" t="s">
        <v>220</v>
      </c>
      <c r="E275" s="212" t="s">
        <v>1</v>
      </c>
      <c r="F275" s="213" t="s">
        <v>2050</v>
      </c>
      <c r="G275" s="13"/>
      <c r="H275" s="214">
        <v>12</v>
      </c>
      <c r="I275" s="215"/>
      <c r="J275" s="13"/>
      <c r="K275" s="13"/>
      <c r="L275" s="211"/>
      <c r="M275" s="216"/>
      <c r="N275" s="217"/>
      <c r="O275" s="217"/>
      <c r="P275" s="217"/>
      <c r="Q275" s="217"/>
      <c r="R275" s="217"/>
      <c r="S275" s="217"/>
      <c r="T275" s="21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12" t="s">
        <v>220</v>
      </c>
      <c r="AU275" s="212" t="s">
        <v>86</v>
      </c>
      <c r="AV275" s="13" t="s">
        <v>86</v>
      </c>
      <c r="AW275" s="13" t="s">
        <v>33</v>
      </c>
      <c r="AX275" s="13" t="s">
        <v>84</v>
      </c>
      <c r="AY275" s="212" t="s">
        <v>168</v>
      </c>
    </row>
    <row r="276" s="2" customFormat="1" ht="24.15" customHeight="1">
      <c r="A276" s="37"/>
      <c r="B276" s="180"/>
      <c r="C276" s="181" t="s">
        <v>486</v>
      </c>
      <c r="D276" s="181" t="s">
        <v>171</v>
      </c>
      <c r="E276" s="182" t="s">
        <v>487</v>
      </c>
      <c r="F276" s="183" t="s">
        <v>488</v>
      </c>
      <c r="G276" s="184" t="s">
        <v>218</v>
      </c>
      <c r="H276" s="185">
        <v>157.56700000000001</v>
      </c>
      <c r="I276" s="186"/>
      <c r="J276" s="187">
        <f>ROUND(I276*H276,2)</f>
        <v>0</v>
      </c>
      <c r="K276" s="188"/>
      <c r="L276" s="38"/>
      <c r="M276" s="189" t="s">
        <v>1</v>
      </c>
      <c r="N276" s="190" t="s">
        <v>42</v>
      </c>
      <c r="O276" s="76"/>
      <c r="P276" s="191">
        <f>O276*H276</f>
        <v>0</v>
      </c>
      <c r="Q276" s="191">
        <v>0.00013999999999999999</v>
      </c>
      <c r="R276" s="191">
        <f>Q276*H276</f>
        <v>0.02205938</v>
      </c>
      <c r="S276" s="191">
        <v>0</v>
      </c>
      <c r="T276" s="192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93" t="s">
        <v>175</v>
      </c>
      <c r="AT276" s="193" t="s">
        <v>171</v>
      </c>
      <c r="AU276" s="193" t="s">
        <v>86</v>
      </c>
      <c r="AY276" s="18" t="s">
        <v>168</v>
      </c>
      <c r="BE276" s="194">
        <f>IF(N276="základní",J276,0)</f>
        <v>0</v>
      </c>
      <c r="BF276" s="194">
        <f>IF(N276="snížená",J276,0)</f>
        <v>0</v>
      </c>
      <c r="BG276" s="194">
        <f>IF(N276="zákl. přenesená",J276,0)</f>
        <v>0</v>
      </c>
      <c r="BH276" s="194">
        <f>IF(N276="sníž. přenesená",J276,0)</f>
        <v>0</v>
      </c>
      <c r="BI276" s="194">
        <f>IF(N276="nulová",J276,0)</f>
        <v>0</v>
      </c>
      <c r="BJ276" s="18" t="s">
        <v>84</v>
      </c>
      <c r="BK276" s="194">
        <f>ROUND(I276*H276,2)</f>
        <v>0</v>
      </c>
      <c r="BL276" s="18" t="s">
        <v>175</v>
      </c>
      <c r="BM276" s="193" t="s">
        <v>2051</v>
      </c>
    </row>
    <row r="277" s="2" customFormat="1" ht="44.25" customHeight="1">
      <c r="A277" s="37"/>
      <c r="B277" s="180"/>
      <c r="C277" s="181" t="s">
        <v>490</v>
      </c>
      <c r="D277" s="181" t="s">
        <v>171</v>
      </c>
      <c r="E277" s="182" t="s">
        <v>491</v>
      </c>
      <c r="F277" s="183" t="s">
        <v>492</v>
      </c>
      <c r="G277" s="184" t="s">
        <v>218</v>
      </c>
      <c r="H277" s="185">
        <v>73.040999999999997</v>
      </c>
      <c r="I277" s="186"/>
      <c r="J277" s="187">
        <f>ROUND(I277*H277,2)</f>
        <v>0</v>
      </c>
      <c r="K277" s="188"/>
      <c r="L277" s="38"/>
      <c r="M277" s="189" t="s">
        <v>1</v>
      </c>
      <c r="N277" s="190" t="s">
        <v>42</v>
      </c>
      <c r="O277" s="76"/>
      <c r="P277" s="191">
        <f>O277*H277</f>
        <v>0</v>
      </c>
      <c r="Q277" s="191">
        <v>0.011520000000000001</v>
      </c>
      <c r="R277" s="191">
        <f>Q277*H277</f>
        <v>0.84143232000000001</v>
      </c>
      <c r="S277" s="191">
        <v>0</v>
      </c>
      <c r="T277" s="192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93" t="s">
        <v>175</v>
      </c>
      <c r="AT277" s="193" t="s">
        <v>171</v>
      </c>
      <c r="AU277" s="193" t="s">
        <v>86</v>
      </c>
      <c r="AY277" s="18" t="s">
        <v>168</v>
      </c>
      <c r="BE277" s="194">
        <f>IF(N277="základní",J277,0)</f>
        <v>0</v>
      </c>
      <c r="BF277" s="194">
        <f>IF(N277="snížená",J277,0)</f>
        <v>0</v>
      </c>
      <c r="BG277" s="194">
        <f>IF(N277="zákl. přenesená",J277,0)</f>
        <v>0</v>
      </c>
      <c r="BH277" s="194">
        <f>IF(N277="sníž. přenesená",J277,0)</f>
        <v>0</v>
      </c>
      <c r="BI277" s="194">
        <f>IF(N277="nulová",J277,0)</f>
        <v>0</v>
      </c>
      <c r="BJ277" s="18" t="s">
        <v>84</v>
      </c>
      <c r="BK277" s="194">
        <f>ROUND(I277*H277,2)</f>
        <v>0</v>
      </c>
      <c r="BL277" s="18" t="s">
        <v>175</v>
      </c>
      <c r="BM277" s="193" t="s">
        <v>2052</v>
      </c>
    </row>
    <row r="278" s="13" customFormat="1">
      <c r="A278" s="13"/>
      <c r="B278" s="211"/>
      <c r="C278" s="13"/>
      <c r="D278" s="195" t="s">
        <v>220</v>
      </c>
      <c r="E278" s="212" t="s">
        <v>1</v>
      </c>
      <c r="F278" s="213" t="s">
        <v>2053</v>
      </c>
      <c r="G278" s="13"/>
      <c r="H278" s="214">
        <v>121.761</v>
      </c>
      <c r="I278" s="215"/>
      <c r="J278" s="13"/>
      <c r="K278" s="13"/>
      <c r="L278" s="211"/>
      <c r="M278" s="216"/>
      <c r="N278" s="217"/>
      <c r="O278" s="217"/>
      <c r="P278" s="217"/>
      <c r="Q278" s="217"/>
      <c r="R278" s="217"/>
      <c r="S278" s="217"/>
      <c r="T278" s="21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12" t="s">
        <v>220</v>
      </c>
      <c r="AU278" s="212" t="s">
        <v>86</v>
      </c>
      <c r="AV278" s="13" t="s">
        <v>86</v>
      </c>
      <c r="AW278" s="13" t="s">
        <v>33</v>
      </c>
      <c r="AX278" s="13" t="s">
        <v>77</v>
      </c>
      <c r="AY278" s="212" t="s">
        <v>168</v>
      </c>
    </row>
    <row r="279" s="13" customFormat="1">
      <c r="A279" s="13"/>
      <c r="B279" s="211"/>
      <c r="C279" s="13"/>
      <c r="D279" s="195" t="s">
        <v>220</v>
      </c>
      <c r="E279" s="212" t="s">
        <v>1</v>
      </c>
      <c r="F279" s="213" t="s">
        <v>495</v>
      </c>
      <c r="G279" s="13"/>
      <c r="H279" s="214">
        <v>-48.719999999999999</v>
      </c>
      <c r="I279" s="215"/>
      <c r="J279" s="13"/>
      <c r="K279" s="13"/>
      <c r="L279" s="211"/>
      <c r="M279" s="216"/>
      <c r="N279" s="217"/>
      <c r="O279" s="217"/>
      <c r="P279" s="217"/>
      <c r="Q279" s="217"/>
      <c r="R279" s="217"/>
      <c r="S279" s="217"/>
      <c r="T279" s="21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12" t="s">
        <v>220</v>
      </c>
      <c r="AU279" s="212" t="s">
        <v>86</v>
      </c>
      <c r="AV279" s="13" t="s">
        <v>86</v>
      </c>
      <c r="AW279" s="13" t="s">
        <v>33</v>
      </c>
      <c r="AX279" s="13" t="s">
        <v>77</v>
      </c>
      <c r="AY279" s="212" t="s">
        <v>168</v>
      </c>
    </row>
    <row r="280" s="14" customFormat="1">
      <c r="A280" s="14"/>
      <c r="B280" s="219"/>
      <c r="C280" s="14"/>
      <c r="D280" s="195" t="s">
        <v>220</v>
      </c>
      <c r="E280" s="220" t="s">
        <v>1</v>
      </c>
      <c r="F280" s="221" t="s">
        <v>261</v>
      </c>
      <c r="G280" s="14"/>
      <c r="H280" s="222">
        <v>73.040999999999997</v>
      </c>
      <c r="I280" s="223"/>
      <c r="J280" s="14"/>
      <c r="K280" s="14"/>
      <c r="L280" s="219"/>
      <c r="M280" s="224"/>
      <c r="N280" s="225"/>
      <c r="O280" s="225"/>
      <c r="P280" s="225"/>
      <c r="Q280" s="225"/>
      <c r="R280" s="225"/>
      <c r="S280" s="225"/>
      <c r="T280" s="22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20" t="s">
        <v>220</v>
      </c>
      <c r="AU280" s="220" t="s">
        <v>86</v>
      </c>
      <c r="AV280" s="14" t="s">
        <v>175</v>
      </c>
      <c r="AW280" s="14" t="s">
        <v>33</v>
      </c>
      <c r="AX280" s="14" t="s">
        <v>84</v>
      </c>
      <c r="AY280" s="220" t="s">
        <v>168</v>
      </c>
    </row>
    <row r="281" s="2" customFormat="1" ht="24.15" customHeight="1">
      <c r="A281" s="37"/>
      <c r="B281" s="180"/>
      <c r="C281" s="200" t="s">
        <v>496</v>
      </c>
      <c r="D281" s="200" t="s">
        <v>209</v>
      </c>
      <c r="E281" s="201" t="s">
        <v>497</v>
      </c>
      <c r="F281" s="202" t="s">
        <v>498</v>
      </c>
      <c r="G281" s="203" t="s">
        <v>218</v>
      </c>
      <c r="H281" s="204">
        <v>76.692999999999998</v>
      </c>
      <c r="I281" s="205"/>
      <c r="J281" s="206">
        <f>ROUND(I281*H281,2)</f>
        <v>0</v>
      </c>
      <c r="K281" s="207"/>
      <c r="L281" s="208"/>
      <c r="M281" s="209" t="s">
        <v>1</v>
      </c>
      <c r="N281" s="210" t="s">
        <v>42</v>
      </c>
      <c r="O281" s="76"/>
      <c r="P281" s="191">
        <f>O281*H281</f>
        <v>0</v>
      </c>
      <c r="Q281" s="191">
        <v>0.019</v>
      </c>
      <c r="R281" s="191">
        <f>Q281*H281</f>
        <v>1.4571669999999999</v>
      </c>
      <c r="S281" s="191">
        <v>0</v>
      </c>
      <c r="T281" s="192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93" t="s">
        <v>203</v>
      </c>
      <c r="AT281" s="193" t="s">
        <v>209</v>
      </c>
      <c r="AU281" s="193" t="s">
        <v>86</v>
      </c>
      <c r="AY281" s="18" t="s">
        <v>168</v>
      </c>
      <c r="BE281" s="194">
        <f>IF(N281="základní",J281,0)</f>
        <v>0</v>
      </c>
      <c r="BF281" s="194">
        <f>IF(N281="snížená",J281,0)</f>
        <v>0</v>
      </c>
      <c r="BG281" s="194">
        <f>IF(N281="zákl. přenesená",J281,0)</f>
        <v>0</v>
      </c>
      <c r="BH281" s="194">
        <f>IF(N281="sníž. přenesená",J281,0)</f>
        <v>0</v>
      </c>
      <c r="BI281" s="194">
        <f>IF(N281="nulová",J281,0)</f>
        <v>0</v>
      </c>
      <c r="BJ281" s="18" t="s">
        <v>84</v>
      </c>
      <c r="BK281" s="194">
        <f>ROUND(I281*H281,2)</f>
        <v>0</v>
      </c>
      <c r="BL281" s="18" t="s">
        <v>175</v>
      </c>
      <c r="BM281" s="193" t="s">
        <v>2054</v>
      </c>
    </row>
    <row r="282" s="13" customFormat="1">
      <c r="A282" s="13"/>
      <c r="B282" s="211"/>
      <c r="C282" s="13"/>
      <c r="D282" s="195" t="s">
        <v>220</v>
      </c>
      <c r="E282" s="13"/>
      <c r="F282" s="213" t="s">
        <v>2055</v>
      </c>
      <c r="G282" s="13"/>
      <c r="H282" s="214">
        <v>76.692999999999998</v>
      </c>
      <c r="I282" s="215"/>
      <c r="J282" s="13"/>
      <c r="K282" s="13"/>
      <c r="L282" s="211"/>
      <c r="M282" s="216"/>
      <c r="N282" s="217"/>
      <c r="O282" s="217"/>
      <c r="P282" s="217"/>
      <c r="Q282" s="217"/>
      <c r="R282" s="217"/>
      <c r="S282" s="217"/>
      <c r="T282" s="21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12" t="s">
        <v>220</v>
      </c>
      <c r="AU282" s="212" t="s">
        <v>86</v>
      </c>
      <c r="AV282" s="13" t="s">
        <v>86</v>
      </c>
      <c r="AW282" s="13" t="s">
        <v>3</v>
      </c>
      <c r="AX282" s="13" t="s">
        <v>84</v>
      </c>
      <c r="AY282" s="212" t="s">
        <v>168</v>
      </c>
    </row>
    <row r="283" s="2" customFormat="1" ht="49.05" customHeight="1">
      <c r="A283" s="37"/>
      <c r="B283" s="180"/>
      <c r="C283" s="181" t="s">
        <v>501</v>
      </c>
      <c r="D283" s="181" t="s">
        <v>171</v>
      </c>
      <c r="E283" s="182" t="s">
        <v>2056</v>
      </c>
      <c r="F283" s="183" t="s">
        <v>2057</v>
      </c>
      <c r="G283" s="184" t="s">
        <v>218</v>
      </c>
      <c r="H283" s="185">
        <v>121.774</v>
      </c>
      <c r="I283" s="186"/>
      <c r="J283" s="187">
        <f>ROUND(I283*H283,2)</f>
        <v>0</v>
      </c>
      <c r="K283" s="188"/>
      <c r="L283" s="38"/>
      <c r="M283" s="189" t="s">
        <v>1</v>
      </c>
      <c r="N283" s="190" t="s">
        <v>42</v>
      </c>
      <c r="O283" s="76"/>
      <c r="P283" s="191">
        <f>O283*H283</f>
        <v>0</v>
      </c>
      <c r="Q283" s="191">
        <v>0.01175</v>
      </c>
      <c r="R283" s="191">
        <f>Q283*H283</f>
        <v>1.4308445000000001</v>
      </c>
      <c r="S283" s="191">
        <v>0</v>
      </c>
      <c r="T283" s="19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93" t="s">
        <v>250</v>
      </c>
      <c r="AT283" s="193" t="s">
        <v>171</v>
      </c>
      <c r="AU283" s="193" t="s">
        <v>86</v>
      </c>
      <c r="AY283" s="18" t="s">
        <v>168</v>
      </c>
      <c r="BE283" s="194">
        <f>IF(N283="základní",J283,0)</f>
        <v>0</v>
      </c>
      <c r="BF283" s="194">
        <f>IF(N283="snížená",J283,0)</f>
        <v>0</v>
      </c>
      <c r="BG283" s="194">
        <f>IF(N283="zákl. přenesená",J283,0)</f>
        <v>0</v>
      </c>
      <c r="BH283" s="194">
        <f>IF(N283="sníž. přenesená",J283,0)</f>
        <v>0</v>
      </c>
      <c r="BI283" s="194">
        <f>IF(N283="nulová",J283,0)</f>
        <v>0</v>
      </c>
      <c r="BJ283" s="18" t="s">
        <v>84</v>
      </c>
      <c r="BK283" s="194">
        <f>ROUND(I283*H283,2)</f>
        <v>0</v>
      </c>
      <c r="BL283" s="18" t="s">
        <v>250</v>
      </c>
      <c r="BM283" s="193" t="s">
        <v>2058</v>
      </c>
    </row>
    <row r="284" s="13" customFormat="1">
      <c r="A284" s="13"/>
      <c r="B284" s="211"/>
      <c r="C284" s="13"/>
      <c r="D284" s="195" t="s">
        <v>220</v>
      </c>
      <c r="E284" s="212" t="s">
        <v>1</v>
      </c>
      <c r="F284" s="213" t="s">
        <v>505</v>
      </c>
      <c r="G284" s="13"/>
      <c r="H284" s="214">
        <v>60.624000000000002</v>
      </c>
      <c r="I284" s="215"/>
      <c r="J284" s="13"/>
      <c r="K284" s="13"/>
      <c r="L284" s="211"/>
      <c r="M284" s="216"/>
      <c r="N284" s="217"/>
      <c r="O284" s="217"/>
      <c r="P284" s="217"/>
      <c r="Q284" s="217"/>
      <c r="R284" s="217"/>
      <c r="S284" s="217"/>
      <c r="T284" s="21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12" t="s">
        <v>220</v>
      </c>
      <c r="AU284" s="212" t="s">
        <v>86</v>
      </c>
      <c r="AV284" s="13" t="s">
        <v>86</v>
      </c>
      <c r="AW284" s="13" t="s">
        <v>33</v>
      </c>
      <c r="AX284" s="13" t="s">
        <v>77</v>
      </c>
      <c r="AY284" s="212" t="s">
        <v>168</v>
      </c>
    </row>
    <row r="285" s="13" customFormat="1">
      <c r="A285" s="13"/>
      <c r="B285" s="211"/>
      <c r="C285" s="13"/>
      <c r="D285" s="195" t="s">
        <v>220</v>
      </c>
      <c r="E285" s="212" t="s">
        <v>1</v>
      </c>
      <c r="F285" s="213" t="s">
        <v>506</v>
      </c>
      <c r="G285" s="13"/>
      <c r="H285" s="214">
        <v>61.149999999999999</v>
      </c>
      <c r="I285" s="215"/>
      <c r="J285" s="13"/>
      <c r="K285" s="13"/>
      <c r="L285" s="211"/>
      <c r="M285" s="216"/>
      <c r="N285" s="217"/>
      <c r="O285" s="217"/>
      <c r="P285" s="217"/>
      <c r="Q285" s="217"/>
      <c r="R285" s="217"/>
      <c r="S285" s="217"/>
      <c r="T285" s="21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12" t="s">
        <v>220</v>
      </c>
      <c r="AU285" s="212" t="s">
        <v>86</v>
      </c>
      <c r="AV285" s="13" t="s">
        <v>86</v>
      </c>
      <c r="AW285" s="13" t="s">
        <v>33</v>
      </c>
      <c r="AX285" s="13" t="s">
        <v>77</v>
      </c>
      <c r="AY285" s="212" t="s">
        <v>168</v>
      </c>
    </row>
    <row r="286" s="14" customFormat="1">
      <c r="A286" s="14"/>
      <c r="B286" s="219"/>
      <c r="C286" s="14"/>
      <c r="D286" s="195" t="s">
        <v>220</v>
      </c>
      <c r="E286" s="220" t="s">
        <v>1</v>
      </c>
      <c r="F286" s="221" t="s">
        <v>261</v>
      </c>
      <c r="G286" s="14"/>
      <c r="H286" s="222">
        <v>121.774</v>
      </c>
      <c r="I286" s="223"/>
      <c r="J286" s="14"/>
      <c r="K286" s="14"/>
      <c r="L286" s="219"/>
      <c r="M286" s="224"/>
      <c r="N286" s="225"/>
      <c r="O286" s="225"/>
      <c r="P286" s="225"/>
      <c r="Q286" s="225"/>
      <c r="R286" s="225"/>
      <c r="S286" s="225"/>
      <c r="T286" s="226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20" t="s">
        <v>220</v>
      </c>
      <c r="AU286" s="220" t="s">
        <v>86</v>
      </c>
      <c r="AV286" s="14" t="s">
        <v>175</v>
      </c>
      <c r="AW286" s="14" t="s">
        <v>33</v>
      </c>
      <c r="AX286" s="14" t="s">
        <v>84</v>
      </c>
      <c r="AY286" s="220" t="s">
        <v>168</v>
      </c>
    </row>
    <row r="287" s="2" customFormat="1" ht="24.15" customHeight="1">
      <c r="A287" s="37"/>
      <c r="B287" s="180"/>
      <c r="C287" s="200" t="s">
        <v>507</v>
      </c>
      <c r="D287" s="200" t="s">
        <v>209</v>
      </c>
      <c r="E287" s="201" t="s">
        <v>508</v>
      </c>
      <c r="F287" s="202" t="s">
        <v>509</v>
      </c>
      <c r="G287" s="203" t="s">
        <v>218</v>
      </c>
      <c r="H287" s="204">
        <v>63.655000000000001</v>
      </c>
      <c r="I287" s="205"/>
      <c r="J287" s="206">
        <f>ROUND(I287*H287,2)</f>
        <v>0</v>
      </c>
      <c r="K287" s="207"/>
      <c r="L287" s="208"/>
      <c r="M287" s="209" t="s">
        <v>1</v>
      </c>
      <c r="N287" s="210" t="s">
        <v>42</v>
      </c>
      <c r="O287" s="76"/>
      <c r="P287" s="191">
        <f>O287*H287</f>
        <v>0</v>
      </c>
      <c r="Q287" s="191">
        <v>0.028000000000000001</v>
      </c>
      <c r="R287" s="191">
        <f>Q287*H287</f>
        <v>1.78234</v>
      </c>
      <c r="S287" s="191">
        <v>0</v>
      </c>
      <c r="T287" s="192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93" t="s">
        <v>333</v>
      </c>
      <c r="AT287" s="193" t="s">
        <v>209</v>
      </c>
      <c r="AU287" s="193" t="s">
        <v>86</v>
      </c>
      <c r="AY287" s="18" t="s">
        <v>168</v>
      </c>
      <c r="BE287" s="194">
        <f>IF(N287="základní",J287,0)</f>
        <v>0</v>
      </c>
      <c r="BF287" s="194">
        <f>IF(N287="snížená",J287,0)</f>
        <v>0</v>
      </c>
      <c r="BG287" s="194">
        <f>IF(N287="zákl. přenesená",J287,0)</f>
        <v>0</v>
      </c>
      <c r="BH287" s="194">
        <f>IF(N287="sníž. přenesená",J287,0)</f>
        <v>0</v>
      </c>
      <c r="BI287" s="194">
        <f>IF(N287="nulová",J287,0)</f>
        <v>0</v>
      </c>
      <c r="BJ287" s="18" t="s">
        <v>84</v>
      </c>
      <c r="BK287" s="194">
        <f>ROUND(I287*H287,2)</f>
        <v>0</v>
      </c>
      <c r="BL287" s="18" t="s">
        <v>250</v>
      </c>
      <c r="BM287" s="193" t="s">
        <v>2059</v>
      </c>
    </row>
    <row r="288" s="13" customFormat="1">
      <c r="A288" s="13"/>
      <c r="B288" s="211"/>
      <c r="C288" s="13"/>
      <c r="D288" s="195" t="s">
        <v>220</v>
      </c>
      <c r="E288" s="13"/>
      <c r="F288" s="213" t="s">
        <v>511</v>
      </c>
      <c r="G288" s="13"/>
      <c r="H288" s="214">
        <v>63.655000000000001</v>
      </c>
      <c r="I288" s="215"/>
      <c r="J288" s="13"/>
      <c r="K288" s="13"/>
      <c r="L288" s="211"/>
      <c r="M288" s="216"/>
      <c r="N288" s="217"/>
      <c r="O288" s="217"/>
      <c r="P288" s="217"/>
      <c r="Q288" s="217"/>
      <c r="R288" s="217"/>
      <c r="S288" s="217"/>
      <c r="T288" s="21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12" t="s">
        <v>220</v>
      </c>
      <c r="AU288" s="212" t="s">
        <v>86</v>
      </c>
      <c r="AV288" s="13" t="s">
        <v>86</v>
      </c>
      <c r="AW288" s="13" t="s">
        <v>3</v>
      </c>
      <c r="AX288" s="13" t="s">
        <v>84</v>
      </c>
      <c r="AY288" s="212" t="s">
        <v>168</v>
      </c>
    </row>
    <row r="289" s="2" customFormat="1" ht="24.15" customHeight="1">
      <c r="A289" s="37"/>
      <c r="B289" s="180"/>
      <c r="C289" s="200" t="s">
        <v>512</v>
      </c>
      <c r="D289" s="200" t="s">
        <v>209</v>
      </c>
      <c r="E289" s="201" t="s">
        <v>513</v>
      </c>
      <c r="F289" s="202" t="s">
        <v>514</v>
      </c>
      <c r="G289" s="203" t="s">
        <v>218</v>
      </c>
      <c r="H289" s="204">
        <v>64.207999999999998</v>
      </c>
      <c r="I289" s="205"/>
      <c r="J289" s="206">
        <f>ROUND(I289*H289,2)</f>
        <v>0</v>
      </c>
      <c r="K289" s="207"/>
      <c r="L289" s="208"/>
      <c r="M289" s="209" t="s">
        <v>1</v>
      </c>
      <c r="N289" s="210" t="s">
        <v>42</v>
      </c>
      <c r="O289" s="76"/>
      <c r="P289" s="191">
        <f>O289*H289</f>
        <v>0</v>
      </c>
      <c r="Q289" s="191">
        <v>0.031</v>
      </c>
      <c r="R289" s="191">
        <f>Q289*H289</f>
        <v>1.990448</v>
      </c>
      <c r="S289" s="191">
        <v>0</v>
      </c>
      <c r="T289" s="192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93" t="s">
        <v>333</v>
      </c>
      <c r="AT289" s="193" t="s">
        <v>209</v>
      </c>
      <c r="AU289" s="193" t="s">
        <v>86</v>
      </c>
      <c r="AY289" s="18" t="s">
        <v>168</v>
      </c>
      <c r="BE289" s="194">
        <f>IF(N289="základní",J289,0)</f>
        <v>0</v>
      </c>
      <c r="BF289" s="194">
        <f>IF(N289="snížená",J289,0)</f>
        <v>0</v>
      </c>
      <c r="BG289" s="194">
        <f>IF(N289="zákl. přenesená",J289,0)</f>
        <v>0</v>
      </c>
      <c r="BH289" s="194">
        <f>IF(N289="sníž. přenesená",J289,0)</f>
        <v>0</v>
      </c>
      <c r="BI289" s="194">
        <f>IF(N289="nulová",J289,0)</f>
        <v>0</v>
      </c>
      <c r="BJ289" s="18" t="s">
        <v>84</v>
      </c>
      <c r="BK289" s="194">
        <f>ROUND(I289*H289,2)</f>
        <v>0</v>
      </c>
      <c r="BL289" s="18" t="s">
        <v>250</v>
      </c>
      <c r="BM289" s="193" t="s">
        <v>2060</v>
      </c>
    </row>
    <row r="290" s="13" customFormat="1">
      <c r="A290" s="13"/>
      <c r="B290" s="211"/>
      <c r="C290" s="13"/>
      <c r="D290" s="195" t="s">
        <v>220</v>
      </c>
      <c r="E290" s="13"/>
      <c r="F290" s="213" t="s">
        <v>2061</v>
      </c>
      <c r="G290" s="13"/>
      <c r="H290" s="214">
        <v>64.207999999999998</v>
      </c>
      <c r="I290" s="215"/>
      <c r="J290" s="13"/>
      <c r="K290" s="13"/>
      <c r="L290" s="211"/>
      <c r="M290" s="216"/>
      <c r="N290" s="217"/>
      <c r="O290" s="217"/>
      <c r="P290" s="217"/>
      <c r="Q290" s="217"/>
      <c r="R290" s="217"/>
      <c r="S290" s="217"/>
      <c r="T290" s="21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12" t="s">
        <v>220</v>
      </c>
      <c r="AU290" s="212" t="s">
        <v>86</v>
      </c>
      <c r="AV290" s="13" t="s">
        <v>86</v>
      </c>
      <c r="AW290" s="13" t="s">
        <v>3</v>
      </c>
      <c r="AX290" s="13" t="s">
        <v>84</v>
      </c>
      <c r="AY290" s="212" t="s">
        <v>168</v>
      </c>
    </row>
    <row r="291" s="2" customFormat="1" ht="37.8" customHeight="1">
      <c r="A291" s="37"/>
      <c r="B291" s="180"/>
      <c r="C291" s="181" t="s">
        <v>517</v>
      </c>
      <c r="D291" s="181" t="s">
        <v>171</v>
      </c>
      <c r="E291" s="182" t="s">
        <v>518</v>
      </c>
      <c r="F291" s="183" t="s">
        <v>519</v>
      </c>
      <c r="G291" s="184" t="s">
        <v>520</v>
      </c>
      <c r="H291" s="185">
        <v>187.46000000000001</v>
      </c>
      <c r="I291" s="186"/>
      <c r="J291" s="187">
        <f>ROUND(I291*H291,2)</f>
        <v>0</v>
      </c>
      <c r="K291" s="188"/>
      <c r="L291" s="38"/>
      <c r="M291" s="189" t="s">
        <v>1</v>
      </c>
      <c r="N291" s="190" t="s">
        <v>42</v>
      </c>
      <c r="O291" s="76"/>
      <c r="P291" s="191">
        <f>O291*H291</f>
        <v>0</v>
      </c>
      <c r="Q291" s="191">
        <v>0.0017600000000000001</v>
      </c>
      <c r="R291" s="191">
        <f>Q291*H291</f>
        <v>0.32992960000000005</v>
      </c>
      <c r="S291" s="191">
        <v>0</v>
      </c>
      <c r="T291" s="192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93" t="s">
        <v>175</v>
      </c>
      <c r="AT291" s="193" t="s">
        <v>171</v>
      </c>
      <c r="AU291" s="193" t="s">
        <v>86</v>
      </c>
      <c r="AY291" s="18" t="s">
        <v>168</v>
      </c>
      <c r="BE291" s="194">
        <f>IF(N291="základní",J291,0)</f>
        <v>0</v>
      </c>
      <c r="BF291" s="194">
        <f>IF(N291="snížená",J291,0)</f>
        <v>0</v>
      </c>
      <c r="BG291" s="194">
        <f>IF(N291="zákl. přenesená",J291,0)</f>
        <v>0</v>
      </c>
      <c r="BH291" s="194">
        <f>IF(N291="sníž. přenesená",J291,0)</f>
        <v>0</v>
      </c>
      <c r="BI291" s="194">
        <f>IF(N291="nulová",J291,0)</f>
        <v>0</v>
      </c>
      <c r="BJ291" s="18" t="s">
        <v>84</v>
      </c>
      <c r="BK291" s="194">
        <f>ROUND(I291*H291,2)</f>
        <v>0</v>
      </c>
      <c r="BL291" s="18" t="s">
        <v>175</v>
      </c>
      <c r="BM291" s="193" t="s">
        <v>2062</v>
      </c>
    </row>
    <row r="292" s="13" customFormat="1">
      <c r="A292" s="13"/>
      <c r="B292" s="211"/>
      <c r="C292" s="13"/>
      <c r="D292" s="195" t="s">
        <v>220</v>
      </c>
      <c r="E292" s="212" t="s">
        <v>1</v>
      </c>
      <c r="F292" s="213" t="s">
        <v>522</v>
      </c>
      <c r="G292" s="13"/>
      <c r="H292" s="214">
        <v>70.879999999999995</v>
      </c>
      <c r="I292" s="215"/>
      <c r="J292" s="13"/>
      <c r="K292" s="13"/>
      <c r="L292" s="211"/>
      <c r="M292" s="216"/>
      <c r="N292" s="217"/>
      <c r="O292" s="217"/>
      <c r="P292" s="217"/>
      <c r="Q292" s="217"/>
      <c r="R292" s="217"/>
      <c r="S292" s="217"/>
      <c r="T292" s="21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12" t="s">
        <v>220</v>
      </c>
      <c r="AU292" s="212" t="s">
        <v>86</v>
      </c>
      <c r="AV292" s="13" t="s">
        <v>86</v>
      </c>
      <c r="AW292" s="13" t="s">
        <v>33</v>
      </c>
      <c r="AX292" s="13" t="s">
        <v>77</v>
      </c>
      <c r="AY292" s="212" t="s">
        <v>168</v>
      </c>
    </row>
    <row r="293" s="13" customFormat="1">
      <c r="A293" s="13"/>
      <c r="B293" s="211"/>
      <c r="C293" s="13"/>
      <c r="D293" s="195" t="s">
        <v>220</v>
      </c>
      <c r="E293" s="212" t="s">
        <v>1</v>
      </c>
      <c r="F293" s="213" t="s">
        <v>523</v>
      </c>
      <c r="G293" s="13"/>
      <c r="H293" s="214">
        <v>10.26</v>
      </c>
      <c r="I293" s="215"/>
      <c r="J293" s="13"/>
      <c r="K293" s="13"/>
      <c r="L293" s="211"/>
      <c r="M293" s="216"/>
      <c r="N293" s="217"/>
      <c r="O293" s="217"/>
      <c r="P293" s="217"/>
      <c r="Q293" s="217"/>
      <c r="R293" s="217"/>
      <c r="S293" s="217"/>
      <c r="T293" s="21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12" t="s">
        <v>220</v>
      </c>
      <c r="AU293" s="212" t="s">
        <v>86</v>
      </c>
      <c r="AV293" s="13" t="s">
        <v>86</v>
      </c>
      <c r="AW293" s="13" t="s">
        <v>33</v>
      </c>
      <c r="AX293" s="13" t="s">
        <v>77</v>
      </c>
      <c r="AY293" s="212" t="s">
        <v>168</v>
      </c>
    </row>
    <row r="294" s="13" customFormat="1">
      <c r="A294" s="13"/>
      <c r="B294" s="211"/>
      <c r="C294" s="13"/>
      <c r="D294" s="195" t="s">
        <v>220</v>
      </c>
      <c r="E294" s="212" t="s">
        <v>1</v>
      </c>
      <c r="F294" s="213" t="s">
        <v>2063</v>
      </c>
      <c r="G294" s="13"/>
      <c r="H294" s="214">
        <v>106.31999999999999</v>
      </c>
      <c r="I294" s="215"/>
      <c r="J294" s="13"/>
      <c r="K294" s="13"/>
      <c r="L294" s="211"/>
      <c r="M294" s="216"/>
      <c r="N294" s="217"/>
      <c r="O294" s="217"/>
      <c r="P294" s="217"/>
      <c r="Q294" s="217"/>
      <c r="R294" s="217"/>
      <c r="S294" s="217"/>
      <c r="T294" s="218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12" t="s">
        <v>220</v>
      </c>
      <c r="AU294" s="212" t="s">
        <v>86</v>
      </c>
      <c r="AV294" s="13" t="s">
        <v>86</v>
      </c>
      <c r="AW294" s="13" t="s">
        <v>33</v>
      </c>
      <c r="AX294" s="13" t="s">
        <v>77</v>
      </c>
      <c r="AY294" s="212" t="s">
        <v>168</v>
      </c>
    </row>
    <row r="295" s="14" customFormat="1">
      <c r="A295" s="14"/>
      <c r="B295" s="219"/>
      <c r="C295" s="14"/>
      <c r="D295" s="195" t="s">
        <v>220</v>
      </c>
      <c r="E295" s="220" t="s">
        <v>1</v>
      </c>
      <c r="F295" s="221" t="s">
        <v>261</v>
      </c>
      <c r="G295" s="14"/>
      <c r="H295" s="222">
        <v>187.46000000000001</v>
      </c>
      <c r="I295" s="223"/>
      <c r="J295" s="14"/>
      <c r="K295" s="14"/>
      <c r="L295" s="219"/>
      <c r="M295" s="224"/>
      <c r="N295" s="225"/>
      <c r="O295" s="225"/>
      <c r="P295" s="225"/>
      <c r="Q295" s="225"/>
      <c r="R295" s="225"/>
      <c r="S295" s="225"/>
      <c r="T295" s="22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20" t="s">
        <v>220</v>
      </c>
      <c r="AU295" s="220" t="s">
        <v>86</v>
      </c>
      <c r="AV295" s="14" t="s">
        <v>175</v>
      </c>
      <c r="AW295" s="14" t="s">
        <v>33</v>
      </c>
      <c r="AX295" s="14" t="s">
        <v>84</v>
      </c>
      <c r="AY295" s="220" t="s">
        <v>168</v>
      </c>
    </row>
    <row r="296" s="2" customFormat="1" ht="24.15" customHeight="1">
      <c r="A296" s="37"/>
      <c r="B296" s="180"/>
      <c r="C296" s="200" t="s">
        <v>525</v>
      </c>
      <c r="D296" s="200" t="s">
        <v>209</v>
      </c>
      <c r="E296" s="201" t="s">
        <v>526</v>
      </c>
      <c r="F296" s="202" t="s">
        <v>527</v>
      </c>
      <c r="G296" s="203" t="s">
        <v>218</v>
      </c>
      <c r="H296" s="204">
        <v>11.489000000000001</v>
      </c>
      <c r="I296" s="205"/>
      <c r="J296" s="206">
        <f>ROUND(I296*H296,2)</f>
        <v>0</v>
      </c>
      <c r="K296" s="207"/>
      <c r="L296" s="208"/>
      <c r="M296" s="209" t="s">
        <v>1</v>
      </c>
      <c r="N296" s="210" t="s">
        <v>42</v>
      </c>
      <c r="O296" s="76"/>
      <c r="P296" s="191">
        <f>O296*H296</f>
        <v>0</v>
      </c>
      <c r="Q296" s="191">
        <v>0.0047999999999999996</v>
      </c>
      <c r="R296" s="191">
        <f>Q296*H296</f>
        <v>0.0551472</v>
      </c>
      <c r="S296" s="191">
        <v>0</v>
      </c>
      <c r="T296" s="192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93" t="s">
        <v>203</v>
      </c>
      <c r="AT296" s="193" t="s">
        <v>209</v>
      </c>
      <c r="AU296" s="193" t="s">
        <v>86</v>
      </c>
      <c r="AY296" s="18" t="s">
        <v>168</v>
      </c>
      <c r="BE296" s="194">
        <f>IF(N296="základní",J296,0)</f>
        <v>0</v>
      </c>
      <c r="BF296" s="194">
        <f>IF(N296="snížená",J296,0)</f>
        <v>0</v>
      </c>
      <c r="BG296" s="194">
        <f>IF(N296="zákl. přenesená",J296,0)</f>
        <v>0</v>
      </c>
      <c r="BH296" s="194">
        <f>IF(N296="sníž. přenesená",J296,0)</f>
        <v>0</v>
      </c>
      <c r="BI296" s="194">
        <f>IF(N296="nulová",J296,0)</f>
        <v>0</v>
      </c>
      <c r="BJ296" s="18" t="s">
        <v>84</v>
      </c>
      <c r="BK296" s="194">
        <f>ROUND(I296*H296,2)</f>
        <v>0</v>
      </c>
      <c r="BL296" s="18" t="s">
        <v>175</v>
      </c>
      <c r="BM296" s="193" t="s">
        <v>2064</v>
      </c>
    </row>
    <row r="297" s="13" customFormat="1">
      <c r="A297" s="13"/>
      <c r="B297" s="211"/>
      <c r="C297" s="13"/>
      <c r="D297" s="195" t="s">
        <v>220</v>
      </c>
      <c r="E297" s="212" t="s">
        <v>1</v>
      </c>
      <c r="F297" s="213" t="s">
        <v>529</v>
      </c>
      <c r="G297" s="13"/>
      <c r="H297" s="214">
        <v>4.1340000000000003</v>
      </c>
      <c r="I297" s="215"/>
      <c r="J297" s="13"/>
      <c r="K297" s="13"/>
      <c r="L297" s="211"/>
      <c r="M297" s="216"/>
      <c r="N297" s="217"/>
      <c r="O297" s="217"/>
      <c r="P297" s="217"/>
      <c r="Q297" s="217"/>
      <c r="R297" s="217"/>
      <c r="S297" s="217"/>
      <c r="T297" s="21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12" t="s">
        <v>220</v>
      </c>
      <c r="AU297" s="212" t="s">
        <v>86</v>
      </c>
      <c r="AV297" s="13" t="s">
        <v>86</v>
      </c>
      <c r="AW297" s="13" t="s">
        <v>33</v>
      </c>
      <c r="AX297" s="13" t="s">
        <v>77</v>
      </c>
      <c r="AY297" s="212" t="s">
        <v>168</v>
      </c>
    </row>
    <row r="298" s="13" customFormat="1">
      <c r="A298" s="13"/>
      <c r="B298" s="211"/>
      <c r="C298" s="13"/>
      <c r="D298" s="195" t="s">
        <v>220</v>
      </c>
      <c r="E298" s="212" t="s">
        <v>1</v>
      </c>
      <c r="F298" s="213" t="s">
        <v>530</v>
      </c>
      <c r="G298" s="13"/>
      <c r="H298" s="214">
        <v>0.60599999999999998</v>
      </c>
      <c r="I298" s="215"/>
      <c r="J298" s="13"/>
      <c r="K298" s="13"/>
      <c r="L298" s="211"/>
      <c r="M298" s="216"/>
      <c r="N298" s="217"/>
      <c r="O298" s="217"/>
      <c r="P298" s="217"/>
      <c r="Q298" s="217"/>
      <c r="R298" s="217"/>
      <c r="S298" s="217"/>
      <c r="T298" s="21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12" t="s">
        <v>220</v>
      </c>
      <c r="AU298" s="212" t="s">
        <v>86</v>
      </c>
      <c r="AV298" s="13" t="s">
        <v>86</v>
      </c>
      <c r="AW298" s="13" t="s">
        <v>33</v>
      </c>
      <c r="AX298" s="13" t="s">
        <v>77</v>
      </c>
      <c r="AY298" s="212" t="s">
        <v>168</v>
      </c>
    </row>
    <row r="299" s="13" customFormat="1">
      <c r="A299" s="13"/>
      <c r="B299" s="211"/>
      <c r="C299" s="13"/>
      <c r="D299" s="195" t="s">
        <v>220</v>
      </c>
      <c r="E299" s="212" t="s">
        <v>1</v>
      </c>
      <c r="F299" s="213" t="s">
        <v>2065</v>
      </c>
      <c r="G299" s="13"/>
      <c r="H299" s="214">
        <v>6.202</v>
      </c>
      <c r="I299" s="215"/>
      <c r="J299" s="13"/>
      <c r="K299" s="13"/>
      <c r="L299" s="211"/>
      <c r="M299" s="216"/>
      <c r="N299" s="217"/>
      <c r="O299" s="217"/>
      <c r="P299" s="217"/>
      <c r="Q299" s="217"/>
      <c r="R299" s="217"/>
      <c r="S299" s="217"/>
      <c r="T299" s="21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12" t="s">
        <v>220</v>
      </c>
      <c r="AU299" s="212" t="s">
        <v>86</v>
      </c>
      <c r="AV299" s="13" t="s">
        <v>86</v>
      </c>
      <c r="AW299" s="13" t="s">
        <v>33</v>
      </c>
      <c r="AX299" s="13" t="s">
        <v>77</v>
      </c>
      <c r="AY299" s="212" t="s">
        <v>168</v>
      </c>
    </row>
    <row r="300" s="14" customFormat="1">
      <c r="A300" s="14"/>
      <c r="B300" s="219"/>
      <c r="C300" s="14"/>
      <c r="D300" s="195" t="s">
        <v>220</v>
      </c>
      <c r="E300" s="220" t="s">
        <v>1</v>
      </c>
      <c r="F300" s="221" t="s">
        <v>532</v>
      </c>
      <c r="G300" s="14"/>
      <c r="H300" s="222">
        <v>10.942</v>
      </c>
      <c r="I300" s="223"/>
      <c r="J300" s="14"/>
      <c r="K300" s="14"/>
      <c r="L300" s="219"/>
      <c r="M300" s="224"/>
      <c r="N300" s="225"/>
      <c r="O300" s="225"/>
      <c r="P300" s="225"/>
      <c r="Q300" s="225"/>
      <c r="R300" s="225"/>
      <c r="S300" s="225"/>
      <c r="T300" s="22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20" t="s">
        <v>220</v>
      </c>
      <c r="AU300" s="220" t="s">
        <v>86</v>
      </c>
      <c r="AV300" s="14" t="s">
        <v>175</v>
      </c>
      <c r="AW300" s="14" t="s">
        <v>33</v>
      </c>
      <c r="AX300" s="14" t="s">
        <v>84</v>
      </c>
      <c r="AY300" s="220" t="s">
        <v>168</v>
      </c>
    </row>
    <row r="301" s="13" customFormat="1">
      <c r="A301" s="13"/>
      <c r="B301" s="211"/>
      <c r="C301" s="13"/>
      <c r="D301" s="195" t="s">
        <v>220</v>
      </c>
      <c r="E301" s="13"/>
      <c r="F301" s="213" t="s">
        <v>2066</v>
      </c>
      <c r="G301" s="13"/>
      <c r="H301" s="214">
        <v>11.489000000000001</v>
      </c>
      <c r="I301" s="215"/>
      <c r="J301" s="13"/>
      <c r="K301" s="13"/>
      <c r="L301" s="211"/>
      <c r="M301" s="216"/>
      <c r="N301" s="217"/>
      <c r="O301" s="217"/>
      <c r="P301" s="217"/>
      <c r="Q301" s="217"/>
      <c r="R301" s="217"/>
      <c r="S301" s="217"/>
      <c r="T301" s="21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12" t="s">
        <v>220</v>
      </c>
      <c r="AU301" s="212" t="s">
        <v>86</v>
      </c>
      <c r="AV301" s="13" t="s">
        <v>86</v>
      </c>
      <c r="AW301" s="13" t="s">
        <v>3</v>
      </c>
      <c r="AX301" s="13" t="s">
        <v>84</v>
      </c>
      <c r="AY301" s="212" t="s">
        <v>168</v>
      </c>
    </row>
    <row r="302" s="2" customFormat="1" ht="24.15" customHeight="1">
      <c r="A302" s="37"/>
      <c r="B302" s="180"/>
      <c r="C302" s="200" t="s">
        <v>534</v>
      </c>
      <c r="D302" s="200" t="s">
        <v>209</v>
      </c>
      <c r="E302" s="201" t="s">
        <v>535</v>
      </c>
      <c r="F302" s="202" t="s">
        <v>536</v>
      </c>
      <c r="G302" s="203" t="s">
        <v>218</v>
      </c>
      <c r="H302" s="204">
        <v>4.2569999999999997</v>
      </c>
      <c r="I302" s="205"/>
      <c r="J302" s="206">
        <f>ROUND(I302*H302,2)</f>
        <v>0</v>
      </c>
      <c r="K302" s="207"/>
      <c r="L302" s="208"/>
      <c r="M302" s="209" t="s">
        <v>1</v>
      </c>
      <c r="N302" s="210" t="s">
        <v>42</v>
      </c>
      <c r="O302" s="76"/>
      <c r="P302" s="191">
        <f>O302*H302</f>
        <v>0</v>
      </c>
      <c r="Q302" s="191">
        <v>0.0011999999999999999</v>
      </c>
      <c r="R302" s="191">
        <f>Q302*H302</f>
        <v>0.0051083999999999991</v>
      </c>
      <c r="S302" s="191">
        <v>0</v>
      </c>
      <c r="T302" s="192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93" t="s">
        <v>203</v>
      </c>
      <c r="AT302" s="193" t="s">
        <v>209</v>
      </c>
      <c r="AU302" s="193" t="s">
        <v>86</v>
      </c>
      <c r="AY302" s="18" t="s">
        <v>168</v>
      </c>
      <c r="BE302" s="194">
        <f>IF(N302="základní",J302,0)</f>
        <v>0</v>
      </c>
      <c r="BF302" s="194">
        <f>IF(N302="snížená",J302,0)</f>
        <v>0</v>
      </c>
      <c r="BG302" s="194">
        <f>IF(N302="zákl. přenesená",J302,0)</f>
        <v>0</v>
      </c>
      <c r="BH302" s="194">
        <f>IF(N302="sníž. přenesená",J302,0)</f>
        <v>0</v>
      </c>
      <c r="BI302" s="194">
        <f>IF(N302="nulová",J302,0)</f>
        <v>0</v>
      </c>
      <c r="BJ302" s="18" t="s">
        <v>84</v>
      </c>
      <c r="BK302" s="194">
        <f>ROUND(I302*H302,2)</f>
        <v>0</v>
      </c>
      <c r="BL302" s="18" t="s">
        <v>175</v>
      </c>
      <c r="BM302" s="193" t="s">
        <v>2067</v>
      </c>
    </row>
    <row r="303" s="13" customFormat="1">
      <c r="A303" s="13"/>
      <c r="B303" s="211"/>
      <c r="C303" s="13"/>
      <c r="D303" s="195" t="s">
        <v>220</v>
      </c>
      <c r="E303" s="212" t="s">
        <v>1</v>
      </c>
      <c r="F303" s="213" t="s">
        <v>538</v>
      </c>
      <c r="G303" s="13"/>
      <c r="H303" s="214">
        <v>1.536</v>
      </c>
      <c r="I303" s="215"/>
      <c r="J303" s="13"/>
      <c r="K303" s="13"/>
      <c r="L303" s="211"/>
      <c r="M303" s="216"/>
      <c r="N303" s="217"/>
      <c r="O303" s="217"/>
      <c r="P303" s="217"/>
      <c r="Q303" s="217"/>
      <c r="R303" s="217"/>
      <c r="S303" s="217"/>
      <c r="T303" s="21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12" t="s">
        <v>220</v>
      </c>
      <c r="AU303" s="212" t="s">
        <v>86</v>
      </c>
      <c r="AV303" s="13" t="s">
        <v>86</v>
      </c>
      <c r="AW303" s="13" t="s">
        <v>33</v>
      </c>
      <c r="AX303" s="13" t="s">
        <v>77</v>
      </c>
      <c r="AY303" s="212" t="s">
        <v>168</v>
      </c>
    </row>
    <row r="304" s="13" customFormat="1">
      <c r="A304" s="13"/>
      <c r="B304" s="211"/>
      <c r="C304" s="13"/>
      <c r="D304" s="195" t="s">
        <v>220</v>
      </c>
      <c r="E304" s="212" t="s">
        <v>1</v>
      </c>
      <c r="F304" s="213" t="s">
        <v>539</v>
      </c>
      <c r="G304" s="13"/>
      <c r="H304" s="214">
        <v>0.214</v>
      </c>
      <c r="I304" s="215"/>
      <c r="J304" s="13"/>
      <c r="K304" s="13"/>
      <c r="L304" s="211"/>
      <c r="M304" s="216"/>
      <c r="N304" s="217"/>
      <c r="O304" s="217"/>
      <c r="P304" s="217"/>
      <c r="Q304" s="217"/>
      <c r="R304" s="217"/>
      <c r="S304" s="217"/>
      <c r="T304" s="21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12" t="s">
        <v>220</v>
      </c>
      <c r="AU304" s="212" t="s">
        <v>86</v>
      </c>
      <c r="AV304" s="13" t="s">
        <v>86</v>
      </c>
      <c r="AW304" s="13" t="s">
        <v>33</v>
      </c>
      <c r="AX304" s="13" t="s">
        <v>77</v>
      </c>
      <c r="AY304" s="212" t="s">
        <v>168</v>
      </c>
    </row>
    <row r="305" s="13" customFormat="1">
      <c r="A305" s="13"/>
      <c r="B305" s="211"/>
      <c r="C305" s="13"/>
      <c r="D305" s="195" t="s">
        <v>220</v>
      </c>
      <c r="E305" s="212" t="s">
        <v>1</v>
      </c>
      <c r="F305" s="213" t="s">
        <v>2068</v>
      </c>
      <c r="G305" s="13"/>
      <c r="H305" s="214">
        <v>2.3039999999999998</v>
      </c>
      <c r="I305" s="215"/>
      <c r="J305" s="13"/>
      <c r="K305" s="13"/>
      <c r="L305" s="211"/>
      <c r="M305" s="216"/>
      <c r="N305" s="217"/>
      <c r="O305" s="217"/>
      <c r="P305" s="217"/>
      <c r="Q305" s="217"/>
      <c r="R305" s="217"/>
      <c r="S305" s="217"/>
      <c r="T305" s="21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12" t="s">
        <v>220</v>
      </c>
      <c r="AU305" s="212" t="s">
        <v>86</v>
      </c>
      <c r="AV305" s="13" t="s">
        <v>86</v>
      </c>
      <c r="AW305" s="13" t="s">
        <v>33</v>
      </c>
      <c r="AX305" s="13" t="s">
        <v>77</v>
      </c>
      <c r="AY305" s="212" t="s">
        <v>168</v>
      </c>
    </row>
    <row r="306" s="14" customFormat="1">
      <c r="A306" s="14"/>
      <c r="B306" s="219"/>
      <c r="C306" s="14"/>
      <c r="D306" s="195" t="s">
        <v>220</v>
      </c>
      <c r="E306" s="220" t="s">
        <v>1</v>
      </c>
      <c r="F306" s="221" t="s">
        <v>541</v>
      </c>
      <c r="G306" s="14"/>
      <c r="H306" s="222">
        <v>4.0540000000000003</v>
      </c>
      <c r="I306" s="223"/>
      <c r="J306" s="14"/>
      <c r="K306" s="14"/>
      <c r="L306" s="219"/>
      <c r="M306" s="224"/>
      <c r="N306" s="225"/>
      <c r="O306" s="225"/>
      <c r="P306" s="225"/>
      <c r="Q306" s="225"/>
      <c r="R306" s="225"/>
      <c r="S306" s="225"/>
      <c r="T306" s="22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20" t="s">
        <v>220</v>
      </c>
      <c r="AU306" s="220" t="s">
        <v>86</v>
      </c>
      <c r="AV306" s="14" t="s">
        <v>175</v>
      </c>
      <c r="AW306" s="14" t="s">
        <v>33</v>
      </c>
      <c r="AX306" s="14" t="s">
        <v>84</v>
      </c>
      <c r="AY306" s="220" t="s">
        <v>168</v>
      </c>
    </row>
    <row r="307" s="13" customFormat="1">
      <c r="A307" s="13"/>
      <c r="B307" s="211"/>
      <c r="C307" s="13"/>
      <c r="D307" s="195" t="s">
        <v>220</v>
      </c>
      <c r="E307" s="13"/>
      <c r="F307" s="213" t="s">
        <v>2069</v>
      </c>
      <c r="G307" s="13"/>
      <c r="H307" s="214">
        <v>4.2569999999999997</v>
      </c>
      <c r="I307" s="215"/>
      <c r="J307" s="13"/>
      <c r="K307" s="13"/>
      <c r="L307" s="211"/>
      <c r="M307" s="216"/>
      <c r="N307" s="217"/>
      <c r="O307" s="217"/>
      <c r="P307" s="217"/>
      <c r="Q307" s="217"/>
      <c r="R307" s="217"/>
      <c r="S307" s="217"/>
      <c r="T307" s="21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12" t="s">
        <v>220</v>
      </c>
      <c r="AU307" s="212" t="s">
        <v>86</v>
      </c>
      <c r="AV307" s="13" t="s">
        <v>86</v>
      </c>
      <c r="AW307" s="13" t="s">
        <v>3</v>
      </c>
      <c r="AX307" s="13" t="s">
        <v>84</v>
      </c>
      <c r="AY307" s="212" t="s">
        <v>168</v>
      </c>
    </row>
    <row r="308" s="2" customFormat="1" ht="33" customHeight="1">
      <c r="A308" s="37"/>
      <c r="B308" s="180"/>
      <c r="C308" s="181" t="s">
        <v>543</v>
      </c>
      <c r="D308" s="181" t="s">
        <v>171</v>
      </c>
      <c r="E308" s="182" t="s">
        <v>544</v>
      </c>
      <c r="F308" s="183" t="s">
        <v>545</v>
      </c>
      <c r="G308" s="184" t="s">
        <v>316</v>
      </c>
      <c r="H308" s="185">
        <v>14</v>
      </c>
      <c r="I308" s="186"/>
      <c r="J308" s="187">
        <f>ROUND(I308*H308,2)</f>
        <v>0</v>
      </c>
      <c r="K308" s="188"/>
      <c r="L308" s="38"/>
      <c r="M308" s="189" t="s">
        <v>1</v>
      </c>
      <c r="N308" s="190" t="s">
        <v>42</v>
      </c>
      <c r="O308" s="76"/>
      <c r="P308" s="191">
        <f>O308*H308</f>
        <v>0</v>
      </c>
      <c r="Q308" s="191">
        <v>0.02622</v>
      </c>
      <c r="R308" s="191">
        <f>Q308*H308</f>
        <v>0.36708000000000002</v>
      </c>
      <c r="S308" s="191">
        <v>0</v>
      </c>
      <c r="T308" s="192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93" t="s">
        <v>175</v>
      </c>
      <c r="AT308" s="193" t="s">
        <v>171</v>
      </c>
      <c r="AU308" s="193" t="s">
        <v>86</v>
      </c>
      <c r="AY308" s="18" t="s">
        <v>168</v>
      </c>
      <c r="BE308" s="194">
        <f>IF(N308="základní",J308,0)</f>
        <v>0</v>
      </c>
      <c r="BF308" s="194">
        <f>IF(N308="snížená",J308,0)</f>
        <v>0</v>
      </c>
      <c r="BG308" s="194">
        <f>IF(N308="zákl. přenesená",J308,0)</f>
        <v>0</v>
      </c>
      <c r="BH308" s="194">
        <f>IF(N308="sníž. přenesená",J308,0)</f>
        <v>0</v>
      </c>
      <c r="BI308" s="194">
        <f>IF(N308="nulová",J308,0)</f>
        <v>0</v>
      </c>
      <c r="BJ308" s="18" t="s">
        <v>84</v>
      </c>
      <c r="BK308" s="194">
        <f>ROUND(I308*H308,2)</f>
        <v>0</v>
      </c>
      <c r="BL308" s="18" t="s">
        <v>175</v>
      </c>
      <c r="BM308" s="193" t="s">
        <v>2070</v>
      </c>
    </row>
    <row r="309" s="13" customFormat="1">
      <c r="A309" s="13"/>
      <c r="B309" s="211"/>
      <c r="C309" s="13"/>
      <c r="D309" s="195" t="s">
        <v>220</v>
      </c>
      <c r="E309" s="212" t="s">
        <v>1</v>
      </c>
      <c r="F309" s="213" t="s">
        <v>2071</v>
      </c>
      <c r="G309" s="13"/>
      <c r="H309" s="214">
        <v>12</v>
      </c>
      <c r="I309" s="215"/>
      <c r="J309" s="13"/>
      <c r="K309" s="13"/>
      <c r="L309" s="211"/>
      <c r="M309" s="216"/>
      <c r="N309" s="217"/>
      <c r="O309" s="217"/>
      <c r="P309" s="217"/>
      <c r="Q309" s="217"/>
      <c r="R309" s="217"/>
      <c r="S309" s="217"/>
      <c r="T309" s="21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12" t="s">
        <v>220</v>
      </c>
      <c r="AU309" s="212" t="s">
        <v>86</v>
      </c>
      <c r="AV309" s="13" t="s">
        <v>86</v>
      </c>
      <c r="AW309" s="13" t="s">
        <v>33</v>
      </c>
      <c r="AX309" s="13" t="s">
        <v>77</v>
      </c>
      <c r="AY309" s="212" t="s">
        <v>168</v>
      </c>
    </row>
    <row r="310" s="13" customFormat="1">
      <c r="A310" s="13"/>
      <c r="B310" s="211"/>
      <c r="C310" s="13"/>
      <c r="D310" s="195" t="s">
        <v>220</v>
      </c>
      <c r="E310" s="212" t="s">
        <v>1</v>
      </c>
      <c r="F310" s="213" t="s">
        <v>547</v>
      </c>
      <c r="G310" s="13"/>
      <c r="H310" s="214">
        <v>2</v>
      </c>
      <c r="I310" s="215"/>
      <c r="J310" s="13"/>
      <c r="K310" s="13"/>
      <c r="L310" s="211"/>
      <c r="M310" s="216"/>
      <c r="N310" s="217"/>
      <c r="O310" s="217"/>
      <c r="P310" s="217"/>
      <c r="Q310" s="217"/>
      <c r="R310" s="217"/>
      <c r="S310" s="217"/>
      <c r="T310" s="21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12" t="s">
        <v>220</v>
      </c>
      <c r="AU310" s="212" t="s">
        <v>86</v>
      </c>
      <c r="AV310" s="13" t="s">
        <v>86</v>
      </c>
      <c r="AW310" s="13" t="s">
        <v>33</v>
      </c>
      <c r="AX310" s="13" t="s">
        <v>77</v>
      </c>
      <c r="AY310" s="212" t="s">
        <v>168</v>
      </c>
    </row>
    <row r="311" s="14" customFormat="1">
      <c r="A311" s="14"/>
      <c r="B311" s="219"/>
      <c r="C311" s="14"/>
      <c r="D311" s="195" t="s">
        <v>220</v>
      </c>
      <c r="E311" s="220" t="s">
        <v>1</v>
      </c>
      <c r="F311" s="221" t="s">
        <v>261</v>
      </c>
      <c r="G311" s="14"/>
      <c r="H311" s="222">
        <v>14</v>
      </c>
      <c r="I311" s="223"/>
      <c r="J311" s="14"/>
      <c r="K311" s="14"/>
      <c r="L311" s="219"/>
      <c r="M311" s="224"/>
      <c r="N311" s="225"/>
      <c r="O311" s="225"/>
      <c r="P311" s="225"/>
      <c r="Q311" s="225"/>
      <c r="R311" s="225"/>
      <c r="S311" s="225"/>
      <c r="T311" s="22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20" t="s">
        <v>220</v>
      </c>
      <c r="AU311" s="220" t="s">
        <v>86</v>
      </c>
      <c r="AV311" s="14" t="s">
        <v>175</v>
      </c>
      <c r="AW311" s="14" t="s">
        <v>33</v>
      </c>
      <c r="AX311" s="14" t="s">
        <v>84</v>
      </c>
      <c r="AY311" s="220" t="s">
        <v>168</v>
      </c>
    </row>
    <row r="312" s="2" customFormat="1" ht="37.8" customHeight="1">
      <c r="A312" s="37"/>
      <c r="B312" s="180"/>
      <c r="C312" s="181" t="s">
        <v>548</v>
      </c>
      <c r="D312" s="181" t="s">
        <v>171</v>
      </c>
      <c r="E312" s="182" t="s">
        <v>549</v>
      </c>
      <c r="F312" s="183" t="s">
        <v>550</v>
      </c>
      <c r="G312" s="184" t="s">
        <v>218</v>
      </c>
      <c r="H312" s="185">
        <v>2</v>
      </c>
      <c r="I312" s="186"/>
      <c r="J312" s="187">
        <f>ROUND(I312*H312,2)</f>
        <v>0</v>
      </c>
      <c r="K312" s="188"/>
      <c r="L312" s="38"/>
      <c r="M312" s="189" t="s">
        <v>1</v>
      </c>
      <c r="N312" s="190" t="s">
        <v>42</v>
      </c>
      <c r="O312" s="76"/>
      <c r="P312" s="191">
        <f>O312*H312</f>
        <v>0</v>
      </c>
      <c r="Q312" s="191">
        <v>0.0083700000000000007</v>
      </c>
      <c r="R312" s="191">
        <f>Q312*H312</f>
        <v>0.016740000000000001</v>
      </c>
      <c r="S312" s="191">
        <v>0</v>
      </c>
      <c r="T312" s="192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93" t="s">
        <v>175</v>
      </c>
      <c r="AT312" s="193" t="s">
        <v>171</v>
      </c>
      <c r="AU312" s="193" t="s">
        <v>86</v>
      </c>
      <c r="AY312" s="18" t="s">
        <v>168</v>
      </c>
      <c r="BE312" s="194">
        <f>IF(N312="základní",J312,0)</f>
        <v>0</v>
      </c>
      <c r="BF312" s="194">
        <f>IF(N312="snížená",J312,0)</f>
        <v>0</v>
      </c>
      <c r="BG312" s="194">
        <f>IF(N312="zákl. přenesená",J312,0)</f>
        <v>0</v>
      </c>
      <c r="BH312" s="194">
        <f>IF(N312="sníž. přenesená",J312,0)</f>
        <v>0</v>
      </c>
      <c r="BI312" s="194">
        <f>IF(N312="nulová",J312,0)</f>
        <v>0</v>
      </c>
      <c r="BJ312" s="18" t="s">
        <v>84</v>
      </c>
      <c r="BK312" s="194">
        <f>ROUND(I312*H312,2)</f>
        <v>0</v>
      </c>
      <c r="BL312" s="18" t="s">
        <v>175</v>
      </c>
      <c r="BM312" s="193" t="s">
        <v>2072</v>
      </c>
    </row>
    <row r="313" s="13" customFormat="1">
      <c r="A313" s="13"/>
      <c r="B313" s="211"/>
      <c r="C313" s="13"/>
      <c r="D313" s="195" t="s">
        <v>220</v>
      </c>
      <c r="E313" s="212" t="s">
        <v>1</v>
      </c>
      <c r="F313" s="213" t="s">
        <v>552</v>
      </c>
      <c r="G313" s="13"/>
      <c r="H313" s="214">
        <v>2</v>
      </c>
      <c r="I313" s="215"/>
      <c r="J313" s="13"/>
      <c r="K313" s="13"/>
      <c r="L313" s="211"/>
      <c r="M313" s="216"/>
      <c r="N313" s="217"/>
      <c r="O313" s="217"/>
      <c r="P313" s="217"/>
      <c r="Q313" s="217"/>
      <c r="R313" s="217"/>
      <c r="S313" s="217"/>
      <c r="T313" s="21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12" t="s">
        <v>220</v>
      </c>
      <c r="AU313" s="212" t="s">
        <v>86</v>
      </c>
      <c r="AV313" s="13" t="s">
        <v>86</v>
      </c>
      <c r="AW313" s="13" t="s">
        <v>33</v>
      </c>
      <c r="AX313" s="13" t="s">
        <v>84</v>
      </c>
      <c r="AY313" s="212" t="s">
        <v>168</v>
      </c>
    </row>
    <row r="314" s="2" customFormat="1" ht="24.15" customHeight="1">
      <c r="A314" s="37"/>
      <c r="B314" s="180"/>
      <c r="C314" s="200" t="s">
        <v>553</v>
      </c>
      <c r="D314" s="200" t="s">
        <v>209</v>
      </c>
      <c r="E314" s="201" t="s">
        <v>554</v>
      </c>
      <c r="F314" s="202" t="s">
        <v>555</v>
      </c>
      <c r="G314" s="203" t="s">
        <v>218</v>
      </c>
      <c r="H314" s="204">
        <v>2.1000000000000001</v>
      </c>
      <c r="I314" s="205"/>
      <c r="J314" s="206">
        <f>ROUND(I314*H314,2)</f>
        <v>0</v>
      </c>
      <c r="K314" s="207"/>
      <c r="L314" s="208"/>
      <c r="M314" s="209" t="s">
        <v>1</v>
      </c>
      <c r="N314" s="210" t="s">
        <v>42</v>
      </c>
      <c r="O314" s="76"/>
      <c r="P314" s="191">
        <f>O314*H314</f>
        <v>0</v>
      </c>
      <c r="Q314" s="191">
        <v>0.021600000000000001</v>
      </c>
      <c r="R314" s="191">
        <f>Q314*H314</f>
        <v>0.045360000000000004</v>
      </c>
      <c r="S314" s="191">
        <v>0</v>
      </c>
      <c r="T314" s="192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93" t="s">
        <v>203</v>
      </c>
      <c r="AT314" s="193" t="s">
        <v>209</v>
      </c>
      <c r="AU314" s="193" t="s">
        <v>86</v>
      </c>
      <c r="AY314" s="18" t="s">
        <v>168</v>
      </c>
      <c r="BE314" s="194">
        <f>IF(N314="základní",J314,0)</f>
        <v>0</v>
      </c>
      <c r="BF314" s="194">
        <f>IF(N314="snížená",J314,0)</f>
        <v>0</v>
      </c>
      <c r="BG314" s="194">
        <f>IF(N314="zákl. přenesená",J314,0)</f>
        <v>0</v>
      </c>
      <c r="BH314" s="194">
        <f>IF(N314="sníž. přenesená",J314,0)</f>
        <v>0</v>
      </c>
      <c r="BI314" s="194">
        <f>IF(N314="nulová",J314,0)</f>
        <v>0</v>
      </c>
      <c r="BJ314" s="18" t="s">
        <v>84</v>
      </c>
      <c r="BK314" s="194">
        <f>ROUND(I314*H314,2)</f>
        <v>0</v>
      </c>
      <c r="BL314" s="18" t="s">
        <v>175</v>
      </c>
      <c r="BM314" s="193" t="s">
        <v>2073</v>
      </c>
    </row>
    <row r="315" s="13" customFormat="1">
      <c r="A315" s="13"/>
      <c r="B315" s="211"/>
      <c r="C315" s="13"/>
      <c r="D315" s="195" t="s">
        <v>220</v>
      </c>
      <c r="E315" s="13"/>
      <c r="F315" s="213" t="s">
        <v>557</v>
      </c>
      <c r="G315" s="13"/>
      <c r="H315" s="214">
        <v>2.1000000000000001</v>
      </c>
      <c r="I315" s="215"/>
      <c r="J315" s="13"/>
      <c r="K315" s="13"/>
      <c r="L315" s="211"/>
      <c r="M315" s="216"/>
      <c r="N315" s="217"/>
      <c r="O315" s="217"/>
      <c r="P315" s="217"/>
      <c r="Q315" s="217"/>
      <c r="R315" s="217"/>
      <c r="S315" s="217"/>
      <c r="T315" s="21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12" t="s">
        <v>220</v>
      </c>
      <c r="AU315" s="212" t="s">
        <v>86</v>
      </c>
      <c r="AV315" s="13" t="s">
        <v>86</v>
      </c>
      <c r="AW315" s="13" t="s">
        <v>3</v>
      </c>
      <c r="AX315" s="13" t="s">
        <v>84</v>
      </c>
      <c r="AY315" s="212" t="s">
        <v>168</v>
      </c>
    </row>
    <row r="316" s="2" customFormat="1" ht="37.8" customHeight="1">
      <c r="A316" s="37"/>
      <c r="B316" s="180"/>
      <c r="C316" s="181" t="s">
        <v>558</v>
      </c>
      <c r="D316" s="181" t="s">
        <v>171</v>
      </c>
      <c r="E316" s="182" t="s">
        <v>559</v>
      </c>
      <c r="F316" s="183" t="s">
        <v>560</v>
      </c>
      <c r="G316" s="184" t="s">
        <v>218</v>
      </c>
      <c r="H316" s="185">
        <v>194.815</v>
      </c>
      <c r="I316" s="186"/>
      <c r="J316" s="187">
        <f>ROUND(I316*H316,2)</f>
        <v>0</v>
      </c>
      <c r="K316" s="188"/>
      <c r="L316" s="38"/>
      <c r="M316" s="189" t="s">
        <v>1</v>
      </c>
      <c r="N316" s="190" t="s">
        <v>42</v>
      </c>
      <c r="O316" s="76"/>
      <c r="P316" s="191">
        <f>O316*H316</f>
        <v>0</v>
      </c>
      <c r="Q316" s="191">
        <v>8.0000000000000007E-05</v>
      </c>
      <c r="R316" s="191">
        <f>Q316*H316</f>
        <v>0.0155852</v>
      </c>
      <c r="S316" s="191">
        <v>0</v>
      </c>
      <c r="T316" s="192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93" t="s">
        <v>175</v>
      </c>
      <c r="AT316" s="193" t="s">
        <v>171</v>
      </c>
      <c r="AU316" s="193" t="s">
        <v>86</v>
      </c>
      <c r="AY316" s="18" t="s">
        <v>168</v>
      </c>
      <c r="BE316" s="194">
        <f>IF(N316="základní",J316,0)</f>
        <v>0</v>
      </c>
      <c r="BF316" s="194">
        <f>IF(N316="snížená",J316,0)</f>
        <v>0</v>
      </c>
      <c r="BG316" s="194">
        <f>IF(N316="zákl. přenesená",J316,0)</f>
        <v>0</v>
      </c>
      <c r="BH316" s="194">
        <f>IF(N316="sníž. přenesená",J316,0)</f>
        <v>0</v>
      </c>
      <c r="BI316" s="194">
        <f>IF(N316="nulová",J316,0)</f>
        <v>0</v>
      </c>
      <c r="BJ316" s="18" t="s">
        <v>84</v>
      </c>
      <c r="BK316" s="194">
        <f>ROUND(I316*H316,2)</f>
        <v>0</v>
      </c>
      <c r="BL316" s="18" t="s">
        <v>175</v>
      </c>
      <c r="BM316" s="193" t="s">
        <v>2074</v>
      </c>
    </row>
    <row r="317" s="13" customFormat="1">
      <c r="A317" s="13"/>
      <c r="B317" s="211"/>
      <c r="C317" s="13"/>
      <c r="D317" s="195" t="s">
        <v>220</v>
      </c>
      <c r="E317" s="212" t="s">
        <v>1</v>
      </c>
      <c r="F317" s="213" t="s">
        <v>2075</v>
      </c>
      <c r="G317" s="13"/>
      <c r="H317" s="214">
        <v>194.815</v>
      </c>
      <c r="I317" s="215"/>
      <c r="J317" s="13"/>
      <c r="K317" s="13"/>
      <c r="L317" s="211"/>
      <c r="M317" s="216"/>
      <c r="N317" s="217"/>
      <c r="O317" s="217"/>
      <c r="P317" s="217"/>
      <c r="Q317" s="217"/>
      <c r="R317" s="217"/>
      <c r="S317" s="217"/>
      <c r="T317" s="21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12" t="s">
        <v>220</v>
      </c>
      <c r="AU317" s="212" t="s">
        <v>86</v>
      </c>
      <c r="AV317" s="13" t="s">
        <v>86</v>
      </c>
      <c r="AW317" s="13" t="s">
        <v>33</v>
      </c>
      <c r="AX317" s="13" t="s">
        <v>84</v>
      </c>
      <c r="AY317" s="212" t="s">
        <v>168</v>
      </c>
    </row>
    <row r="318" s="2" customFormat="1" ht="16.5" customHeight="1">
      <c r="A318" s="37"/>
      <c r="B318" s="180"/>
      <c r="C318" s="181" t="s">
        <v>563</v>
      </c>
      <c r="D318" s="181" t="s">
        <v>171</v>
      </c>
      <c r="E318" s="182" t="s">
        <v>564</v>
      </c>
      <c r="F318" s="183" t="s">
        <v>565</v>
      </c>
      <c r="G318" s="184" t="s">
        <v>520</v>
      </c>
      <c r="H318" s="185">
        <v>332.57999999999998</v>
      </c>
      <c r="I318" s="186"/>
      <c r="J318" s="187">
        <f>ROUND(I318*H318,2)</f>
        <v>0</v>
      </c>
      <c r="K318" s="188"/>
      <c r="L318" s="38"/>
      <c r="M318" s="189" t="s">
        <v>1</v>
      </c>
      <c r="N318" s="190" t="s">
        <v>42</v>
      </c>
      <c r="O318" s="76"/>
      <c r="P318" s="191">
        <f>O318*H318</f>
        <v>0</v>
      </c>
      <c r="Q318" s="191">
        <v>0</v>
      </c>
      <c r="R318" s="191">
        <f>Q318*H318</f>
        <v>0</v>
      </c>
      <c r="S318" s="191">
        <v>0</v>
      </c>
      <c r="T318" s="192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193" t="s">
        <v>175</v>
      </c>
      <c r="AT318" s="193" t="s">
        <v>171</v>
      </c>
      <c r="AU318" s="193" t="s">
        <v>86</v>
      </c>
      <c r="AY318" s="18" t="s">
        <v>168</v>
      </c>
      <c r="BE318" s="194">
        <f>IF(N318="základní",J318,0)</f>
        <v>0</v>
      </c>
      <c r="BF318" s="194">
        <f>IF(N318="snížená",J318,0)</f>
        <v>0</v>
      </c>
      <c r="BG318" s="194">
        <f>IF(N318="zákl. přenesená",J318,0)</f>
        <v>0</v>
      </c>
      <c r="BH318" s="194">
        <f>IF(N318="sníž. přenesená",J318,0)</f>
        <v>0</v>
      </c>
      <c r="BI318" s="194">
        <f>IF(N318="nulová",J318,0)</f>
        <v>0</v>
      </c>
      <c r="BJ318" s="18" t="s">
        <v>84</v>
      </c>
      <c r="BK318" s="194">
        <f>ROUND(I318*H318,2)</f>
        <v>0</v>
      </c>
      <c r="BL318" s="18" t="s">
        <v>175</v>
      </c>
      <c r="BM318" s="193" t="s">
        <v>2076</v>
      </c>
    </row>
    <row r="319" s="2" customFormat="1" ht="21.75" customHeight="1">
      <c r="A319" s="37"/>
      <c r="B319" s="180"/>
      <c r="C319" s="200" t="s">
        <v>567</v>
      </c>
      <c r="D319" s="200" t="s">
        <v>209</v>
      </c>
      <c r="E319" s="201" t="s">
        <v>568</v>
      </c>
      <c r="F319" s="202" t="s">
        <v>569</v>
      </c>
      <c r="G319" s="203" t="s">
        <v>520</v>
      </c>
      <c r="H319" s="204">
        <v>99.224999999999994</v>
      </c>
      <c r="I319" s="205"/>
      <c r="J319" s="206">
        <f>ROUND(I319*H319,2)</f>
        <v>0</v>
      </c>
      <c r="K319" s="207"/>
      <c r="L319" s="208"/>
      <c r="M319" s="209" t="s">
        <v>1</v>
      </c>
      <c r="N319" s="210" t="s">
        <v>42</v>
      </c>
      <c r="O319" s="76"/>
      <c r="P319" s="191">
        <f>O319*H319</f>
        <v>0</v>
      </c>
      <c r="Q319" s="191">
        <v>0.00010000000000000001</v>
      </c>
      <c r="R319" s="191">
        <f>Q319*H319</f>
        <v>0.0099225000000000008</v>
      </c>
      <c r="S319" s="191">
        <v>0</v>
      </c>
      <c r="T319" s="192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93" t="s">
        <v>203</v>
      </c>
      <c r="AT319" s="193" t="s">
        <v>209</v>
      </c>
      <c r="AU319" s="193" t="s">
        <v>86</v>
      </c>
      <c r="AY319" s="18" t="s">
        <v>168</v>
      </c>
      <c r="BE319" s="194">
        <f>IF(N319="základní",J319,0)</f>
        <v>0</v>
      </c>
      <c r="BF319" s="194">
        <f>IF(N319="snížená",J319,0)</f>
        <v>0</v>
      </c>
      <c r="BG319" s="194">
        <f>IF(N319="zákl. přenesená",J319,0)</f>
        <v>0</v>
      </c>
      <c r="BH319" s="194">
        <f>IF(N319="sníž. přenesená",J319,0)</f>
        <v>0</v>
      </c>
      <c r="BI319" s="194">
        <f>IF(N319="nulová",J319,0)</f>
        <v>0</v>
      </c>
      <c r="BJ319" s="18" t="s">
        <v>84</v>
      </c>
      <c r="BK319" s="194">
        <f>ROUND(I319*H319,2)</f>
        <v>0</v>
      </c>
      <c r="BL319" s="18" t="s">
        <v>175</v>
      </c>
      <c r="BM319" s="193" t="s">
        <v>2077</v>
      </c>
    </row>
    <row r="320" s="13" customFormat="1">
      <c r="A320" s="13"/>
      <c r="B320" s="211"/>
      <c r="C320" s="13"/>
      <c r="D320" s="195" t="s">
        <v>220</v>
      </c>
      <c r="E320" s="212" t="s">
        <v>1</v>
      </c>
      <c r="F320" s="213" t="s">
        <v>2078</v>
      </c>
      <c r="G320" s="13"/>
      <c r="H320" s="214">
        <v>86.099999999999994</v>
      </c>
      <c r="I320" s="215"/>
      <c r="J320" s="13"/>
      <c r="K320" s="13"/>
      <c r="L320" s="211"/>
      <c r="M320" s="216"/>
      <c r="N320" s="217"/>
      <c r="O320" s="217"/>
      <c r="P320" s="217"/>
      <c r="Q320" s="217"/>
      <c r="R320" s="217"/>
      <c r="S320" s="217"/>
      <c r="T320" s="21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12" t="s">
        <v>220</v>
      </c>
      <c r="AU320" s="212" t="s">
        <v>86</v>
      </c>
      <c r="AV320" s="13" t="s">
        <v>86</v>
      </c>
      <c r="AW320" s="13" t="s">
        <v>33</v>
      </c>
      <c r="AX320" s="13" t="s">
        <v>77</v>
      </c>
      <c r="AY320" s="212" t="s">
        <v>168</v>
      </c>
    </row>
    <row r="321" s="13" customFormat="1">
      <c r="A321" s="13"/>
      <c r="B321" s="211"/>
      <c r="C321" s="13"/>
      <c r="D321" s="195" t="s">
        <v>220</v>
      </c>
      <c r="E321" s="212" t="s">
        <v>1</v>
      </c>
      <c r="F321" s="213" t="s">
        <v>572</v>
      </c>
      <c r="G321" s="13"/>
      <c r="H321" s="214">
        <v>8.4000000000000004</v>
      </c>
      <c r="I321" s="215"/>
      <c r="J321" s="13"/>
      <c r="K321" s="13"/>
      <c r="L321" s="211"/>
      <c r="M321" s="216"/>
      <c r="N321" s="217"/>
      <c r="O321" s="217"/>
      <c r="P321" s="217"/>
      <c r="Q321" s="217"/>
      <c r="R321" s="217"/>
      <c r="S321" s="217"/>
      <c r="T321" s="21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12" t="s">
        <v>220</v>
      </c>
      <c r="AU321" s="212" t="s">
        <v>86</v>
      </c>
      <c r="AV321" s="13" t="s">
        <v>86</v>
      </c>
      <c r="AW321" s="13" t="s">
        <v>33</v>
      </c>
      <c r="AX321" s="13" t="s">
        <v>77</v>
      </c>
      <c r="AY321" s="212" t="s">
        <v>168</v>
      </c>
    </row>
    <row r="322" s="14" customFormat="1">
      <c r="A322" s="14"/>
      <c r="B322" s="219"/>
      <c r="C322" s="14"/>
      <c r="D322" s="195" t="s">
        <v>220</v>
      </c>
      <c r="E322" s="220" t="s">
        <v>1</v>
      </c>
      <c r="F322" s="221" t="s">
        <v>261</v>
      </c>
      <c r="G322" s="14"/>
      <c r="H322" s="222">
        <v>94.5</v>
      </c>
      <c r="I322" s="223"/>
      <c r="J322" s="14"/>
      <c r="K322" s="14"/>
      <c r="L322" s="219"/>
      <c r="M322" s="224"/>
      <c r="N322" s="225"/>
      <c r="O322" s="225"/>
      <c r="P322" s="225"/>
      <c r="Q322" s="225"/>
      <c r="R322" s="225"/>
      <c r="S322" s="225"/>
      <c r="T322" s="226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20" t="s">
        <v>220</v>
      </c>
      <c r="AU322" s="220" t="s">
        <v>86</v>
      </c>
      <c r="AV322" s="14" t="s">
        <v>175</v>
      </c>
      <c r="AW322" s="14" t="s">
        <v>33</v>
      </c>
      <c r="AX322" s="14" t="s">
        <v>84</v>
      </c>
      <c r="AY322" s="220" t="s">
        <v>168</v>
      </c>
    </row>
    <row r="323" s="13" customFormat="1">
      <c r="A323" s="13"/>
      <c r="B323" s="211"/>
      <c r="C323" s="13"/>
      <c r="D323" s="195" t="s">
        <v>220</v>
      </c>
      <c r="E323" s="13"/>
      <c r="F323" s="213" t="s">
        <v>2079</v>
      </c>
      <c r="G323" s="13"/>
      <c r="H323" s="214">
        <v>99.224999999999994</v>
      </c>
      <c r="I323" s="215"/>
      <c r="J323" s="13"/>
      <c r="K323" s="13"/>
      <c r="L323" s="211"/>
      <c r="M323" s="216"/>
      <c r="N323" s="217"/>
      <c r="O323" s="217"/>
      <c r="P323" s="217"/>
      <c r="Q323" s="217"/>
      <c r="R323" s="217"/>
      <c r="S323" s="217"/>
      <c r="T323" s="21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12" t="s">
        <v>220</v>
      </c>
      <c r="AU323" s="212" t="s">
        <v>86</v>
      </c>
      <c r="AV323" s="13" t="s">
        <v>86</v>
      </c>
      <c r="AW323" s="13" t="s">
        <v>3</v>
      </c>
      <c r="AX323" s="13" t="s">
        <v>84</v>
      </c>
      <c r="AY323" s="212" t="s">
        <v>168</v>
      </c>
    </row>
    <row r="324" s="2" customFormat="1" ht="24.15" customHeight="1">
      <c r="A324" s="37"/>
      <c r="B324" s="180"/>
      <c r="C324" s="200" t="s">
        <v>574</v>
      </c>
      <c r="D324" s="200" t="s">
        <v>209</v>
      </c>
      <c r="E324" s="201" t="s">
        <v>575</v>
      </c>
      <c r="F324" s="202" t="s">
        <v>576</v>
      </c>
      <c r="G324" s="203" t="s">
        <v>520</v>
      </c>
      <c r="H324" s="204">
        <v>53.183</v>
      </c>
      <c r="I324" s="205"/>
      <c r="J324" s="206">
        <f>ROUND(I324*H324,2)</f>
        <v>0</v>
      </c>
      <c r="K324" s="207"/>
      <c r="L324" s="208"/>
      <c r="M324" s="209" t="s">
        <v>1</v>
      </c>
      <c r="N324" s="210" t="s">
        <v>42</v>
      </c>
      <c r="O324" s="76"/>
      <c r="P324" s="191">
        <f>O324*H324</f>
        <v>0</v>
      </c>
      <c r="Q324" s="191">
        <v>0.00029999999999999997</v>
      </c>
      <c r="R324" s="191">
        <f>Q324*H324</f>
        <v>0.015954899999999998</v>
      </c>
      <c r="S324" s="191">
        <v>0</v>
      </c>
      <c r="T324" s="192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93" t="s">
        <v>203</v>
      </c>
      <c r="AT324" s="193" t="s">
        <v>209</v>
      </c>
      <c r="AU324" s="193" t="s">
        <v>86</v>
      </c>
      <c r="AY324" s="18" t="s">
        <v>168</v>
      </c>
      <c r="BE324" s="194">
        <f>IF(N324="základní",J324,0)</f>
        <v>0</v>
      </c>
      <c r="BF324" s="194">
        <f>IF(N324="snížená",J324,0)</f>
        <v>0</v>
      </c>
      <c r="BG324" s="194">
        <f>IF(N324="zákl. přenesená",J324,0)</f>
        <v>0</v>
      </c>
      <c r="BH324" s="194">
        <f>IF(N324="sníž. přenesená",J324,0)</f>
        <v>0</v>
      </c>
      <c r="BI324" s="194">
        <f>IF(N324="nulová",J324,0)</f>
        <v>0</v>
      </c>
      <c r="BJ324" s="18" t="s">
        <v>84</v>
      </c>
      <c r="BK324" s="194">
        <f>ROUND(I324*H324,2)</f>
        <v>0</v>
      </c>
      <c r="BL324" s="18" t="s">
        <v>175</v>
      </c>
      <c r="BM324" s="193" t="s">
        <v>2080</v>
      </c>
    </row>
    <row r="325" s="13" customFormat="1">
      <c r="A325" s="13"/>
      <c r="B325" s="211"/>
      <c r="C325" s="13"/>
      <c r="D325" s="195" t="s">
        <v>220</v>
      </c>
      <c r="E325" s="212" t="s">
        <v>1</v>
      </c>
      <c r="F325" s="213" t="s">
        <v>2081</v>
      </c>
      <c r="G325" s="13"/>
      <c r="H325" s="214">
        <v>50.649999999999999</v>
      </c>
      <c r="I325" s="215"/>
      <c r="J325" s="13"/>
      <c r="K325" s="13"/>
      <c r="L325" s="211"/>
      <c r="M325" s="216"/>
      <c r="N325" s="217"/>
      <c r="O325" s="217"/>
      <c r="P325" s="217"/>
      <c r="Q325" s="217"/>
      <c r="R325" s="217"/>
      <c r="S325" s="217"/>
      <c r="T325" s="21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12" t="s">
        <v>220</v>
      </c>
      <c r="AU325" s="212" t="s">
        <v>86</v>
      </c>
      <c r="AV325" s="13" t="s">
        <v>86</v>
      </c>
      <c r="AW325" s="13" t="s">
        <v>33</v>
      </c>
      <c r="AX325" s="13" t="s">
        <v>84</v>
      </c>
      <c r="AY325" s="212" t="s">
        <v>168</v>
      </c>
    </row>
    <row r="326" s="13" customFormat="1">
      <c r="A326" s="13"/>
      <c r="B326" s="211"/>
      <c r="C326" s="13"/>
      <c r="D326" s="195" t="s">
        <v>220</v>
      </c>
      <c r="E326" s="13"/>
      <c r="F326" s="213" t="s">
        <v>2082</v>
      </c>
      <c r="G326" s="13"/>
      <c r="H326" s="214">
        <v>53.183</v>
      </c>
      <c r="I326" s="215"/>
      <c r="J326" s="13"/>
      <c r="K326" s="13"/>
      <c r="L326" s="211"/>
      <c r="M326" s="216"/>
      <c r="N326" s="217"/>
      <c r="O326" s="217"/>
      <c r="P326" s="217"/>
      <c r="Q326" s="217"/>
      <c r="R326" s="217"/>
      <c r="S326" s="217"/>
      <c r="T326" s="21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12" t="s">
        <v>220</v>
      </c>
      <c r="AU326" s="212" t="s">
        <v>86</v>
      </c>
      <c r="AV326" s="13" t="s">
        <v>86</v>
      </c>
      <c r="AW326" s="13" t="s">
        <v>3</v>
      </c>
      <c r="AX326" s="13" t="s">
        <v>84</v>
      </c>
      <c r="AY326" s="212" t="s">
        <v>168</v>
      </c>
    </row>
    <row r="327" s="2" customFormat="1" ht="24.15" customHeight="1">
      <c r="A327" s="37"/>
      <c r="B327" s="180"/>
      <c r="C327" s="200" t="s">
        <v>580</v>
      </c>
      <c r="D327" s="200" t="s">
        <v>209</v>
      </c>
      <c r="E327" s="201" t="s">
        <v>581</v>
      </c>
      <c r="F327" s="202" t="s">
        <v>582</v>
      </c>
      <c r="G327" s="203" t="s">
        <v>520</v>
      </c>
      <c r="H327" s="204">
        <v>53.183</v>
      </c>
      <c r="I327" s="205"/>
      <c r="J327" s="206">
        <f>ROUND(I327*H327,2)</f>
        <v>0</v>
      </c>
      <c r="K327" s="207"/>
      <c r="L327" s="208"/>
      <c r="M327" s="209" t="s">
        <v>1</v>
      </c>
      <c r="N327" s="210" t="s">
        <v>42</v>
      </c>
      <c r="O327" s="76"/>
      <c r="P327" s="191">
        <f>O327*H327</f>
        <v>0</v>
      </c>
      <c r="Q327" s="191">
        <v>0.00020000000000000001</v>
      </c>
      <c r="R327" s="191">
        <f>Q327*H327</f>
        <v>0.010636600000000001</v>
      </c>
      <c r="S327" s="191">
        <v>0</v>
      </c>
      <c r="T327" s="192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93" t="s">
        <v>203</v>
      </c>
      <c r="AT327" s="193" t="s">
        <v>209</v>
      </c>
      <c r="AU327" s="193" t="s">
        <v>86</v>
      </c>
      <c r="AY327" s="18" t="s">
        <v>168</v>
      </c>
      <c r="BE327" s="194">
        <f>IF(N327="základní",J327,0)</f>
        <v>0</v>
      </c>
      <c r="BF327" s="194">
        <f>IF(N327="snížená",J327,0)</f>
        <v>0</v>
      </c>
      <c r="BG327" s="194">
        <f>IF(N327="zákl. přenesená",J327,0)</f>
        <v>0</v>
      </c>
      <c r="BH327" s="194">
        <f>IF(N327="sníž. přenesená",J327,0)</f>
        <v>0</v>
      </c>
      <c r="BI327" s="194">
        <f>IF(N327="nulová",J327,0)</f>
        <v>0</v>
      </c>
      <c r="BJ327" s="18" t="s">
        <v>84</v>
      </c>
      <c r="BK327" s="194">
        <f>ROUND(I327*H327,2)</f>
        <v>0</v>
      </c>
      <c r="BL327" s="18" t="s">
        <v>175</v>
      </c>
      <c r="BM327" s="193" t="s">
        <v>2083</v>
      </c>
    </row>
    <row r="328" s="13" customFormat="1">
      <c r="A328" s="13"/>
      <c r="B328" s="211"/>
      <c r="C328" s="13"/>
      <c r="D328" s="195" t="s">
        <v>220</v>
      </c>
      <c r="E328" s="212" t="s">
        <v>1</v>
      </c>
      <c r="F328" s="213" t="s">
        <v>2081</v>
      </c>
      <c r="G328" s="13"/>
      <c r="H328" s="214">
        <v>50.649999999999999</v>
      </c>
      <c r="I328" s="215"/>
      <c r="J328" s="13"/>
      <c r="K328" s="13"/>
      <c r="L328" s="211"/>
      <c r="M328" s="216"/>
      <c r="N328" s="217"/>
      <c r="O328" s="217"/>
      <c r="P328" s="217"/>
      <c r="Q328" s="217"/>
      <c r="R328" s="217"/>
      <c r="S328" s="217"/>
      <c r="T328" s="21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12" t="s">
        <v>220</v>
      </c>
      <c r="AU328" s="212" t="s">
        <v>86</v>
      </c>
      <c r="AV328" s="13" t="s">
        <v>86</v>
      </c>
      <c r="AW328" s="13" t="s">
        <v>33</v>
      </c>
      <c r="AX328" s="13" t="s">
        <v>84</v>
      </c>
      <c r="AY328" s="212" t="s">
        <v>168</v>
      </c>
    </row>
    <row r="329" s="13" customFormat="1">
      <c r="A329" s="13"/>
      <c r="B329" s="211"/>
      <c r="C329" s="13"/>
      <c r="D329" s="195" t="s">
        <v>220</v>
      </c>
      <c r="E329" s="13"/>
      <c r="F329" s="213" t="s">
        <v>2082</v>
      </c>
      <c r="G329" s="13"/>
      <c r="H329" s="214">
        <v>53.183</v>
      </c>
      <c r="I329" s="215"/>
      <c r="J329" s="13"/>
      <c r="K329" s="13"/>
      <c r="L329" s="211"/>
      <c r="M329" s="216"/>
      <c r="N329" s="217"/>
      <c r="O329" s="217"/>
      <c r="P329" s="217"/>
      <c r="Q329" s="217"/>
      <c r="R329" s="217"/>
      <c r="S329" s="217"/>
      <c r="T329" s="21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12" t="s">
        <v>220</v>
      </c>
      <c r="AU329" s="212" t="s">
        <v>86</v>
      </c>
      <c r="AV329" s="13" t="s">
        <v>86</v>
      </c>
      <c r="AW329" s="13" t="s">
        <v>3</v>
      </c>
      <c r="AX329" s="13" t="s">
        <v>84</v>
      </c>
      <c r="AY329" s="212" t="s">
        <v>168</v>
      </c>
    </row>
    <row r="330" s="2" customFormat="1" ht="24.15" customHeight="1">
      <c r="A330" s="37"/>
      <c r="B330" s="180"/>
      <c r="C330" s="200" t="s">
        <v>584</v>
      </c>
      <c r="D330" s="200" t="s">
        <v>209</v>
      </c>
      <c r="E330" s="201" t="s">
        <v>585</v>
      </c>
      <c r="F330" s="202" t="s">
        <v>586</v>
      </c>
      <c r="G330" s="203" t="s">
        <v>520</v>
      </c>
      <c r="H330" s="204">
        <v>143.619</v>
      </c>
      <c r="I330" s="205"/>
      <c r="J330" s="206">
        <f>ROUND(I330*H330,2)</f>
        <v>0</v>
      </c>
      <c r="K330" s="207"/>
      <c r="L330" s="208"/>
      <c r="M330" s="209" t="s">
        <v>1</v>
      </c>
      <c r="N330" s="210" t="s">
        <v>42</v>
      </c>
      <c r="O330" s="76"/>
      <c r="P330" s="191">
        <f>O330*H330</f>
        <v>0</v>
      </c>
      <c r="Q330" s="191">
        <v>4.0000000000000003E-05</v>
      </c>
      <c r="R330" s="191">
        <f>Q330*H330</f>
        <v>0.0057447600000000007</v>
      </c>
      <c r="S330" s="191">
        <v>0</v>
      </c>
      <c r="T330" s="192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193" t="s">
        <v>203</v>
      </c>
      <c r="AT330" s="193" t="s">
        <v>209</v>
      </c>
      <c r="AU330" s="193" t="s">
        <v>86</v>
      </c>
      <c r="AY330" s="18" t="s">
        <v>168</v>
      </c>
      <c r="BE330" s="194">
        <f>IF(N330="základní",J330,0)</f>
        <v>0</v>
      </c>
      <c r="BF330" s="194">
        <f>IF(N330="snížená",J330,0)</f>
        <v>0</v>
      </c>
      <c r="BG330" s="194">
        <f>IF(N330="zákl. přenesená",J330,0)</f>
        <v>0</v>
      </c>
      <c r="BH330" s="194">
        <f>IF(N330="sníž. přenesená",J330,0)</f>
        <v>0</v>
      </c>
      <c r="BI330" s="194">
        <f>IF(N330="nulová",J330,0)</f>
        <v>0</v>
      </c>
      <c r="BJ330" s="18" t="s">
        <v>84</v>
      </c>
      <c r="BK330" s="194">
        <f>ROUND(I330*H330,2)</f>
        <v>0</v>
      </c>
      <c r="BL330" s="18" t="s">
        <v>175</v>
      </c>
      <c r="BM330" s="193" t="s">
        <v>2084</v>
      </c>
    </row>
    <row r="331" s="13" customFormat="1">
      <c r="A331" s="13"/>
      <c r="B331" s="211"/>
      <c r="C331" s="13"/>
      <c r="D331" s="195" t="s">
        <v>220</v>
      </c>
      <c r="E331" s="212" t="s">
        <v>1</v>
      </c>
      <c r="F331" s="213" t="s">
        <v>588</v>
      </c>
      <c r="G331" s="13"/>
      <c r="H331" s="214">
        <v>51.68</v>
      </c>
      <c r="I331" s="215"/>
      <c r="J331" s="13"/>
      <c r="K331" s="13"/>
      <c r="L331" s="211"/>
      <c r="M331" s="216"/>
      <c r="N331" s="217"/>
      <c r="O331" s="217"/>
      <c r="P331" s="217"/>
      <c r="Q331" s="217"/>
      <c r="R331" s="217"/>
      <c r="S331" s="217"/>
      <c r="T331" s="21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12" t="s">
        <v>220</v>
      </c>
      <c r="AU331" s="212" t="s">
        <v>86</v>
      </c>
      <c r="AV331" s="13" t="s">
        <v>86</v>
      </c>
      <c r="AW331" s="13" t="s">
        <v>33</v>
      </c>
      <c r="AX331" s="13" t="s">
        <v>77</v>
      </c>
      <c r="AY331" s="212" t="s">
        <v>168</v>
      </c>
    </row>
    <row r="332" s="13" customFormat="1">
      <c r="A332" s="13"/>
      <c r="B332" s="211"/>
      <c r="C332" s="13"/>
      <c r="D332" s="195" t="s">
        <v>220</v>
      </c>
      <c r="E332" s="212" t="s">
        <v>1</v>
      </c>
      <c r="F332" s="213" t="s">
        <v>589</v>
      </c>
      <c r="G332" s="13"/>
      <c r="H332" s="214">
        <v>7.5800000000000001</v>
      </c>
      <c r="I332" s="215"/>
      <c r="J332" s="13"/>
      <c r="K332" s="13"/>
      <c r="L332" s="211"/>
      <c r="M332" s="216"/>
      <c r="N332" s="217"/>
      <c r="O332" s="217"/>
      <c r="P332" s="217"/>
      <c r="Q332" s="217"/>
      <c r="R332" s="217"/>
      <c r="S332" s="217"/>
      <c r="T332" s="21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12" t="s">
        <v>220</v>
      </c>
      <c r="AU332" s="212" t="s">
        <v>86</v>
      </c>
      <c r="AV332" s="13" t="s">
        <v>86</v>
      </c>
      <c r="AW332" s="13" t="s">
        <v>33</v>
      </c>
      <c r="AX332" s="13" t="s">
        <v>77</v>
      </c>
      <c r="AY332" s="212" t="s">
        <v>168</v>
      </c>
    </row>
    <row r="333" s="13" customFormat="1">
      <c r="A333" s="13"/>
      <c r="B333" s="211"/>
      <c r="C333" s="13"/>
      <c r="D333" s="195" t="s">
        <v>220</v>
      </c>
      <c r="E333" s="212" t="s">
        <v>1</v>
      </c>
      <c r="F333" s="213" t="s">
        <v>2085</v>
      </c>
      <c r="G333" s="13"/>
      <c r="H333" s="214">
        <v>77.519999999999996</v>
      </c>
      <c r="I333" s="215"/>
      <c r="J333" s="13"/>
      <c r="K333" s="13"/>
      <c r="L333" s="211"/>
      <c r="M333" s="216"/>
      <c r="N333" s="217"/>
      <c r="O333" s="217"/>
      <c r="P333" s="217"/>
      <c r="Q333" s="217"/>
      <c r="R333" s="217"/>
      <c r="S333" s="217"/>
      <c r="T333" s="218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12" t="s">
        <v>220</v>
      </c>
      <c r="AU333" s="212" t="s">
        <v>86</v>
      </c>
      <c r="AV333" s="13" t="s">
        <v>86</v>
      </c>
      <c r="AW333" s="13" t="s">
        <v>33</v>
      </c>
      <c r="AX333" s="13" t="s">
        <v>77</v>
      </c>
      <c r="AY333" s="212" t="s">
        <v>168</v>
      </c>
    </row>
    <row r="334" s="14" customFormat="1">
      <c r="A334" s="14"/>
      <c r="B334" s="219"/>
      <c r="C334" s="14"/>
      <c r="D334" s="195" t="s">
        <v>220</v>
      </c>
      <c r="E334" s="220" t="s">
        <v>1</v>
      </c>
      <c r="F334" s="221" t="s">
        <v>261</v>
      </c>
      <c r="G334" s="14"/>
      <c r="H334" s="222">
        <v>136.78</v>
      </c>
      <c r="I334" s="223"/>
      <c r="J334" s="14"/>
      <c r="K334" s="14"/>
      <c r="L334" s="219"/>
      <c r="M334" s="224"/>
      <c r="N334" s="225"/>
      <c r="O334" s="225"/>
      <c r="P334" s="225"/>
      <c r="Q334" s="225"/>
      <c r="R334" s="225"/>
      <c r="S334" s="225"/>
      <c r="T334" s="22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20" t="s">
        <v>220</v>
      </c>
      <c r="AU334" s="220" t="s">
        <v>86</v>
      </c>
      <c r="AV334" s="14" t="s">
        <v>175</v>
      </c>
      <c r="AW334" s="14" t="s">
        <v>33</v>
      </c>
      <c r="AX334" s="14" t="s">
        <v>84</v>
      </c>
      <c r="AY334" s="220" t="s">
        <v>168</v>
      </c>
    </row>
    <row r="335" s="13" customFormat="1">
      <c r="A335" s="13"/>
      <c r="B335" s="211"/>
      <c r="C335" s="13"/>
      <c r="D335" s="195" t="s">
        <v>220</v>
      </c>
      <c r="E335" s="13"/>
      <c r="F335" s="213" t="s">
        <v>2086</v>
      </c>
      <c r="G335" s="13"/>
      <c r="H335" s="214">
        <v>143.619</v>
      </c>
      <c r="I335" s="215"/>
      <c r="J335" s="13"/>
      <c r="K335" s="13"/>
      <c r="L335" s="211"/>
      <c r="M335" s="216"/>
      <c r="N335" s="217"/>
      <c r="O335" s="217"/>
      <c r="P335" s="217"/>
      <c r="Q335" s="217"/>
      <c r="R335" s="217"/>
      <c r="S335" s="217"/>
      <c r="T335" s="21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12" t="s">
        <v>220</v>
      </c>
      <c r="AU335" s="212" t="s">
        <v>86</v>
      </c>
      <c r="AV335" s="13" t="s">
        <v>86</v>
      </c>
      <c r="AW335" s="13" t="s">
        <v>3</v>
      </c>
      <c r="AX335" s="13" t="s">
        <v>84</v>
      </c>
      <c r="AY335" s="212" t="s">
        <v>168</v>
      </c>
    </row>
    <row r="336" s="2" customFormat="1" ht="24.15" customHeight="1">
      <c r="A336" s="37"/>
      <c r="B336" s="180"/>
      <c r="C336" s="181" t="s">
        <v>592</v>
      </c>
      <c r="D336" s="181" t="s">
        <v>171</v>
      </c>
      <c r="E336" s="182" t="s">
        <v>593</v>
      </c>
      <c r="F336" s="183" t="s">
        <v>594</v>
      </c>
      <c r="G336" s="184" t="s">
        <v>218</v>
      </c>
      <c r="H336" s="185">
        <v>233.113</v>
      </c>
      <c r="I336" s="186"/>
      <c r="J336" s="187">
        <f>ROUND(I336*H336,2)</f>
        <v>0</v>
      </c>
      <c r="K336" s="188"/>
      <c r="L336" s="38"/>
      <c r="M336" s="189" t="s">
        <v>1</v>
      </c>
      <c r="N336" s="190" t="s">
        <v>42</v>
      </c>
      <c r="O336" s="76"/>
      <c r="P336" s="191">
        <f>O336*H336</f>
        <v>0</v>
      </c>
      <c r="Q336" s="191">
        <v>0.0028500000000000001</v>
      </c>
      <c r="R336" s="191">
        <f>Q336*H336</f>
        <v>0.66437204999999999</v>
      </c>
      <c r="S336" s="191">
        <v>0</v>
      </c>
      <c r="T336" s="192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93" t="s">
        <v>175</v>
      </c>
      <c r="AT336" s="193" t="s">
        <v>171</v>
      </c>
      <c r="AU336" s="193" t="s">
        <v>86</v>
      </c>
      <c r="AY336" s="18" t="s">
        <v>168</v>
      </c>
      <c r="BE336" s="194">
        <f>IF(N336="základní",J336,0)</f>
        <v>0</v>
      </c>
      <c r="BF336" s="194">
        <f>IF(N336="snížená",J336,0)</f>
        <v>0</v>
      </c>
      <c r="BG336" s="194">
        <f>IF(N336="zákl. přenesená",J336,0)</f>
        <v>0</v>
      </c>
      <c r="BH336" s="194">
        <f>IF(N336="sníž. přenesená",J336,0)</f>
        <v>0</v>
      </c>
      <c r="BI336" s="194">
        <f>IF(N336="nulová",J336,0)</f>
        <v>0</v>
      </c>
      <c r="BJ336" s="18" t="s">
        <v>84</v>
      </c>
      <c r="BK336" s="194">
        <f>ROUND(I336*H336,2)</f>
        <v>0</v>
      </c>
      <c r="BL336" s="18" t="s">
        <v>175</v>
      </c>
      <c r="BM336" s="193" t="s">
        <v>2087</v>
      </c>
    </row>
    <row r="337" s="13" customFormat="1">
      <c r="A337" s="13"/>
      <c r="B337" s="211"/>
      <c r="C337" s="13"/>
      <c r="D337" s="195" t="s">
        <v>220</v>
      </c>
      <c r="E337" s="212" t="s">
        <v>1</v>
      </c>
      <c r="F337" s="213" t="s">
        <v>2088</v>
      </c>
      <c r="G337" s="13"/>
      <c r="H337" s="214">
        <v>194.815</v>
      </c>
      <c r="I337" s="215"/>
      <c r="J337" s="13"/>
      <c r="K337" s="13"/>
      <c r="L337" s="211"/>
      <c r="M337" s="216"/>
      <c r="N337" s="217"/>
      <c r="O337" s="217"/>
      <c r="P337" s="217"/>
      <c r="Q337" s="217"/>
      <c r="R337" s="217"/>
      <c r="S337" s="217"/>
      <c r="T337" s="21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12" t="s">
        <v>220</v>
      </c>
      <c r="AU337" s="212" t="s">
        <v>86</v>
      </c>
      <c r="AV337" s="13" t="s">
        <v>86</v>
      </c>
      <c r="AW337" s="13" t="s">
        <v>33</v>
      </c>
      <c r="AX337" s="13" t="s">
        <v>77</v>
      </c>
      <c r="AY337" s="212" t="s">
        <v>168</v>
      </c>
    </row>
    <row r="338" s="13" customFormat="1">
      <c r="A338" s="13"/>
      <c r="B338" s="211"/>
      <c r="C338" s="13"/>
      <c r="D338" s="195" t="s">
        <v>220</v>
      </c>
      <c r="E338" s="212" t="s">
        <v>1</v>
      </c>
      <c r="F338" s="213" t="s">
        <v>597</v>
      </c>
      <c r="G338" s="13"/>
      <c r="H338" s="214">
        <v>14.470000000000001</v>
      </c>
      <c r="I338" s="215"/>
      <c r="J338" s="13"/>
      <c r="K338" s="13"/>
      <c r="L338" s="211"/>
      <c r="M338" s="216"/>
      <c r="N338" s="217"/>
      <c r="O338" s="217"/>
      <c r="P338" s="217"/>
      <c r="Q338" s="217"/>
      <c r="R338" s="217"/>
      <c r="S338" s="217"/>
      <c r="T338" s="21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12" t="s">
        <v>220</v>
      </c>
      <c r="AU338" s="212" t="s">
        <v>86</v>
      </c>
      <c r="AV338" s="13" t="s">
        <v>86</v>
      </c>
      <c r="AW338" s="13" t="s">
        <v>33</v>
      </c>
      <c r="AX338" s="13" t="s">
        <v>77</v>
      </c>
      <c r="AY338" s="212" t="s">
        <v>168</v>
      </c>
    </row>
    <row r="339" s="13" customFormat="1">
      <c r="A339" s="13"/>
      <c r="B339" s="211"/>
      <c r="C339" s="13"/>
      <c r="D339" s="195" t="s">
        <v>220</v>
      </c>
      <c r="E339" s="212" t="s">
        <v>1</v>
      </c>
      <c r="F339" s="213" t="s">
        <v>598</v>
      </c>
      <c r="G339" s="13"/>
      <c r="H339" s="214">
        <v>2.1219999999999999</v>
      </c>
      <c r="I339" s="215"/>
      <c r="J339" s="13"/>
      <c r="K339" s="13"/>
      <c r="L339" s="211"/>
      <c r="M339" s="216"/>
      <c r="N339" s="217"/>
      <c r="O339" s="217"/>
      <c r="P339" s="217"/>
      <c r="Q339" s="217"/>
      <c r="R339" s="217"/>
      <c r="S339" s="217"/>
      <c r="T339" s="21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12" t="s">
        <v>220</v>
      </c>
      <c r="AU339" s="212" t="s">
        <v>86</v>
      </c>
      <c r="AV339" s="13" t="s">
        <v>86</v>
      </c>
      <c r="AW339" s="13" t="s">
        <v>33</v>
      </c>
      <c r="AX339" s="13" t="s">
        <v>77</v>
      </c>
      <c r="AY339" s="212" t="s">
        <v>168</v>
      </c>
    </row>
    <row r="340" s="13" customFormat="1">
      <c r="A340" s="13"/>
      <c r="B340" s="211"/>
      <c r="C340" s="13"/>
      <c r="D340" s="195" t="s">
        <v>220</v>
      </c>
      <c r="E340" s="212" t="s">
        <v>1</v>
      </c>
      <c r="F340" s="213" t="s">
        <v>2089</v>
      </c>
      <c r="G340" s="13"/>
      <c r="H340" s="214">
        <v>21.706</v>
      </c>
      <c r="I340" s="215"/>
      <c r="J340" s="13"/>
      <c r="K340" s="13"/>
      <c r="L340" s="211"/>
      <c r="M340" s="216"/>
      <c r="N340" s="217"/>
      <c r="O340" s="217"/>
      <c r="P340" s="217"/>
      <c r="Q340" s="217"/>
      <c r="R340" s="217"/>
      <c r="S340" s="217"/>
      <c r="T340" s="21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12" t="s">
        <v>220</v>
      </c>
      <c r="AU340" s="212" t="s">
        <v>86</v>
      </c>
      <c r="AV340" s="13" t="s">
        <v>86</v>
      </c>
      <c r="AW340" s="13" t="s">
        <v>33</v>
      </c>
      <c r="AX340" s="13" t="s">
        <v>77</v>
      </c>
      <c r="AY340" s="212" t="s">
        <v>168</v>
      </c>
    </row>
    <row r="341" s="14" customFormat="1">
      <c r="A341" s="14"/>
      <c r="B341" s="219"/>
      <c r="C341" s="14"/>
      <c r="D341" s="195" t="s">
        <v>220</v>
      </c>
      <c r="E341" s="220" t="s">
        <v>1</v>
      </c>
      <c r="F341" s="221" t="s">
        <v>261</v>
      </c>
      <c r="G341" s="14"/>
      <c r="H341" s="222">
        <v>233.113</v>
      </c>
      <c r="I341" s="223"/>
      <c r="J341" s="14"/>
      <c r="K341" s="14"/>
      <c r="L341" s="219"/>
      <c r="M341" s="224"/>
      <c r="N341" s="225"/>
      <c r="O341" s="225"/>
      <c r="P341" s="225"/>
      <c r="Q341" s="225"/>
      <c r="R341" s="225"/>
      <c r="S341" s="225"/>
      <c r="T341" s="22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20" t="s">
        <v>220</v>
      </c>
      <c r="AU341" s="220" t="s">
        <v>86</v>
      </c>
      <c r="AV341" s="14" t="s">
        <v>175</v>
      </c>
      <c r="AW341" s="14" t="s">
        <v>33</v>
      </c>
      <c r="AX341" s="14" t="s">
        <v>84</v>
      </c>
      <c r="AY341" s="220" t="s">
        <v>168</v>
      </c>
    </row>
    <row r="342" s="2" customFormat="1" ht="21.75" customHeight="1">
      <c r="A342" s="37"/>
      <c r="B342" s="180"/>
      <c r="C342" s="181" t="s">
        <v>600</v>
      </c>
      <c r="D342" s="181" t="s">
        <v>171</v>
      </c>
      <c r="E342" s="182" t="s">
        <v>601</v>
      </c>
      <c r="F342" s="183" t="s">
        <v>602</v>
      </c>
      <c r="G342" s="184" t="s">
        <v>218</v>
      </c>
      <c r="H342" s="185">
        <v>104.006</v>
      </c>
      <c r="I342" s="186"/>
      <c r="J342" s="187">
        <f>ROUND(I342*H342,2)</f>
        <v>0</v>
      </c>
      <c r="K342" s="188"/>
      <c r="L342" s="38"/>
      <c r="M342" s="189" t="s">
        <v>1</v>
      </c>
      <c r="N342" s="190" t="s">
        <v>42</v>
      </c>
      <c r="O342" s="76"/>
      <c r="P342" s="191">
        <f>O342*H342</f>
        <v>0</v>
      </c>
      <c r="Q342" s="191">
        <v>2.0000000000000002E-05</v>
      </c>
      <c r="R342" s="191">
        <f>Q342*H342</f>
        <v>0.00208012</v>
      </c>
      <c r="S342" s="191">
        <v>1.0000000000000001E-05</v>
      </c>
      <c r="T342" s="192">
        <f>S342*H342</f>
        <v>0.00104006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93" t="s">
        <v>175</v>
      </c>
      <c r="AT342" s="193" t="s">
        <v>171</v>
      </c>
      <c r="AU342" s="193" t="s">
        <v>86</v>
      </c>
      <c r="AY342" s="18" t="s">
        <v>168</v>
      </c>
      <c r="BE342" s="194">
        <f>IF(N342="základní",J342,0)</f>
        <v>0</v>
      </c>
      <c r="BF342" s="194">
        <f>IF(N342="snížená",J342,0)</f>
        <v>0</v>
      </c>
      <c r="BG342" s="194">
        <f>IF(N342="zákl. přenesená",J342,0)</f>
        <v>0</v>
      </c>
      <c r="BH342" s="194">
        <f>IF(N342="sníž. přenesená",J342,0)</f>
        <v>0</v>
      </c>
      <c r="BI342" s="194">
        <f>IF(N342="nulová",J342,0)</f>
        <v>0</v>
      </c>
      <c r="BJ342" s="18" t="s">
        <v>84</v>
      </c>
      <c r="BK342" s="194">
        <f>ROUND(I342*H342,2)</f>
        <v>0</v>
      </c>
      <c r="BL342" s="18" t="s">
        <v>175</v>
      </c>
      <c r="BM342" s="193" t="s">
        <v>2090</v>
      </c>
    </row>
    <row r="343" s="13" customFormat="1">
      <c r="A343" s="13"/>
      <c r="B343" s="211"/>
      <c r="C343" s="13"/>
      <c r="D343" s="195" t="s">
        <v>220</v>
      </c>
      <c r="E343" s="212" t="s">
        <v>1</v>
      </c>
      <c r="F343" s="213" t="s">
        <v>2091</v>
      </c>
      <c r="G343" s="13"/>
      <c r="H343" s="214">
        <v>104.006</v>
      </c>
      <c r="I343" s="215"/>
      <c r="J343" s="13"/>
      <c r="K343" s="13"/>
      <c r="L343" s="211"/>
      <c r="M343" s="216"/>
      <c r="N343" s="217"/>
      <c r="O343" s="217"/>
      <c r="P343" s="217"/>
      <c r="Q343" s="217"/>
      <c r="R343" s="217"/>
      <c r="S343" s="217"/>
      <c r="T343" s="21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12" t="s">
        <v>220</v>
      </c>
      <c r="AU343" s="212" t="s">
        <v>86</v>
      </c>
      <c r="AV343" s="13" t="s">
        <v>86</v>
      </c>
      <c r="AW343" s="13" t="s">
        <v>33</v>
      </c>
      <c r="AX343" s="13" t="s">
        <v>84</v>
      </c>
      <c r="AY343" s="212" t="s">
        <v>168</v>
      </c>
    </row>
    <row r="344" s="2" customFormat="1" ht="24.15" customHeight="1">
      <c r="A344" s="37"/>
      <c r="B344" s="180"/>
      <c r="C344" s="181" t="s">
        <v>605</v>
      </c>
      <c r="D344" s="181" t="s">
        <v>171</v>
      </c>
      <c r="E344" s="182" t="s">
        <v>606</v>
      </c>
      <c r="F344" s="183" t="s">
        <v>607</v>
      </c>
      <c r="G344" s="184" t="s">
        <v>218</v>
      </c>
      <c r="H344" s="185">
        <v>204.624</v>
      </c>
      <c r="I344" s="186"/>
      <c r="J344" s="187">
        <f>ROUND(I344*H344,2)</f>
        <v>0</v>
      </c>
      <c r="K344" s="188"/>
      <c r="L344" s="38"/>
      <c r="M344" s="189" t="s">
        <v>1</v>
      </c>
      <c r="N344" s="190" t="s">
        <v>42</v>
      </c>
      <c r="O344" s="76"/>
      <c r="P344" s="191">
        <f>O344*H344</f>
        <v>0</v>
      </c>
      <c r="Q344" s="191">
        <v>0.042000000000000003</v>
      </c>
      <c r="R344" s="191">
        <f>Q344*H344</f>
        <v>8.5942080000000001</v>
      </c>
      <c r="S344" s="191">
        <v>0</v>
      </c>
      <c r="T344" s="192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93" t="s">
        <v>175</v>
      </c>
      <c r="AT344" s="193" t="s">
        <v>171</v>
      </c>
      <c r="AU344" s="193" t="s">
        <v>86</v>
      </c>
      <c r="AY344" s="18" t="s">
        <v>168</v>
      </c>
      <c r="BE344" s="194">
        <f>IF(N344="základní",J344,0)</f>
        <v>0</v>
      </c>
      <c r="BF344" s="194">
        <f>IF(N344="snížená",J344,0)</f>
        <v>0</v>
      </c>
      <c r="BG344" s="194">
        <f>IF(N344="zákl. přenesená",J344,0)</f>
        <v>0</v>
      </c>
      <c r="BH344" s="194">
        <f>IF(N344="sníž. přenesená",J344,0)</f>
        <v>0</v>
      </c>
      <c r="BI344" s="194">
        <f>IF(N344="nulová",J344,0)</f>
        <v>0</v>
      </c>
      <c r="BJ344" s="18" t="s">
        <v>84</v>
      </c>
      <c r="BK344" s="194">
        <f>ROUND(I344*H344,2)</f>
        <v>0</v>
      </c>
      <c r="BL344" s="18" t="s">
        <v>175</v>
      </c>
      <c r="BM344" s="193" t="s">
        <v>2092</v>
      </c>
    </row>
    <row r="345" s="13" customFormat="1">
      <c r="A345" s="13"/>
      <c r="B345" s="211"/>
      <c r="C345" s="13"/>
      <c r="D345" s="195" t="s">
        <v>220</v>
      </c>
      <c r="E345" s="212" t="s">
        <v>1</v>
      </c>
      <c r="F345" s="213" t="s">
        <v>609</v>
      </c>
      <c r="G345" s="13"/>
      <c r="H345" s="214">
        <v>204.624</v>
      </c>
      <c r="I345" s="215"/>
      <c r="J345" s="13"/>
      <c r="K345" s="13"/>
      <c r="L345" s="211"/>
      <c r="M345" s="216"/>
      <c r="N345" s="217"/>
      <c r="O345" s="217"/>
      <c r="P345" s="217"/>
      <c r="Q345" s="217"/>
      <c r="R345" s="217"/>
      <c r="S345" s="217"/>
      <c r="T345" s="218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12" t="s">
        <v>220</v>
      </c>
      <c r="AU345" s="212" t="s">
        <v>86</v>
      </c>
      <c r="AV345" s="13" t="s">
        <v>86</v>
      </c>
      <c r="AW345" s="13" t="s">
        <v>33</v>
      </c>
      <c r="AX345" s="13" t="s">
        <v>84</v>
      </c>
      <c r="AY345" s="212" t="s">
        <v>168</v>
      </c>
    </row>
    <row r="346" s="2" customFormat="1" ht="24.15" customHeight="1">
      <c r="A346" s="37"/>
      <c r="B346" s="180"/>
      <c r="C346" s="181" t="s">
        <v>610</v>
      </c>
      <c r="D346" s="181" t="s">
        <v>171</v>
      </c>
      <c r="E346" s="182" t="s">
        <v>611</v>
      </c>
      <c r="F346" s="183" t="s">
        <v>612</v>
      </c>
      <c r="G346" s="184" t="s">
        <v>316</v>
      </c>
      <c r="H346" s="185">
        <v>3</v>
      </c>
      <c r="I346" s="186"/>
      <c r="J346" s="187">
        <f>ROUND(I346*H346,2)</f>
        <v>0</v>
      </c>
      <c r="K346" s="188"/>
      <c r="L346" s="38"/>
      <c r="M346" s="189" t="s">
        <v>1</v>
      </c>
      <c r="N346" s="190" t="s">
        <v>42</v>
      </c>
      <c r="O346" s="76"/>
      <c r="P346" s="191">
        <f>O346*H346</f>
        <v>0</v>
      </c>
      <c r="Q346" s="191">
        <v>0.017770000000000001</v>
      </c>
      <c r="R346" s="191">
        <f>Q346*H346</f>
        <v>0.053310000000000003</v>
      </c>
      <c r="S346" s="191">
        <v>0</v>
      </c>
      <c r="T346" s="192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93" t="s">
        <v>175</v>
      </c>
      <c r="AT346" s="193" t="s">
        <v>171</v>
      </c>
      <c r="AU346" s="193" t="s">
        <v>86</v>
      </c>
      <c r="AY346" s="18" t="s">
        <v>168</v>
      </c>
      <c r="BE346" s="194">
        <f>IF(N346="základní",J346,0)</f>
        <v>0</v>
      </c>
      <c r="BF346" s="194">
        <f>IF(N346="snížená",J346,0)</f>
        <v>0</v>
      </c>
      <c r="BG346" s="194">
        <f>IF(N346="zákl. přenesená",J346,0)</f>
        <v>0</v>
      </c>
      <c r="BH346" s="194">
        <f>IF(N346="sníž. přenesená",J346,0)</f>
        <v>0</v>
      </c>
      <c r="BI346" s="194">
        <f>IF(N346="nulová",J346,0)</f>
        <v>0</v>
      </c>
      <c r="BJ346" s="18" t="s">
        <v>84</v>
      </c>
      <c r="BK346" s="194">
        <f>ROUND(I346*H346,2)</f>
        <v>0</v>
      </c>
      <c r="BL346" s="18" t="s">
        <v>175</v>
      </c>
      <c r="BM346" s="193" t="s">
        <v>2093</v>
      </c>
    </row>
    <row r="347" s="13" customFormat="1">
      <c r="A347" s="13"/>
      <c r="B347" s="211"/>
      <c r="C347" s="13"/>
      <c r="D347" s="195" t="s">
        <v>220</v>
      </c>
      <c r="E347" s="212" t="s">
        <v>1</v>
      </c>
      <c r="F347" s="213" t="s">
        <v>614</v>
      </c>
      <c r="G347" s="13"/>
      <c r="H347" s="214">
        <v>2</v>
      </c>
      <c r="I347" s="215"/>
      <c r="J347" s="13"/>
      <c r="K347" s="13"/>
      <c r="L347" s="211"/>
      <c r="M347" s="216"/>
      <c r="N347" s="217"/>
      <c r="O347" s="217"/>
      <c r="P347" s="217"/>
      <c r="Q347" s="217"/>
      <c r="R347" s="217"/>
      <c r="S347" s="217"/>
      <c r="T347" s="21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12" t="s">
        <v>220</v>
      </c>
      <c r="AU347" s="212" t="s">
        <v>86</v>
      </c>
      <c r="AV347" s="13" t="s">
        <v>86</v>
      </c>
      <c r="AW347" s="13" t="s">
        <v>33</v>
      </c>
      <c r="AX347" s="13" t="s">
        <v>77</v>
      </c>
      <c r="AY347" s="212" t="s">
        <v>168</v>
      </c>
    </row>
    <row r="348" s="13" customFormat="1">
      <c r="A348" s="13"/>
      <c r="B348" s="211"/>
      <c r="C348" s="13"/>
      <c r="D348" s="195" t="s">
        <v>220</v>
      </c>
      <c r="E348" s="212" t="s">
        <v>1</v>
      </c>
      <c r="F348" s="213" t="s">
        <v>2094</v>
      </c>
      <c r="G348" s="13"/>
      <c r="H348" s="214">
        <v>1</v>
      </c>
      <c r="I348" s="215"/>
      <c r="J348" s="13"/>
      <c r="K348" s="13"/>
      <c r="L348" s="211"/>
      <c r="M348" s="216"/>
      <c r="N348" s="217"/>
      <c r="O348" s="217"/>
      <c r="P348" s="217"/>
      <c r="Q348" s="217"/>
      <c r="R348" s="217"/>
      <c r="S348" s="217"/>
      <c r="T348" s="21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12" t="s">
        <v>220</v>
      </c>
      <c r="AU348" s="212" t="s">
        <v>86</v>
      </c>
      <c r="AV348" s="13" t="s">
        <v>86</v>
      </c>
      <c r="AW348" s="13" t="s">
        <v>33</v>
      </c>
      <c r="AX348" s="13" t="s">
        <v>77</v>
      </c>
      <c r="AY348" s="212" t="s">
        <v>168</v>
      </c>
    </row>
    <row r="349" s="14" customFormat="1">
      <c r="A349" s="14"/>
      <c r="B349" s="219"/>
      <c r="C349" s="14"/>
      <c r="D349" s="195" t="s">
        <v>220</v>
      </c>
      <c r="E349" s="220" t="s">
        <v>1</v>
      </c>
      <c r="F349" s="221" t="s">
        <v>261</v>
      </c>
      <c r="G349" s="14"/>
      <c r="H349" s="222">
        <v>3</v>
      </c>
      <c r="I349" s="223"/>
      <c r="J349" s="14"/>
      <c r="K349" s="14"/>
      <c r="L349" s="219"/>
      <c r="M349" s="224"/>
      <c r="N349" s="225"/>
      <c r="O349" s="225"/>
      <c r="P349" s="225"/>
      <c r="Q349" s="225"/>
      <c r="R349" s="225"/>
      <c r="S349" s="225"/>
      <c r="T349" s="22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20" t="s">
        <v>220</v>
      </c>
      <c r="AU349" s="220" t="s">
        <v>86</v>
      </c>
      <c r="AV349" s="14" t="s">
        <v>175</v>
      </c>
      <c r="AW349" s="14" t="s">
        <v>33</v>
      </c>
      <c r="AX349" s="14" t="s">
        <v>84</v>
      </c>
      <c r="AY349" s="220" t="s">
        <v>168</v>
      </c>
    </row>
    <row r="350" s="2" customFormat="1" ht="24.15" customHeight="1">
      <c r="A350" s="37"/>
      <c r="B350" s="180"/>
      <c r="C350" s="200" t="s">
        <v>615</v>
      </c>
      <c r="D350" s="200" t="s">
        <v>209</v>
      </c>
      <c r="E350" s="201" t="s">
        <v>616</v>
      </c>
      <c r="F350" s="202" t="s">
        <v>617</v>
      </c>
      <c r="G350" s="203" t="s">
        <v>316</v>
      </c>
      <c r="H350" s="204">
        <v>2</v>
      </c>
      <c r="I350" s="205"/>
      <c r="J350" s="206">
        <f>ROUND(I350*H350,2)</f>
        <v>0</v>
      </c>
      <c r="K350" s="207"/>
      <c r="L350" s="208"/>
      <c r="M350" s="209" t="s">
        <v>1</v>
      </c>
      <c r="N350" s="210" t="s">
        <v>42</v>
      </c>
      <c r="O350" s="76"/>
      <c r="P350" s="191">
        <f>O350*H350</f>
        <v>0</v>
      </c>
      <c r="Q350" s="191">
        <v>0.01553</v>
      </c>
      <c r="R350" s="191">
        <f>Q350*H350</f>
        <v>0.031060000000000001</v>
      </c>
      <c r="S350" s="191">
        <v>0</v>
      </c>
      <c r="T350" s="192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93" t="s">
        <v>203</v>
      </c>
      <c r="AT350" s="193" t="s">
        <v>209</v>
      </c>
      <c r="AU350" s="193" t="s">
        <v>86</v>
      </c>
      <c r="AY350" s="18" t="s">
        <v>168</v>
      </c>
      <c r="BE350" s="194">
        <f>IF(N350="základní",J350,0)</f>
        <v>0</v>
      </c>
      <c r="BF350" s="194">
        <f>IF(N350="snížená",J350,0)</f>
        <v>0</v>
      </c>
      <c r="BG350" s="194">
        <f>IF(N350="zákl. přenesená",J350,0)</f>
        <v>0</v>
      </c>
      <c r="BH350" s="194">
        <f>IF(N350="sníž. přenesená",J350,0)</f>
        <v>0</v>
      </c>
      <c r="BI350" s="194">
        <f>IF(N350="nulová",J350,0)</f>
        <v>0</v>
      </c>
      <c r="BJ350" s="18" t="s">
        <v>84</v>
      </c>
      <c r="BK350" s="194">
        <f>ROUND(I350*H350,2)</f>
        <v>0</v>
      </c>
      <c r="BL350" s="18" t="s">
        <v>175</v>
      </c>
      <c r="BM350" s="193" t="s">
        <v>2095</v>
      </c>
    </row>
    <row r="351" s="2" customFormat="1">
      <c r="A351" s="37"/>
      <c r="B351" s="38"/>
      <c r="C351" s="37"/>
      <c r="D351" s="195" t="s">
        <v>188</v>
      </c>
      <c r="E351" s="37"/>
      <c r="F351" s="196" t="s">
        <v>619</v>
      </c>
      <c r="G351" s="37"/>
      <c r="H351" s="37"/>
      <c r="I351" s="197"/>
      <c r="J351" s="37"/>
      <c r="K351" s="37"/>
      <c r="L351" s="38"/>
      <c r="M351" s="198"/>
      <c r="N351" s="199"/>
      <c r="O351" s="76"/>
      <c r="P351" s="76"/>
      <c r="Q351" s="76"/>
      <c r="R351" s="76"/>
      <c r="S351" s="76"/>
      <c r="T351" s="7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8" t="s">
        <v>188</v>
      </c>
      <c r="AU351" s="18" t="s">
        <v>86</v>
      </c>
    </row>
    <row r="352" s="2" customFormat="1" ht="24.15" customHeight="1">
      <c r="A352" s="37"/>
      <c r="B352" s="180"/>
      <c r="C352" s="200" t="s">
        <v>621</v>
      </c>
      <c r="D352" s="200" t="s">
        <v>209</v>
      </c>
      <c r="E352" s="201" t="s">
        <v>2096</v>
      </c>
      <c r="F352" s="202" t="s">
        <v>2097</v>
      </c>
      <c r="G352" s="203" t="s">
        <v>316</v>
      </c>
      <c r="H352" s="204">
        <v>1</v>
      </c>
      <c r="I352" s="205"/>
      <c r="J352" s="206">
        <f>ROUND(I352*H352,2)</f>
        <v>0</v>
      </c>
      <c r="K352" s="207"/>
      <c r="L352" s="208"/>
      <c r="M352" s="209" t="s">
        <v>1</v>
      </c>
      <c r="N352" s="210" t="s">
        <v>42</v>
      </c>
      <c r="O352" s="76"/>
      <c r="P352" s="191">
        <f>O352*H352</f>
        <v>0</v>
      </c>
      <c r="Q352" s="191">
        <v>0.014890000000000001</v>
      </c>
      <c r="R352" s="191">
        <f>Q352*H352</f>
        <v>0.014890000000000001</v>
      </c>
      <c r="S352" s="191">
        <v>0</v>
      </c>
      <c r="T352" s="192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93" t="s">
        <v>203</v>
      </c>
      <c r="AT352" s="193" t="s">
        <v>209</v>
      </c>
      <c r="AU352" s="193" t="s">
        <v>86</v>
      </c>
      <c r="AY352" s="18" t="s">
        <v>168</v>
      </c>
      <c r="BE352" s="194">
        <f>IF(N352="základní",J352,0)</f>
        <v>0</v>
      </c>
      <c r="BF352" s="194">
        <f>IF(N352="snížená",J352,0)</f>
        <v>0</v>
      </c>
      <c r="BG352" s="194">
        <f>IF(N352="zákl. přenesená",J352,0)</f>
        <v>0</v>
      </c>
      <c r="BH352" s="194">
        <f>IF(N352="sníž. přenesená",J352,0)</f>
        <v>0</v>
      </c>
      <c r="BI352" s="194">
        <f>IF(N352="nulová",J352,0)</f>
        <v>0</v>
      </c>
      <c r="BJ352" s="18" t="s">
        <v>84</v>
      </c>
      <c r="BK352" s="194">
        <f>ROUND(I352*H352,2)</f>
        <v>0</v>
      </c>
      <c r="BL352" s="18" t="s">
        <v>175</v>
      </c>
      <c r="BM352" s="193" t="s">
        <v>2098</v>
      </c>
    </row>
    <row r="353" s="2" customFormat="1">
      <c r="A353" s="37"/>
      <c r="B353" s="38"/>
      <c r="C353" s="37"/>
      <c r="D353" s="195" t="s">
        <v>188</v>
      </c>
      <c r="E353" s="37"/>
      <c r="F353" s="196" t="s">
        <v>619</v>
      </c>
      <c r="G353" s="37"/>
      <c r="H353" s="37"/>
      <c r="I353" s="197"/>
      <c r="J353" s="37"/>
      <c r="K353" s="37"/>
      <c r="L353" s="38"/>
      <c r="M353" s="198"/>
      <c r="N353" s="199"/>
      <c r="O353" s="76"/>
      <c r="P353" s="76"/>
      <c r="Q353" s="76"/>
      <c r="R353" s="76"/>
      <c r="S353" s="76"/>
      <c r="T353" s="7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8" t="s">
        <v>188</v>
      </c>
      <c r="AU353" s="18" t="s">
        <v>86</v>
      </c>
    </row>
    <row r="354" s="12" customFormat="1" ht="22.8" customHeight="1">
      <c r="A354" s="12"/>
      <c r="B354" s="168"/>
      <c r="C354" s="12"/>
      <c r="D354" s="169" t="s">
        <v>76</v>
      </c>
      <c r="E354" s="178" t="s">
        <v>215</v>
      </c>
      <c r="F354" s="178" t="s">
        <v>620</v>
      </c>
      <c r="G354" s="12"/>
      <c r="H354" s="12"/>
      <c r="I354" s="171"/>
      <c r="J354" s="179">
        <f>BK354</f>
        <v>0</v>
      </c>
      <c r="K354" s="12"/>
      <c r="L354" s="168"/>
      <c r="M354" s="172"/>
      <c r="N354" s="173"/>
      <c r="O354" s="173"/>
      <c r="P354" s="174">
        <f>SUM(P355:P393)</f>
        <v>0</v>
      </c>
      <c r="Q354" s="173"/>
      <c r="R354" s="174">
        <f>SUM(R355:R393)</f>
        <v>0.024705000000000001</v>
      </c>
      <c r="S354" s="173"/>
      <c r="T354" s="175">
        <f>SUM(T355:T393)</f>
        <v>43.577482000000003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69" t="s">
        <v>84</v>
      </c>
      <c r="AT354" s="176" t="s">
        <v>76</v>
      </c>
      <c r="AU354" s="176" t="s">
        <v>84</v>
      </c>
      <c r="AY354" s="169" t="s">
        <v>168</v>
      </c>
      <c r="BK354" s="177">
        <f>SUM(BK355:BK393)</f>
        <v>0</v>
      </c>
    </row>
    <row r="355" s="2" customFormat="1" ht="33" customHeight="1">
      <c r="A355" s="37"/>
      <c r="B355" s="180"/>
      <c r="C355" s="181" t="s">
        <v>626</v>
      </c>
      <c r="D355" s="181" t="s">
        <v>171</v>
      </c>
      <c r="E355" s="182" t="s">
        <v>622</v>
      </c>
      <c r="F355" s="183" t="s">
        <v>623</v>
      </c>
      <c r="G355" s="184" t="s">
        <v>218</v>
      </c>
      <c r="H355" s="185">
        <v>450</v>
      </c>
      <c r="I355" s="186"/>
      <c r="J355" s="187">
        <f>ROUND(I355*H355,2)</f>
        <v>0</v>
      </c>
      <c r="K355" s="188"/>
      <c r="L355" s="38"/>
      <c r="M355" s="189" t="s">
        <v>1</v>
      </c>
      <c r="N355" s="190" t="s">
        <v>42</v>
      </c>
      <c r="O355" s="76"/>
      <c r="P355" s="191">
        <f>O355*H355</f>
        <v>0</v>
      </c>
      <c r="Q355" s="191">
        <v>0</v>
      </c>
      <c r="R355" s="191">
        <f>Q355*H355</f>
        <v>0</v>
      </c>
      <c r="S355" s="191">
        <v>0</v>
      </c>
      <c r="T355" s="192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93" t="s">
        <v>175</v>
      </c>
      <c r="AT355" s="193" t="s">
        <v>171</v>
      </c>
      <c r="AU355" s="193" t="s">
        <v>86</v>
      </c>
      <c r="AY355" s="18" t="s">
        <v>168</v>
      </c>
      <c r="BE355" s="194">
        <f>IF(N355="základní",J355,0)</f>
        <v>0</v>
      </c>
      <c r="BF355" s="194">
        <f>IF(N355="snížená",J355,0)</f>
        <v>0</v>
      </c>
      <c r="BG355" s="194">
        <f>IF(N355="zákl. přenesená",J355,0)</f>
        <v>0</v>
      </c>
      <c r="BH355" s="194">
        <f>IF(N355="sníž. přenesená",J355,0)</f>
        <v>0</v>
      </c>
      <c r="BI355" s="194">
        <f>IF(N355="nulová",J355,0)</f>
        <v>0</v>
      </c>
      <c r="BJ355" s="18" t="s">
        <v>84</v>
      </c>
      <c r="BK355" s="194">
        <f>ROUND(I355*H355,2)</f>
        <v>0</v>
      </c>
      <c r="BL355" s="18" t="s">
        <v>175</v>
      </c>
      <c r="BM355" s="193" t="s">
        <v>2099</v>
      </c>
    </row>
    <row r="356" s="13" customFormat="1">
      <c r="A356" s="13"/>
      <c r="B356" s="211"/>
      <c r="C356" s="13"/>
      <c r="D356" s="195" t="s">
        <v>220</v>
      </c>
      <c r="E356" s="212" t="s">
        <v>1</v>
      </c>
      <c r="F356" s="213" t="s">
        <v>2100</v>
      </c>
      <c r="G356" s="13"/>
      <c r="H356" s="214">
        <v>450</v>
      </c>
      <c r="I356" s="215"/>
      <c r="J356" s="13"/>
      <c r="K356" s="13"/>
      <c r="L356" s="211"/>
      <c r="M356" s="216"/>
      <c r="N356" s="217"/>
      <c r="O356" s="217"/>
      <c r="P356" s="217"/>
      <c r="Q356" s="217"/>
      <c r="R356" s="217"/>
      <c r="S356" s="217"/>
      <c r="T356" s="21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12" t="s">
        <v>220</v>
      </c>
      <c r="AU356" s="212" t="s">
        <v>86</v>
      </c>
      <c r="AV356" s="13" t="s">
        <v>86</v>
      </c>
      <c r="AW356" s="13" t="s">
        <v>33</v>
      </c>
      <c r="AX356" s="13" t="s">
        <v>84</v>
      </c>
      <c r="AY356" s="212" t="s">
        <v>168</v>
      </c>
    </row>
    <row r="357" s="2" customFormat="1" ht="37.8" customHeight="1">
      <c r="A357" s="37"/>
      <c r="B357" s="180"/>
      <c r="C357" s="181" t="s">
        <v>631</v>
      </c>
      <c r="D357" s="181" t="s">
        <v>171</v>
      </c>
      <c r="E357" s="182" t="s">
        <v>627</v>
      </c>
      <c r="F357" s="183" t="s">
        <v>628</v>
      </c>
      <c r="G357" s="184" t="s">
        <v>218</v>
      </c>
      <c r="H357" s="185">
        <v>40500</v>
      </c>
      <c r="I357" s="186"/>
      <c r="J357" s="187">
        <f>ROUND(I357*H357,2)</f>
        <v>0</v>
      </c>
      <c r="K357" s="188"/>
      <c r="L357" s="38"/>
      <c r="M357" s="189" t="s">
        <v>1</v>
      </c>
      <c r="N357" s="190" t="s">
        <v>42</v>
      </c>
      <c r="O357" s="76"/>
      <c r="P357" s="191">
        <f>O357*H357</f>
        <v>0</v>
      </c>
      <c r="Q357" s="191">
        <v>0</v>
      </c>
      <c r="R357" s="191">
        <f>Q357*H357</f>
        <v>0</v>
      </c>
      <c r="S357" s="191">
        <v>0</v>
      </c>
      <c r="T357" s="192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93" t="s">
        <v>175</v>
      </c>
      <c r="AT357" s="193" t="s">
        <v>171</v>
      </c>
      <c r="AU357" s="193" t="s">
        <v>86</v>
      </c>
      <c r="AY357" s="18" t="s">
        <v>168</v>
      </c>
      <c r="BE357" s="194">
        <f>IF(N357="základní",J357,0)</f>
        <v>0</v>
      </c>
      <c r="BF357" s="194">
        <f>IF(N357="snížená",J357,0)</f>
        <v>0</v>
      </c>
      <c r="BG357" s="194">
        <f>IF(N357="zákl. přenesená",J357,0)</f>
        <v>0</v>
      </c>
      <c r="BH357" s="194">
        <f>IF(N357="sníž. přenesená",J357,0)</f>
        <v>0</v>
      </c>
      <c r="BI357" s="194">
        <f>IF(N357="nulová",J357,0)</f>
        <v>0</v>
      </c>
      <c r="BJ357" s="18" t="s">
        <v>84</v>
      </c>
      <c r="BK357" s="194">
        <f>ROUND(I357*H357,2)</f>
        <v>0</v>
      </c>
      <c r="BL357" s="18" t="s">
        <v>175</v>
      </c>
      <c r="BM357" s="193" t="s">
        <v>2101</v>
      </c>
    </row>
    <row r="358" s="13" customFormat="1">
      <c r="A358" s="13"/>
      <c r="B358" s="211"/>
      <c r="C358" s="13"/>
      <c r="D358" s="195" t="s">
        <v>220</v>
      </c>
      <c r="E358" s="13"/>
      <c r="F358" s="213" t="s">
        <v>2102</v>
      </c>
      <c r="G358" s="13"/>
      <c r="H358" s="214">
        <v>40500</v>
      </c>
      <c r="I358" s="215"/>
      <c r="J358" s="13"/>
      <c r="K358" s="13"/>
      <c r="L358" s="211"/>
      <c r="M358" s="216"/>
      <c r="N358" s="217"/>
      <c r="O358" s="217"/>
      <c r="P358" s="217"/>
      <c r="Q358" s="217"/>
      <c r="R358" s="217"/>
      <c r="S358" s="217"/>
      <c r="T358" s="21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12" t="s">
        <v>220</v>
      </c>
      <c r="AU358" s="212" t="s">
        <v>86</v>
      </c>
      <c r="AV358" s="13" t="s">
        <v>86</v>
      </c>
      <c r="AW358" s="13" t="s">
        <v>3</v>
      </c>
      <c r="AX358" s="13" t="s">
        <v>84</v>
      </c>
      <c r="AY358" s="212" t="s">
        <v>168</v>
      </c>
    </row>
    <row r="359" s="2" customFormat="1" ht="37.8" customHeight="1">
      <c r="A359" s="37"/>
      <c r="B359" s="180"/>
      <c r="C359" s="181" t="s">
        <v>635</v>
      </c>
      <c r="D359" s="181" t="s">
        <v>171</v>
      </c>
      <c r="E359" s="182" t="s">
        <v>632</v>
      </c>
      <c r="F359" s="183" t="s">
        <v>633</v>
      </c>
      <c r="G359" s="184" t="s">
        <v>218</v>
      </c>
      <c r="H359" s="185">
        <v>450</v>
      </c>
      <c r="I359" s="186"/>
      <c r="J359" s="187">
        <f>ROUND(I359*H359,2)</f>
        <v>0</v>
      </c>
      <c r="K359" s="188"/>
      <c r="L359" s="38"/>
      <c r="M359" s="189" t="s">
        <v>1</v>
      </c>
      <c r="N359" s="190" t="s">
        <v>42</v>
      </c>
      <c r="O359" s="76"/>
      <c r="P359" s="191">
        <f>O359*H359</f>
        <v>0</v>
      </c>
      <c r="Q359" s="191">
        <v>0</v>
      </c>
      <c r="R359" s="191">
        <f>Q359*H359</f>
        <v>0</v>
      </c>
      <c r="S359" s="191">
        <v>0</v>
      </c>
      <c r="T359" s="192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193" t="s">
        <v>175</v>
      </c>
      <c r="AT359" s="193" t="s">
        <v>171</v>
      </c>
      <c r="AU359" s="193" t="s">
        <v>86</v>
      </c>
      <c r="AY359" s="18" t="s">
        <v>168</v>
      </c>
      <c r="BE359" s="194">
        <f>IF(N359="základní",J359,0)</f>
        <v>0</v>
      </c>
      <c r="BF359" s="194">
        <f>IF(N359="snížená",J359,0)</f>
        <v>0</v>
      </c>
      <c r="BG359" s="194">
        <f>IF(N359="zákl. přenesená",J359,0)</f>
        <v>0</v>
      </c>
      <c r="BH359" s="194">
        <f>IF(N359="sníž. přenesená",J359,0)</f>
        <v>0</v>
      </c>
      <c r="BI359" s="194">
        <f>IF(N359="nulová",J359,0)</f>
        <v>0</v>
      </c>
      <c r="BJ359" s="18" t="s">
        <v>84</v>
      </c>
      <c r="BK359" s="194">
        <f>ROUND(I359*H359,2)</f>
        <v>0</v>
      </c>
      <c r="BL359" s="18" t="s">
        <v>175</v>
      </c>
      <c r="BM359" s="193" t="s">
        <v>2103</v>
      </c>
    </row>
    <row r="360" s="2" customFormat="1" ht="33" customHeight="1">
      <c r="A360" s="37"/>
      <c r="B360" s="180"/>
      <c r="C360" s="181" t="s">
        <v>641</v>
      </c>
      <c r="D360" s="181" t="s">
        <v>171</v>
      </c>
      <c r="E360" s="182" t="s">
        <v>636</v>
      </c>
      <c r="F360" s="183" t="s">
        <v>637</v>
      </c>
      <c r="G360" s="184" t="s">
        <v>218</v>
      </c>
      <c r="H360" s="185">
        <v>248.69999999999999</v>
      </c>
      <c r="I360" s="186"/>
      <c r="J360" s="187">
        <f>ROUND(I360*H360,2)</f>
        <v>0</v>
      </c>
      <c r="K360" s="188"/>
      <c r="L360" s="38"/>
      <c r="M360" s="189" t="s">
        <v>1</v>
      </c>
      <c r="N360" s="190" t="s">
        <v>42</v>
      </c>
      <c r="O360" s="76"/>
      <c r="P360" s="191">
        <f>O360*H360</f>
        <v>0</v>
      </c>
      <c r="Q360" s="191">
        <v>0</v>
      </c>
      <c r="R360" s="191">
        <f>Q360*H360</f>
        <v>0</v>
      </c>
      <c r="S360" s="191">
        <v>0</v>
      </c>
      <c r="T360" s="192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93" t="s">
        <v>175</v>
      </c>
      <c r="AT360" s="193" t="s">
        <v>171</v>
      </c>
      <c r="AU360" s="193" t="s">
        <v>86</v>
      </c>
      <c r="AY360" s="18" t="s">
        <v>168</v>
      </c>
      <c r="BE360" s="194">
        <f>IF(N360="základní",J360,0)</f>
        <v>0</v>
      </c>
      <c r="BF360" s="194">
        <f>IF(N360="snížená",J360,0)</f>
        <v>0</v>
      </c>
      <c r="BG360" s="194">
        <f>IF(N360="zákl. přenesená",J360,0)</f>
        <v>0</v>
      </c>
      <c r="BH360" s="194">
        <f>IF(N360="sníž. přenesená",J360,0)</f>
        <v>0</v>
      </c>
      <c r="BI360" s="194">
        <f>IF(N360="nulová",J360,0)</f>
        <v>0</v>
      </c>
      <c r="BJ360" s="18" t="s">
        <v>84</v>
      </c>
      <c r="BK360" s="194">
        <f>ROUND(I360*H360,2)</f>
        <v>0</v>
      </c>
      <c r="BL360" s="18" t="s">
        <v>175</v>
      </c>
      <c r="BM360" s="193" t="s">
        <v>2104</v>
      </c>
    </row>
    <row r="361" s="13" customFormat="1">
      <c r="A361" s="13"/>
      <c r="B361" s="211"/>
      <c r="C361" s="13"/>
      <c r="D361" s="195" t="s">
        <v>220</v>
      </c>
      <c r="E361" s="212" t="s">
        <v>1</v>
      </c>
      <c r="F361" s="213" t="s">
        <v>639</v>
      </c>
      <c r="G361" s="13"/>
      <c r="H361" s="214">
        <v>197.19999999999999</v>
      </c>
      <c r="I361" s="215"/>
      <c r="J361" s="13"/>
      <c r="K361" s="13"/>
      <c r="L361" s="211"/>
      <c r="M361" s="216"/>
      <c r="N361" s="217"/>
      <c r="O361" s="217"/>
      <c r="P361" s="217"/>
      <c r="Q361" s="217"/>
      <c r="R361" s="217"/>
      <c r="S361" s="217"/>
      <c r="T361" s="21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12" t="s">
        <v>220</v>
      </c>
      <c r="AU361" s="212" t="s">
        <v>86</v>
      </c>
      <c r="AV361" s="13" t="s">
        <v>86</v>
      </c>
      <c r="AW361" s="13" t="s">
        <v>33</v>
      </c>
      <c r="AX361" s="13" t="s">
        <v>77</v>
      </c>
      <c r="AY361" s="212" t="s">
        <v>168</v>
      </c>
    </row>
    <row r="362" s="13" customFormat="1">
      <c r="A362" s="13"/>
      <c r="B362" s="211"/>
      <c r="C362" s="13"/>
      <c r="D362" s="195" t="s">
        <v>220</v>
      </c>
      <c r="E362" s="212" t="s">
        <v>1</v>
      </c>
      <c r="F362" s="213" t="s">
        <v>640</v>
      </c>
      <c r="G362" s="13"/>
      <c r="H362" s="214">
        <v>51.5</v>
      </c>
      <c r="I362" s="215"/>
      <c r="J362" s="13"/>
      <c r="K362" s="13"/>
      <c r="L362" s="211"/>
      <c r="M362" s="216"/>
      <c r="N362" s="217"/>
      <c r="O362" s="217"/>
      <c r="P362" s="217"/>
      <c r="Q362" s="217"/>
      <c r="R362" s="217"/>
      <c r="S362" s="217"/>
      <c r="T362" s="21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12" t="s">
        <v>220</v>
      </c>
      <c r="AU362" s="212" t="s">
        <v>86</v>
      </c>
      <c r="AV362" s="13" t="s">
        <v>86</v>
      </c>
      <c r="AW362" s="13" t="s">
        <v>33</v>
      </c>
      <c r="AX362" s="13" t="s">
        <v>77</v>
      </c>
      <c r="AY362" s="212" t="s">
        <v>168</v>
      </c>
    </row>
    <row r="363" s="14" customFormat="1">
      <c r="A363" s="14"/>
      <c r="B363" s="219"/>
      <c r="C363" s="14"/>
      <c r="D363" s="195" t="s">
        <v>220</v>
      </c>
      <c r="E363" s="220" t="s">
        <v>1</v>
      </c>
      <c r="F363" s="221" t="s">
        <v>261</v>
      </c>
      <c r="G363" s="14"/>
      <c r="H363" s="222">
        <v>248.69999999999999</v>
      </c>
      <c r="I363" s="223"/>
      <c r="J363" s="14"/>
      <c r="K363" s="14"/>
      <c r="L363" s="219"/>
      <c r="M363" s="224"/>
      <c r="N363" s="225"/>
      <c r="O363" s="225"/>
      <c r="P363" s="225"/>
      <c r="Q363" s="225"/>
      <c r="R363" s="225"/>
      <c r="S363" s="225"/>
      <c r="T363" s="226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20" t="s">
        <v>220</v>
      </c>
      <c r="AU363" s="220" t="s">
        <v>86</v>
      </c>
      <c r="AV363" s="14" t="s">
        <v>175</v>
      </c>
      <c r="AW363" s="14" t="s">
        <v>33</v>
      </c>
      <c r="AX363" s="14" t="s">
        <v>84</v>
      </c>
      <c r="AY363" s="220" t="s">
        <v>168</v>
      </c>
    </row>
    <row r="364" s="2" customFormat="1" ht="16.5" customHeight="1">
      <c r="A364" s="37"/>
      <c r="B364" s="180"/>
      <c r="C364" s="181" t="s">
        <v>645</v>
      </c>
      <c r="D364" s="181" t="s">
        <v>171</v>
      </c>
      <c r="E364" s="182" t="s">
        <v>646</v>
      </c>
      <c r="F364" s="183" t="s">
        <v>647</v>
      </c>
      <c r="G364" s="184" t="s">
        <v>316</v>
      </c>
      <c r="H364" s="185">
        <v>2</v>
      </c>
      <c r="I364" s="186"/>
      <c r="J364" s="187">
        <f>ROUND(I364*H364,2)</f>
        <v>0</v>
      </c>
      <c r="K364" s="188"/>
      <c r="L364" s="38"/>
      <c r="M364" s="189" t="s">
        <v>1</v>
      </c>
      <c r="N364" s="190" t="s">
        <v>42</v>
      </c>
      <c r="O364" s="76"/>
      <c r="P364" s="191">
        <f>O364*H364</f>
        <v>0</v>
      </c>
      <c r="Q364" s="191">
        <v>0.00011</v>
      </c>
      <c r="R364" s="191">
        <f>Q364*H364</f>
        <v>0.00022000000000000001</v>
      </c>
      <c r="S364" s="191">
        <v>0</v>
      </c>
      <c r="T364" s="192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93" t="s">
        <v>175</v>
      </c>
      <c r="AT364" s="193" t="s">
        <v>171</v>
      </c>
      <c r="AU364" s="193" t="s">
        <v>86</v>
      </c>
      <c r="AY364" s="18" t="s">
        <v>168</v>
      </c>
      <c r="BE364" s="194">
        <f>IF(N364="základní",J364,0)</f>
        <v>0</v>
      </c>
      <c r="BF364" s="194">
        <f>IF(N364="snížená",J364,0)</f>
        <v>0</v>
      </c>
      <c r="BG364" s="194">
        <f>IF(N364="zákl. přenesená",J364,0)</f>
        <v>0</v>
      </c>
      <c r="BH364" s="194">
        <f>IF(N364="sníž. přenesená",J364,0)</f>
        <v>0</v>
      </c>
      <c r="BI364" s="194">
        <f>IF(N364="nulová",J364,0)</f>
        <v>0</v>
      </c>
      <c r="BJ364" s="18" t="s">
        <v>84</v>
      </c>
      <c r="BK364" s="194">
        <f>ROUND(I364*H364,2)</f>
        <v>0</v>
      </c>
      <c r="BL364" s="18" t="s">
        <v>175</v>
      </c>
      <c r="BM364" s="193" t="s">
        <v>2105</v>
      </c>
    </row>
    <row r="365" s="2" customFormat="1" ht="16.5" customHeight="1">
      <c r="A365" s="37"/>
      <c r="B365" s="180"/>
      <c r="C365" s="200" t="s">
        <v>649</v>
      </c>
      <c r="D365" s="200" t="s">
        <v>209</v>
      </c>
      <c r="E365" s="201" t="s">
        <v>650</v>
      </c>
      <c r="F365" s="202" t="s">
        <v>651</v>
      </c>
      <c r="G365" s="203" t="s">
        <v>316</v>
      </c>
      <c r="H365" s="204">
        <v>2</v>
      </c>
      <c r="I365" s="205"/>
      <c r="J365" s="206">
        <f>ROUND(I365*H365,2)</f>
        <v>0</v>
      </c>
      <c r="K365" s="207"/>
      <c r="L365" s="208"/>
      <c r="M365" s="209" t="s">
        <v>1</v>
      </c>
      <c r="N365" s="210" t="s">
        <v>42</v>
      </c>
      <c r="O365" s="76"/>
      <c r="P365" s="191">
        <f>O365*H365</f>
        <v>0</v>
      </c>
      <c r="Q365" s="191">
        <v>0.012</v>
      </c>
      <c r="R365" s="191">
        <f>Q365*H365</f>
        <v>0.024</v>
      </c>
      <c r="S365" s="191">
        <v>0</v>
      </c>
      <c r="T365" s="192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193" t="s">
        <v>203</v>
      </c>
      <c r="AT365" s="193" t="s">
        <v>209</v>
      </c>
      <c r="AU365" s="193" t="s">
        <v>86</v>
      </c>
      <c r="AY365" s="18" t="s">
        <v>168</v>
      </c>
      <c r="BE365" s="194">
        <f>IF(N365="základní",J365,0)</f>
        <v>0</v>
      </c>
      <c r="BF365" s="194">
        <f>IF(N365="snížená",J365,0)</f>
        <v>0</v>
      </c>
      <c r="BG365" s="194">
        <f>IF(N365="zákl. přenesená",J365,0)</f>
        <v>0</v>
      </c>
      <c r="BH365" s="194">
        <f>IF(N365="sníž. přenesená",J365,0)</f>
        <v>0</v>
      </c>
      <c r="BI365" s="194">
        <f>IF(N365="nulová",J365,0)</f>
        <v>0</v>
      </c>
      <c r="BJ365" s="18" t="s">
        <v>84</v>
      </c>
      <c r="BK365" s="194">
        <f>ROUND(I365*H365,2)</f>
        <v>0</v>
      </c>
      <c r="BL365" s="18" t="s">
        <v>175</v>
      </c>
      <c r="BM365" s="193" t="s">
        <v>2106</v>
      </c>
    </row>
    <row r="366" s="2" customFormat="1" ht="24.15" customHeight="1">
      <c r="A366" s="37"/>
      <c r="B366" s="180"/>
      <c r="C366" s="181" t="s">
        <v>653</v>
      </c>
      <c r="D366" s="181" t="s">
        <v>171</v>
      </c>
      <c r="E366" s="182" t="s">
        <v>659</v>
      </c>
      <c r="F366" s="183" t="s">
        <v>660</v>
      </c>
      <c r="G366" s="184" t="s">
        <v>218</v>
      </c>
      <c r="H366" s="185">
        <v>217.17500000000001</v>
      </c>
      <c r="I366" s="186"/>
      <c r="J366" s="187">
        <f>ROUND(I366*H366,2)</f>
        <v>0</v>
      </c>
      <c r="K366" s="188"/>
      <c r="L366" s="38"/>
      <c r="M366" s="189" t="s">
        <v>1</v>
      </c>
      <c r="N366" s="190" t="s">
        <v>42</v>
      </c>
      <c r="O366" s="76"/>
      <c r="P366" s="191">
        <f>O366*H366</f>
        <v>0</v>
      </c>
      <c r="Q366" s="191">
        <v>0</v>
      </c>
      <c r="R366" s="191">
        <f>Q366*H366</f>
        <v>0</v>
      </c>
      <c r="S366" s="191">
        <v>0.089999999999999997</v>
      </c>
      <c r="T366" s="192">
        <f>S366*H366</f>
        <v>19.545750000000002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93" t="s">
        <v>175</v>
      </c>
      <c r="AT366" s="193" t="s">
        <v>171</v>
      </c>
      <c r="AU366" s="193" t="s">
        <v>86</v>
      </c>
      <c r="AY366" s="18" t="s">
        <v>168</v>
      </c>
      <c r="BE366" s="194">
        <f>IF(N366="základní",J366,0)</f>
        <v>0</v>
      </c>
      <c r="BF366" s="194">
        <f>IF(N366="snížená",J366,0)</f>
        <v>0</v>
      </c>
      <c r="BG366" s="194">
        <f>IF(N366="zákl. přenesená",J366,0)</f>
        <v>0</v>
      </c>
      <c r="BH366" s="194">
        <f>IF(N366="sníž. přenesená",J366,0)</f>
        <v>0</v>
      </c>
      <c r="BI366" s="194">
        <f>IF(N366="nulová",J366,0)</f>
        <v>0</v>
      </c>
      <c r="BJ366" s="18" t="s">
        <v>84</v>
      </c>
      <c r="BK366" s="194">
        <f>ROUND(I366*H366,2)</f>
        <v>0</v>
      </c>
      <c r="BL366" s="18" t="s">
        <v>175</v>
      </c>
      <c r="BM366" s="193" t="s">
        <v>2107</v>
      </c>
    </row>
    <row r="367" s="13" customFormat="1">
      <c r="A367" s="13"/>
      <c r="B367" s="211"/>
      <c r="C367" s="13"/>
      <c r="D367" s="195" t="s">
        <v>220</v>
      </c>
      <c r="E367" s="212" t="s">
        <v>1</v>
      </c>
      <c r="F367" s="213" t="s">
        <v>662</v>
      </c>
      <c r="G367" s="13"/>
      <c r="H367" s="214">
        <v>217.17500000000001</v>
      </c>
      <c r="I367" s="215"/>
      <c r="J367" s="13"/>
      <c r="K367" s="13"/>
      <c r="L367" s="211"/>
      <c r="M367" s="216"/>
      <c r="N367" s="217"/>
      <c r="O367" s="217"/>
      <c r="P367" s="217"/>
      <c r="Q367" s="217"/>
      <c r="R367" s="217"/>
      <c r="S367" s="217"/>
      <c r="T367" s="21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12" t="s">
        <v>220</v>
      </c>
      <c r="AU367" s="212" t="s">
        <v>86</v>
      </c>
      <c r="AV367" s="13" t="s">
        <v>86</v>
      </c>
      <c r="AW367" s="13" t="s">
        <v>33</v>
      </c>
      <c r="AX367" s="13" t="s">
        <v>84</v>
      </c>
      <c r="AY367" s="212" t="s">
        <v>168</v>
      </c>
    </row>
    <row r="368" s="2" customFormat="1" ht="24.15" customHeight="1">
      <c r="A368" s="37"/>
      <c r="B368" s="180"/>
      <c r="C368" s="181" t="s">
        <v>658</v>
      </c>
      <c r="D368" s="181" t="s">
        <v>171</v>
      </c>
      <c r="E368" s="182" t="s">
        <v>664</v>
      </c>
      <c r="F368" s="183" t="s">
        <v>665</v>
      </c>
      <c r="G368" s="184" t="s">
        <v>218</v>
      </c>
      <c r="H368" s="185">
        <v>73.040999999999997</v>
      </c>
      <c r="I368" s="186"/>
      <c r="J368" s="187">
        <f>ROUND(I368*H368,2)</f>
        <v>0</v>
      </c>
      <c r="K368" s="188"/>
      <c r="L368" s="38"/>
      <c r="M368" s="189" t="s">
        <v>1</v>
      </c>
      <c r="N368" s="190" t="s">
        <v>42</v>
      </c>
      <c r="O368" s="76"/>
      <c r="P368" s="191">
        <f>O368*H368</f>
        <v>0</v>
      </c>
      <c r="Q368" s="191">
        <v>0</v>
      </c>
      <c r="R368" s="191">
        <f>Q368*H368</f>
        <v>0</v>
      </c>
      <c r="S368" s="191">
        <v>0.014999999999999999</v>
      </c>
      <c r="T368" s="192">
        <f>S368*H368</f>
        <v>1.095615</v>
      </c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R368" s="193" t="s">
        <v>175</v>
      </c>
      <c r="AT368" s="193" t="s">
        <v>171</v>
      </c>
      <c r="AU368" s="193" t="s">
        <v>86</v>
      </c>
      <c r="AY368" s="18" t="s">
        <v>168</v>
      </c>
      <c r="BE368" s="194">
        <f>IF(N368="základní",J368,0)</f>
        <v>0</v>
      </c>
      <c r="BF368" s="194">
        <f>IF(N368="snížená",J368,0)</f>
        <v>0</v>
      </c>
      <c r="BG368" s="194">
        <f>IF(N368="zákl. přenesená",J368,0)</f>
        <v>0</v>
      </c>
      <c r="BH368" s="194">
        <f>IF(N368="sníž. přenesená",J368,0)</f>
        <v>0</v>
      </c>
      <c r="BI368" s="194">
        <f>IF(N368="nulová",J368,0)</f>
        <v>0</v>
      </c>
      <c r="BJ368" s="18" t="s">
        <v>84</v>
      </c>
      <c r="BK368" s="194">
        <f>ROUND(I368*H368,2)</f>
        <v>0</v>
      </c>
      <c r="BL368" s="18" t="s">
        <v>175</v>
      </c>
      <c r="BM368" s="193" t="s">
        <v>2108</v>
      </c>
    </row>
    <row r="369" s="13" customFormat="1">
      <c r="A369" s="13"/>
      <c r="B369" s="211"/>
      <c r="C369" s="13"/>
      <c r="D369" s="195" t="s">
        <v>220</v>
      </c>
      <c r="E369" s="212" t="s">
        <v>1</v>
      </c>
      <c r="F369" s="213" t="s">
        <v>2053</v>
      </c>
      <c r="G369" s="13"/>
      <c r="H369" s="214">
        <v>121.761</v>
      </c>
      <c r="I369" s="215"/>
      <c r="J369" s="13"/>
      <c r="K369" s="13"/>
      <c r="L369" s="211"/>
      <c r="M369" s="216"/>
      <c r="N369" s="217"/>
      <c r="O369" s="217"/>
      <c r="P369" s="217"/>
      <c r="Q369" s="217"/>
      <c r="R369" s="217"/>
      <c r="S369" s="217"/>
      <c r="T369" s="21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12" t="s">
        <v>220</v>
      </c>
      <c r="AU369" s="212" t="s">
        <v>86</v>
      </c>
      <c r="AV369" s="13" t="s">
        <v>86</v>
      </c>
      <c r="AW369" s="13" t="s">
        <v>33</v>
      </c>
      <c r="AX369" s="13" t="s">
        <v>77</v>
      </c>
      <c r="AY369" s="212" t="s">
        <v>168</v>
      </c>
    </row>
    <row r="370" s="13" customFormat="1">
      <c r="A370" s="13"/>
      <c r="B370" s="211"/>
      <c r="C370" s="13"/>
      <c r="D370" s="195" t="s">
        <v>220</v>
      </c>
      <c r="E370" s="212" t="s">
        <v>1</v>
      </c>
      <c r="F370" s="213" t="s">
        <v>495</v>
      </c>
      <c r="G370" s="13"/>
      <c r="H370" s="214">
        <v>-48.719999999999999</v>
      </c>
      <c r="I370" s="215"/>
      <c r="J370" s="13"/>
      <c r="K370" s="13"/>
      <c r="L370" s="211"/>
      <c r="M370" s="216"/>
      <c r="N370" s="217"/>
      <c r="O370" s="217"/>
      <c r="P370" s="217"/>
      <c r="Q370" s="217"/>
      <c r="R370" s="217"/>
      <c r="S370" s="217"/>
      <c r="T370" s="21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12" t="s">
        <v>220</v>
      </c>
      <c r="AU370" s="212" t="s">
        <v>86</v>
      </c>
      <c r="AV370" s="13" t="s">
        <v>86</v>
      </c>
      <c r="AW370" s="13" t="s">
        <v>33</v>
      </c>
      <c r="AX370" s="13" t="s">
        <v>77</v>
      </c>
      <c r="AY370" s="212" t="s">
        <v>168</v>
      </c>
    </row>
    <row r="371" s="14" customFormat="1">
      <c r="A371" s="14"/>
      <c r="B371" s="219"/>
      <c r="C371" s="14"/>
      <c r="D371" s="195" t="s">
        <v>220</v>
      </c>
      <c r="E371" s="220" t="s">
        <v>1</v>
      </c>
      <c r="F371" s="221" t="s">
        <v>261</v>
      </c>
      <c r="G371" s="14"/>
      <c r="H371" s="222">
        <v>73.040999999999997</v>
      </c>
      <c r="I371" s="223"/>
      <c r="J371" s="14"/>
      <c r="K371" s="14"/>
      <c r="L371" s="219"/>
      <c r="M371" s="224"/>
      <c r="N371" s="225"/>
      <c r="O371" s="225"/>
      <c r="P371" s="225"/>
      <c r="Q371" s="225"/>
      <c r="R371" s="225"/>
      <c r="S371" s="225"/>
      <c r="T371" s="22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20" t="s">
        <v>220</v>
      </c>
      <c r="AU371" s="220" t="s">
        <v>86</v>
      </c>
      <c r="AV371" s="14" t="s">
        <v>175</v>
      </c>
      <c r="AW371" s="14" t="s">
        <v>33</v>
      </c>
      <c r="AX371" s="14" t="s">
        <v>84</v>
      </c>
      <c r="AY371" s="220" t="s">
        <v>168</v>
      </c>
    </row>
    <row r="372" s="2" customFormat="1" ht="24.15" customHeight="1">
      <c r="A372" s="37"/>
      <c r="B372" s="180"/>
      <c r="C372" s="181" t="s">
        <v>663</v>
      </c>
      <c r="D372" s="181" t="s">
        <v>171</v>
      </c>
      <c r="E372" s="182" t="s">
        <v>669</v>
      </c>
      <c r="F372" s="183" t="s">
        <v>670</v>
      </c>
      <c r="G372" s="184" t="s">
        <v>218</v>
      </c>
      <c r="H372" s="185">
        <v>72.265000000000001</v>
      </c>
      <c r="I372" s="186"/>
      <c r="J372" s="187">
        <f>ROUND(I372*H372,2)</f>
        <v>0</v>
      </c>
      <c r="K372" s="188"/>
      <c r="L372" s="38"/>
      <c r="M372" s="189" t="s">
        <v>1</v>
      </c>
      <c r="N372" s="190" t="s">
        <v>42</v>
      </c>
      <c r="O372" s="76"/>
      <c r="P372" s="191">
        <f>O372*H372</f>
        <v>0</v>
      </c>
      <c r="Q372" s="191">
        <v>0</v>
      </c>
      <c r="R372" s="191">
        <f>Q372*H372</f>
        <v>0</v>
      </c>
      <c r="S372" s="191">
        <v>0.016</v>
      </c>
      <c r="T372" s="192">
        <f>S372*H372</f>
        <v>1.1562399999999999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93" t="s">
        <v>175</v>
      </c>
      <c r="AT372" s="193" t="s">
        <v>171</v>
      </c>
      <c r="AU372" s="193" t="s">
        <v>86</v>
      </c>
      <c r="AY372" s="18" t="s">
        <v>168</v>
      </c>
      <c r="BE372" s="194">
        <f>IF(N372="základní",J372,0)</f>
        <v>0</v>
      </c>
      <c r="BF372" s="194">
        <f>IF(N372="snížená",J372,0)</f>
        <v>0</v>
      </c>
      <c r="BG372" s="194">
        <f>IF(N372="zákl. přenesená",J372,0)</f>
        <v>0</v>
      </c>
      <c r="BH372" s="194">
        <f>IF(N372="sníž. přenesená",J372,0)</f>
        <v>0</v>
      </c>
      <c r="BI372" s="194">
        <f>IF(N372="nulová",J372,0)</f>
        <v>0</v>
      </c>
      <c r="BJ372" s="18" t="s">
        <v>84</v>
      </c>
      <c r="BK372" s="194">
        <f>ROUND(I372*H372,2)</f>
        <v>0</v>
      </c>
      <c r="BL372" s="18" t="s">
        <v>175</v>
      </c>
      <c r="BM372" s="193" t="s">
        <v>2109</v>
      </c>
    </row>
    <row r="373" s="13" customFormat="1">
      <c r="A373" s="13"/>
      <c r="B373" s="211"/>
      <c r="C373" s="13"/>
      <c r="D373" s="195" t="s">
        <v>220</v>
      </c>
      <c r="E373" s="212" t="s">
        <v>1</v>
      </c>
      <c r="F373" s="213" t="s">
        <v>672</v>
      </c>
      <c r="G373" s="13"/>
      <c r="H373" s="214">
        <v>72.265000000000001</v>
      </c>
      <c r="I373" s="215"/>
      <c r="J373" s="13"/>
      <c r="K373" s="13"/>
      <c r="L373" s="211"/>
      <c r="M373" s="216"/>
      <c r="N373" s="217"/>
      <c r="O373" s="217"/>
      <c r="P373" s="217"/>
      <c r="Q373" s="217"/>
      <c r="R373" s="217"/>
      <c r="S373" s="217"/>
      <c r="T373" s="218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12" t="s">
        <v>220</v>
      </c>
      <c r="AU373" s="212" t="s">
        <v>86</v>
      </c>
      <c r="AV373" s="13" t="s">
        <v>86</v>
      </c>
      <c r="AW373" s="13" t="s">
        <v>33</v>
      </c>
      <c r="AX373" s="13" t="s">
        <v>84</v>
      </c>
      <c r="AY373" s="212" t="s">
        <v>168</v>
      </c>
    </row>
    <row r="374" s="2" customFormat="1" ht="24.15" customHeight="1">
      <c r="A374" s="37"/>
      <c r="B374" s="180"/>
      <c r="C374" s="181" t="s">
        <v>668</v>
      </c>
      <c r="D374" s="181" t="s">
        <v>171</v>
      </c>
      <c r="E374" s="182" t="s">
        <v>679</v>
      </c>
      <c r="F374" s="183" t="s">
        <v>680</v>
      </c>
      <c r="G374" s="184" t="s">
        <v>218</v>
      </c>
      <c r="H374" s="185">
        <v>65.388999999999996</v>
      </c>
      <c r="I374" s="186"/>
      <c r="J374" s="187">
        <f>ROUND(I374*H374,2)</f>
        <v>0</v>
      </c>
      <c r="K374" s="188"/>
      <c r="L374" s="38"/>
      <c r="M374" s="189" t="s">
        <v>1</v>
      </c>
      <c r="N374" s="190" t="s">
        <v>42</v>
      </c>
      <c r="O374" s="76"/>
      <c r="P374" s="191">
        <f>O374*H374</f>
        <v>0</v>
      </c>
      <c r="Q374" s="191">
        <v>0</v>
      </c>
      <c r="R374" s="191">
        <f>Q374*H374</f>
        <v>0</v>
      </c>
      <c r="S374" s="191">
        <v>0.042999999999999997</v>
      </c>
      <c r="T374" s="192">
        <f>S374*H374</f>
        <v>2.8117269999999994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93" t="s">
        <v>175</v>
      </c>
      <c r="AT374" s="193" t="s">
        <v>171</v>
      </c>
      <c r="AU374" s="193" t="s">
        <v>86</v>
      </c>
      <c r="AY374" s="18" t="s">
        <v>168</v>
      </c>
      <c r="BE374" s="194">
        <f>IF(N374="základní",J374,0)</f>
        <v>0</v>
      </c>
      <c r="BF374" s="194">
        <f>IF(N374="snížená",J374,0)</f>
        <v>0</v>
      </c>
      <c r="BG374" s="194">
        <f>IF(N374="zákl. přenesená",J374,0)</f>
        <v>0</v>
      </c>
      <c r="BH374" s="194">
        <f>IF(N374="sníž. přenesená",J374,0)</f>
        <v>0</v>
      </c>
      <c r="BI374" s="194">
        <f>IF(N374="nulová",J374,0)</f>
        <v>0</v>
      </c>
      <c r="BJ374" s="18" t="s">
        <v>84</v>
      </c>
      <c r="BK374" s="194">
        <f>ROUND(I374*H374,2)</f>
        <v>0</v>
      </c>
      <c r="BL374" s="18" t="s">
        <v>175</v>
      </c>
      <c r="BM374" s="193" t="s">
        <v>2110</v>
      </c>
    </row>
    <row r="375" s="13" customFormat="1">
      <c r="A375" s="13"/>
      <c r="B375" s="211"/>
      <c r="C375" s="13"/>
      <c r="D375" s="195" t="s">
        <v>220</v>
      </c>
      <c r="E375" s="212" t="s">
        <v>1</v>
      </c>
      <c r="F375" s="213" t="s">
        <v>682</v>
      </c>
      <c r="G375" s="13"/>
      <c r="H375" s="214">
        <v>6.9249999999999998</v>
      </c>
      <c r="I375" s="215"/>
      <c r="J375" s="13"/>
      <c r="K375" s="13"/>
      <c r="L375" s="211"/>
      <c r="M375" s="216"/>
      <c r="N375" s="217"/>
      <c r="O375" s="217"/>
      <c r="P375" s="217"/>
      <c r="Q375" s="217"/>
      <c r="R375" s="217"/>
      <c r="S375" s="217"/>
      <c r="T375" s="21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12" t="s">
        <v>220</v>
      </c>
      <c r="AU375" s="212" t="s">
        <v>86</v>
      </c>
      <c r="AV375" s="13" t="s">
        <v>86</v>
      </c>
      <c r="AW375" s="13" t="s">
        <v>33</v>
      </c>
      <c r="AX375" s="13" t="s">
        <v>77</v>
      </c>
      <c r="AY375" s="212" t="s">
        <v>168</v>
      </c>
    </row>
    <row r="376" s="13" customFormat="1">
      <c r="A376" s="13"/>
      <c r="B376" s="211"/>
      <c r="C376" s="13"/>
      <c r="D376" s="195" t="s">
        <v>220</v>
      </c>
      <c r="E376" s="212" t="s">
        <v>1</v>
      </c>
      <c r="F376" s="213" t="s">
        <v>683</v>
      </c>
      <c r="G376" s="13"/>
      <c r="H376" s="214">
        <v>48.719999999999999</v>
      </c>
      <c r="I376" s="215"/>
      <c r="J376" s="13"/>
      <c r="K376" s="13"/>
      <c r="L376" s="211"/>
      <c r="M376" s="216"/>
      <c r="N376" s="217"/>
      <c r="O376" s="217"/>
      <c r="P376" s="217"/>
      <c r="Q376" s="217"/>
      <c r="R376" s="217"/>
      <c r="S376" s="217"/>
      <c r="T376" s="21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12" t="s">
        <v>220</v>
      </c>
      <c r="AU376" s="212" t="s">
        <v>86</v>
      </c>
      <c r="AV376" s="13" t="s">
        <v>86</v>
      </c>
      <c r="AW376" s="13" t="s">
        <v>33</v>
      </c>
      <c r="AX376" s="13" t="s">
        <v>77</v>
      </c>
      <c r="AY376" s="212" t="s">
        <v>168</v>
      </c>
    </row>
    <row r="377" s="13" customFormat="1">
      <c r="A377" s="13"/>
      <c r="B377" s="211"/>
      <c r="C377" s="13"/>
      <c r="D377" s="195" t="s">
        <v>220</v>
      </c>
      <c r="E377" s="212" t="s">
        <v>1</v>
      </c>
      <c r="F377" s="213" t="s">
        <v>2111</v>
      </c>
      <c r="G377" s="13"/>
      <c r="H377" s="214">
        <v>9.7439999999999998</v>
      </c>
      <c r="I377" s="215"/>
      <c r="J377" s="13"/>
      <c r="K377" s="13"/>
      <c r="L377" s="211"/>
      <c r="M377" s="216"/>
      <c r="N377" s="217"/>
      <c r="O377" s="217"/>
      <c r="P377" s="217"/>
      <c r="Q377" s="217"/>
      <c r="R377" s="217"/>
      <c r="S377" s="217"/>
      <c r="T377" s="21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12" t="s">
        <v>220</v>
      </c>
      <c r="AU377" s="212" t="s">
        <v>86</v>
      </c>
      <c r="AV377" s="13" t="s">
        <v>86</v>
      </c>
      <c r="AW377" s="13" t="s">
        <v>33</v>
      </c>
      <c r="AX377" s="13" t="s">
        <v>77</v>
      </c>
      <c r="AY377" s="212" t="s">
        <v>168</v>
      </c>
    </row>
    <row r="378" s="14" customFormat="1">
      <c r="A378" s="14"/>
      <c r="B378" s="219"/>
      <c r="C378" s="14"/>
      <c r="D378" s="195" t="s">
        <v>220</v>
      </c>
      <c r="E378" s="220" t="s">
        <v>1</v>
      </c>
      <c r="F378" s="221" t="s">
        <v>261</v>
      </c>
      <c r="G378" s="14"/>
      <c r="H378" s="222">
        <v>65.388999999999996</v>
      </c>
      <c r="I378" s="223"/>
      <c r="J378" s="14"/>
      <c r="K378" s="14"/>
      <c r="L378" s="219"/>
      <c r="M378" s="224"/>
      <c r="N378" s="225"/>
      <c r="O378" s="225"/>
      <c r="P378" s="225"/>
      <c r="Q378" s="225"/>
      <c r="R378" s="225"/>
      <c r="S378" s="225"/>
      <c r="T378" s="226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20" t="s">
        <v>220</v>
      </c>
      <c r="AU378" s="220" t="s">
        <v>86</v>
      </c>
      <c r="AV378" s="14" t="s">
        <v>175</v>
      </c>
      <c r="AW378" s="14" t="s">
        <v>33</v>
      </c>
      <c r="AX378" s="14" t="s">
        <v>84</v>
      </c>
      <c r="AY378" s="220" t="s">
        <v>168</v>
      </c>
    </row>
    <row r="379" s="2" customFormat="1" ht="24.15" customHeight="1">
      <c r="A379" s="37"/>
      <c r="B379" s="180"/>
      <c r="C379" s="181" t="s">
        <v>673</v>
      </c>
      <c r="D379" s="181" t="s">
        <v>171</v>
      </c>
      <c r="E379" s="182" t="s">
        <v>687</v>
      </c>
      <c r="F379" s="183" t="s">
        <v>688</v>
      </c>
      <c r="G379" s="184" t="s">
        <v>316</v>
      </c>
      <c r="H379" s="185">
        <v>2</v>
      </c>
      <c r="I379" s="186"/>
      <c r="J379" s="187">
        <f>ROUND(I379*H379,2)</f>
        <v>0</v>
      </c>
      <c r="K379" s="188"/>
      <c r="L379" s="38"/>
      <c r="M379" s="189" t="s">
        <v>1</v>
      </c>
      <c r="N379" s="190" t="s">
        <v>42</v>
      </c>
      <c r="O379" s="76"/>
      <c r="P379" s="191">
        <f>O379*H379</f>
        <v>0</v>
      </c>
      <c r="Q379" s="191">
        <v>0</v>
      </c>
      <c r="R379" s="191">
        <f>Q379*H379</f>
        <v>0</v>
      </c>
      <c r="S379" s="191">
        <v>0.069000000000000006</v>
      </c>
      <c r="T379" s="192">
        <f>S379*H379</f>
        <v>0.13800000000000001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193" t="s">
        <v>175</v>
      </c>
      <c r="AT379" s="193" t="s">
        <v>171</v>
      </c>
      <c r="AU379" s="193" t="s">
        <v>86</v>
      </c>
      <c r="AY379" s="18" t="s">
        <v>168</v>
      </c>
      <c r="BE379" s="194">
        <f>IF(N379="základní",J379,0)</f>
        <v>0</v>
      </c>
      <c r="BF379" s="194">
        <f>IF(N379="snížená",J379,0)</f>
        <v>0</v>
      </c>
      <c r="BG379" s="194">
        <f>IF(N379="zákl. přenesená",J379,0)</f>
        <v>0</v>
      </c>
      <c r="BH379" s="194">
        <f>IF(N379="sníž. přenesená",J379,0)</f>
        <v>0</v>
      </c>
      <c r="BI379" s="194">
        <f>IF(N379="nulová",J379,0)</f>
        <v>0</v>
      </c>
      <c r="BJ379" s="18" t="s">
        <v>84</v>
      </c>
      <c r="BK379" s="194">
        <f>ROUND(I379*H379,2)</f>
        <v>0</v>
      </c>
      <c r="BL379" s="18" t="s">
        <v>175</v>
      </c>
      <c r="BM379" s="193" t="s">
        <v>2112</v>
      </c>
    </row>
    <row r="380" s="13" customFormat="1">
      <c r="A380" s="13"/>
      <c r="B380" s="211"/>
      <c r="C380" s="13"/>
      <c r="D380" s="195" t="s">
        <v>220</v>
      </c>
      <c r="E380" s="212" t="s">
        <v>1</v>
      </c>
      <c r="F380" s="213" t="s">
        <v>690</v>
      </c>
      <c r="G380" s="13"/>
      <c r="H380" s="214">
        <v>2</v>
      </c>
      <c r="I380" s="215"/>
      <c r="J380" s="13"/>
      <c r="K380" s="13"/>
      <c r="L380" s="211"/>
      <c r="M380" s="216"/>
      <c r="N380" s="217"/>
      <c r="O380" s="217"/>
      <c r="P380" s="217"/>
      <c r="Q380" s="217"/>
      <c r="R380" s="217"/>
      <c r="S380" s="217"/>
      <c r="T380" s="21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12" t="s">
        <v>220</v>
      </c>
      <c r="AU380" s="212" t="s">
        <v>86</v>
      </c>
      <c r="AV380" s="13" t="s">
        <v>86</v>
      </c>
      <c r="AW380" s="13" t="s">
        <v>33</v>
      </c>
      <c r="AX380" s="13" t="s">
        <v>84</v>
      </c>
      <c r="AY380" s="212" t="s">
        <v>168</v>
      </c>
    </row>
    <row r="381" s="2" customFormat="1" ht="24.15" customHeight="1">
      <c r="A381" s="37"/>
      <c r="B381" s="180"/>
      <c r="C381" s="181" t="s">
        <v>678</v>
      </c>
      <c r="D381" s="181" t="s">
        <v>171</v>
      </c>
      <c r="E381" s="182" t="s">
        <v>2113</v>
      </c>
      <c r="F381" s="183" t="s">
        <v>2114</v>
      </c>
      <c r="G381" s="184" t="s">
        <v>225</v>
      </c>
      <c r="H381" s="185">
        <v>0.59199999999999997</v>
      </c>
      <c r="I381" s="186"/>
      <c r="J381" s="187">
        <f>ROUND(I381*H381,2)</f>
        <v>0</v>
      </c>
      <c r="K381" s="188"/>
      <c r="L381" s="38"/>
      <c r="M381" s="189" t="s">
        <v>1</v>
      </c>
      <c r="N381" s="190" t="s">
        <v>42</v>
      </c>
      <c r="O381" s="76"/>
      <c r="P381" s="191">
        <f>O381*H381</f>
        <v>0</v>
      </c>
      <c r="Q381" s="191">
        <v>0</v>
      </c>
      <c r="R381" s="191">
        <f>Q381*H381</f>
        <v>0</v>
      </c>
      <c r="S381" s="191">
        <v>1.5</v>
      </c>
      <c r="T381" s="192">
        <f>S381*H381</f>
        <v>0.8879999999999999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193" t="s">
        <v>175</v>
      </c>
      <c r="AT381" s="193" t="s">
        <v>171</v>
      </c>
      <c r="AU381" s="193" t="s">
        <v>86</v>
      </c>
      <c r="AY381" s="18" t="s">
        <v>168</v>
      </c>
      <c r="BE381" s="194">
        <f>IF(N381="základní",J381,0)</f>
        <v>0</v>
      </c>
      <c r="BF381" s="194">
        <f>IF(N381="snížená",J381,0)</f>
        <v>0</v>
      </c>
      <c r="BG381" s="194">
        <f>IF(N381="zákl. přenesená",J381,0)</f>
        <v>0</v>
      </c>
      <c r="BH381" s="194">
        <f>IF(N381="sníž. přenesená",J381,0)</f>
        <v>0</v>
      </c>
      <c r="BI381" s="194">
        <f>IF(N381="nulová",J381,0)</f>
        <v>0</v>
      </c>
      <c r="BJ381" s="18" t="s">
        <v>84</v>
      </c>
      <c r="BK381" s="194">
        <f>ROUND(I381*H381,2)</f>
        <v>0</v>
      </c>
      <c r="BL381" s="18" t="s">
        <v>175</v>
      </c>
      <c r="BM381" s="193" t="s">
        <v>2115</v>
      </c>
    </row>
    <row r="382" s="13" customFormat="1">
      <c r="A382" s="13"/>
      <c r="B382" s="211"/>
      <c r="C382" s="13"/>
      <c r="D382" s="195" t="s">
        <v>220</v>
      </c>
      <c r="E382" s="212" t="s">
        <v>1</v>
      </c>
      <c r="F382" s="213" t="s">
        <v>2116</v>
      </c>
      <c r="G382" s="13"/>
      <c r="H382" s="214">
        <v>0.33600000000000002</v>
      </c>
      <c r="I382" s="215"/>
      <c r="J382" s="13"/>
      <c r="K382" s="13"/>
      <c r="L382" s="211"/>
      <c r="M382" s="216"/>
      <c r="N382" s="217"/>
      <c r="O382" s="217"/>
      <c r="P382" s="217"/>
      <c r="Q382" s="217"/>
      <c r="R382" s="217"/>
      <c r="S382" s="217"/>
      <c r="T382" s="21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12" t="s">
        <v>220</v>
      </c>
      <c r="AU382" s="212" t="s">
        <v>86</v>
      </c>
      <c r="AV382" s="13" t="s">
        <v>86</v>
      </c>
      <c r="AW382" s="13" t="s">
        <v>33</v>
      </c>
      <c r="AX382" s="13" t="s">
        <v>77</v>
      </c>
      <c r="AY382" s="212" t="s">
        <v>168</v>
      </c>
    </row>
    <row r="383" s="13" customFormat="1">
      <c r="A383" s="13"/>
      <c r="B383" s="211"/>
      <c r="C383" s="13"/>
      <c r="D383" s="195" t="s">
        <v>220</v>
      </c>
      <c r="E383" s="212" t="s">
        <v>1</v>
      </c>
      <c r="F383" s="213" t="s">
        <v>2117</v>
      </c>
      <c r="G383" s="13"/>
      <c r="H383" s="214">
        <v>0.25600000000000001</v>
      </c>
      <c r="I383" s="215"/>
      <c r="J383" s="13"/>
      <c r="K383" s="13"/>
      <c r="L383" s="211"/>
      <c r="M383" s="216"/>
      <c r="N383" s="217"/>
      <c r="O383" s="217"/>
      <c r="P383" s="217"/>
      <c r="Q383" s="217"/>
      <c r="R383" s="217"/>
      <c r="S383" s="217"/>
      <c r="T383" s="21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12" t="s">
        <v>220</v>
      </c>
      <c r="AU383" s="212" t="s">
        <v>86</v>
      </c>
      <c r="AV383" s="13" t="s">
        <v>86</v>
      </c>
      <c r="AW383" s="13" t="s">
        <v>33</v>
      </c>
      <c r="AX383" s="13" t="s">
        <v>77</v>
      </c>
      <c r="AY383" s="212" t="s">
        <v>168</v>
      </c>
    </row>
    <row r="384" s="14" customFormat="1">
      <c r="A384" s="14"/>
      <c r="B384" s="219"/>
      <c r="C384" s="14"/>
      <c r="D384" s="195" t="s">
        <v>220</v>
      </c>
      <c r="E384" s="220" t="s">
        <v>1</v>
      </c>
      <c r="F384" s="221" t="s">
        <v>261</v>
      </c>
      <c r="G384" s="14"/>
      <c r="H384" s="222">
        <v>0.59199999999999997</v>
      </c>
      <c r="I384" s="223"/>
      <c r="J384" s="14"/>
      <c r="K384" s="14"/>
      <c r="L384" s="219"/>
      <c r="M384" s="224"/>
      <c r="N384" s="225"/>
      <c r="O384" s="225"/>
      <c r="P384" s="225"/>
      <c r="Q384" s="225"/>
      <c r="R384" s="225"/>
      <c r="S384" s="225"/>
      <c r="T384" s="226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20" t="s">
        <v>220</v>
      </c>
      <c r="AU384" s="220" t="s">
        <v>86</v>
      </c>
      <c r="AV384" s="14" t="s">
        <v>175</v>
      </c>
      <c r="AW384" s="14" t="s">
        <v>33</v>
      </c>
      <c r="AX384" s="14" t="s">
        <v>84</v>
      </c>
      <c r="AY384" s="220" t="s">
        <v>168</v>
      </c>
    </row>
    <row r="385" s="2" customFormat="1" ht="24.15" customHeight="1">
      <c r="A385" s="37"/>
      <c r="B385" s="180"/>
      <c r="C385" s="181" t="s">
        <v>686</v>
      </c>
      <c r="D385" s="181" t="s">
        <v>171</v>
      </c>
      <c r="E385" s="182" t="s">
        <v>697</v>
      </c>
      <c r="F385" s="183" t="s">
        <v>698</v>
      </c>
      <c r="G385" s="184" t="s">
        <v>520</v>
      </c>
      <c r="H385" s="185">
        <v>0.5</v>
      </c>
      <c r="I385" s="186"/>
      <c r="J385" s="187">
        <f>ROUND(I385*H385,2)</f>
        <v>0</v>
      </c>
      <c r="K385" s="188"/>
      <c r="L385" s="38"/>
      <c r="M385" s="189" t="s">
        <v>1</v>
      </c>
      <c r="N385" s="190" t="s">
        <v>42</v>
      </c>
      <c r="O385" s="76"/>
      <c r="P385" s="191">
        <f>O385*H385</f>
        <v>0</v>
      </c>
      <c r="Q385" s="191">
        <v>0.00097000000000000005</v>
      </c>
      <c r="R385" s="191">
        <f>Q385*H385</f>
        <v>0.00048500000000000003</v>
      </c>
      <c r="S385" s="191">
        <v>0.0043</v>
      </c>
      <c r="T385" s="192">
        <f>S385*H385</f>
        <v>0.00215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193" t="s">
        <v>175</v>
      </c>
      <c r="AT385" s="193" t="s">
        <v>171</v>
      </c>
      <c r="AU385" s="193" t="s">
        <v>86</v>
      </c>
      <c r="AY385" s="18" t="s">
        <v>168</v>
      </c>
      <c r="BE385" s="194">
        <f>IF(N385="základní",J385,0)</f>
        <v>0</v>
      </c>
      <c r="BF385" s="194">
        <f>IF(N385="snížená",J385,0)</f>
        <v>0</v>
      </c>
      <c r="BG385" s="194">
        <f>IF(N385="zákl. přenesená",J385,0)</f>
        <v>0</v>
      </c>
      <c r="BH385" s="194">
        <f>IF(N385="sníž. přenesená",J385,0)</f>
        <v>0</v>
      </c>
      <c r="BI385" s="194">
        <f>IF(N385="nulová",J385,0)</f>
        <v>0</v>
      </c>
      <c r="BJ385" s="18" t="s">
        <v>84</v>
      </c>
      <c r="BK385" s="194">
        <f>ROUND(I385*H385,2)</f>
        <v>0</v>
      </c>
      <c r="BL385" s="18" t="s">
        <v>175</v>
      </c>
      <c r="BM385" s="193" t="s">
        <v>2118</v>
      </c>
    </row>
    <row r="386" s="13" customFormat="1">
      <c r="A386" s="13"/>
      <c r="B386" s="211"/>
      <c r="C386" s="13"/>
      <c r="D386" s="195" t="s">
        <v>220</v>
      </c>
      <c r="E386" s="212" t="s">
        <v>1</v>
      </c>
      <c r="F386" s="213" t="s">
        <v>2119</v>
      </c>
      <c r="G386" s="13"/>
      <c r="H386" s="214">
        <v>0.29999999999999999</v>
      </c>
      <c r="I386" s="215"/>
      <c r="J386" s="13"/>
      <c r="K386" s="13"/>
      <c r="L386" s="211"/>
      <c r="M386" s="216"/>
      <c r="N386" s="217"/>
      <c r="O386" s="217"/>
      <c r="P386" s="217"/>
      <c r="Q386" s="217"/>
      <c r="R386" s="217"/>
      <c r="S386" s="217"/>
      <c r="T386" s="21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12" t="s">
        <v>220</v>
      </c>
      <c r="AU386" s="212" t="s">
        <v>86</v>
      </c>
      <c r="AV386" s="13" t="s">
        <v>86</v>
      </c>
      <c r="AW386" s="13" t="s">
        <v>33</v>
      </c>
      <c r="AX386" s="13" t="s">
        <v>77</v>
      </c>
      <c r="AY386" s="212" t="s">
        <v>168</v>
      </c>
    </row>
    <row r="387" s="13" customFormat="1">
      <c r="A387" s="13"/>
      <c r="B387" s="211"/>
      <c r="C387" s="13"/>
      <c r="D387" s="195" t="s">
        <v>220</v>
      </c>
      <c r="E387" s="212" t="s">
        <v>1</v>
      </c>
      <c r="F387" s="213" t="s">
        <v>2120</v>
      </c>
      <c r="G387" s="13"/>
      <c r="H387" s="214">
        <v>0.20000000000000001</v>
      </c>
      <c r="I387" s="215"/>
      <c r="J387" s="13"/>
      <c r="K387" s="13"/>
      <c r="L387" s="211"/>
      <c r="M387" s="216"/>
      <c r="N387" s="217"/>
      <c r="O387" s="217"/>
      <c r="P387" s="217"/>
      <c r="Q387" s="217"/>
      <c r="R387" s="217"/>
      <c r="S387" s="217"/>
      <c r="T387" s="21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12" t="s">
        <v>220</v>
      </c>
      <c r="AU387" s="212" t="s">
        <v>86</v>
      </c>
      <c r="AV387" s="13" t="s">
        <v>86</v>
      </c>
      <c r="AW387" s="13" t="s">
        <v>33</v>
      </c>
      <c r="AX387" s="13" t="s">
        <v>77</v>
      </c>
      <c r="AY387" s="212" t="s">
        <v>168</v>
      </c>
    </row>
    <row r="388" s="14" customFormat="1">
      <c r="A388" s="14"/>
      <c r="B388" s="219"/>
      <c r="C388" s="14"/>
      <c r="D388" s="195" t="s">
        <v>220</v>
      </c>
      <c r="E388" s="220" t="s">
        <v>1</v>
      </c>
      <c r="F388" s="221" t="s">
        <v>261</v>
      </c>
      <c r="G388" s="14"/>
      <c r="H388" s="222">
        <v>0.5</v>
      </c>
      <c r="I388" s="223"/>
      <c r="J388" s="14"/>
      <c r="K388" s="14"/>
      <c r="L388" s="219"/>
      <c r="M388" s="224"/>
      <c r="N388" s="225"/>
      <c r="O388" s="225"/>
      <c r="P388" s="225"/>
      <c r="Q388" s="225"/>
      <c r="R388" s="225"/>
      <c r="S388" s="225"/>
      <c r="T388" s="22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20" t="s">
        <v>220</v>
      </c>
      <c r="AU388" s="220" t="s">
        <v>86</v>
      </c>
      <c r="AV388" s="14" t="s">
        <v>175</v>
      </c>
      <c r="AW388" s="14" t="s">
        <v>33</v>
      </c>
      <c r="AX388" s="14" t="s">
        <v>84</v>
      </c>
      <c r="AY388" s="220" t="s">
        <v>168</v>
      </c>
    </row>
    <row r="389" s="2" customFormat="1" ht="24.15" customHeight="1">
      <c r="A389" s="37"/>
      <c r="B389" s="180"/>
      <c r="C389" s="181" t="s">
        <v>691</v>
      </c>
      <c r="D389" s="181" t="s">
        <v>171</v>
      </c>
      <c r="E389" s="182" t="s">
        <v>703</v>
      </c>
      <c r="F389" s="183" t="s">
        <v>704</v>
      </c>
      <c r="G389" s="184" t="s">
        <v>218</v>
      </c>
      <c r="H389" s="185">
        <v>358.80000000000001</v>
      </c>
      <c r="I389" s="186"/>
      <c r="J389" s="187">
        <f>ROUND(I389*H389,2)</f>
        <v>0</v>
      </c>
      <c r="K389" s="188"/>
      <c r="L389" s="38"/>
      <c r="M389" s="189" t="s">
        <v>1</v>
      </c>
      <c r="N389" s="190" t="s">
        <v>42</v>
      </c>
      <c r="O389" s="76"/>
      <c r="P389" s="191">
        <f>O389*H389</f>
        <v>0</v>
      </c>
      <c r="Q389" s="191">
        <v>0</v>
      </c>
      <c r="R389" s="191">
        <f>Q389*H389</f>
        <v>0</v>
      </c>
      <c r="S389" s="191">
        <v>0.050000000000000003</v>
      </c>
      <c r="T389" s="192">
        <f>S389*H389</f>
        <v>17.940000000000001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193" t="s">
        <v>175</v>
      </c>
      <c r="AT389" s="193" t="s">
        <v>171</v>
      </c>
      <c r="AU389" s="193" t="s">
        <v>86</v>
      </c>
      <c r="AY389" s="18" t="s">
        <v>168</v>
      </c>
      <c r="BE389" s="194">
        <f>IF(N389="základní",J389,0)</f>
        <v>0</v>
      </c>
      <c r="BF389" s="194">
        <f>IF(N389="snížená",J389,0)</f>
        <v>0</v>
      </c>
      <c r="BG389" s="194">
        <f>IF(N389="zákl. přenesená",J389,0)</f>
        <v>0</v>
      </c>
      <c r="BH389" s="194">
        <f>IF(N389="sníž. přenesená",J389,0)</f>
        <v>0</v>
      </c>
      <c r="BI389" s="194">
        <f>IF(N389="nulová",J389,0)</f>
        <v>0</v>
      </c>
      <c r="BJ389" s="18" t="s">
        <v>84</v>
      </c>
      <c r="BK389" s="194">
        <f>ROUND(I389*H389,2)</f>
        <v>0</v>
      </c>
      <c r="BL389" s="18" t="s">
        <v>175</v>
      </c>
      <c r="BM389" s="193" t="s">
        <v>2121</v>
      </c>
    </row>
    <row r="390" s="13" customFormat="1">
      <c r="A390" s="13"/>
      <c r="B390" s="211"/>
      <c r="C390" s="13"/>
      <c r="D390" s="195" t="s">
        <v>220</v>
      </c>
      <c r="E390" s="212" t="s">
        <v>1</v>
      </c>
      <c r="F390" s="213" t="s">
        <v>706</v>
      </c>
      <c r="G390" s="13"/>
      <c r="H390" s="214">
        <v>38.399999999999999</v>
      </c>
      <c r="I390" s="215"/>
      <c r="J390" s="13"/>
      <c r="K390" s="13"/>
      <c r="L390" s="211"/>
      <c r="M390" s="216"/>
      <c r="N390" s="217"/>
      <c r="O390" s="217"/>
      <c r="P390" s="217"/>
      <c r="Q390" s="217"/>
      <c r="R390" s="217"/>
      <c r="S390" s="217"/>
      <c r="T390" s="21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12" t="s">
        <v>220</v>
      </c>
      <c r="AU390" s="212" t="s">
        <v>86</v>
      </c>
      <c r="AV390" s="13" t="s">
        <v>86</v>
      </c>
      <c r="AW390" s="13" t="s">
        <v>33</v>
      </c>
      <c r="AX390" s="13" t="s">
        <v>77</v>
      </c>
      <c r="AY390" s="212" t="s">
        <v>168</v>
      </c>
    </row>
    <row r="391" s="13" customFormat="1">
      <c r="A391" s="13"/>
      <c r="B391" s="211"/>
      <c r="C391" s="13"/>
      <c r="D391" s="195" t="s">
        <v>220</v>
      </c>
      <c r="E391" s="212" t="s">
        <v>1</v>
      </c>
      <c r="F391" s="213" t="s">
        <v>707</v>
      </c>
      <c r="G391" s="13"/>
      <c r="H391" s="214">
        <v>226.80000000000001</v>
      </c>
      <c r="I391" s="215"/>
      <c r="J391" s="13"/>
      <c r="K391" s="13"/>
      <c r="L391" s="211"/>
      <c r="M391" s="216"/>
      <c r="N391" s="217"/>
      <c r="O391" s="217"/>
      <c r="P391" s="217"/>
      <c r="Q391" s="217"/>
      <c r="R391" s="217"/>
      <c r="S391" s="217"/>
      <c r="T391" s="218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12" t="s">
        <v>220</v>
      </c>
      <c r="AU391" s="212" t="s">
        <v>86</v>
      </c>
      <c r="AV391" s="13" t="s">
        <v>86</v>
      </c>
      <c r="AW391" s="13" t="s">
        <v>33</v>
      </c>
      <c r="AX391" s="13" t="s">
        <v>77</v>
      </c>
      <c r="AY391" s="212" t="s">
        <v>168</v>
      </c>
    </row>
    <row r="392" s="13" customFormat="1">
      <c r="A392" s="13"/>
      <c r="B392" s="211"/>
      <c r="C392" s="13"/>
      <c r="D392" s="195" t="s">
        <v>220</v>
      </c>
      <c r="E392" s="212" t="s">
        <v>1</v>
      </c>
      <c r="F392" s="213" t="s">
        <v>708</v>
      </c>
      <c r="G392" s="13"/>
      <c r="H392" s="214">
        <v>93.599999999999994</v>
      </c>
      <c r="I392" s="215"/>
      <c r="J392" s="13"/>
      <c r="K392" s="13"/>
      <c r="L392" s="211"/>
      <c r="M392" s="216"/>
      <c r="N392" s="217"/>
      <c r="O392" s="217"/>
      <c r="P392" s="217"/>
      <c r="Q392" s="217"/>
      <c r="R392" s="217"/>
      <c r="S392" s="217"/>
      <c r="T392" s="218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12" t="s">
        <v>220</v>
      </c>
      <c r="AU392" s="212" t="s">
        <v>86</v>
      </c>
      <c r="AV392" s="13" t="s">
        <v>86</v>
      </c>
      <c r="AW392" s="13" t="s">
        <v>33</v>
      </c>
      <c r="AX392" s="13" t="s">
        <v>77</v>
      </c>
      <c r="AY392" s="212" t="s">
        <v>168</v>
      </c>
    </row>
    <row r="393" s="14" customFormat="1">
      <c r="A393" s="14"/>
      <c r="B393" s="219"/>
      <c r="C393" s="14"/>
      <c r="D393" s="195" t="s">
        <v>220</v>
      </c>
      <c r="E393" s="220" t="s">
        <v>1</v>
      </c>
      <c r="F393" s="221" t="s">
        <v>261</v>
      </c>
      <c r="G393" s="14"/>
      <c r="H393" s="222">
        <v>358.80000000000001</v>
      </c>
      <c r="I393" s="223"/>
      <c r="J393" s="14"/>
      <c r="K393" s="14"/>
      <c r="L393" s="219"/>
      <c r="M393" s="224"/>
      <c r="N393" s="225"/>
      <c r="O393" s="225"/>
      <c r="P393" s="225"/>
      <c r="Q393" s="225"/>
      <c r="R393" s="225"/>
      <c r="S393" s="225"/>
      <c r="T393" s="22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20" t="s">
        <v>220</v>
      </c>
      <c r="AU393" s="220" t="s">
        <v>86</v>
      </c>
      <c r="AV393" s="14" t="s">
        <v>175</v>
      </c>
      <c r="AW393" s="14" t="s">
        <v>33</v>
      </c>
      <c r="AX393" s="14" t="s">
        <v>84</v>
      </c>
      <c r="AY393" s="220" t="s">
        <v>168</v>
      </c>
    </row>
    <row r="394" s="12" customFormat="1" ht="22.8" customHeight="1">
      <c r="A394" s="12"/>
      <c r="B394" s="168"/>
      <c r="C394" s="12"/>
      <c r="D394" s="169" t="s">
        <v>76</v>
      </c>
      <c r="E394" s="178" t="s">
        <v>709</v>
      </c>
      <c r="F394" s="178" t="s">
        <v>710</v>
      </c>
      <c r="G394" s="12"/>
      <c r="H394" s="12"/>
      <c r="I394" s="171"/>
      <c r="J394" s="179">
        <f>BK394</f>
        <v>0</v>
      </c>
      <c r="K394" s="12"/>
      <c r="L394" s="168"/>
      <c r="M394" s="172"/>
      <c r="N394" s="173"/>
      <c r="O394" s="173"/>
      <c r="P394" s="174">
        <f>SUM(P395:P399)</f>
        <v>0</v>
      </c>
      <c r="Q394" s="173"/>
      <c r="R394" s="174">
        <f>SUM(R395:R399)</f>
        <v>0</v>
      </c>
      <c r="S394" s="173"/>
      <c r="T394" s="175">
        <f>SUM(T395:T399)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169" t="s">
        <v>84</v>
      </c>
      <c r="AT394" s="176" t="s">
        <v>76</v>
      </c>
      <c r="AU394" s="176" t="s">
        <v>84</v>
      </c>
      <c r="AY394" s="169" t="s">
        <v>168</v>
      </c>
      <c r="BK394" s="177">
        <f>SUM(BK395:BK399)</f>
        <v>0</v>
      </c>
    </row>
    <row r="395" s="2" customFormat="1" ht="24.15" customHeight="1">
      <c r="A395" s="37"/>
      <c r="B395" s="180"/>
      <c r="C395" s="181" t="s">
        <v>696</v>
      </c>
      <c r="D395" s="181" t="s">
        <v>171</v>
      </c>
      <c r="E395" s="182" t="s">
        <v>712</v>
      </c>
      <c r="F395" s="183" t="s">
        <v>713</v>
      </c>
      <c r="G395" s="184" t="s">
        <v>242</v>
      </c>
      <c r="H395" s="185">
        <v>61.384</v>
      </c>
      <c r="I395" s="186"/>
      <c r="J395" s="187">
        <f>ROUND(I395*H395,2)</f>
        <v>0</v>
      </c>
      <c r="K395" s="188"/>
      <c r="L395" s="38"/>
      <c r="M395" s="189" t="s">
        <v>1</v>
      </c>
      <c r="N395" s="190" t="s">
        <v>42</v>
      </c>
      <c r="O395" s="76"/>
      <c r="P395" s="191">
        <f>O395*H395</f>
        <v>0</v>
      </c>
      <c r="Q395" s="191">
        <v>0</v>
      </c>
      <c r="R395" s="191">
        <f>Q395*H395</f>
        <v>0</v>
      </c>
      <c r="S395" s="191">
        <v>0</v>
      </c>
      <c r="T395" s="192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93" t="s">
        <v>175</v>
      </c>
      <c r="AT395" s="193" t="s">
        <v>171</v>
      </c>
      <c r="AU395" s="193" t="s">
        <v>86</v>
      </c>
      <c r="AY395" s="18" t="s">
        <v>168</v>
      </c>
      <c r="BE395" s="194">
        <f>IF(N395="základní",J395,0)</f>
        <v>0</v>
      </c>
      <c r="BF395" s="194">
        <f>IF(N395="snížená",J395,0)</f>
        <v>0</v>
      </c>
      <c r="BG395" s="194">
        <f>IF(N395="zákl. přenesená",J395,0)</f>
        <v>0</v>
      </c>
      <c r="BH395" s="194">
        <f>IF(N395="sníž. přenesená",J395,0)</f>
        <v>0</v>
      </c>
      <c r="BI395" s="194">
        <f>IF(N395="nulová",J395,0)</f>
        <v>0</v>
      </c>
      <c r="BJ395" s="18" t="s">
        <v>84</v>
      </c>
      <c r="BK395" s="194">
        <f>ROUND(I395*H395,2)</f>
        <v>0</v>
      </c>
      <c r="BL395" s="18" t="s">
        <v>175</v>
      </c>
      <c r="BM395" s="193" t="s">
        <v>2122</v>
      </c>
    </row>
    <row r="396" s="2" customFormat="1" ht="24.15" customHeight="1">
      <c r="A396" s="37"/>
      <c r="B396" s="180"/>
      <c r="C396" s="181" t="s">
        <v>702</v>
      </c>
      <c r="D396" s="181" t="s">
        <v>171</v>
      </c>
      <c r="E396" s="182" t="s">
        <v>716</v>
      </c>
      <c r="F396" s="183" t="s">
        <v>717</v>
      </c>
      <c r="G396" s="184" t="s">
        <v>242</v>
      </c>
      <c r="H396" s="185">
        <v>61.384</v>
      </c>
      <c r="I396" s="186"/>
      <c r="J396" s="187">
        <f>ROUND(I396*H396,2)</f>
        <v>0</v>
      </c>
      <c r="K396" s="188"/>
      <c r="L396" s="38"/>
      <c r="M396" s="189" t="s">
        <v>1</v>
      </c>
      <c r="N396" s="190" t="s">
        <v>42</v>
      </c>
      <c r="O396" s="76"/>
      <c r="P396" s="191">
        <f>O396*H396</f>
        <v>0</v>
      </c>
      <c r="Q396" s="191">
        <v>0</v>
      </c>
      <c r="R396" s="191">
        <f>Q396*H396</f>
        <v>0</v>
      </c>
      <c r="S396" s="191">
        <v>0</v>
      </c>
      <c r="T396" s="192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93" t="s">
        <v>175</v>
      </c>
      <c r="AT396" s="193" t="s">
        <v>171</v>
      </c>
      <c r="AU396" s="193" t="s">
        <v>86</v>
      </c>
      <c r="AY396" s="18" t="s">
        <v>168</v>
      </c>
      <c r="BE396" s="194">
        <f>IF(N396="základní",J396,0)</f>
        <v>0</v>
      </c>
      <c r="BF396" s="194">
        <f>IF(N396="snížená",J396,0)</f>
        <v>0</v>
      </c>
      <c r="BG396" s="194">
        <f>IF(N396="zákl. přenesená",J396,0)</f>
        <v>0</v>
      </c>
      <c r="BH396" s="194">
        <f>IF(N396="sníž. přenesená",J396,0)</f>
        <v>0</v>
      </c>
      <c r="BI396" s="194">
        <f>IF(N396="nulová",J396,0)</f>
        <v>0</v>
      </c>
      <c r="BJ396" s="18" t="s">
        <v>84</v>
      </c>
      <c r="BK396" s="194">
        <f>ROUND(I396*H396,2)</f>
        <v>0</v>
      </c>
      <c r="BL396" s="18" t="s">
        <v>175</v>
      </c>
      <c r="BM396" s="193" t="s">
        <v>2123</v>
      </c>
    </row>
    <row r="397" s="2" customFormat="1" ht="24.15" customHeight="1">
      <c r="A397" s="37"/>
      <c r="B397" s="180"/>
      <c r="C397" s="181" t="s">
        <v>711</v>
      </c>
      <c r="D397" s="181" t="s">
        <v>171</v>
      </c>
      <c r="E397" s="182" t="s">
        <v>720</v>
      </c>
      <c r="F397" s="183" t="s">
        <v>721</v>
      </c>
      <c r="G397" s="184" t="s">
        <v>242</v>
      </c>
      <c r="H397" s="185">
        <v>859.37599999999998</v>
      </c>
      <c r="I397" s="186"/>
      <c r="J397" s="187">
        <f>ROUND(I397*H397,2)</f>
        <v>0</v>
      </c>
      <c r="K397" s="188"/>
      <c r="L397" s="38"/>
      <c r="M397" s="189" t="s">
        <v>1</v>
      </c>
      <c r="N397" s="190" t="s">
        <v>42</v>
      </c>
      <c r="O397" s="76"/>
      <c r="P397" s="191">
        <f>O397*H397</f>
        <v>0</v>
      </c>
      <c r="Q397" s="191">
        <v>0</v>
      </c>
      <c r="R397" s="191">
        <f>Q397*H397</f>
        <v>0</v>
      </c>
      <c r="S397" s="191">
        <v>0</v>
      </c>
      <c r="T397" s="192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93" t="s">
        <v>175</v>
      </c>
      <c r="AT397" s="193" t="s">
        <v>171</v>
      </c>
      <c r="AU397" s="193" t="s">
        <v>86</v>
      </c>
      <c r="AY397" s="18" t="s">
        <v>168</v>
      </c>
      <c r="BE397" s="194">
        <f>IF(N397="základní",J397,0)</f>
        <v>0</v>
      </c>
      <c r="BF397" s="194">
        <f>IF(N397="snížená",J397,0)</f>
        <v>0</v>
      </c>
      <c r="BG397" s="194">
        <f>IF(N397="zákl. přenesená",J397,0)</f>
        <v>0</v>
      </c>
      <c r="BH397" s="194">
        <f>IF(N397="sníž. přenesená",J397,0)</f>
        <v>0</v>
      </c>
      <c r="BI397" s="194">
        <f>IF(N397="nulová",J397,0)</f>
        <v>0</v>
      </c>
      <c r="BJ397" s="18" t="s">
        <v>84</v>
      </c>
      <c r="BK397" s="194">
        <f>ROUND(I397*H397,2)</f>
        <v>0</v>
      </c>
      <c r="BL397" s="18" t="s">
        <v>175</v>
      </c>
      <c r="BM397" s="193" t="s">
        <v>2124</v>
      </c>
    </row>
    <row r="398" s="13" customFormat="1">
      <c r="A398" s="13"/>
      <c r="B398" s="211"/>
      <c r="C398" s="13"/>
      <c r="D398" s="195" t="s">
        <v>220</v>
      </c>
      <c r="E398" s="13"/>
      <c r="F398" s="213" t="s">
        <v>2125</v>
      </c>
      <c r="G398" s="13"/>
      <c r="H398" s="214">
        <v>859.37599999999998</v>
      </c>
      <c r="I398" s="215"/>
      <c r="J398" s="13"/>
      <c r="K398" s="13"/>
      <c r="L398" s="211"/>
      <c r="M398" s="216"/>
      <c r="N398" s="217"/>
      <c r="O398" s="217"/>
      <c r="P398" s="217"/>
      <c r="Q398" s="217"/>
      <c r="R398" s="217"/>
      <c r="S398" s="217"/>
      <c r="T398" s="21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12" t="s">
        <v>220</v>
      </c>
      <c r="AU398" s="212" t="s">
        <v>86</v>
      </c>
      <c r="AV398" s="13" t="s">
        <v>86</v>
      </c>
      <c r="AW398" s="13" t="s">
        <v>3</v>
      </c>
      <c r="AX398" s="13" t="s">
        <v>84</v>
      </c>
      <c r="AY398" s="212" t="s">
        <v>168</v>
      </c>
    </row>
    <row r="399" s="2" customFormat="1" ht="44.25" customHeight="1">
      <c r="A399" s="37"/>
      <c r="B399" s="180"/>
      <c r="C399" s="181" t="s">
        <v>715</v>
      </c>
      <c r="D399" s="181" t="s">
        <v>171</v>
      </c>
      <c r="E399" s="182" t="s">
        <v>725</v>
      </c>
      <c r="F399" s="183" t="s">
        <v>726</v>
      </c>
      <c r="G399" s="184" t="s">
        <v>242</v>
      </c>
      <c r="H399" s="185">
        <v>61.384</v>
      </c>
      <c r="I399" s="186"/>
      <c r="J399" s="187">
        <f>ROUND(I399*H399,2)</f>
        <v>0</v>
      </c>
      <c r="K399" s="188"/>
      <c r="L399" s="38"/>
      <c r="M399" s="189" t="s">
        <v>1</v>
      </c>
      <c r="N399" s="190" t="s">
        <v>42</v>
      </c>
      <c r="O399" s="76"/>
      <c r="P399" s="191">
        <f>O399*H399</f>
        <v>0</v>
      </c>
      <c r="Q399" s="191">
        <v>0</v>
      </c>
      <c r="R399" s="191">
        <f>Q399*H399</f>
        <v>0</v>
      </c>
      <c r="S399" s="191">
        <v>0</v>
      </c>
      <c r="T399" s="192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193" t="s">
        <v>175</v>
      </c>
      <c r="AT399" s="193" t="s">
        <v>171</v>
      </c>
      <c r="AU399" s="193" t="s">
        <v>86</v>
      </c>
      <c r="AY399" s="18" t="s">
        <v>168</v>
      </c>
      <c r="BE399" s="194">
        <f>IF(N399="základní",J399,0)</f>
        <v>0</v>
      </c>
      <c r="BF399" s="194">
        <f>IF(N399="snížená",J399,0)</f>
        <v>0</v>
      </c>
      <c r="BG399" s="194">
        <f>IF(N399="zákl. přenesená",J399,0)</f>
        <v>0</v>
      </c>
      <c r="BH399" s="194">
        <f>IF(N399="sníž. přenesená",J399,0)</f>
        <v>0</v>
      </c>
      <c r="BI399" s="194">
        <f>IF(N399="nulová",J399,0)</f>
        <v>0</v>
      </c>
      <c r="BJ399" s="18" t="s">
        <v>84</v>
      </c>
      <c r="BK399" s="194">
        <f>ROUND(I399*H399,2)</f>
        <v>0</v>
      </c>
      <c r="BL399" s="18" t="s">
        <v>175</v>
      </c>
      <c r="BM399" s="193" t="s">
        <v>2126</v>
      </c>
    </row>
    <row r="400" s="12" customFormat="1" ht="22.8" customHeight="1">
      <c r="A400" s="12"/>
      <c r="B400" s="168"/>
      <c r="C400" s="12"/>
      <c r="D400" s="169" t="s">
        <v>76</v>
      </c>
      <c r="E400" s="178" t="s">
        <v>728</v>
      </c>
      <c r="F400" s="178" t="s">
        <v>729</v>
      </c>
      <c r="G400" s="12"/>
      <c r="H400" s="12"/>
      <c r="I400" s="171"/>
      <c r="J400" s="179">
        <f>BK400</f>
        <v>0</v>
      </c>
      <c r="K400" s="12"/>
      <c r="L400" s="168"/>
      <c r="M400" s="172"/>
      <c r="N400" s="173"/>
      <c r="O400" s="173"/>
      <c r="P400" s="174">
        <f>P401</f>
        <v>0</v>
      </c>
      <c r="Q400" s="173"/>
      <c r="R400" s="174">
        <f>R401</f>
        <v>0</v>
      </c>
      <c r="S400" s="173"/>
      <c r="T400" s="175">
        <f>T401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169" t="s">
        <v>84</v>
      </c>
      <c r="AT400" s="176" t="s">
        <v>76</v>
      </c>
      <c r="AU400" s="176" t="s">
        <v>84</v>
      </c>
      <c r="AY400" s="169" t="s">
        <v>168</v>
      </c>
      <c r="BK400" s="177">
        <f>BK401</f>
        <v>0</v>
      </c>
    </row>
    <row r="401" s="2" customFormat="1" ht="24.15" customHeight="1">
      <c r="A401" s="37"/>
      <c r="B401" s="180"/>
      <c r="C401" s="181" t="s">
        <v>719</v>
      </c>
      <c r="D401" s="181" t="s">
        <v>171</v>
      </c>
      <c r="E401" s="182" t="s">
        <v>731</v>
      </c>
      <c r="F401" s="183" t="s">
        <v>732</v>
      </c>
      <c r="G401" s="184" t="s">
        <v>242</v>
      </c>
      <c r="H401" s="185">
        <v>181.53399999999999</v>
      </c>
      <c r="I401" s="186"/>
      <c r="J401" s="187">
        <f>ROUND(I401*H401,2)</f>
        <v>0</v>
      </c>
      <c r="K401" s="188"/>
      <c r="L401" s="38"/>
      <c r="M401" s="189" t="s">
        <v>1</v>
      </c>
      <c r="N401" s="190" t="s">
        <v>42</v>
      </c>
      <c r="O401" s="76"/>
      <c r="P401" s="191">
        <f>O401*H401</f>
        <v>0</v>
      </c>
      <c r="Q401" s="191">
        <v>0</v>
      </c>
      <c r="R401" s="191">
        <f>Q401*H401</f>
        <v>0</v>
      </c>
      <c r="S401" s="191">
        <v>0</v>
      </c>
      <c r="T401" s="192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93" t="s">
        <v>175</v>
      </c>
      <c r="AT401" s="193" t="s">
        <v>171</v>
      </c>
      <c r="AU401" s="193" t="s">
        <v>86</v>
      </c>
      <c r="AY401" s="18" t="s">
        <v>168</v>
      </c>
      <c r="BE401" s="194">
        <f>IF(N401="základní",J401,0)</f>
        <v>0</v>
      </c>
      <c r="BF401" s="194">
        <f>IF(N401="snížená",J401,0)</f>
        <v>0</v>
      </c>
      <c r="BG401" s="194">
        <f>IF(N401="zákl. přenesená",J401,0)</f>
        <v>0</v>
      </c>
      <c r="BH401" s="194">
        <f>IF(N401="sníž. přenesená",J401,0)</f>
        <v>0</v>
      </c>
      <c r="BI401" s="194">
        <f>IF(N401="nulová",J401,0)</f>
        <v>0</v>
      </c>
      <c r="BJ401" s="18" t="s">
        <v>84</v>
      </c>
      <c r="BK401" s="194">
        <f>ROUND(I401*H401,2)</f>
        <v>0</v>
      </c>
      <c r="BL401" s="18" t="s">
        <v>175</v>
      </c>
      <c r="BM401" s="193" t="s">
        <v>2127</v>
      </c>
    </row>
    <row r="402" s="12" customFormat="1" ht="25.92" customHeight="1">
      <c r="A402" s="12"/>
      <c r="B402" s="168"/>
      <c r="C402" s="12"/>
      <c r="D402" s="169" t="s">
        <v>76</v>
      </c>
      <c r="E402" s="170" t="s">
        <v>734</v>
      </c>
      <c r="F402" s="170" t="s">
        <v>735</v>
      </c>
      <c r="G402" s="12"/>
      <c r="H402" s="12"/>
      <c r="I402" s="171"/>
      <c r="J402" s="156">
        <f>BK402</f>
        <v>0</v>
      </c>
      <c r="K402" s="12"/>
      <c r="L402" s="168"/>
      <c r="M402" s="172"/>
      <c r="N402" s="173"/>
      <c r="O402" s="173"/>
      <c r="P402" s="174">
        <f>P403+P460+P487+P502+P507+P510+P522+P543+P569+P591+P671+P691+P710+P716</f>
        <v>0</v>
      </c>
      <c r="Q402" s="173"/>
      <c r="R402" s="174">
        <f>R403+R460+R487+R502+R507+R510+R522+R543+R569+R591+R671+R691+R710+R716</f>
        <v>25.222728019999998</v>
      </c>
      <c r="S402" s="173"/>
      <c r="T402" s="175">
        <f>T403+T460+T487+T502+T507+T510+T522+T543+T569+T591+T671+T691+T710+T716</f>
        <v>7.3403416599999991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169" t="s">
        <v>86</v>
      </c>
      <c r="AT402" s="176" t="s">
        <v>76</v>
      </c>
      <c r="AU402" s="176" t="s">
        <v>77</v>
      </c>
      <c r="AY402" s="169" t="s">
        <v>168</v>
      </c>
      <c r="BK402" s="177">
        <f>BK403+BK460+BK487+BK502+BK507+BK510+BK522+BK543+BK569+BK591+BK671+BK691+BK710+BK716</f>
        <v>0</v>
      </c>
    </row>
    <row r="403" s="12" customFormat="1" ht="22.8" customHeight="1">
      <c r="A403" s="12"/>
      <c r="B403" s="168"/>
      <c r="C403" s="12"/>
      <c r="D403" s="169" t="s">
        <v>76</v>
      </c>
      <c r="E403" s="178" t="s">
        <v>736</v>
      </c>
      <c r="F403" s="178" t="s">
        <v>737</v>
      </c>
      <c r="G403" s="12"/>
      <c r="H403" s="12"/>
      <c r="I403" s="171"/>
      <c r="J403" s="179">
        <f>BK403</f>
        <v>0</v>
      </c>
      <c r="K403" s="12"/>
      <c r="L403" s="168"/>
      <c r="M403" s="172"/>
      <c r="N403" s="173"/>
      <c r="O403" s="173"/>
      <c r="P403" s="174">
        <f>SUM(P404:P459)</f>
        <v>0</v>
      </c>
      <c r="Q403" s="173"/>
      <c r="R403" s="174">
        <f>SUM(R404:R459)</f>
        <v>2.2943259399999998</v>
      </c>
      <c r="S403" s="173"/>
      <c r="T403" s="175">
        <f>SUM(T404:T459)</f>
        <v>4.6590794999999998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169" t="s">
        <v>86</v>
      </c>
      <c r="AT403" s="176" t="s">
        <v>76</v>
      </c>
      <c r="AU403" s="176" t="s">
        <v>84</v>
      </c>
      <c r="AY403" s="169" t="s">
        <v>168</v>
      </c>
      <c r="BK403" s="177">
        <f>SUM(BK404:BK459)</f>
        <v>0</v>
      </c>
    </row>
    <row r="404" s="2" customFormat="1" ht="24.15" customHeight="1">
      <c r="A404" s="37"/>
      <c r="B404" s="180"/>
      <c r="C404" s="181" t="s">
        <v>724</v>
      </c>
      <c r="D404" s="181" t="s">
        <v>171</v>
      </c>
      <c r="E404" s="182" t="s">
        <v>739</v>
      </c>
      <c r="F404" s="183" t="s">
        <v>740</v>
      </c>
      <c r="G404" s="184" t="s">
        <v>316</v>
      </c>
      <c r="H404" s="185">
        <v>13</v>
      </c>
      <c r="I404" s="186"/>
      <c r="J404" s="187">
        <f>ROUND(I404*H404,2)</f>
        <v>0</v>
      </c>
      <c r="K404" s="188"/>
      <c r="L404" s="38"/>
      <c r="M404" s="189" t="s">
        <v>1</v>
      </c>
      <c r="N404" s="190" t="s">
        <v>42</v>
      </c>
      <c r="O404" s="76"/>
      <c r="P404" s="191">
        <f>O404*H404</f>
        <v>0</v>
      </c>
      <c r="Q404" s="191">
        <v>0.00021000000000000001</v>
      </c>
      <c r="R404" s="191">
        <f>Q404*H404</f>
        <v>0.0027300000000000002</v>
      </c>
      <c r="S404" s="191">
        <v>0</v>
      </c>
      <c r="T404" s="192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193" t="s">
        <v>250</v>
      </c>
      <c r="AT404" s="193" t="s">
        <v>171</v>
      </c>
      <c r="AU404" s="193" t="s">
        <v>86</v>
      </c>
      <c r="AY404" s="18" t="s">
        <v>168</v>
      </c>
      <c r="BE404" s="194">
        <f>IF(N404="základní",J404,0)</f>
        <v>0</v>
      </c>
      <c r="BF404" s="194">
        <f>IF(N404="snížená",J404,0)</f>
        <v>0</v>
      </c>
      <c r="BG404" s="194">
        <f>IF(N404="zákl. přenesená",J404,0)</f>
        <v>0</v>
      </c>
      <c r="BH404" s="194">
        <f>IF(N404="sníž. přenesená",J404,0)</f>
        <v>0</v>
      </c>
      <c r="BI404" s="194">
        <f>IF(N404="nulová",J404,0)</f>
        <v>0</v>
      </c>
      <c r="BJ404" s="18" t="s">
        <v>84</v>
      </c>
      <c r="BK404" s="194">
        <f>ROUND(I404*H404,2)</f>
        <v>0</v>
      </c>
      <c r="BL404" s="18" t="s">
        <v>250</v>
      </c>
      <c r="BM404" s="193" t="s">
        <v>2128</v>
      </c>
    </row>
    <row r="405" s="13" customFormat="1">
      <c r="A405" s="13"/>
      <c r="B405" s="211"/>
      <c r="C405" s="13"/>
      <c r="D405" s="195" t="s">
        <v>220</v>
      </c>
      <c r="E405" s="212" t="s">
        <v>1</v>
      </c>
      <c r="F405" s="213" t="s">
        <v>742</v>
      </c>
      <c r="G405" s="13"/>
      <c r="H405" s="214">
        <v>1</v>
      </c>
      <c r="I405" s="215"/>
      <c r="J405" s="13"/>
      <c r="K405" s="13"/>
      <c r="L405" s="211"/>
      <c r="M405" s="216"/>
      <c r="N405" s="217"/>
      <c r="O405" s="217"/>
      <c r="P405" s="217"/>
      <c r="Q405" s="217"/>
      <c r="R405" s="217"/>
      <c r="S405" s="217"/>
      <c r="T405" s="21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12" t="s">
        <v>220</v>
      </c>
      <c r="AU405" s="212" t="s">
        <v>86</v>
      </c>
      <c r="AV405" s="13" t="s">
        <v>86</v>
      </c>
      <c r="AW405" s="13" t="s">
        <v>33</v>
      </c>
      <c r="AX405" s="13" t="s">
        <v>77</v>
      </c>
      <c r="AY405" s="212" t="s">
        <v>168</v>
      </c>
    </row>
    <row r="406" s="13" customFormat="1">
      <c r="A406" s="13"/>
      <c r="B406" s="211"/>
      <c r="C406" s="13"/>
      <c r="D406" s="195" t="s">
        <v>220</v>
      </c>
      <c r="E406" s="212" t="s">
        <v>1</v>
      </c>
      <c r="F406" s="213" t="s">
        <v>2129</v>
      </c>
      <c r="G406" s="13"/>
      <c r="H406" s="214">
        <v>12</v>
      </c>
      <c r="I406" s="215"/>
      <c r="J406" s="13"/>
      <c r="K406" s="13"/>
      <c r="L406" s="211"/>
      <c r="M406" s="216"/>
      <c r="N406" s="217"/>
      <c r="O406" s="217"/>
      <c r="P406" s="217"/>
      <c r="Q406" s="217"/>
      <c r="R406" s="217"/>
      <c r="S406" s="217"/>
      <c r="T406" s="21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12" t="s">
        <v>220</v>
      </c>
      <c r="AU406" s="212" t="s">
        <v>86</v>
      </c>
      <c r="AV406" s="13" t="s">
        <v>86</v>
      </c>
      <c r="AW406" s="13" t="s">
        <v>33</v>
      </c>
      <c r="AX406" s="13" t="s">
        <v>77</v>
      </c>
      <c r="AY406" s="212" t="s">
        <v>168</v>
      </c>
    </row>
    <row r="407" s="14" customFormat="1">
      <c r="A407" s="14"/>
      <c r="B407" s="219"/>
      <c r="C407" s="14"/>
      <c r="D407" s="195" t="s">
        <v>220</v>
      </c>
      <c r="E407" s="220" t="s">
        <v>1</v>
      </c>
      <c r="F407" s="221" t="s">
        <v>261</v>
      </c>
      <c r="G407" s="14"/>
      <c r="H407" s="222">
        <v>13</v>
      </c>
      <c r="I407" s="223"/>
      <c r="J407" s="14"/>
      <c r="K407" s="14"/>
      <c r="L407" s="219"/>
      <c r="M407" s="224"/>
      <c r="N407" s="225"/>
      <c r="O407" s="225"/>
      <c r="P407" s="225"/>
      <c r="Q407" s="225"/>
      <c r="R407" s="225"/>
      <c r="S407" s="225"/>
      <c r="T407" s="226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20" t="s">
        <v>220</v>
      </c>
      <c r="AU407" s="220" t="s">
        <v>86</v>
      </c>
      <c r="AV407" s="14" t="s">
        <v>175</v>
      </c>
      <c r="AW407" s="14" t="s">
        <v>33</v>
      </c>
      <c r="AX407" s="14" t="s">
        <v>84</v>
      </c>
      <c r="AY407" s="220" t="s">
        <v>168</v>
      </c>
    </row>
    <row r="408" s="2" customFormat="1" ht="24.15" customHeight="1">
      <c r="A408" s="37"/>
      <c r="B408" s="180"/>
      <c r="C408" s="181" t="s">
        <v>730</v>
      </c>
      <c r="D408" s="181" t="s">
        <v>171</v>
      </c>
      <c r="E408" s="182" t="s">
        <v>745</v>
      </c>
      <c r="F408" s="183" t="s">
        <v>746</v>
      </c>
      <c r="G408" s="184" t="s">
        <v>218</v>
      </c>
      <c r="H408" s="185">
        <v>208.25</v>
      </c>
      <c r="I408" s="186"/>
      <c r="J408" s="187">
        <f>ROUND(I408*H408,2)</f>
        <v>0</v>
      </c>
      <c r="K408" s="188"/>
      <c r="L408" s="38"/>
      <c r="M408" s="189" t="s">
        <v>1</v>
      </c>
      <c r="N408" s="190" t="s">
        <v>42</v>
      </c>
      <c r="O408" s="76"/>
      <c r="P408" s="191">
        <f>O408*H408</f>
        <v>0</v>
      </c>
      <c r="Q408" s="191">
        <v>0</v>
      </c>
      <c r="R408" s="191">
        <f>Q408*H408</f>
        <v>0</v>
      </c>
      <c r="S408" s="191">
        <v>0</v>
      </c>
      <c r="T408" s="192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193" t="s">
        <v>250</v>
      </c>
      <c r="AT408" s="193" t="s">
        <v>171</v>
      </c>
      <c r="AU408" s="193" t="s">
        <v>86</v>
      </c>
      <c r="AY408" s="18" t="s">
        <v>168</v>
      </c>
      <c r="BE408" s="194">
        <f>IF(N408="základní",J408,0)</f>
        <v>0</v>
      </c>
      <c r="BF408" s="194">
        <f>IF(N408="snížená",J408,0)</f>
        <v>0</v>
      </c>
      <c r="BG408" s="194">
        <f>IF(N408="zákl. přenesená",J408,0)</f>
        <v>0</v>
      </c>
      <c r="BH408" s="194">
        <f>IF(N408="sníž. přenesená",J408,0)</f>
        <v>0</v>
      </c>
      <c r="BI408" s="194">
        <f>IF(N408="nulová",J408,0)</f>
        <v>0</v>
      </c>
      <c r="BJ408" s="18" t="s">
        <v>84</v>
      </c>
      <c r="BK408" s="194">
        <f>ROUND(I408*H408,2)</f>
        <v>0</v>
      </c>
      <c r="BL408" s="18" t="s">
        <v>250</v>
      </c>
      <c r="BM408" s="193" t="s">
        <v>2130</v>
      </c>
    </row>
    <row r="409" s="13" customFormat="1">
      <c r="A409" s="13"/>
      <c r="B409" s="211"/>
      <c r="C409" s="13"/>
      <c r="D409" s="195" t="s">
        <v>220</v>
      </c>
      <c r="E409" s="212" t="s">
        <v>1</v>
      </c>
      <c r="F409" s="213" t="s">
        <v>748</v>
      </c>
      <c r="G409" s="13"/>
      <c r="H409" s="214">
        <v>208.25</v>
      </c>
      <c r="I409" s="215"/>
      <c r="J409" s="13"/>
      <c r="K409" s="13"/>
      <c r="L409" s="211"/>
      <c r="M409" s="216"/>
      <c r="N409" s="217"/>
      <c r="O409" s="217"/>
      <c r="P409" s="217"/>
      <c r="Q409" s="217"/>
      <c r="R409" s="217"/>
      <c r="S409" s="217"/>
      <c r="T409" s="21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12" t="s">
        <v>220</v>
      </c>
      <c r="AU409" s="212" t="s">
        <v>86</v>
      </c>
      <c r="AV409" s="13" t="s">
        <v>86</v>
      </c>
      <c r="AW409" s="13" t="s">
        <v>33</v>
      </c>
      <c r="AX409" s="13" t="s">
        <v>84</v>
      </c>
      <c r="AY409" s="212" t="s">
        <v>168</v>
      </c>
    </row>
    <row r="410" s="2" customFormat="1" ht="16.5" customHeight="1">
      <c r="A410" s="37"/>
      <c r="B410" s="180"/>
      <c r="C410" s="200" t="s">
        <v>738</v>
      </c>
      <c r="D410" s="200" t="s">
        <v>209</v>
      </c>
      <c r="E410" s="201" t="s">
        <v>750</v>
      </c>
      <c r="F410" s="202" t="s">
        <v>751</v>
      </c>
      <c r="G410" s="203" t="s">
        <v>242</v>
      </c>
      <c r="H410" s="204">
        <v>0.067000000000000004</v>
      </c>
      <c r="I410" s="205"/>
      <c r="J410" s="206">
        <f>ROUND(I410*H410,2)</f>
        <v>0</v>
      </c>
      <c r="K410" s="207"/>
      <c r="L410" s="208"/>
      <c r="M410" s="209" t="s">
        <v>1</v>
      </c>
      <c r="N410" s="210" t="s">
        <v>42</v>
      </c>
      <c r="O410" s="76"/>
      <c r="P410" s="191">
        <f>O410*H410</f>
        <v>0</v>
      </c>
      <c r="Q410" s="191">
        <v>1</v>
      </c>
      <c r="R410" s="191">
        <f>Q410*H410</f>
        <v>0.067000000000000004</v>
      </c>
      <c r="S410" s="191">
        <v>0</v>
      </c>
      <c r="T410" s="192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193" t="s">
        <v>333</v>
      </c>
      <c r="AT410" s="193" t="s">
        <v>209</v>
      </c>
      <c r="AU410" s="193" t="s">
        <v>86</v>
      </c>
      <c r="AY410" s="18" t="s">
        <v>168</v>
      </c>
      <c r="BE410" s="194">
        <f>IF(N410="základní",J410,0)</f>
        <v>0</v>
      </c>
      <c r="BF410" s="194">
        <f>IF(N410="snížená",J410,0)</f>
        <v>0</v>
      </c>
      <c r="BG410" s="194">
        <f>IF(N410="zákl. přenesená",J410,0)</f>
        <v>0</v>
      </c>
      <c r="BH410" s="194">
        <f>IF(N410="sníž. přenesená",J410,0)</f>
        <v>0</v>
      </c>
      <c r="BI410" s="194">
        <f>IF(N410="nulová",J410,0)</f>
        <v>0</v>
      </c>
      <c r="BJ410" s="18" t="s">
        <v>84</v>
      </c>
      <c r="BK410" s="194">
        <f>ROUND(I410*H410,2)</f>
        <v>0</v>
      </c>
      <c r="BL410" s="18" t="s">
        <v>250</v>
      </c>
      <c r="BM410" s="193" t="s">
        <v>2131</v>
      </c>
    </row>
    <row r="411" s="2" customFormat="1">
      <c r="A411" s="37"/>
      <c r="B411" s="38"/>
      <c r="C411" s="37"/>
      <c r="D411" s="195" t="s">
        <v>188</v>
      </c>
      <c r="E411" s="37"/>
      <c r="F411" s="196" t="s">
        <v>753</v>
      </c>
      <c r="G411" s="37"/>
      <c r="H411" s="37"/>
      <c r="I411" s="197"/>
      <c r="J411" s="37"/>
      <c r="K411" s="37"/>
      <c r="L411" s="38"/>
      <c r="M411" s="198"/>
      <c r="N411" s="199"/>
      <c r="O411" s="76"/>
      <c r="P411" s="76"/>
      <c r="Q411" s="76"/>
      <c r="R411" s="76"/>
      <c r="S411" s="76"/>
      <c r="T411" s="7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18" t="s">
        <v>188</v>
      </c>
      <c r="AU411" s="18" t="s">
        <v>86</v>
      </c>
    </row>
    <row r="412" s="13" customFormat="1">
      <c r="A412" s="13"/>
      <c r="B412" s="211"/>
      <c r="C412" s="13"/>
      <c r="D412" s="195" t="s">
        <v>220</v>
      </c>
      <c r="E412" s="13"/>
      <c r="F412" s="213" t="s">
        <v>754</v>
      </c>
      <c r="G412" s="13"/>
      <c r="H412" s="214">
        <v>0.067000000000000004</v>
      </c>
      <c r="I412" s="215"/>
      <c r="J412" s="13"/>
      <c r="K412" s="13"/>
      <c r="L412" s="211"/>
      <c r="M412" s="216"/>
      <c r="N412" s="217"/>
      <c r="O412" s="217"/>
      <c r="P412" s="217"/>
      <c r="Q412" s="217"/>
      <c r="R412" s="217"/>
      <c r="S412" s="217"/>
      <c r="T412" s="218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12" t="s">
        <v>220</v>
      </c>
      <c r="AU412" s="212" t="s">
        <v>86</v>
      </c>
      <c r="AV412" s="13" t="s">
        <v>86</v>
      </c>
      <c r="AW412" s="13" t="s">
        <v>3</v>
      </c>
      <c r="AX412" s="13" t="s">
        <v>84</v>
      </c>
      <c r="AY412" s="212" t="s">
        <v>168</v>
      </c>
    </row>
    <row r="413" s="2" customFormat="1" ht="24.15" customHeight="1">
      <c r="A413" s="37"/>
      <c r="B413" s="180"/>
      <c r="C413" s="181" t="s">
        <v>744</v>
      </c>
      <c r="D413" s="181" t="s">
        <v>171</v>
      </c>
      <c r="E413" s="182" t="s">
        <v>756</v>
      </c>
      <c r="F413" s="183" t="s">
        <v>757</v>
      </c>
      <c r="G413" s="184" t="s">
        <v>218</v>
      </c>
      <c r="H413" s="185">
        <v>208.25</v>
      </c>
      <c r="I413" s="186"/>
      <c r="J413" s="187">
        <f>ROUND(I413*H413,2)</f>
        <v>0</v>
      </c>
      <c r="K413" s="188"/>
      <c r="L413" s="38"/>
      <c r="M413" s="189" t="s">
        <v>1</v>
      </c>
      <c r="N413" s="190" t="s">
        <v>42</v>
      </c>
      <c r="O413" s="76"/>
      <c r="P413" s="191">
        <f>O413*H413</f>
        <v>0</v>
      </c>
      <c r="Q413" s="191">
        <v>0</v>
      </c>
      <c r="R413" s="191">
        <f>Q413*H413</f>
        <v>0</v>
      </c>
      <c r="S413" s="191">
        <v>0</v>
      </c>
      <c r="T413" s="192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93" t="s">
        <v>250</v>
      </c>
      <c r="AT413" s="193" t="s">
        <v>171</v>
      </c>
      <c r="AU413" s="193" t="s">
        <v>86</v>
      </c>
      <c r="AY413" s="18" t="s">
        <v>168</v>
      </c>
      <c r="BE413" s="194">
        <f>IF(N413="základní",J413,0)</f>
        <v>0</v>
      </c>
      <c r="BF413" s="194">
        <f>IF(N413="snížená",J413,0)</f>
        <v>0</v>
      </c>
      <c r="BG413" s="194">
        <f>IF(N413="zákl. přenesená",J413,0)</f>
        <v>0</v>
      </c>
      <c r="BH413" s="194">
        <f>IF(N413="sníž. přenesená",J413,0)</f>
        <v>0</v>
      </c>
      <c r="BI413" s="194">
        <f>IF(N413="nulová",J413,0)</f>
        <v>0</v>
      </c>
      <c r="BJ413" s="18" t="s">
        <v>84</v>
      </c>
      <c r="BK413" s="194">
        <f>ROUND(I413*H413,2)</f>
        <v>0</v>
      </c>
      <c r="BL413" s="18" t="s">
        <v>250</v>
      </c>
      <c r="BM413" s="193" t="s">
        <v>2132</v>
      </c>
    </row>
    <row r="414" s="2" customFormat="1" ht="49.05" customHeight="1">
      <c r="A414" s="37"/>
      <c r="B414" s="180"/>
      <c r="C414" s="200" t="s">
        <v>749</v>
      </c>
      <c r="D414" s="200" t="s">
        <v>209</v>
      </c>
      <c r="E414" s="201" t="s">
        <v>760</v>
      </c>
      <c r="F414" s="202" t="s">
        <v>761</v>
      </c>
      <c r="G414" s="203" t="s">
        <v>218</v>
      </c>
      <c r="H414" s="204">
        <v>242.715</v>
      </c>
      <c r="I414" s="205"/>
      <c r="J414" s="206">
        <f>ROUND(I414*H414,2)</f>
        <v>0</v>
      </c>
      <c r="K414" s="207"/>
      <c r="L414" s="208"/>
      <c r="M414" s="209" t="s">
        <v>1</v>
      </c>
      <c r="N414" s="210" t="s">
        <v>42</v>
      </c>
      <c r="O414" s="76"/>
      <c r="P414" s="191">
        <f>O414*H414</f>
        <v>0</v>
      </c>
      <c r="Q414" s="191">
        <v>0.0043</v>
      </c>
      <c r="R414" s="191">
        <f>Q414*H414</f>
        <v>1.0436745000000001</v>
      </c>
      <c r="S414" s="191">
        <v>0</v>
      </c>
      <c r="T414" s="192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193" t="s">
        <v>333</v>
      </c>
      <c r="AT414" s="193" t="s">
        <v>209</v>
      </c>
      <c r="AU414" s="193" t="s">
        <v>86</v>
      </c>
      <c r="AY414" s="18" t="s">
        <v>168</v>
      </c>
      <c r="BE414" s="194">
        <f>IF(N414="základní",J414,0)</f>
        <v>0</v>
      </c>
      <c r="BF414" s="194">
        <f>IF(N414="snížená",J414,0)</f>
        <v>0</v>
      </c>
      <c r="BG414" s="194">
        <f>IF(N414="zákl. přenesená",J414,0)</f>
        <v>0</v>
      </c>
      <c r="BH414" s="194">
        <f>IF(N414="sníž. přenesená",J414,0)</f>
        <v>0</v>
      </c>
      <c r="BI414" s="194">
        <f>IF(N414="nulová",J414,0)</f>
        <v>0</v>
      </c>
      <c r="BJ414" s="18" t="s">
        <v>84</v>
      </c>
      <c r="BK414" s="194">
        <f>ROUND(I414*H414,2)</f>
        <v>0</v>
      </c>
      <c r="BL414" s="18" t="s">
        <v>250</v>
      </c>
      <c r="BM414" s="193" t="s">
        <v>2133</v>
      </c>
    </row>
    <row r="415" s="13" customFormat="1">
      <c r="A415" s="13"/>
      <c r="B415" s="211"/>
      <c r="C415" s="13"/>
      <c r="D415" s="195" t="s">
        <v>220</v>
      </c>
      <c r="E415" s="13"/>
      <c r="F415" s="213" t="s">
        <v>763</v>
      </c>
      <c r="G415" s="13"/>
      <c r="H415" s="214">
        <v>242.715</v>
      </c>
      <c r="I415" s="215"/>
      <c r="J415" s="13"/>
      <c r="K415" s="13"/>
      <c r="L415" s="211"/>
      <c r="M415" s="216"/>
      <c r="N415" s="217"/>
      <c r="O415" s="217"/>
      <c r="P415" s="217"/>
      <c r="Q415" s="217"/>
      <c r="R415" s="217"/>
      <c r="S415" s="217"/>
      <c r="T415" s="21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12" t="s">
        <v>220</v>
      </c>
      <c r="AU415" s="212" t="s">
        <v>86</v>
      </c>
      <c r="AV415" s="13" t="s">
        <v>86</v>
      </c>
      <c r="AW415" s="13" t="s">
        <v>3</v>
      </c>
      <c r="AX415" s="13" t="s">
        <v>84</v>
      </c>
      <c r="AY415" s="212" t="s">
        <v>168</v>
      </c>
    </row>
    <row r="416" s="2" customFormat="1" ht="24.15" customHeight="1">
      <c r="A416" s="37"/>
      <c r="B416" s="180"/>
      <c r="C416" s="181" t="s">
        <v>755</v>
      </c>
      <c r="D416" s="181" t="s">
        <v>171</v>
      </c>
      <c r="E416" s="182" t="s">
        <v>765</v>
      </c>
      <c r="F416" s="183" t="s">
        <v>766</v>
      </c>
      <c r="G416" s="184" t="s">
        <v>218</v>
      </c>
      <c r="H416" s="185">
        <v>231.79499999999999</v>
      </c>
      <c r="I416" s="186"/>
      <c r="J416" s="187">
        <f>ROUND(I416*H416,2)</f>
        <v>0</v>
      </c>
      <c r="K416" s="188"/>
      <c r="L416" s="38"/>
      <c r="M416" s="189" t="s">
        <v>1</v>
      </c>
      <c r="N416" s="190" t="s">
        <v>42</v>
      </c>
      <c r="O416" s="76"/>
      <c r="P416" s="191">
        <f>O416*H416</f>
        <v>0</v>
      </c>
      <c r="Q416" s="191">
        <v>0</v>
      </c>
      <c r="R416" s="191">
        <f>Q416*H416</f>
        <v>0</v>
      </c>
      <c r="S416" s="191">
        <v>0.016500000000000001</v>
      </c>
      <c r="T416" s="192">
        <f>S416*H416</f>
        <v>3.8246175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93" t="s">
        <v>250</v>
      </c>
      <c r="AT416" s="193" t="s">
        <v>171</v>
      </c>
      <c r="AU416" s="193" t="s">
        <v>86</v>
      </c>
      <c r="AY416" s="18" t="s">
        <v>168</v>
      </c>
      <c r="BE416" s="194">
        <f>IF(N416="základní",J416,0)</f>
        <v>0</v>
      </c>
      <c r="BF416" s="194">
        <f>IF(N416="snížená",J416,0)</f>
        <v>0</v>
      </c>
      <c r="BG416" s="194">
        <f>IF(N416="zákl. přenesená",J416,0)</f>
        <v>0</v>
      </c>
      <c r="BH416" s="194">
        <f>IF(N416="sníž. přenesená",J416,0)</f>
        <v>0</v>
      </c>
      <c r="BI416" s="194">
        <f>IF(N416="nulová",J416,0)</f>
        <v>0</v>
      </c>
      <c r="BJ416" s="18" t="s">
        <v>84</v>
      </c>
      <c r="BK416" s="194">
        <f>ROUND(I416*H416,2)</f>
        <v>0</v>
      </c>
      <c r="BL416" s="18" t="s">
        <v>250</v>
      </c>
      <c r="BM416" s="193" t="s">
        <v>2134</v>
      </c>
    </row>
    <row r="417" s="13" customFormat="1">
      <c r="A417" s="13"/>
      <c r="B417" s="211"/>
      <c r="C417" s="13"/>
      <c r="D417" s="195" t="s">
        <v>220</v>
      </c>
      <c r="E417" s="212" t="s">
        <v>1</v>
      </c>
      <c r="F417" s="213" t="s">
        <v>768</v>
      </c>
      <c r="G417" s="13"/>
      <c r="H417" s="214">
        <v>231.79499999999999</v>
      </c>
      <c r="I417" s="215"/>
      <c r="J417" s="13"/>
      <c r="K417" s="13"/>
      <c r="L417" s="211"/>
      <c r="M417" s="216"/>
      <c r="N417" s="217"/>
      <c r="O417" s="217"/>
      <c r="P417" s="217"/>
      <c r="Q417" s="217"/>
      <c r="R417" s="217"/>
      <c r="S417" s="217"/>
      <c r="T417" s="21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12" t="s">
        <v>220</v>
      </c>
      <c r="AU417" s="212" t="s">
        <v>86</v>
      </c>
      <c r="AV417" s="13" t="s">
        <v>86</v>
      </c>
      <c r="AW417" s="13" t="s">
        <v>33</v>
      </c>
      <c r="AX417" s="13" t="s">
        <v>84</v>
      </c>
      <c r="AY417" s="212" t="s">
        <v>168</v>
      </c>
    </row>
    <row r="418" s="2" customFormat="1" ht="33" customHeight="1">
      <c r="A418" s="37"/>
      <c r="B418" s="180"/>
      <c r="C418" s="181" t="s">
        <v>759</v>
      </c>
      <c r="D418" s="181" t="s">
        <v>171</v>
      </c>
      <c r="E418" s="182" t="s">
        <v>770</v>
      </c>
      <c r="F418" s="183" t="s">
        <v>771</v>
      </c>
      <c r="G418" s="184" t="s">
        <v>316</v>
      </c>
      <c r="H418" s="185">
        <v>12</v>
      </c>
      <c r="I418" s="186"/>
      <c r="J418" s="187">
        <f>ROUND(I418*H418,2)</f>
        <v>0</v>
      </c>
      <c r="K418" s="188"/>
      <c r="L418" s="38"/>
      <c r="M418" s="189" t="s">
        <v>1</v>
      </c>
      <c r="N418" s="190" t="s">
        <v>42</v>
      </c>
      <c r="O418" s="76"/>
      <c r="P418" s="191">
        <f>O418*H418</f>
        <v>0</v>
      </c>
      <c r="Q418" s="191">
        <v>0.0074999999999999997</v>
      </c>
      <c r="R418" s="191">
        <f>Q418*H418</f>
        <v>0.089999999999999997</v>
      </c>
      <c r="S418" s="191">
        <v>0</v>
      </c>
      <c r="T418" s="192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93" t="s">
        <v>250</v>
      </c>
      <c r="AT418" s="193" t="s">
        <v>171</v>
      </c>
      <c r="AU418" s="193" t="s">
        <v>86</v>
      </c>
      <c r="AY418" s="18" t="s">
        <v>168</v>
      </c>
      <c r="BE418" s="194">
        <f>IF(N418="základní",J418,0)</f>
        <v>0</v>
      </c>
      <c r="BF418" s="194">
        <f>IF(N418="snížená",J418,0)</f>
        <v>0</v>
      </c>
      <c r="BG418" s="194">
        <f>IF(N418="zákl. přenesená",J418,0)</f>
        <v>0</v>
      </c>
      <c r="BH418" s="194">
        <f>IF(N418="sníž. přenesená",J418,0)</f>
        <v>0</v>
      </c>
      <c r="BI418" s="194">
        <f>IF(N418="nulová",J418,0)</f>
        <v>0</v>
      </c>
      <c r="BJ418" s="18" t="s">
        <v>84</v>
      </c>
      <c r="BK418" s="194">
        <f>ROUND(I418*H418,2)</f>
        <v>0</v>
      </c>
      <c r="BL418" s="18" t="s">
        <v>250</v>
      </c>
      <c r="BM418" s="193" t="s">
        <v>2135</v>
      </c>
    </row>
    <row r="419" s="13" customFormat="1">
      <c r="A419" s="13"/>
      <c r="B419" s="211"/>
      <c r="C419" s="13"/>
      <c r="D419" s="195" t="s">
        <v>220</v>
      </c>
      <c r="E419" s="212" t="s">
        <v>1</v>
      </c>
      <c r="F419" s="213" t="s">
        <v>773</v>
      </c>
      <c r="G419" s="13"/>
      <c r="H419" s="214">
        <v>12</v>
      </c>
      <c r="I419" s="215"/>
      <c r="J419" s="13"/>
      <c r="K419" s="13"/>
      <c r="L419" s="211"/>
      <c r="M419" s="216"/>
      <c r="N419" s="217"/>
      <c r="O419" s="217"/>
      <c r="P419" s="217"/>
      <c r="Q419" s="217"/>
      <c r="R419" s="217"/>
      <c r="S419" s="217"/>
      <c r="T419" s="218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12" t="s">
        <v>220</v>
      </c>
      <c r="AU419" s="212" t="s">
        <v>86</v>
      </c>
      <c r="AV419" s="13" t="s">
        <v>86</v>
      </c>
      <c r="AW419" s="13" t="s">
        <v>33</v>
      </c>
      <c r="AX419" s="13" t="s">
        <v>84</v>
      </c>
      <c r="AY419" s="212" t="s">
        <v>168</v>
      </c>
    </row>
    <row r="420" s="2" customFormat="1" ht="24.15" customHeight="1">
      <c r="A420" s="37"/>
      <c r="B420" s="180"/>
      <c r="C420" s="200" t="s">
        <v>764</v>
      </c>
      <c r="D420" s="200" t="s">
        <v>209</v>
      </c>
      <c r="E420" s="201" t="s">
        <v>775</v>
      </c>
      <c r="F420" s="202" t="s">
        <v>776</v>
      </c>
      <c r="G420" s="203" t="s">
        <v>316</v>
      </c>
      <c r="H420" s="204">
        <v>12</v>
      </c>
      <c r="I420" s="205"/>
      <c r="J420" s="206">
        <f>ROUND(I420*H420,2)</f>
        <v>0</v>
      </c>
      <c r="K420" s="207"/>
      <c r="L420" s="208"/>
      <c r="M420" s="209" t="s">
        <v>1</v>
      </c>
      <c r="N420" s="210" t="s">
        <v>42</v>
      </c>
      <c r="O420" s="76"/>
      <c r="P420" s="191">
        <f>O420*H420</f>
        <v>0</v>
      </c>
      <c r="Q420" s="191">
        <v>0.00010000000000000001</v>
      </c>
      <c r="R420" s="191">
        <f>Q420*H420</f>
        <v>0.0012000000000000001</v>
      </c>
      <c r="S420" s="191">
        <v>0</v>
      </c>
      <c r="T420" s="192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93" t="s">
        <v>333</v>
      </c>
      <c r="AT420" s="193" t="s">
        <v>209</v>
      </c>
      <c r="AU420" s="193" t="s">
        <v>86</v>
      </c>
      <c r="AY420" s="18" t="s">
        <v>168</v>
      </c>
      <c r="BE420" s="194">
        <f>IF(N420="základní",J420,0)</f>
        <v>0</v>
      </c>
      <c r="BF420" s="194">
        <f>IF(N420="snížená",J420,0)</f>
        <v>0</v>
      </c>
      <c r="BG420" s="194">
        <f>IF(N420="zákl. přenesená",J420,0)</f>
        <v>0</v>
      </c>
      <c r="BH420" s="194">
        <f>IF(N420="sníž. přenesená",J420,0)</f>
        <v>0</v>
      </c>
      <c r="BI420" s="194">
        <f>IF(N420="nulová",J420,0)</f>
        <v>0</v>
      </c>
      <c r="BJ420" s="18" t="s">
        <v>84</v>
      </c>
      <c r="BK420" s="194">
        <f>ROUND(I420*H420,2)</f>
        <v>0</v>
      </c>
      <c r="BL420" s="18" t="s">
        <v>250</v>
      </c>
      <c r="BM420" s="193" t="s">
        <v>2136</v>
      </c>
    </row>
    <row r="421" s="2" customFormat="1" ht="37.8" customHeight="1">
      <c r="A421" s="37"/>
      <c r="B421" s="180"/>
      <c r="C421" s="181" t="s">
        <v>769</v>
      </c>
      <c r="D421" s="181" t="s">
        <v>171</v>
      </c>
      <c r="E421" s="182" t="s">
        <v>779</v>
      </c>
      <c r="F421" s="183" t="s">
        <v>780</v>
      </c>
      <c r="G421" s="184" t="s">
        <v>520</v>
      </c>
      <c r="H421" s="185">
        <v>59.200000000000003</v>
      </c>
      <c r="I421" s="186"/>
      <c r="J421" s="187">
        <f>ROUND(I421*H421,2)</f>
        <v>0</v>
      </c>
      <c r="K421" s="188"/>
      <c r="L421" s="38"/>
      <c r="M421" s="189" t="s">
        <v>1</v>
      </c>
      <c r="N421" s="190" t="s">
        <v>42</v>
      </c>
      <c r="O421" s="76"/>
      <c r="P421" s="191">
        <f>O421*H421</f>
        <v>0</v>
      </c>
      <c r="Q421" s="191">
        <v>0.00115</v>
      </c>
      <c r="R421" s="191">
        <f>Q421*H421</f>
        <v>0.068080000000000002</v>
      </c>
      <c r="S421" s="191">
        <v>0</v>
      </c>
      <c r="T421" s="192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93" t="s">
        <v>250</v>
      </c>
      <c r="AT421" s="193" t="s">
        <v>171</v>
      </c>
      <c r="AU421" s="193" t="s">
        <v>86</v>
      </c>
      <c r="AY421" s="18" t="s">
        <v>168</v>
      </c>
      <c r="BE421" s="194">
        <f>IF(N421="základní",J421,0)</f>
        <v>0</v>
      </c>
      <c r="BF421" s="194">
        <f>IF(N421="snížená",J421,0)</f>
        <v>0</v>
      </c>
      <c r="BG421" s="194">
        <f>IF(N421="zákl. přenesená",J421,0)</f>
        <v>0</v>
      </c>
      <c r="BH421" s="194">
        <f>IF(N421="sníž. přenesená",J421,0)</f>
        <v>0</v>
      </c>
      <c r="BI421" s="194">
        <f>IF(N421="nulová",J421,0)</f>
        <v>0</v>
      </c>
      <c r="BJ421" s="18" t="s">
        <v>84</v>
      </c>
      <c r="BK421" s="194">
        <f>ROUND(I421*H421,2)</f>
        <v>0</v>
      </c>
      <c r="BL421" s="18" t="s">
        <v>250</v>
      </c>
      <c r="BM421" s="193" t="s">
        <v>2137</v>
      </c>
    </row>
    <row r="422" s="13" customFormat="1">
      <c r="A422" s="13"/>
      <c r="B422" s="211"/>
      <c r="C422" s="13"/>
      <c r="D422" s="195" t="s">
        <v>220</v>
      </c>
      <c r="E422" s="212" t="s">
        <v>1</v>
      </c>
      <c r="F422" s="213" t="s">
        <v>782</v>
      </c>
      <c r="G422" s="13"/>
      <c r="H422" s="214">
        <v>57.600000000000001</v>
      </c>
      <c r="I422" s="215"/>
      <c r="J422" s="13"/>
      <c r="K422" s="13"/>
      <c r="L422" s="211"/>
      <c r="M422" s="216"/>
      <c r="N422" s="217"/>
      <c r="O422" s="217"/>
      <c r="P422" s="217"/>
      <c r="Q422" s="217"/>
      <c r="R422" s="217"/>
      <c r="S422" s="217"/>
      <c r="T422" s="21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12" t="s">
        <v>220</v>
      </c>
      <c r="AU422" s="212" t="s">
        <v>86</v>
      </c>
      <c r="AV422" s="13" t="s">
        <v>86</v>
      </c>
      <c r="AW422" s="13" t="s">
        <v>33</v>
      </c>
      <c r="AX422" s="13" t="s">
        <v>77</v>
      </c>
      <c r="AY422" s="212" t="s">
        <v>168</v>
      </c>
    </row>
    <row r="423" s="13" customFormat="1">
      <c r="A423" s="13"/>
      <c r="B423" s="211"/>
      <c r="C423" s="13"/>
      <c r="D423" s="195" t="s">
        <v>220</v>
      </c>
      <c r="E423" s="212" t="s">
        <v>1</v>
      </c>
      <c r="F423" s="213" t="s">
        <v>783</v>
      </c>
      <c r="G423" s="13"/>
      <c r="H423" s="214">
        <v>1.6000000000000001</v>
      </c>
      <c r="I423" s="215"/>
      <c r="J423" s="13"/>
      <c r="K423" s="13"/>
      <c r="L423" s="211"/>
      <c r="M423" s="216"/>
      <c r="N423" s="217"/>
      <c r="O423" s="217"/>
      <c r="P423" s="217"/>
      <c r="Q423" s="217"/>
      <c r="R423" s="217"/>
      <c r="S423" s="217"/>
      <c r="T423" s="218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12" t="s">
        <v>220</v>
      </c>
      <c r="AU423" s="212" t="s">
        <v>86</v>
      </c>
      <c r="AV423" s="13" t="s">
        <v>86</v>
      </c>
      <c r="AW423" s="13" t="s">
        <v>33</v>
      </c>
      <c r="AX423" s="13" t="s">
        <v>77</v>
      </c>
      <c r="AY423" s="212" t="s">
        <v>168</v>
      </c>
    </row>
    <row r="424" s="14" customFormat="1">
      <c r="A424" s="14"/>
      <c r="B424" s="219"/>
      <c r="C424" s="14"/>
      <c r="D424" s="195" t="s">
        <v>220</v>
      </c>
      <c r="E424" s="220" t="s">
        <v>1</v>
      </c>
      <c r="F424" s="221" t="s">
        <v>261</v>
      </c>
      <c r="G424" s="14"/>
      <c r="H424" s="222">
        <v>59.200000000000003</v>
      </c>
      <c r="I424" s="223"/>
      <c r="J424" s="14"/>
      <c r="K424" s="14"/>
      <c r="L424" s="219"/>
      <c r="M424" s="224"/>
      <c r="N424" s="225"/>
      <c r="O424" s="225"/>
      <c r="P424" s="225"/>
      <c r="Q424" s="225"/>
      <c r="R424" s="225"/>
      <c r="S424" s="225"/>
      <c r="T424" s="226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20" t="s">
        <v>220</v>
      </c>
      <c r="AU424" s="220" t="s">
        <v>86</v>
      </c>
      <c r="AV424" s="14" t="s">
        <v>175</v>
      </c>
      <c r="AW424" s="14" t="s">
        <v>33</v>
      </c>
      <c r="AX424" s="14" t="s">
        <v>84</v>
      </c>
      <c r="AY424" s="220" t="s">
        <v>168</v>
      </c>
    </row>
    <row r="425" s="2" customFormat="1" ht="37.8" customHeight="1">
      <c r="A425" s="37"/>
      <c r="B425" s="180"/>
      <c r="C425" s="181" t="s">
        <v>774</v>
      </c>
      <c r="D425" s="181" t="s">
        <v>171</v>
      </c>
      <c r="E425" s="182" t="s">
        <v>785</v>
      </c>
      <c r="F425" s="183" t="s">
        <v>786</v>
      </c>
      <c r="G425" s="184" t="s">
        <v>520</v>
      </c>
      <c r="H425" s="185">
        <v>57.600000000000001</v>
      </c>
      <c r="I425" s="186"/>
      <c r="J425" s="187">
        <f>ROUND(I425*H425,2)</f>
        <v>0</v>
      </c>
      <c r="K425" s="188"/>
      <c r="L425" s="38"/>
      <c r="M425" s="189" t="s">
        <v>1</v>
      </c>
      <c r="N425" s="190" t="s">
        <v>42</v>
      </c>
      <c r="O425" s="76"/>
      <c r="P425" s="191">
        <f>O425*H425</f>
        <v>0</v>
      </c>
      <c r="Q425" s="191">
        <v>0.00063000000000000003</v>
      </c>
      <c r="R425" s="191">
        <f>Q425*H425</f>
        <v>0.036288000000000001</v>
      </c>
      <c r="S425" s="191">
        <v>0</v>
      </c>
      <c r="T425" s="192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93" t="s">
        <v>250</v>
      </c>
      <c r="AT425" s="193" t="s">
        <v>171</v>
      </c>
      <c r="AU425" s="193" t="s">
        <v>86</v>
      </c>
      <c r="AY425" s="18" t="s">
        <v>168</v>
      </c>
      <c r="BE425" s="194">
        <f>IF(N425="základní",J425,0)</f>
        <v>0</v>
      </c>
      <c r="BF425" s="194">
        <f>IF(N425="snížená",J425,0)</f>
        <v>0</v>
      </c>
      <c r="BG425" s="194">
        <f>IF(N425="zákl. přenesená",J425,0)</f>
        <v>0</v>
      </c>
      <c r="BH425" s="194">
        <f>IF(N425="sníž. přenesená",J425,0)</f>
        <v>0</v>
      </c>
      <c r="BI425" s="194">
        <f>IF(N425="nulová",J425,0)</f>
        <v>0</v>
      </c>
      <c r="BJ425" s="18" t="s">
        <v>84</v>
      </c>
      <c r="BK425" s="194">
        <f>ROUND(I425*H425,2)</f>
        <v>0</v>
      </c>
      <c r="BL425" s="18" t="s">
        <v>250</v>
      </c>
      <c r="BM425" s="193" t="s">
        <v>2138</v>
      </c>
    </row>
    <row r="426" s="2" customFormat="1" ht="33" customHeight="1">
      <c r="A426" s="37"/>
      <c r="B426" s="180"/>
      <c r="C426" s="181" t="s">
        <v>778</v>
      </c>
      <c r="D426" s="181" t="s">
        <v>171</v>
      </c>
      <c r="E426" s="182" t="s">
        <v>789</v>
      </c>
      <c r="F426" s="183" t="s">
        <v>790</v>
      </c>
      <c r="G426" s="184" t="s">
        <v>520</v>
      </c>
      <c r="H426" s="185">
        <v>60.899999999999999</v>
      </c>
      <c r="I426" s="186"/>
      <c r="J426" s="187">
        <f>ROUND(I426*H426,2)</f>
        <v>0</v>
      </c>
      <c r="K426" s="188"/>
      <c r="L426" s="38"/>
      <c r="M426" s="189" t="s">
        <v>1</v>
      </c>
      <c r="N426" s="190" t="s">
        <v>42</v>
      </c>
      <c r="O426" s="76"/>
      <c r="P426" s="191">
        <f>O426*H426</f>
        <v>0</v>
      </c>
      <c r="Q426" s="191">
        <v>0.0015299999999999999</v>
      </c>
      <c r="R426" s="191">
        <f>Q426*H426</f>
        <v>0.093176999999999996</v>
      </c>
      <c r="S426" s="191">
        <v>0</v>
      </c>
      <c r="T426" s="192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193" t="s">
        <v>250</v>
      </c>
      <c r="AT426" s="193" t="s">
        <v>171</v>
      </c>
      <c r="AU426" s="193" t="s">
        <v>86</v>
      </c>
      <c r="AY426" s="18" t="s">
        <v>168</v>
      </c>
      <c r="BE426" s="194">
        <f>IF(N426="základní",J426,0)</f>
        <v>0</v>
      </c>
      <c r="BF426" s="194">
        <f>IF(N426="snížená",J426,0)</f>
        <v>0</v>
      </c>
      <c r="BG426" s="194">
        <f>IF(N426="zákl. přenesená",J426,0)</f>
        <v>0</v>
      </c>
      <c r="BH426" s="194">
        <f>IF(N426="sníž. přenesená",J426,0)</f>
        <v>0</v>
      </c>
      <c r="BI426" s="194">
        <f>IF(N426="nulová",J426,0)</f>
        <v>0</v>
      </c>
      <c r="BJ426" s="18" t="s">
        <v>84</v>
      </c>
      <c r="BK426" s="194">
        <f>ROUND(I426*H426,2)</f>
        <v>0</v>
      </c>
      <c r="BL426" s="18" t="s">
        <v>250</v>
      </c>
      <c r="BM426" s="193" t="s">
        <v>2139</v>
      </c>
    </row>
    <row r="427" s="13" customFormat="1">
      <c r="A427" s="13"/>
      <c r="B427" s="211"/>
      <c r="C427" s="13"/>
      <c r="D427" s="195" t="s">
        <v>220</v>
      </c>
      <c r="E427" s="212" t="s">
        <v>1</v>
      </c>
      <c r="F427" s="213" t="s">
        <v>792</v>
      </c>
      <c r="G427" s="13"/>
      <c r="H427" s="214">
        <v>60.899999999999999</v>
      </c>
      <c r="I427" s="215"/>
      <c r="J427" s="13"/>
      <c r="K427" s="13"/>
      <c r="L427" s="211"/>
      <c r="M427" s="216"/>
      <c r="N427" s="217"/>
      <c r="O427" s="217"/>
      <c r="P427" s="217"/>
      <c r="Q427" s="217"/>
      <c r="R427" s="217"/>
      <c r="S427" s="217"/>
      <c r="T427" s="21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12" t="s">
        <v>220</v>
      </c>
      <c r="AU427" s="212" t="s">
        <v>86</v>
      </c>
      <c r="AV427" s="13" t="s">
        <v>86</v>
      </c>
      <c r="AW427" s="13" t="s">
        <v>33</v>
      </c>
      <c r="AX427" s="13" t="s">
        <v>84</v>
      </c>
      <c r="AY427" s="212" t="s">
        <v>168</v>
      </c>
    </row>
    <row r="428" s="2" customFormat="1" ht="37.8" customHeight="1">
      <c r="A428" s="37"/>
      <c r="B428" s="180"/>
      <c r="C428" s="181" t="s">
        <v>784</v>
      </c>
      <c r="D428" s="181" t="s">
        <v>171</v>
      </c>
      <c r="E428" s="182" t="s">
        <v>794</v>
      </c>
      <c r="F428" s="183" t="s">
        <v>795</v>
      </c>
      <c r="G428" s="184" t="s">
        <v>218</v>
      </c>
      <c r="H428" s="185">
        <v>148.24000000000001</v>
      </c>
      <c r="I428" s="186"/>
      <c r="J428" s="187">
        <f>ROUND(I428*H428,2)</f>
        <v>0</v>
      </c>
      <c r="K428" s="188"/>
      <c r="L428" s="38"/>
      <c r="M428" s="189" t="s">
        <v>1</v>
      </c>
      <c r="N428" s="190" t="s">
        <v>42</v>
      </c>
      <c r="O428" s="76"/>
      <c r="P428" s="191">
        <f>O428*H428</f>
        <v>0</v>
      </c>
      <c r="Q428" s="191">
        <v>0.00018000000000000001</v>
      </c>
      <c r="R428" s="191">
        <f>Q428*H428</f>
        <v>0.026683200000000004</v>
      </c>
      <c r="S428" s="191">
        <v>0</v>
      </c>
      <c r="T428" s="192">
        <f>S428*H428</f>
        <v>0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193" t="s">
        <v>250</v>
      </c>
      <c r="AT428" s="193" t="s">
        <v>171</v>
      </c>
      <c r="AU428" s="193" t="s">
        <v>86</v>
      </c>
      <c r="AY428" s="18" t="s">
        <v>168</v>
      </c>
      <c r="BE428" s="194">
        <f>IF(N428="základní",J428,0)</f>
        <v>0</v>
      </c>
      <c r="BF428" s="194">
        <f>IF(N428="snížená",J428,0)</f>
        <v>0</v>
      </c>
      <c r="BG428" s="194">
        <f>IF(N428="zákl. přenesená",J428,0)</f>
        <v>0</v>
      </c>
      <c r="BH428" s="194">
        <f>IF(N428="sníž. přenesená",J428,0)</f>
        <v>0</v>
      </c>
      <c r="BI428" s="194">
        <f>IF(N428="nulová",J428,0)</f>
        <v>0</v>
      </c>
      <c r="BJ428" s="18" t="s">
        <v>84</v>
      </c>
      <c r="BK428" s="194">
        <f>ROUND(I428*H428,2)</f>
        <v>0</v>
      </c>
      <c r="BL428" s="18" t="s">
        <v>250</v>
      </c>
      <c r="BM428" s="193" t="s">
        <v>2140</v>
      </c>
    </row>
    <row r="429" s="13" customFormat="1">
      <c r="A429" s="13"/>
      <c r="B429" s="211"/>
      <c r="C429" s="13"/>
      <c r="D429" s="195" t="s">
        <v>220</v>
      </c>
      <c r="E429" s="212" t="s">
        <v>1</v>
      </c>
      <c r="F429" s="213" t="s">
        <v>797</v>
      </c>
      <c r="G429" s="13"/>
      <c r="H429" s="214">
        <v>148.24000000000001</v>
      </c>
      <c r="I429" s="215"/>
      <c r="J429" s="13"/>
      <c r="K429" s="13"/>
      <c r="L429" s="211"/>
      <c r="M429" s="216"/>
      <c r="N429" s="217"/>
      <c r="O429" s="217"/>
      <c r="P429" s="217"/>
      <c r="Q429" s="217"/>
      <c r="R429" s="217"/>
      <c r="S429" s="217"/>
      <c r="T429" s="21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12" t="s">
        <v>220</v>
      </c>
      <c r="AU429" s="212" t="s">
        <v>86</v>
      </c>
      <c r="AV429" s="13" t="s">
        <v>86</v>
      </c>
      <c r="AW429" s="13" t="s">
        <v>33</v>
      </c>
      <c r="AX429" s="13" t="s">
        <v>84</v>
      </c>
      <c r="AY429" s="212" t="s">
        <v>168</v>
      </c>
    </row>
    <row r="430" s="2" customFormat="1" ht="24.15" customHeight="1">
      <c r="A430" s="37"/>
      <c r="B430" s="180"/>
      <c r="C430" s="200" t="s">
        <v>788</v>
      </c>
      <c r="D430" s="200" t="s">
        <v>209</v>
      </c>
      <c r="E430" s="201" t="s">
        <v>799</v>
      </c>
      <c r="F430" s="202" t="s">
        <v>800</v>
      </c>
      <c r="G430" s="203" t="s">
        <v>218</v>
      </c>
      <c r="H430" s="204">
        <v>172.774</v>
      </c>
      <c r="I430" s="205"/>
      <c r="J430" s="206">
        <f>ROUND(I430*H430,2)</f>
        <v>0</v>
      </c>
      <c r="K430" s="207"/>
      <c r="L430" s="208"/>
      <c r="M430" s="209" t="s">
        <v>1</v>
      </c>
      <c r="N430" s="210" t="s">
        <v>42</v>
      </c>
      <c r="O430" s="76"/>
      <c r="P430" s="191">
        <f>O430*H430</f>
        <v>0</v>
      </c>
      <c r="Q430" s="191">
        <v>0.0022000000000000001</v>
      </c>
      <c r="R430" s="191">
        <f>Q430*H430</f>
        <v>0.38010280000000002</v>
      </c>
      <c r="S430" s="191">
        <v>0</v>
      </c>
      <c r="T430" s="192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93" t="s">
        <v>333</v>
      </c>
      <c r="AT430" s="193" t="s">
        <v>209</v>
      </c>
      <c r="AU430" s="193" t="s">
        <v>86</v>
      </c>
      <c r="AY430" s="18" t="s">
        <v>168</v>
      </c>
      <c r="BE430" s="194">
        <f>IF(N430="základní",J430,0)</f>
        <v>0</v>
      </c>
      <c r="BF430" s="194">
        <f>IF(N430="snížená",J430,0)</f>
        <v>0</v>
      </c>
      <c r="BG430" s="194">
        <f>IF(N430="zákl. přenesená",J430,0)</f>
        <v>0</v>
      </c>
      <c r="BH430" s="194">
        <f>IF(N430="sníž. přenesená",J430,0)</f>
        <v>0</v>
      </c>
      <c r="BI430" s="194">
        <f>IF(N430="nulová",J430,0)</f>
        <v>0</v>
      </c>
      <c r="BJ430" s="18" t="s">
        <v>84</v>
      </c>
      <c r="BK430" s="194">
        <f>ROUND(I430*H430,2)</f>
        <v>0</v>
      </c>
      <c r="BL430" s="18" t="s">
        <v>250</v>
      </c>
      <c r="BM430" s="193" t="s">
        <v>2141</v>
      </c>
    </row>
    <row r="431" s="13" customFormat="1">
      <c r="A431" s="13"/>
      <c r="B431" s="211"/>
      <c r="C431" s="13"/>
      <c r="D431" s="195" t="s">
        <v>220</v>
      </c>
      <c r="E431" s="13"/>
      <c r="F431" s="213" t="s">
        <v>802</v>
      </c>
      <c r="G431" s="13"/>
      <c r="H431" s="214">
        <v>172.774</v>
      </c>
      <c r="I431" s="215"/>
      <c r="J431" s="13"/>
      <c r="K431" s="13"/>
      <c r="L431" s="211"/>
      <c r="M431" s="216"/>
      <c r="N431" s="217"/>
      <c r="O431" s="217"/>
      <c r="P431" s="217"/>
      <c r="Q431" s="217"/>
      <c r="R431" s="217"/>
      <c r="S431" s="217"/>
      <c r="T431" s="21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12" t="s">
        <v>220</v>
      </c>
      <c r="AU431" s="212" t="s">
        <v>86</v>
      </c>
      <c r="AV431" s="13" t="s">
        <v>86</v>
      </c>
      <c r="AW431" s="13" t="s">
        <v>3</v>
      </c>
      <c r="AX431" s="13" t="s">
        <v>84</v>
      </c>
      <c r="AY431" s="212" t="s">
        <v>168</v>
      </c>
    </row>
    <row r="432" s="2" customFormat="1" ht="37.8" customHeight="1">
      <c r="A432" s="37"/>
      <c r="B432" s="180"/>
      <c r="C432" s="181" t="s">
        <v>793</v>
      </c>
      <c r="D432" s="181" t="s">
        <v>171</v>
      </c>
      <c r="E432" s="182" t="s">
        <v>804</v>
      </c>
      <c r="F432" s="183" t="s">
        <v>805</v>
      </c>
      <c r="G432" s="184" t="s">
        <v>218</v>
      </c>
      <c r="H432" s="185">
        <v>48.399999999999999</v>
      </c>
      <c r="I432" s="186"/>
      <c r="J432" s="187">
        <f>ROUND(I432*H432,2)</f>
        <v>0</v>
      </c>
      <c r="K432" s="188"/>
      <c r="L432" s="38"/>
      <c r="M432" s="189" t="s">
        <v>1</v>
      </c>
      <c r="N432" s="190" t="s">
        <v>42</v>
      </c>
      <c r="O432" s="76"/>
      <c r="P432" s="191">
        <f>O432*H432</f>
        <v>0</v>
      </c>
      <c r="Q432" s="191">
        <v>0.00036000000000000002</v>
      </c>
      <c r="R432" s="191">
        <f>Q432*H432</f>
        <v>0.017424000000000002</v>
      </c>
      <c r="S432" s="191">
        <v>0</v>
      </c>
      <c r="T432" s="192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193" t="s">
        <v>250</v>
      </c>
      <c r="AT432" s="193" t="s">
        <v>171</v>
      </c>
      <c r="AU432" s="193" t="s">
        <v>86</v>
      </c>
      <c r="AY432" s="18" t="s">
        <v>168</v>
      </c>
      <c r="BE432" s="194">
        <f>IF(N432="základní",J432,0)</f>
        <v>0</v>
      </c>
      <c r="BF432" s="194">
        <f>IF(N432="snížená",J432,0)</f>
        <v>0</v>
      </c>
      <c r="BG432" s="194">
        <f>IF(N432="zákl. přenesená",J432,0)</f>
        <v>0</v>
      </c>
      <c r="BH432" s="194">
        <f>IF(N432="sníž. přenesená",J432,0)</f>
        <v>0</v>
      </c>
      <c r="BI432" s="194">
        <f>IF(N432="nulová",J432,0)</f>
        <v>0</v>
      </c>
      <c r="BJ432" s="18" t="s">
        <v>84</v>
      </c>
      <c r="BK432" s="194">
        <f>ROUND(I432*H432,2)</f>
        <v>0</v>
      </c>
      <c r="BL432" s="18" t="s">
        <v>250</v>
      </c>
      <c r="BM432" s="193" t="s">
        <v>2142</v>
      </c>
    </row>
    <row r="433" s="13" customFormat="1">
      <c r="A433" s="13"/>
      <c r="B433" s="211"/>
      <c r="C433" s="13"/>
      <c r="D433" s="195" t="s">
        <v>220</v>
      </c>
      <c r="E433" s="212" t="s">
        <v>1</v>
      </c>
      <c r="F433" s="213" t="s">
        <v>807</v>
      </c>
      <c r="G433" s="13"/>
      <c r="H433" s="214">
        <v>48.399999999999999</v>
      </c>
      <c r="I433" s="215"/>
      <c r="J433" s="13"/>
      <c r="K433" s="13"/>
      <c r="L433" s="211"/>
      <c r="M433" s="216"/>
      <c r="N433" s="217"/>
      <c r="O433" s="217"/>
      <c r="P433" s="217"/>
      <c r="Q433" s="217"/>
      <c r="R433" s="217"/>
      <c r="S433" s="217"/>
      <c r="T433" s="21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12" t="s">
        <v>220</v>
      </c>
      <c r="AU433" s="212" t="s">
        <v>86</v>
      </c>
      <c r="AV433" s="13" t="s">
        <v>86</v>
      </c>
      <c r="AW433" s="13" t="s">
        <v>33</v>
      </c>
      <c r="AX433" s="13" t="s">
        <v>84</v>
      </c>
      <c r="AY433" s="212" t="s">
        <v>168</v>
      </c>
    </row>
    <row r="434" s="2" customFormat="1" ht="24.15" customHeight="1">
      <c r="A434" s="37"/>
      <c r="B434" s="180"/>
      <c r="C434" s="200" t="s">
        <v>798</v>
      </c>
      <c r="D434" s="200" t="s">
        <v>209</v>
      </c>
      <c r="E434" s="201" t="s">
        <v>799</v>
      </c>
      <c r="F434" s="202" t="s">
        <v>800</v>
      </c>
      <c r="G434" s="203" t="s">
        <v>218</v>
      </c>
      <c r="H434" s="204">
        <v>56.409999999999997</v>
      </c>
      <c r="I434" s="205"/>
      <c r="J434" s="206">
        <f>ROUND(I434*H434,2)</f>
        <v>0</v>
      </c>
      <c r="K434" s="207"/>
      <c r="L434" s="208"/>
      <c r="M434" s="209" t="s">
        <v>1</v>
      </c>
      <c r="N434" s="210" t="s">
        <v>42</v>
      </c>
      <c r="O434" s="76"/>
      <c r="P434" s="191">
        <f>O434*H434</f>
        <v>0</v>
      </c>
      <c r="Q434" s="191">
        <v>0.0022000000000000001</v>
      </c>
      <c r="R434" s="191">
        <f>Q434*H434</f>
        <v>0.124102</v>
      </c>
      <c r="S434" s="191">
        <v>0</v>
      </c>
      <c r="T434" s="192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93" t="s">
        <v>333</v>
      </c>
      <c r="AT434" s="193" t="s">
        <v>209</v>
      </c>
      <c r="AU434" s="193" t="s">
        <v>86</v>
      </c>
      <c r="AY434" s="18" t="s">
        <v>168</v>
      </c>
      <c r="BE434" s="194">
        <f>IF(N434="základní",J434,0)</f>
        <v>0</v>
      </c>
      <c r="BF434" s="194">
        <f>IF(N434="snížená",J434,0)</f>
        <v>0</v>
      </c>
      <c r="BG434" s="194">
        <f>IF(N434="zákl. přenesená",J434,0)</f>
        <v>0</v>
      </c>
      <c r="BH434" s="194">
        <f>IF(N434="sníž. přenesená",J434,0)</f>
        <v>0</v>
      </c>
      <c r="BI434" s="194">
        <f>IF(N434="nulová",J434,0)</f>
        <v>0</v>
      </c>
      <c r="BJ434" s="18" t="s">
        <v>84</v>
      </c>
      <c r="BK434" s="194">
        <f>ROUND(I434*H434,2)</f>
        <v>0</v>
      </c>
      <c r="BL434" s="18" t="s">
        <v>250</v>
      </c>
      <c r="BM434" s="193" t="s">
        <v>2143</v>
      </c>
    </row>
    <row r="435" s="13" customFormat="1">
      <c r="A435" s="13"/>
      <c r="B435" s="211"/>
      <c r="C435" s="13"/>
      <c r="D435" s="195" t="s">
        <v>220</v>
      </c>
      <c r="E435" s="13"/>
      <c r="F435" s="213" t="s">
        <v>810</v>
      </c>
      <c r="G435" s="13"/>
      <c r="H435" s="214">
        <v>56.409999999999997</v>
      </c>
      <c r="I435" s="215"/>
      <c r="J435" s="13"/>
      <c r="K435" s="13"/>
      <c r="L435" s="211"/>
      <c r="M435" s="216"/>
      <c r="N435" s="217"/>
      <c r="O435" s="217"/>
      <c r="P435" s="217"/>
      <c r="Q435" s="217"/>
      <c r="R435" s="217"/>
      <c r="S435" s="217"/>
      <c r="T435" s="21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12" t="s">
        <v>220</v>
      </c>
      <c r="AU435" s="212" t="s">
        <v>86</v>
      </c>
      <c r="AV435" s="13" t="s">
        <v>86</v>
      </c>
      <c r="AW435" s="13" t="s">
        <v>3</v>
      </c>
      <c r="AX435" s="13" t="s">
        <v>84</v>
      </c>
      <c r="AY435" s="212" t="s">
        <v>168</v>
      </c>
    </row>
    <row r="436" s="2" customFormat="1" ht="37.8" customHeight="1">
      <c r="A436" s="37"/>
      <c r="B436" s="180"/>
      <c r="C436" s="181" t="s">
        <v>803</v>
      </c>
      <c r="D436" s="181" t="s">
        <v>171</v>
      </c>
      <c r="E436" s="182" t="s">
        <v>812</v>
      </c>
      <c r="F436" s="183" t="s">
        <v>813</v>
      </c>
      <c r="G436" s="184" t="s">
        <v>218</v>
      </c>
      <c r="H436" s="185">
        <v>34.5</v>
      </c>
      <c r="I436" s="186"/>
      <c r="J436" s="187">
        <f>ROUND(I436*H436,2)</f>
        <v>0</v>
      </c>
      <c r="K436" s="188"/>
      <c r="L436" s="38"/>
      <c r="M436" s="189" t="s">
        <v>1</v>
      </c>
      <c r="N436" s="190" t="s">
        <v>42</v>
      </c>
      <c r="O436" s="76"/>
      <c r="P436" s="191">
        <f>O436*H436</f>
        <v>0</v>
      </c>
      <c r="Q436" s="191">
        <v>0.00054000000000000001</v>
      </c>
      <c r="R436" s="191">
        <f>Q436*H436</f>
        <v>0.018630000000000001</v>
      </c>
      <c r="S436" s="191">
        <v>0</v>
      </c>
      <c r="T436" s="192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193" t="s">
        <v>250</v>
      </c>
      <c r="AT436" s="193" t="s">
        <v>171</v>
      </c>
      <c r="AU436" s="193" t="s">
        <v>86</v>
      </c>
      <c r="AY436" s="18" t="s">
        <v>168</v>
      </c>
      <c r="BE436" s="194">
        <f>IF(N436="základní",J436,0)</f>
        <v>0</v>
      </c>
      <c r="BF436" s="194">
        <f>IF(N436="snížená",J436,0)</f>
        <v>0</v>
      </c>
      <c r="BG436" s="194">
        <f>IF(N436="zákl. přenesená",J436,0)</f>
        <v>0</v>
      </c>
      <c r="BH436" s="194">
        <f>IF(N436="sníž. přenesená",J436,0)</f>
        <v>0</v>
      </c>
      <c r="BI436" s="194">
        <f>IF(N436="nulová",J436,0)</f>
        <v>0</v>
      </c>
      <c r="BJ436" s="18" t="s">
        <v>84</v>
      </c>
      <c r="BK436" s="194">
        <f>ROUND(I436*H436,2)</f>
        <v>0</v>
      </c>
      <c r="BL436" s="18" t="s">
        <v>250</v>
      </c>
      <c r="BM436" s="193" t="s">
        <v>2144</v>
      </c>
    </row>
    <row r="437" s="13" customFormat="1">
      <c r="A437" s="13"/>
      <c r="B437" s="211"/>
      <c r="C437" s="13"/>
      <c r="D437" s="195" t="s">
        <v>220</v>
      </c>
      <c r="E437" s="212" t="s">
        <v>1</v>
      </c>
      <c r="F437" s="213" t="s">
        <v>815</v>
      </c>
      <c r="G437" s="13"/>
      <c r="H437" s="214">
        <v>34.5</v>
      </c>
      <c r="I437" s="215"/>
      <c r="J437" s="13"/>
      <c r="K437" s="13"/>
      <c r="L437" s="211"/>
      <c r="M437" s="216"/>
      <c r="N437" s="217"/>
      <c r="O437" s="217"/>
      <c r="P437" s="217"/>
      <c r="Q437" s="217"/>
      <c r="R437" s="217"/>
      <c r="S437" s="217"/>
      <c r="T437" s="21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12" t="s">
        <v>220</v>
      </c>
      <c r="AU437" s="212" t="s">
        <v>86</v>
      </c>
      <c r="AV437" s="13" t="s">
        <v>86</v>
      </c>
      <c r="AW437" s="13" t="s">
        <v>33</v>
      </c>
      <c r="AX437" s="13" t="s">
        <v>84</v>
      </c>
      <c r="AY437" s="212" t="s">
        <v>168</v>
      </c>
    </row>
    <row r="438" s="2" customFormat="1" ht="24.15" customHeight="1">
      <c r="A438" s="37"/>
      <c r="B438" s="180"/>
      <c r="C438" s="200" t="s">
        <v>808</v>
      </c>
      <c r="D438" s="200" t="s">
        <v>209</v>
      </c>
      <c r="E438" s="201" t="s">
        <v>799</v>
      </c>
      <c r="F438" s="202" t="s">
        <v>800</v>
      </c>
      <c r="G438" s="203" t="s">
        <v>218</v>
      </c>
      <c r="H438" s="204">
        <v>40.210000000000001</v>
      </c>
      <c r="I438" s="205"/>
      <c r="J438" s="206">
        <f>ROUND(I438*H438,2)</f>
        <v>0</v>
      </c>
      <c r="K438" s="207"/>
      <c r="L438" s="208"/>
      <c r="M438" s="209" t="s">
        <v>1</v>
      </c>
      <c r="N438" s="210" t="s">
        <v>42</v>
      </c>
      <c r="O438" s="76"/>
      <c r="P438" s="191">
        <f>O438*H438</f>
        <v>0</v>
      </c>
      <c r="Q438" s="191">
        <v>0.0022000000000000001</v>
      </c>
      <c r="R438" s="191">
        <f>Q438*H438</f>
        <v>0.088462000000000013</v>
      </c>
      <c r="S438" s="191">
        <v>0</v>
      </c>
      <c r="T438" s="192">
        <f>S438*H438</f>
        <v>0</v>
      </c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R438" s="193" t="s">
        <v>333</v>
      </c>
      <c r="AT438" s="193" t="s">
        <v>209</v>
      </c>
      <c r="AU438" s="193" t="s">
        <v>86</v>
      </c>
      <c r="AY438" s="18" t="s">
        <v>168</v>
      </c>
      <c r="BE438" s="194">
        <f>IF(N438="základní",J438,0)</f>
        <v>0</v>
      </c>
      <c r="BF438" s="194">
        <f>IF(N438="snížená",J438,0)</f>
        <v>0</v>
      </c>
      <c r="BG438" s="194">
        <f>IF(N438="zákl. přenesená",J438,0)</f>
        <v>0</v>
      </c>
      <c r="BH438" s="194">
        <f>IF(N438="sníž. přenesená",J438,0)</f>
        <v>0</v>
      </c>
      <c r="BI438" s="194">
        <f>IF(N438="nulová",J438,0)</f>
        <v>0</v>
      </c>
      <c r="BJ438" s="18" t="s">
        <v>84</v>
      </c>
      <c r="BK438" s="194">
        <f>ROUND(I438*H438,2)</f>
        <v>0</v>
      </c>
      <c r="BL438" s="18" t="s">
        <v>250</v>
      </c>
      <c r="BM438" s="193" t="s">
        <v>2145</v>
      </c>
    </row>
    <row r="439" s="13" customFormat="1">
      <c r="A439" s="13"/>
      <c r="B439" s="211"/>
      <c r="C439" s="13"/>
      <c r="D439" s="195" t="s">
        <v>220</v>
      </c>
      <c r="E439" s="13"/>
      <c r="F439" s="213" t="s">
        <v>818</v>
      </c>
      <c r="G439" s="13"/>
      <c r="H439" s="214">
        <v>40.210000000000001</v>
      </c>
      <c r="I439" s="215"/>
      <c r="J439" s="13"/>
      <c r="K439" s="13"/>
      <c r="L439" s="211"/>
      <c r="M439" s="216"/>
      <c r="N439" s="217"/>
      <c r="O439" s="217"/>
      <c r="P439" s="217"/>
      <c r="Q439" s="217"/>
      <c r="R439" s="217"/>
      <c r="S439" s="217"/>
      <c r="T439" s="21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12" t="s">
        <v>220</v>
      </c>
      <c r="AU439" s="212" t="s">
        <v>86</v>
      </c>
      <c r="AV439" s="13" t="s">
        <v>86</v>
      </c>
      <c r="AW439" s="13" t="s">
        <v>3</v>
      </c>
      <c r="AX439" s="13" t="s">
        <v>84</v>
      </c>
      <c r="AY439" s="212" t="s">
        <v>168</v>
      </c>
    </row>
    <row r="440" s="2" customFormat="1" ht="24.15" customHeight="1">
      <c r="A440" s="37"/>
      <c r="B440" s="180"/>
      <c r="C440" s="181" t="s">
        <v>811</v>
      </c>
      <c r="D440" s="181" t="s">
        <v>171</v>
      </c>
      <c r="E440" s="182" t="s">
        <v>820</v>
      </c>
      <c r="F440" s="183" t="s">
        <v>821</v>
      </c>
      <c r="G440" s="184" t="s">
        <v>218</v>
      </c>
      <c r="H440" s="185">
        <v>231.79499999999999</v>
      </c>
      <c r="I440" s="186"/>
      <c r="J440" s="187">
        <f>ROUND(I440*H440,2)</f>
        <v>0</v>
      </c>
      <c r="K440" s="188"/>
      <c r="L440" s="38"/>
      <c r="M440" s="189" t="s">
        <v>1</v>
      </c>
      <c r="N440" s="190" t="s">
        <v>42</v>
      </c>
      <c r="O440" s="76"/>
      <c r="P440" s="191">
        <f>O440*H440</f>
        <v>0</v>
      </c>
      <c r="Q440" s="191">
        <v>0</v>
      </c>
      <c r="R440" s="191">
        <f>Q440*H440</f>
        <v>0</v>
      </c>
      <c r="S440" s="191">
        <v>0.0035999999999999999</v>
      </c>
      <c r="T440" s="192">
        <f>S440*H440</f>
        <v>0.83446199999999993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193" t="s">
        <v>250</v>
      </c>
      <c r="AT440" s="193" t="s">
        <v>171</v>
      </c>
      <c r="AU440" s="193" t="s">
        <v>86</v>
      </c>
      <c r="AY440" s="18" t="s">
        <v>168</v>
      </c>
      <c r="BE440" s="194">
        <f>IF(N440="základní",J440,0)</f>
        <v>0</v>
      </c>
      <c r="BF440" s="194">
        <f>IF(N440="snížená",J440,0)</f>
        <v>0</v>
      </c>
      <c r="BG440" s="194">
        <f>IF(N440="zákl. přenesená",J440,0)</f>
        <v>0</v>
      </c>
      <c r="BH440" s="194">
        <f>IF(N440="sníž. přenesená",J440,0)</f>
        <v>0</v>
      </c>
      <c r="BI440" s="194">
        <f>IF(N440="nulová",J440,0)</f>
        <v>0</v>
      </c>
      <c r="BJ440" s="18" t="s">
        <v>84</v>
      </c>
      <c r="BK440" s="194">
        <f>ROUND(I440*H440,2)</f>
        <v>0</v>
      </c>
      <c r="BL440" s="18" t="s">
        <v>250</v>
      </c>
      <c r="BM440" s="193" t="s">
        <v>2146</v>
      </c>
    </row>
    <row r="441" s="2" customFormat="1" ht="24.15" customHeight="1">
      <c r="A441" s="37"/>
      <c r="B441" s="180"/>
      <c r="C441" s="181" t="s">
        <v>816</v>
      </c>
      <c r="D441" s="181" t="s">
        <v>171</v>
      </c>
      <c r="E441" s="182" t="s">
        <v>824</v>
      </c>
      <c r="F441" s="183" t="s">
        <v>825</v>
      </c>
      <c r="G441" s="184" t="s">
        <v>218</v>
      </c>
      <c r="H441" s="185">
        <v>251.30000000000001</v>
      </c>
      <c r="I441" s="186"/>
      <c r="J441" s="187">
        <f>ROUND(I441*H441,2)</f>
        <v>0</v>
      </c>
      <c r="K441" s="188"/>
      <c r="L441" s="38"/>
      <c r="M441" s="189" t="s">
        <v>1</v>
      </c>
      <c r="N441" s="190" t="s">
        <v>42</v>
      </c>
      <c r="O441" s="76"/>
      <c r="P441" s="191">
        <f>O441*H441</f>
        <v>0</v>
      </c>
      <c r="Q441" s="191">
        <v>0</v>
      </c>
      <c r="R441" s="191">
        <f>Q441*H441</f>
        <v>0</v>
      </c>
      <c r="S441" s="191">
        <v>0</v>
      </c>
      <c r="T441" s="192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93" t="s">
        <v>250</v>
      </c>
      <c r="AT441" s="193" t="s">
        <v>171</v>
      </c>
      <c r="AU441" s="193" t="s">
        <v>86</v>
      </c>
      <c r="AY441" s="18" t="s">
        <v>168</v>
      </c>
      <c r="BE441" s="194">
        <f>IF(N441="základní",J441,0)</f>
        <v>0</v>
      </c>
      <c r="BF441" s="194">
        <f>IF(N441="snížená",J441,0)</f>
        <v>0</v>
      </c>
      <c r="BG441" s="194">
        <f>IF(N441="zákl. přenesená",J441,0)</f>
        <v>0</v>
      </c>
      <c r="BH441" s="194">
        <f>IF(N441="sníž. přenesená",J441,0)</f>
        <v>0</v>
      </c>
      <c r="BI441" s="194">
        <f>IF(N441="nulová",J441,0)</f>
        <v>0</v>
      </c>
      <c r="BJ441" s="18" t="s">
        <v>84</v>
      </c>
      <c r="BK441" s="194">
        <f>ROUND(I441*H441,2)</f>
        <v>0</v>
      </c>
      <c r="BL441" s="18" t="s">
        <v>250</v>
      </c>
      <c r="BM441" s="193" t="s">
        <v>2147</v>
      </c>
    </row>
    <row r="442" s="13" customFormat="1">
      <c r="A442" s="13"/>
      <c r="B442" s="211"/>
      <c r="C442" s="13"/>
      <c r="D442" s="195" t="s">
        <v>220</v>
      </c>
      <c r="E442" s="212" t="s">
        <v>1</v>
      </c>
      <c r="F442" s="213" t="s">
        <v>827</v>
      </c>
      <c r="G442" s="13"/>
      <c r="H442" s="214">
        <v>231.13999999999999</v>
      </c>
      <c r="I442" s="215"/>
      <c r="J442" s="13"/>
      <c r="K442" s="13"/>
      <c r="L442" s="211"/>
      <c r="M442" s="216"/>
      <c r="N442" s="217"/>
      <c r="O442" s="217"/>
      <c r="P442" s="217"/>
      <c r="Q442" s="217"/>
      <c r="R442" s="217"/>
      <c r="S442" s="217"/>
      <c r="T442" s="218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12" t="s">
        <v>220</v>
      </c>
      <c r="AU442" s="212" t="s">
        <v>86</v>
      </c>
      <c r="AV442" s="13" t="s">
        <v>86</v>
      </c>
      <c r="AW442" s="13" t="s">
        <v>33</v>
      </c>
      <c r="AX442" s="13" t="s">
        <v>77</v>
      </c>
      <c r="AY442" s="212" t="s">
        <v>168</v>
      </c>
    </row>
    <row r="443" s="13" customFormat="1">
      <c r="A443" s="13"/>
      <c r="B443" s="211"/>
      <c r="C443" s="13"/>
      <c r="D443" s="195" t="s">
        <v>220</v>
      </c>
      <c r="E443" s="212" t="s">
        <v>1</v>
      </c>
      <c r="F443" s="213" t="s">
        <v>828</v>
      </c>
      <c r="G443" s="13"/>
      <c r="H443" s="214">
        <v>20.16</v>
      </c>
      <c r="I443" s="215"/>
      <c r="J443" s="13"/>
      <c r="K443" s="13"/>
      <c r="L443" s="211"/>
      <c r="M443" s="216"/>
      <c r="N443" s="217"/>
      <c r="O443" s="217"/>
      <c r="P443" s="217"/>
      <c r="Q443" s="217"/>
      <c r="R443" s="217"/>
      <c r="S443" s="217"/>
      <c r="T443" s="21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12" t="s">
        <v>220</v>
      </c>
      <c r="AU443" s="212" t="s">
        <v>86</v>
      </c>
      <c r="AV443" s="13" t="s">
        <v>86</v>
      </c>
      <c r="AW443" s="13" t="s">
        <v>33</v>
      </c>
      <c r="AX443" s="13" t="s">
        <v>77</v>
      </c>
      <c r="AY443" s="212" t="s">
        <v>168</v>
      </c>
    </row>
    <row r="444" s="14" customFormat="1">
      <c r="A444" s="14"/>
      <c r="B444" s="219"/>
      <c r="C444" s="14"/>
      <c r="D444" s="195" t="s">
        <v>220</v>
      </c>
      <c r="E444" s="220" t="s">
        <v>1</v>
      </c>
      <c r="F444" s="221" t="s">
        <v>261</v>
      </c>
      <c r="G444" s="14"/>
      <c r="H444" s="222">
        <v>251.30000000000001</v>
      </c>
      <c r="I444" s="223"/>
      <c r="J444" s="14"/>
      <c r="K444" s="14"/>
      <c r="L444" s="219"/>
      <c r="M444" s="224"/>
      <c r="N444" s="225"/>
      <c r="O444" s="225"/>
      <c r="P444" s="225"/>
      <c r="Q444" s="225"/>
      <c r="R444" s="225"/>
      <c r="S444" s="225"/>
      <c r="T444" s="22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20" t="s">
        <v>220</v>
      </c>
      <c r="AU444" s="220" t="s">
        <v>86</v>
      </c>
      <c r="AV444" s="14" t="s">
        <v>175</v>
      </c>
      <c r="AW444" s="14" t="s">
        <v>33</v>
      </c>
      <c r="AX444" s="14" t="s">
        <v>84</v>
      </c>
      <c r="AY444" s="220" t="s">
        <v>168</v>
      </c>
    </row>
    <row r="445" s="2" customFormat="1" ht="16.5" customHeight="1">
      <c r="A445" s="37"/>
      <c r="B445" s="180"/>
      <c r="C445" s="200" t="s">
        <v>819</v>
      </c>
      <c r="D445" s="200" t="s">
        <v>209</v>
      </c>
      <c r="E445" s="201" t="s">
        <v>830</v>
      </c>
      <c r="F445" s="202" t="s">
        <v>831</v>
      </c>
      <c r="G445" s="203" t="s">
        <v>218</v>
      </c>
      <c r="H445" s="204">
        <v>290.25200000000001</v>
      </c>
      <c r="I445" s="205"/>
      <c r="J445" s="206">
        <f>ROUND(I445*H445,2)</f>
        <v>0</v>
      </c>
      <c r="K445" s="207"/>
      <c r="L445" s="208"/>
      <c r="M445" s="209" t="s">
        <v>1</v>
      </c>
      <c r="N445" s="210" t="s">
        <v>42</v>
      </c>
      <c r="O445" s="76"/>
      <c r="P445" s="191">
        <f>O445*H445</f>
        <v>0</v>
      </c>
      <c r="Q445" s="191">
        <v>0.00012</v>
      </c>
      <c r="R445" s="191">
        <f>Q445*H445</f>
        <v>0.034830240000000005</v>
      </c>
      <c r="S445" s="191">
        <v>0</v>
      </c>
      <c r="T445" s="192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193" t="s">
        <v>333</v>
      </c>
      <c r="AT445" s="193" t="s">
        <v>209</v>
      </c>
      <c r="AU445" s="193" t="s">
        <v>86</v>
      </c>
      <c r="AY445" s="18" t="s">
        <v>168</v>
      </c>
      <c r="BE445" s="194">
        <f>IF(N445="základní",J445,0)</f>
        <v>0</v>
      </c>
      <c r="BF445" s="194">
        <f>IF(N445="snížená",J445,0)</f>
        <v>0</v>
      </c>
      <c r="BG445" s="194">
        <f>IF(N445="zákl. přenesená",J445,0)</f>
        <v>0</v>
      </c>
      <c r="BH445" s="194">
        <f>IF(N445="sníž. přenesená",J445,0)</f>
        <v>0</v>
      </c>
      <c r="BI445" s="194">
        <f>IF(N445="nulová",J445,0)</f>
        <v>0</v>
      </c>
      <c r="BJ445" s="18" t="s">
        <v>84</v>
      </c>
      <c r="BK445" s="194">
        <f>ROUND(I445*H445,2)</f>
        <v>0</v>
      </c>
      <c r="BL445" s="18" t="s">
        <v>250</v>
      </c>
      <c r="BM445" s="193" t="s">
        <v>2148</v>
      </c>
    </row>
    <row r="446" s="13" customFormat="1">
      <c r="A446" s="13"/>
      <c r="B446" s="211"/>
      <c r="C446" s="13"/>
      <c r="D446" s="195" t="s">
        <v>220</v>
      </c>
      <c r="E446" s="13"/>
      <c r="F446" s="213" t="s">
        <v>833</v>
      </c>
      <c r="G446" s="13"/>
      <c r="H446" s="214">
        <v>290.25200000000001</v>
      </c>
      <c r="I446" s="215"/>
      <c r="J446" s="13"/>
      <c r="K446" s="13"/>
      <c r="L446" s="211"/>
      <c r="M446" s="216"/>
      <c r="N446" s="217"/>
      <c r="O446" s="217"/>
      <c r="P446" s="217"/>
      <c r="Q446" s="217"/>
      <c r="R446" s="217"/>
      <c r="S446" s="217"/>
      <c r="T446" s="218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12" t="s">
        <v>220</v>
      </c>
      <c r="AU446" s="212" t="s">
        <v>86</v>
      </c>
      <c r="AV446" s="13" t="s">
        <v>86</v>
      </c>
      <c r="AW446" s="13" t="s">
        <v>3</v>
      </c>
      <c r="AX446" s="13" t="s">
        <v>84</v>
      </c>
      <c r="AY446" s="212" t="s">
        <v>168</v>
      </c>
    </row>
    <row r="447" s="2" customFormat="1" ht="24.15" customHeight="1">
      <c r="A447" s="37"/>
      <c r="B447" s="180"/>
      <c r="C447" s="181" t="s">
        <v>823</v>
      </c>
      <c r="D447" s="181" t="s">
        <v>171</v>
      </c>
      <c r="E447" s="182" t="s">
        <v>835</v>
      </c>
      <c r="F447" s="183" t="s">
        <v>836</v>
      </c>
      <c r="G447" s="184" t="s">
        <v>218</v>
      </c>
      <c r="H447" s="185">
        <v>34.560000000000002</v>
      </c>
      <c r="I447" s="186"/>
      <c r="J447" s="187">
        <f>ROUND(I447*H447,2)</f>
        <v>0</v>
      </c>
      <c r="K447" s="188"/>
      <c r="L447" s="38"/>
      <c r="M447" s="189" t="s">
        <v>1</v>
      </c>
      <c r="N447" s="190" t="s">
        <v>42</v>
      </c>
      <c r="O447" s="76"/>
      <c r="P447" s="191">
        <f>O447*H447</f>
        <v>0</v>
      </c>
      <c r="Q447" s="191">
        <v>0</v>
      </c>
      <c r="R447" s="191">
        <f>Q447*H447</f>
        <v>0</v>
      </c>
      <c r="S447" s="191">
        <v>0</v>
      </c>
      <c r="T447" s="192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193" t="s">
        <v>250</v>
      </c>
      <c r="AT447" s="193" t="s">
        <v>171</v>
      </c>
      <c r="AU447" s="193" t="s">
        <v>86</v>
      </c>
      <c r="AY447" s="18" t="s">
        <v>168</v>
      </c>
      <c r="BE447" s="194">
        <f>IF(N447="základní",J447,0)</f>
        <v>0</v>
      </c>
      <c r="BF447" s="194">
        <f>IF(N447="snížená",J447,0)</f>
        <v>0</v>
      </c>
      <c r="BG447" s="194">
        <f>IF(N447="zákl. přenesená",J447,0)</f>
        <v>0</v>
      </c>
      <c r="BH447" s="194">
        <f>IF(N447="sníž. přenesená",J447,0)</f>
        <v>0</v>
      </c>
      <c r="BI447" s="194">
        <f>IF(N447="nulová",J447,0)</f>
        <v>0</v>
      </c>
      <c r="BJ447" s="18" t="s">
        <v>84</v>
      </c>
      <c r="BK447" s="194">
        <f>ROUND(I447*H447,2)</f>
        <v>0</v>
      </c>
      <c r="BL447" s="18" t="s">
        <v>250</v>
      </c>
      <c r="BM447" s="193" t="s">
        <v>2149</v>
      </c>
    </row>
    <row r="448" s="13" customFormat="1">
      <c r="A448" s="13"/>
      <c r="B448" s="211"/>
      <c r="C448" s="13"/>
      <c r="D448" s="195" t="s">
        <v>220</v>
      </c>
      <c r="E448" s="212" t="s">
        <v>1</v>
      </c>
      <c r="F448" s="213" t="s">
        <v>838</v>
      </c>
      <c r="G448" s="13"/>
      <c r="H448" s="214">
        <v>34.560000000000002</v>
      </c>
      <c r="I448" s="215"/>
      <c r="J448" s="13"/>
      <c r="K448" s="13"/>
      <c r="L448" s="211"/>
      <c r="M448" s="216"/>
      <c r="N448" s="217"/>
      <c r="O448" s="217"/>
      <c r="P448" s="217"/>
      <c r="Q448" s="217"/>
      <c r="R448" s="217"/>
      <c r="S448" s="217"/>
      <c r="T448" s="218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12" t="s">
        <v>220</v>
      </c>
      <c r="AU448" s="212" t="s">
        <v>86</v>
      </c>
      <c r="AV448" s="13" t="s">
        <v>86</v>
      </c>
      <c r="AW448" s="13" t="s">
        <v>33</v>
      </c>
      <c r="AX448" s="13" t="s">
        <v>84</v>
      </c>
      <c r="AY448" s="212" t="s">
        <v>168</v>
      </c>
    </row>
    <row r="449" s="2" customFormat="1" ht="16.5" customHeight="1">
      <c r="A449" s="37"/>
      <c r="B449" s="180"/>
      <c r="C449" s="200" t="s">
        <v>829</v>
      </c>
      <c r="D449" s="200" t="s">
        <v>209</v>
      </c>
      <c r="E449" s="201" t="s">
        <v>750</v>
      </c>
      <c r="F449" s="202" t="s">
        <v>751</v>
      </c>
      <c r="G449" s="203" t="s">
        <v>242</v>
      </c>
      <c r="H449" s="204">
        <v>0.012</v>
      </c>
      <c r="I449" s="205"/>
      <c r="J449" s="206">
        <f>ROUND(I449*H449,2)</f>
        <v>0</v>
      </c>
      <c r="K449" s="207"/>
      <c r="L449" s="208"/>
      <c r="M449" s="209" t="s">
        <v>1</v>
      </c>
      <c r="N449" s="210" t="s">
        <v>42</v>
      </c>
      <c r="O449" s="76"/>
      <c r="P449" s="191">
        <f>O449*H449</f>
        <v>0</v>
      </c>
      <c r="Q449" s="191">
        <v>1</v>
      </c>
      <c r="R449" s="191">
        <f>Q449*H449</f>
        <v>0.012</v>
      </c>
      <c r="S449" s="191">
        <v>0</v>
      </c>
      <c r="T449" s="192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193" t="s">
        <v>333</v>
      </c>
      <c r="AT449" s="193" t="s">
        <v>209</v>
      </c>
      <c r="AU449" s="193" t="s">
        <v>86</v>
      </c>
      <c r="AY449" s="18" t="s">
        <v>168</v>
      </c>
      <c r="BE449" s="194">
        <f>IF(N449="základní",J449,0)</f>
        <v>0</v>
      </c>
      <c r="BF449" s="194">
        <f>IF(N449="snížená",J449,0)</f>
        <v>0</v>
      </c>
      <c r="BG449" s="194">
        <f>IF(N449="zákl. přenesená",J449,0)</f>
        <v>0</v>
      </c>
      <c r="BH449" s="194">
        <f>IF(N449="sníž. přenesená",J449,0)</f>
        <v>0</v>
      </c>
      <c r="BI449" s="194">
        <f>IF(N449="nulová",J449,0)</f>
        <v>0</v>
      </c>
      <c r="BJ449" s="18" t="s">
        <v>84</v>
      </c>
      <c r="BK449" s="194">
        <f>ROUND(I449*H449,2)</f>
        <v>0</v>
      </c>
      <c r="BL449" s="18" t="s">
        <v>250</v>
      </c>
      <c r="BM449" s="193" t="s">
        <v>2150</v>
      </c>
    </row>
    <row r="450" s="2" customFormat="1">
      <c r="A450" s="37"/>
      <c r="B450" s="38"/>
      <c r="C450" s="37"/>
      <c r="D450" s="195" t="s">
        <v>188</v>
      </c>
      <c r="E450" s="37"/>
      <c r="F450" s="196" t="s">
        <v>753</v>
      </c>
      <c r="G450" s="37"/>
      <c r="H450" s="37"/>
      <c r="I450" s="197"/>
      <c r="J450" s="37"/>
      <c r="K450" s="37"/>
      <c r="L450" s="38"/>
      <c r="M450" s="198"/>
      <c r="N450" s="199"/>
      <c r="O450" s="76"/>
      <c r="P450" s="76"/>
      <c r="Q450" s="76"/>
      <c r="R450" s="76"/>
      <c r="S450" s="76"/>
      <c r="T450" s="7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8" t="s">
        <v>188</v>
      </c>
      <c r="AU450" s="18" t="s">
        <v>86</v>
      </c>
    </row>
    <row r="451" s="13" customFormat="1">
      <c r="A451" s="13"/>
      <c r="B451" s="211"/>
      <c r="C451" s="13"/>
      <c r="D451" s="195" t="s">
        <v>220</v>
      </c>
      <c r="E451" s="13"/>
      <c r="F451" s="213" t="s">
        <v>841</v>
      </c>
      <c r="G451" s="13"/>
      <c r="H451" s="214">
        <v>0.012</v>
      </c>
      <c r="I451" s="215"/>
      <c r="J451" s="13"/>
      <c r="K451" s="13"/>
      <c r="L451" s="211"/>
      <c r="M451" s="216"/>
      <c r="N451" s="217"/>
      <c r="O451" s="217"/>
      <c r="P451" s="217"/>
      <c r="Q451" s="217"/>
      <c r="R451" s="217"/>
      <c r="S451" s="217"/>
      <c r="T451" s="218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12" t="s">
        <v>220</v>
      </c>
      <c r="AU451" s="212" t="s">
        <v>86</v>
      </c>
      <c r="AV451" s="13" t="s">
        <v>86</v>
      </c>
      <c r="AW451" s="13" t="s">
        <v>3</v>
      </c>
      <c r="AX451" s="13" t="s">
        <v>84</v>
      </c>
      <c r="AY451" s="212" t="s">
        <v>168</v>
      </c>
    </row>
    <row r="452" s="2" customFormat="1" ht="33" customHeight="1">
      <c r="A452" s="37"/>
      <c r="B452" s="180"/>
      <c r="C452" s="181" t="s">
        <v>834</v>
      </c>
      <c r="D452" s="181" t="s">
        <v>171</v>
      </c>
      <c r="E452" s="182" t="s">
        <v>843</v>
      </c>
      <c r="F452" s="183" t="s">
        <v>844</v>
      </c>
      <c r="G452" s="184" t="s">
        <v>218</v>
      </c>
      <c r="H452" s="185">
        <v>34.560000000000002</v>
      </c>
      <c r="I452" s="186"/>
      <c r="J452" s="187">
        <f>ROUND(I452*H452,2)</f>
        <v>0</v>
      </c>
      <c r="K452" s="188"/>
      <c r="L452" s="38"/>
      <c r="M452" s="189" t="s">
        <v>1</v>
      </c>
      <c r="N452" s="190" t="s">
        <v>42</v>
      </c>
      <c r="O452" s="76"/>
      <c r="P452" s="191">
        <f>O452*H452</f>
        <v>0</v>
      </c>
      <c r="Q452" s="191">
        <v>0</v>
      </c>
      <c r="R452" s="191">
        <f>Q452*H452</f>
        <v>0</v>
      </c>
      <c r="S452" s="191">
        <v>0</v>
      </c>
      <c r="T452" s="192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193" t="s">
        <v>250</v>
      </c>
      <c r="AT452" s="193" t="s">
        <v>171</v>
      </c>
      <c r="AU452" s="193" t="s">
        <v>86</v>
      </c>
      <c r="AY452" s="18" t="s">
        <v>168</v>
      </c>
      <c r="BE452" s="194">
        <f>IF(N452="základní",J452,0)</f>
        <v>0</v>
      </c>
      <c r="BF452" s="194">
        <f>IF(N452="snížená",J452,0)</f>
        <v>0</v>
      </c>
      <c r="BG452" s="194">
        <f>IF(N452="zákl. přenesená",J452,0)</f>
        <v>0</v>
      </c>
      <c r="BH452" s="194">
        <f>IF(N452="sníž. přenesená",J452,0)</f>
        <v>0</v>
      </c>
      <c r="BI452" s="194">
        <f>IF(N452="nulová",J452,0)</f>
        <v>0</v>
      </c>
      <c r="BJ452" s="18" t="s">
        <v>84</v>
      </c>
      <c r="BK452" s="194">
        <f>ROUND(I452*H452,2)</f>
        <v>0</v>
      </c>
      <c r="BL452" s="18" t="s">
        <v>250</v>
      </c>
      <c r="BM452" s="193" t="s">
        <v>2151</v>
      </c>
    </row>
    <row r="453" s="2" customFormat="1" ht="49.05" customHeight="1">
      <c r="A453" s="37"/>
      <c r="B453" s="180"/>
      <c r="C453" s="200" t="s">
        <v>839</v>
      </c>
      <c r="D453" s="200" t="s">
        <v>209</v>
      </c>
      <c r="E453" s="201" t="s">
        <v>760</v>
      </c>
      <c r="F453" s="202" t="s">
        <v>761</v>
      </c>
      <c r="G453" s="203" t="s">
        <v>218</v>
      </c>
      <c r="H453" s="204">
        <v>41.472000000000001</v>
      </c>
      <c r="I453" s="205"/>
      <c r="J453" s="206">
        <f>ROUND(I453*H453,2)</f>
        <v>0</v>
      </c>
      <c r="K453" s="207"/>
      <c r="L453" s="208"/>
      <c r="M453" s="209" t="s">
        <v>1</v>
      </c>
      <c r="N453" s="210" t="s">
        <v>42</v>
      </c>
      <c r="O453" s="76"/>
      <c r="P453" s="191">
        <f>O453*H453</f>
        <v>0</v>
      </c>
      <c r="Q453" s="191">
        <v>0.0043</v>
      </c>
      <c r="R453" s="191">
        <f>Q453*H453</f>
        <v>0.17832960000000001</v>
      </c>
      <c r="S453" s="191">
        <v>0</v>
      </c>
      <c r="T453" s="192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93" t="s">
        <v>333</v>
      </c>
      <c r="AT453" s="193" t="s">
        <v>209</v>
      </c>
      <c r="AU453" s="193" t="s">
        <v>86</v>
      </c>
      <c r="AY453" s="18" t="s">
        <v>168</v>
      </c>
      <c r="BE453" s="194">
        <f>IF(N453="základní",J453,0)</f>
        <v>0</v>
      </c>
      <c r="BF453" s="194">
        <f>IF(N453="snížená",J453,0)</f>
        <v>0</v>
      </c>
      <c r="BG453" s="194">
        <f>IF(N453="zákl. přenesená",J453,0)</f>
        <v>0</v>
      </c>
      <c r="BH453" s="194">
        <f>IF(N453="sníž. přenesená",J453,0)</f>
        <v>0</v>
      </c>
      <c r="BI453" s="194">
        <f>IF(N453="nulová",J453,0)</f>
        <v>0</v>
      </c>
      <c r="BJ453" s="18" t="s">
        <v>84</v>
      </c>
      <c r="BK453" s="194">
        <f>ROUND(I453*H453,2)</f>
        <v>0</v>
      </c>
      <c r="BL453" s="18" t="s">
        <v>250</v>
      </c>
      <c r="BM453" s="193" t="s">
        <v>2152</v>
      </c>
    </row>
    <row r="454" s="13" customFormat="1">
      <c r="A454" s="13"/>
      <c r="B454" s="211"/>
      <c r="C454" s="13"/>
      <c r="D454" s="195" t="s">
        <v>220</v>
      </c>
      <c r="E454" s="13"/>
      <c r="F454" s="213" t="s">
        <v>848</v>
      </c>
      <c r="G454" s="13"/>
      <c r="H454" s="214">
        <v>41.472000000000001</v>
      </c>
      <c r="I454" s="215"/>
      <c r="J454" s="13"/>
      <c r="K454" s="13"/>
      <c r="L454" s="211"/>
      <c r="M454" s="216"/>
      <c r="N454" s="217"/>
      <c r="O454" s="217"/>
      <c r="P454" s="217"/>
      <c r="Q454" s="217"/>
      <c r="R454" s="217"/>
      <c r="S454" s="217"/>
      <c r="T454" s="21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12" t="s">
        <v>220</v>
      </c>
      <c r="AU454" s="212" t="s">
        <v>86</v>
      </c>
      <c r="AV454" s="13" t="s">
        <v>86</v>
      </c>
      <c r="AW454" s="13" t="s">
        <v>3</v>
      </c>
      <c r="AX454" s="13" t="s">
        <v>84</v>
      </c>
      <c r="AY454" s="212" t="s">
        <v>168</v>
      </c>
    </row>
    <row r="455" s="2" customFormat="1" ht="24.15" customHeight="1">
      <c r="A455" s="37"/>
      <c r="B455" s="180"/>
      <c r="C455" s="181" t="s">
        <v>842</v>
      </c>
      <c r="D455" s="181" t="s">
        <v>171</v>
      </c>
      <c r="E455" s="182" t="s">
        <v>850</v>
      </c>
      <c r="F455" s="183" t="s">
        <v>851</v>
      </c>
      <c r="G455" s="184" t="s">
        <v>218</v>
      </c>
      <c r="H455" s="185">
        <v>20.16</v>
      </c>
      <c r="I455" s="186"/>
      <c r="J455" s="187">
        <f>ROUND(I455*H455,2)</f>
        <v>0</v>
      </c>
      <c r="K455" s="188"/>
      <c r="L455" s="38"/>
      <c r="M455" s="189" t="s">
        <v>1</v>
      </c>
      <c r="N455" s="190" t="s">
        <v>42</v>
      </c>
      <c r="O455" s="76"/>
      <c r="P455" s="191">
        <f>O455*H455</f>
        <v>0</v>
      </c>
      <c r="Q455" s="191">
        <v>0.00018000000000000001</v>
      </c>
      <c r="R455" s="191">
        <f>Q455*H455</f>
        <v>0.0036288000000000002</v>
      </c>
      <c r="S455" s="191">
        <v>0</v>
      </c>
      <c r="T455" s="192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93" t="s">
        <v>250</v>
      </c>
      <c r="AT455" s="193" t="s">
        <v>171</v>
      </c>
      <c r="AU455" s="193" t="s">
        <v>86</v>
      </c>
      <c r="AY455" s="18" t="s">
        <v>168</v>
      </c>
      <c r="BE455" s="194">
        <f>IF(N455="základní",J455,0)</f>
        <v>0</v>
      </c>
      <c r="BF455" s="194">
        <f>IF(N455="snížená",J455,0)</f>
        <v>0</v>
      </c>
      <c r="BG455" s="194">
        <f>IF(N455="zákl. přenesená",J455,0)</f>
        <v>0</v>
      </c>
      <c r="BH455" s="194">
        <f>IF(N455="sníž. přenesená",J455,0)</f>
        <v>0</v>
      </c>
      <c r="BI455" s="194">
        <f>IF(N455="nulová",J455,0)</f>
        <v>0</v>
      </c>
      <c r="BJ455" s="18" t="s">
        <v>84</v>
      </c>
      <c r="BK455" s="194">
        <f>ROUND(I455*H455,2)</f>
        <v>0</v>
      </c>
      <c r="BL455" s="18" t="s">
        <v>250</v>
      </c>
      <c r="BM455" s="193" t="s">
        <v>2153</v>
      </c>
    </row>
    <row r="456" s="13" customFormat="1">
      <c r="A456" s="13"/>
      <c r="B456" s="211"/>
      <c r="C456" s="13"/>
      <c r="D456" s="195" t="s">
        <v>220</v>
      </c>
      <c r="E456" s="212" t="s">
        <v>1</v>
      </c>
      <c r="F456" s="213" t="s">
        <v>853</v>
      </c>
      <c r="G456" s="13"/>
      <c r="H456" s="214">
        <v>20.16</v>
      </c>
      <c r="I456" s="215"/>
      <c r="J456" s="13"/>
      <c r="K456" s="13"/>
      <c r="L456" s="211"/>
      <c r="M456" s="216"/>
      <c r="N456" s="217"/>
      <c r="O456" s="217"/>
      <c r="P456" s="217"/>
      <c r="Q456" s="217"/>
      <c r="R456" s="217"/>
      <c r="S456" s="217"/>
      <c r="T456" s="218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12" t="s">
        <v>220</v>
      </c>
      <c r="AU456" s="212" t="s">
        <v>86</v>
      </c>
      <c r="AV456" s="13" t="s">
        <v>86</v>
      </c>
      <c r="AW456" s="13" t="s">
        <v>33</v>
      </c>
      <c r="AX456" s="13" t="s">
        <v>84</v>
      </c>
      <c r="AY456" s="212" t="s">
        <v>168</v>
      </c>
    </row>
    <row r="457" s="2" customFormat="1" ht="24.15" customHeight="1">
      <c r="A457" s="37"/>
      <c r="B457" s="180"/>
      <c r="C457" s="200" t="s">
        <v>846</v>
      </c>
      <c r="D457" s="200" t="s">
        <v>209</v>
      </c>
      <c r="E457" s="201" t="s">
        <v>799</v>
      </c>
      <c r="F457" s="202" t="s">
        <v>800</v>
      </c>
      <c r="G457" s="203" t="s">
        <v>218</v>
      </c>
      <c r="H457" s="204">
        <v>3.629</v>
      </c>
      <c r="I457" s="205"/>
      <c r="J457" s="206">
        <f>ROUND(I457*H457,2)</f>
        <v>0</v>
      </c>
      <c r="K457" s="207"/>
      <c r="L457" s="208"/>
      <c r="M457" s="209" t="s">
        <v>1</v>
      </c>
      <c r="N457" s="210" t="s">
        <v>42</v>
      </c>
      <c r="O457" s="76"/>
      <c r="P457" s="191">
        <f>O457*H457</f>
        <v>0</v>
      </c>
      <c r="Q457" s="191">
        <v>0.0022000000000000001</v>
      </c>
      <c r="R457" s="191">
        <f>Q457*H457</f>
        <v>0.007983800000000001</v>
      </c>
      <c r="S457" s="191">
        <v>0</v>
      </c>
      <c r="T457" s="192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193" t="s">
        <v>333</v>
      </c>
      <c r="AT457" s="193" t="s">
        <v>209</v>
      </c>
      <c r="AU457" s="193" t="s">
        <v>86</v>
      </c>
      <c r="AY457" s="18" t="s">
        <v>168</v>
      </c>
      <c r="BE457" s="194">
        <f>IF(N457="základní",J457,0)</f>
        <v>0</v>
      </c>
      <c r="BF457" s="194">
        <f>IF(N457="snížená",J457,0)</f>
        <v>0</v>
      </c>
      <c r="BG457" s="194">
        <f>IF(N457="zákl. přenesená",J457,0)</f>
        <v>0</v>
      </c>
      <c r="BH457" s="194">
        <f>IF(N457="sníž. přenesená",J457,0)</f>
        <v>0</v>
      </c>
      <c r="BI457" s="194">
        <f>IF(N457="nulová",J457,0)</f>
        <v>0</v>
      </c>
      <c r="BJ457" s="18" t="s">
        <v>84</v>
      </c>
      <c r="BK457" s="194">
        <f>ROUND(I457*H457,2)</f>
        <v>0</v>
      </c>
      <c r="BL457" s="18" t="s">
        <v>250</v>
      </c>
      <c r="BM457" s="193" t="s">
        <v>2154</v>
      </c>
    </row>
    <row r="458" s="13" customFormat="1">
      <c r="A458" s="13"/>
      <c r="B458" s="211"/>
      <c r="C458" s="13"/>
      <c r="D458" s="195" t="s">
        <v>220</v>
      </c>
      <c r="E458" s="13"/>
      <c r="F458" s="213" t="s">
        <v>856</v>
      </c>
      <c r="G458" s="13"/>
      <c r="H458" s="214">
        <v>3.629</v>
      </c>
      <c r="I458" s="215"/>
      <c r="J458" s="13"/>
      <c r="K458" s="13"/>
      <c r="L458" s="211"/>
      <c r="M458" s="216"/>
      <c r="N458" s="217"/>
      <c r="O458" s="217"/>
      <c r="P458" s="217"/>
      <c r="Q458" s="217"/>
      <c r="R458" s="217"/>
      <c r="S458" s="217"/>
      <c r="T458" s="21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12" t="s">
        <v>220</v>
      </c>
      <c r="AU458" s="212" t="s">
        <v>86</v>
      </c>
      <c r="AV458" s="13" t="s">
        <v>86</v>
      </c>
      <c r="AW458" s="13" t="s">
        <v>3</v>
      </c>
      <c r="AX458" s="13" t="s">
        <v>84</v>
      </c>
      <c r="AY458" s="212" t="s">
        <v>168</v>
      </c>
    </row>
    <row r="459" s="2" customFormat="1" ht="24.15" customHeight="1">
      <c r="A459" s="37"/>
      <c r="B459" s="180"/>
      <c r="C459" s="181" t="s">
        <v>849</v>
      </c>
      <c r="D459" s="181" t="s">
        <v>171</v>
      </c>
      <c r="E459" s="182" t="s">
        <v>858</v>
      </c>
      <c r="F459" s="183" t="s">
        <v>859</v>
      </c>
      <c r="G459" s="184" t="s">
        <v>242</v>
      </c>
      <c r="H459" s="185">
        <v>2.294</v>
      </c>
      <c r="I459" s="186"/>
      <c r="J459" s="187">
        <f>ROUND(I459*H459,2)</f>
        <v>0</v>
      </c>
      <c r="K459" s="188"/>
      <c r="L459" s="38"/>
      <c r="M459" s="189" t="s">
        <v>1</v>
      </c>
      <c r="N459" s="190" t="s">
        <v>42</v>
      </c>
      <c r="O459" s="76"/>
      <c r="P459" s="191">
        <f>O459*H459</f>
        <v>0</v>
      </c>
      <c r="Q459" s="191">
        <v>0</v>
      </c>
      <c r="R459" s="191">
        <f>Q459*H459</f>
        <v>0</v>
      </c>
      <c r="S459" s="191">
        <v>0</v>
      </c>
      <c r="T459" s="192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193" t="s">
        <v>250</v>
      </c>
      <c r="AT459" s="193" t="s">
        <v>171</v>
      </c>
      <c r="AU459" s="193" t="s">
        <v>86</v>
      </c>
      <c r="AY459" s="18" t="s">
        <v>168</v>
      </c>
      <c r="BE459" s="194">
        <f>IF(N459="základní",J459,0)</f>
        <v>0</v>
      </c>
      <c r="BF459" s="194">
        <f>IF(N459="snížená",J459,0)</f>
        <v>0</v>
      </c>
      <c r="BG459" s="194">
        <f>IF(N459="zákl. přenesená",J459,0)</f>
        <v>0</v>
      </c>
      <c r="BH459" s="194">
        <f>IF(N459="sníž. přenesená",J459,0)</f>
        <v>0</v>
      </c>
      <c r="BI459" s="194">
        <f>IF(N459="nulová",J459,0)</f>
        <v>0</v>
      </c>
      <c r="BJ459" s="18" t="s">
        <v>84</v>
      </c>
      <c r="BK459" s="194">
        <f>ROUND(I459*H459,2)</f>
        <v>0</v>
      </c>
      <c r="BL459" s="18" t="s">
        <v>250</v>
      </c>
      <c r="BM459" s="193" t="s">
        <v>2155</v>
      </c>
    </row>
    <row r="460" s="12" customFormat="1" ht="22.8" customHeight="1">
      <c r="A460" s="12"/>
      <c r="B460" s="168"/>
      <c r="C460" s="12"/>
      <c r="D460" s="169" t="s">
        <v>76</v>
      </c>
      <c r="E460" s="178" t="s">
        <v>861</v>
      </c>
      <c r="F460" s="178" t="s">
        <v>862</v>
      </c>
      <c r="G460" s="12"/>
      <c r="H460" s="12"/>
      <c r="I460" s="171"/>
      <c r="J460" s="179">
        <f>BK460</f>
        <v>0</v>
      </c>
      <c r="K460" s="12"/>
      <c r="L460" s="168"/>
      <c r="M460" s="172"/>
      <c r="N460" s="173"/>
      <c r="O460" s="173"/>
      <c r="P460" s="174">
        <f>SUM(P461:P486)</f>
        <v>0</v>
      </c>
      <c r="Q460" s="173"/>
      <c r="R460" s="174">
        <f>SUM(R461:R486)</f>
        <v>2.5853551500000003</v>
      </c>
      <c r="S460" s="173"/>
      <c r="T460" s="175">
        <f>SUM(T461:T486)</f>
        <v>1.30305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169" t="s">
        <v>86</v>
      </c>
      <c r="AT460" s="176" t="s">
        <v>76</v>
      </c>
      <c r="AU460" s="176" t="s">
        <v>84</v>
      </c>
      <c r="AY460" s="169" t="s">
        <v>168</v>
      </c>
      <c r="BK460" s="177">
        <f>SUM(BK461:BK486)</f>
        <v>0</v>
      </c>
    </row>
    <row r="461" s="2" customFormat="1" ht="24.15" customHeight="1">
      <c r="A461" s="37"/>
      <c r="B461" s="180"/>
      <c r="C461" s="181" t="s">
        <v>854</v>
      </c>
      <c r="D461" s="181" t="s">
        <v>171</v>
      </c>
      <c r="E461" s="182" t="s">
        <v>864</v>
      </c>
      <c r="F461" s="183" t="s">
        <v>865</v>
      </c>
      <c r="G461" s="184" t="s">
        <v>218</v>
      </c>
      <c r="H461" s="185">
        <v>201.06999999999999</v>
      </c>
      <c r="I461" s="186"/>
      <c r="J461" s="187">
        <f>ROUND(I461*H461,2)</f>
        <v>0</v>
      </c>
      <c r="K461" s="188"/>
      <c r="L461" s="38"/>
      <c r="M461" s="189" t="s">
        <v>1</v>
      </c>
      <c r="N461" s="190" t="s">
        <v>42</v>
      </c>
      <c r="O461" s="76"/>
      <c r="P461" s="191">
        <f>O461*H461</f>
        <v>0</v>
      </c>
      <c r="Q461" s="191">
        <v>0</v>
      </c>
      <c r="R461" s="191">
        <f>Q461*H461</f>
        <v>0</v>
      </c>
      <c r="S461" s="191">
        <v>0</v>
      </c>
      <c r="T461" s="192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193" t="s">
        <v>250</v>
      </c>
      <c r="AT461" s="193" t="s">
        <v>171</v>
      </c>
      <c r="AU461" s="193" t="s">
        <v>86</v>
      </c>
      <c r="AY461" s="18" t="s">
        <v>168</v>
      </c>
      <c r="BE461" s="194">
        <f>IF(N461="základní",J461,0)</f>
        <v>0</v>
      </c>
      <c r="BF461" s="194">
        <f>IF(N461="snížená",J461,0)</f>
        <v>0</v>
      </c>
      <c r="BG461" s="194">
        <f>IF(N461="zákl. přenesená",J461,0)</f>
        <v>0</v>
      </c>
      <c r="BH461" s="194">
        <f>IF(N461="sníž. přenesená",J461,0)</f>
        <v>0</v>
      </c>
      <c r="BI461" s="194">
        <f>IF(N461="nulová",J461,0)</f>
        <v>0</v>
      </c>
      <c r="BJ461" s="18" t="s">
        <v>84</v>
      </c>
      <c r="BK461" s="194">
        <f>ROUND(I461*H461,2)</f>
        <v>0</v>
      </c>
      <c r="BL461" s="18" t="s">
        <v>250</v>
      </c>
      <c r="BM461" s="193" t="s">
        <v>2156</v>
      </c>
    </row>
    <row r="462" s="13" customFormat="1">
      <c r="A462" s="13"/>
      <c r="B462" s="211"/>
      <c r="C462" s="13"/>
      <c r="D462" s="195" t="s">
        <v>220</v>
      </c>
      <c r="E462" s="212" t="s">
        <v>1</v>
      </c>
      <c r="F462" s="213" t="s">
        <v>867</v>
      </c>
      <c r="G462" s="13"/>
      <c r="H462" s="214">
        <v>201.06999999999999</v>
      </c>
      <c r="I462" s="215"/>
      <c r="J462" s="13"/>
      <c r="K462" s="13"/>
      <c r="L462" s="211"/>
      <c r="M462" s="216"/>
      <c r="N462" s="217"/>
      <c r="O462" s="217"/>
      <c r="P462" s="217"/>
      <c r="Q462" s="217"/>
      <c r="R462" s="217"/>
      <c r="S462" s="217"/>
      <c r="T462" s="218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12" t="s">
        <v>220</v>
      </c>
      <c r="AU462" s="212" t="s">
        <v>86</v>
      </c>
      <c r="AV462" s="13" t="s">
        <v>86</v>
      </c>
      <c r="AW462" s="13" t="s">
        <v>33</v>
      </c>
      <c r="AX462" s="13" t="s">
        <v>84</v>
      </c>
      <c r="AY462" s="212" t="s">
        <v>168</v>
      </c>
    </row>
    <row r="463" s="2" customFormat="1" ht="24.15" customHeight="1">
      <c r="A463" s="37"/>
      <c r="B463" s="180"/>
      <c r="C463" s="200" t="s">
        <v>857</v>
      </c>
      <c r="D463" s="200" t="s">
        <v>209</v>
      </c>
      <c r="E463" s="201" t="s">
        <v>869</v>
      </c>
      <c r="F463" s="202" t="s">
        <v>870</v>
      </c>
      <c r="G463" s="203" t="s">
        <v>218</v>
      </c>
      <c r="H463" s="204">
        <v>211.124</v>
      </c>
      <c r="I463" s="205"/>
      <c r="J463" s="206">
        <f>ROUND(I463*H463,2)</f>
        <v>0</v>
      </c>
      <c r="K463" s="207"/>
      <c r="L463" s="208"/>
      <c r="M463" s="209" t="s">
        <v>1</v>
      </c>
      <c r="N463" s="210" t="s">
        <v>42</v>
      </c>
      <c r="O463" s="76"/>
      <c r="P463" s="191">
        <f>O463*H463</f>
        <v>0</v>
      </c>
      <c r="Q463" s="191">
        <v>0.0030000000000000001</v>
      </c>
      <c r="R463" s="191">
        <f>Q463*H463</f>
        <v>0.63337200000000005</v>
      </c>
      <c r="S463" s="191">
        <v>0</v>
      </c>
      <c r="T463" s="192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193" t="s">
        <v>333</v>
      </c>
      <c r="AT463" s="193" t="s">
        <v>209</v>
      </c>
      <c r="AU463" s="193" t="s">
        <v>86</v>
      </c>
      <c r="AY463" s="18" t="s">
        <v>168</v>
      </c>
      <c r="BE463" s="194">
        <f>IF(N463="základní",J463,0)</f>
        <v>0</v>
      </c>
      <c r="BF463" s="194">
        <f>IF(N463="snížená",J463,0)</f>
        <v>0</v>
      </c>
      <c r="BG463" s="194">
        <f>IF(N463="zákl. přenesená",J463,0)</f>
        <v>0</v>
      </c>
      <c r="BH463" s="194">
        <f>IF(N463="sníž. přenesená",J463,0)</f>
        <v>0</v>
      </c>
      <c r="BI463" s="194">
        <f>IF(N463="nulová",J463,0)</f>
        <v>0</v>
      </c>
      <c r="BJ463" s="18" t="s">
        <v>84</v>
      </c>
      <c r="BK463" s="194">
        <f>ROUND(I463*H463,2)</f>
        <v>0</v>
      </c>
      <c r="BL463" s="18" t="s">
        <v>250</v>
      </c>
      <c r="BM463" s="193" t="s">
        <v>2157</v>
      </c>
    </row>
    <row r="464" s="13" customFormat="1">
      <c r="A464" s="13"/>
      <c r="B464" s="211"/>
      <c r="C464" s="13"/>
      <c r="D464" s="195" t="s">
        <v>220</v>
      </c>
      <c r="E464" s="13"/>
      <c r="F464" s="213" t="s">
        <v>872</v>
      </c>
      <c r="G464" s="13"/>
      <c r="H464" s="214">
        <v>211.124</v>
      </c>
      <c r="I464" s="215"/>
      <c r="J464" s="13"/>
      <c r="K464" s="13"/>
      <c r="L464" s="211"/>
      <c r="M464" s="216"/>
      <c r="N464" s="217"/>
      <c r="O464" s="217"/>
      <c r="P464" s="217"/>
      <c r="Q464" s="217"/>
      <c r="R464" s="217"/>
      <c r="S464" s="217"/>
      <c r="T464" s="21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12" t="s">
        <v>220</v>
      </c>
      <c r="AU464" s="212" t="s">
        <v>86</v>
      </c>
      <c r="AV464" s="13" t="s">
        <v>86</v>
      </c>
      <c r="AW464" s="13" t="s">
        <v>3</v>
      </c>
      <c r="AX464" s="13" t="s">
        <v>84</v>
      </c>
      <c r="AY464" s="212" t="s">
        <v>168</v>
      </c>
    </row>
    <row r="465" s="2" customFormat="1" ht="24.15" customHeight="1">
      <c r="A465" s="37"/>
      <c r="B465" s="180"/>
      <c r="C465" s="181" t="s">
        <v>863</v>
      </c>
      <c r="D465" s="181" t="s">
        <v>171</v>
      </c>
      <c r="E465" s="182" t="s">
        <v>874</v>
      </c>
      <c r="F465" s="183" t="s">
        <v>875</v>
      </c>
      <c r="G465" s="184" t="s">
        <v>520</v>
      </c>
      <c r="H465" s="185">
        <v>110.7</v>
      </c>
      <c r="I465" s="186"/>
      <c r="J465" s="187">
        <f>ROUND(I465*H465,2)</f>
        <v>0</v>
      </c>
      <c r="K465" s="188"/>
      <c r="L465" s="38"/>
      <c r="M465" s="189" t="s">
        <v>1</v>
      </c>
      <c r="N465" s="190" t="s">
        <v>42</v>
      </c>
      <c r="O465" s="76"/>
      <c r="P465" s="191">
        <f>O465*H465</f>
        <v>0</v>
      </c>
      <c r="Q465" s="191">
        <v>0</v>
      </c>
      <c r="R465" s="191">
        <f>Q465*H465</f>
        <v>0</v>
      </c>
      <c r="S465" s="191">
        <v>0</v>
      </c>
      <c r="T465" s="192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193" t="s">
        <v>250</v>
      </c>
      <c r="AT465" s="193" t="s">
        <v>171</v>
      </c>
      <c r="AU465" s="193" t="s">
        <v>86</v>
      </c>
      <c r="AY465" s="18" t="s">
        <v>168</v>
      </c>
      <c r="BE465" s="194">
        <f>IF(N465="základní",J465,0)</f>
        <v>0</v>
      </c>
      <c r="BF465" s="194">
        <f>IF(N465="snížená",J465,0)</f>
        <v>0</v>
      </c>
      <c r="BG465" s="194">
        <f>IF(N465="zákl. přenesená",J465,0)</f>
        <v>0</v>
      </c>
      <c r="BH465" s="194">
        <f>IF(N465="sníž. přenesená",J465,0)</f>
        <v>0</v>
      </c>
      <c r="BI465" s="194">
        <f>IF(N465="nulová",J465,0)</f>
        <v>0</v>
      </c>
      <c r="BJ465" s="18" t="s">
        <v>84</v>
      </c>
      <c r="BK465" s="194">
        <f>ROUND(I465*H465,2)</f>
        <v>0</v>
      </c>
      <c r="BL465" s="18" t="s">
        <v>250</v>
      </c>
      <c r="BM465" s="193" t="s">
        <v>2158</v>
      </c>
    </row>
    <row r="466" s="13" customFormat="1">
      <c r="A466" s="13"/>
      <c r="B466" s="211"/>
      <c r="C466" s="13"/>
      <c r="D466" s="195" t="s">
        <v>220</v>
      </c>
      <c r="E466" s="212" t="s">
        <v>1</v>
      </c>
      <c r="F466" s="213" t="s">
        <v>877</v>
      </c>
      <c r="G466" s="13"/>
      <c r="H466" s="214">
        <v>110.7</v>
      </c>
      <c r="I466" s="215"/>
      <c r="J466" s="13"/>
      <c r="K466" s="13"/>
      <c r="L466" s="211"/>
      <c r="M466" s="216"/>
      <c r="N466" s="217"/>
      <c r="O466" s="217"/>
      <c r="P466" s="217"/>
      <c r="Q466" s="217"/>
      <c r="R466" s="217"/>
      <c r="S466" s="217"/>
      <c r="T466" s="21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12" t="s">
        <v>220</v>
      </c>
      <c r="AU466" s="212" t="s">
        <v>86</v>
      </c>
      <c r="AV466" s="13" t="s">
        <v>86</v>
      </c>
      <c r="AW466" s="13" t="s">
        <v>33</v>
      </c>
      <c r="AX466" s="13" t="s">
        <v>84</v>
      </c>
      <c r="AY466" s="212" t="s">
        <v>168</v>
      </c>
    </row>
    <row r="467" s="2" customFormat="1" ht="24.15" customHeight="1">
      <c r="A467" s="37"/>
      <c r="B467" s="180"/>
      <c r="C467" s="200" t="s">
        <v>868</v>
      </c>
      <c r="D467" s="200" t="s">
        <v>209</v>
      </c>
      <c r="E467" s="201" t="s">
        <v>879</v>
      </c>
      <c r="F467" s="202" t="s">
        <v>880</v>
      </c>
      <c r="G467" s="203" t="s">
        <v>520</v>
      </c>
      <c r="H467" s="204">
        <v>116.235</v>
      </c>
      <c r="I467" s="205"/>
      <c r="J467" s="206">
        <f>ROUND(I467*H467,2)</f>
        <v>0</v>
      </c>
      <c r="K467" s="207"/>
      <c r="L467" s="208"/>
      <c r="M467" s="209" t="s">
        <v>1</v>
      </c>
      <c r="N467" s="210" t="s">
        <v>42</v>
      </c>
      <c r="O467" s="76"/>
      <c r="P467" s="191">
        <f>O467*H467</f>
        <v>0</v>
      </c>
      <c r="Q467" s="191">
        <v>5.0000000000000002E-05</v>
      </c>
      <c r="R467" s="191">
        <f>Q467*H467</f>
        <v>0.0058117500000000001</v>
      </c>
      <c r="S467" s="191">
        <v>0</v>
      </c>
      <c r="T467" s="192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93" t="s">
        <v>333</v>
      </c>
      <c r="AT467" s="193" t="s">
        <v>209</v>
      </c>
      <c r="AU467" s="193" t="s">
        <v>86</v>
      </c>
      <c r="AY467" s="18" t="s">
        <v>168</v>
      </c>
      <c r="BE467" s="194">
        <f>IF(N467="základní",J467,0)</f>
        <v>0</v>
      </c>
      <c r="BF467" s="194">
        <f>IF(N467="snížená",J467,0)</f>
        <v>0</v>
      </c>
      <c r="BG467" s="194">
        <f>IF(N467="zákl. přenesená",J467,0)</f>
        <v>0</v>
      </c>
      <c r="BH467" s="194">
        <f>IF(N467="sníž. přenesená",J467,0)</f>
        <v>0</v>
      </c>
      <c r="BI467" s="194">
        <f>IF(N467="nulová",J467,0)</f>
        <v>0</v>
      </c>
      <c r="BJ467" s="18" t="s">
        <v>84</v>
      </c>
      <c r="BK467" s="194">
        <f>ROUND(I467*H467,2)</f>
        <v>0</v>
      </c>
      <c r="BL467" s="18" t="s">
        <v>250</v>
      </c>
      <c r="BM467" s="193" t="s">
        <v>2159</v>
      </c>
    </row>
    <row r="468" s="13" customFormat="1">
      <c r="A468" s="13"/>
      <c r="B468" s="211"/>
      <c r="C468" s="13"/>
      <c r="D468" s="195" t="s">
        <v>220</v>
      </c>
      <c r="E468" s="13"/>
      <c r="F468" s="213" t="s">
        <v>882</v>
      </c>
      <c r="G468" s="13"/>
      <c r="H468" s="214">
        <v>116.235</v>
      </c>
      <c r="I468" s="215"/>
      <c r="J468" s="13"/>
      <c r="K468" s="13"/>
      <c r="L468" s="211"/>
      <c r="M468" s="216"/>
      <c r="N468" s="217"/>
      <c r="O468" s="217"/>
      <c r="P468" s="217"/>
      <c r="Q468" s="217"/>
      <c r="R468" s="217"/>
      <c r="S468" s="217"/>
      <c r="T468" s="21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12" t="s">
        <v>220</v>
      </c>
      <c r="AU468" s="212" t="s">
        <v>86</v>
      </c>
      <c r="AV468" s="13" t="s">
        <v>86</v>
      </c>
      <c r="AW468" s="13" t="s">
        <v>3</v>
      </c>
      <c r="AX468" s="13" t="s">
        <v>84</v>
      </c>
      <c r="AY468" s="212" t="s">
        <v>168</v>
      </c>
    </row>
    <row r="469" s="2" customFormat="1" ht="37.8" customHeight="1">
      <c r="A469" s="37"/>
      <c r="B469" s="180"/>
      <c r="C469" s="181" t="s">
        <v>873</v>
      </c>
      <c r="D469" s="181" t="s">
        <v>171</v>
      </c>
      <c r="E469" s="182" t="s">
        <v>921</v>
      </c>
      <c r="F469" s="183" t="s">
        <v>922</v>
      </c>
      <c r="G469" s="184" t="s">
        <v>218</v>
      </c>
      <c r="H469" s="185">
        <v>217.17500000000001</v>
      </c>
      <c r="I469" s="186"/>
      <c r="J469" s="187">
        <f>ROUND(I469*H469,2)</f>
        <v>0</v>
      </c>
      <c r="K469" s="188"/>
      <c r="L469" s="38"/>
      <c r="M469" s="189" t="s">
        <v>1</v>
      </c>
      <c r="N469" s="190" t="s">
        <v>42</v>
      </c>
      <c r="O469" s="76"/>
      <c r="P469" s="191">
        <f>O469*H469</f>
        <v>0</v>
      </c>
      <c r="Q469" s="191">
        <v>0</v>
      </c>
      <c r="R469" s="191">
        <f>Q469*H469</f>
        <v>0</v>
      </c>
      <c r="S469" s="191">
        <v>0.0060000000000000001</v>
      </c>
      <c r="T469" s="192">
        <f>S469*H469</f>
        <v>1.30305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93" t="s">
        <v>250</v>
      </c>
      <c r="AT469" s="193" t="s">
        <v>171</v>
      </c>
      <c r="AU469" s="193" t="s">
        <v>86</v>
      </c>
      <c r="AY469" s="18" t="s">
        <v>168</v>
      </c>
      <c r="BE469" s="194">
        <f>IF(N469="základní",J469,0)</f>
        <v>0</v>
      </c>
      <c r="BF469" s="194">
        <f>IF(N469="snížená",J469,0)</f>
        <v>0</v>
      </c>
      <c r="BG469" s="194">
        <f>IF(N469="zákl. přenesená",J469,0)</f>
        <v>0</v>
      </c>
      <c r="BH469" s="194">
        <f>IF(N469="sníž. přenesená",J469,0)</f>
        <v>0</v>
      </c>
      <c r="BI469" s="194">
        <f>IF(N469="nulová",J469,0)</f>
        <v>0</v>
      </c>
      <c r="BJ469" s="18" t="s">
        <v>84</v>
      </c>
      <c r="BK469" s="194">
        <f>ROUND(I469*H469,2)</f>
        <v>0</v>
      </c>
      <c r="BL469" s="18" t="s">
        <v>250</v>
      </c>
      <c r="BM469" s="193" t="s">
        <v>2160</v>
      </c>
    </row>
    <row r="470" s="13" customFormat="1">
      <c r="A470" s="13"/>
      <c r="B470" s="211"/>
      <c r="C470" s="13"/>
      <c r="D470" s="195" t="s">
        <v>220</v>
      </c>
      <c r="E470" s="212" t="s">
        <v>1</v>
      </c>
      <c r="F470" s="213" t="s">
        <v>924</v>
      </c>
      <c r="G470" s="13"/>
      <c r="H470" s="214">
        <v>217.17500000000001</v>
      </c>
      <c r="I470" s="215"/>
      <c r="J470" s="13"/>
      <c r="K470" s="13"/>
      <c r="L470" s="211"/>
      <c r="M470" s="216"/>
      <c r="N470" s="217"/>
      <c r="O470" s="217"/>
      <c r="P470" s="217"/>
      <c r="Q470" s="217"/>
      <c r="R470" s="217"/>
      <c r="S470" s="217"/>
      <c r="T470" s="21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12" t="s">
        <v>220</v>
      </c>
      <c r="AU470" s="212" t="s">
        <v>86</v>
      </c>
      <c r="AV470" s="13" t="s">
        <v>86</v>
      </c>
      <c r="AW470" s="13" t="s">
        <v>33</v>
      </c>
      <c r="AX470" s="13" t="s">
        <v>84</v>
      </c>
      <c r="AY470" s="212" t="s">
        <v>168</v>
      </c>
    </row>
    <row r="471" s="2" customFormat="1" ht="24.15" customHeight="1">
      <c r="A471" s="37"/>
      <c r="B471" s="180"/>
      <c r="C471" s="181" t="s">
        <v>878</v>
      </c>
      <c r="D471" s="181" t="s">
        <v>171</v>
      </c>
      <c r="E471" s="182" t="s">
        <v>884</v>
      </c>
      <c r="F471" s="183" t="s">
        <v>885</v>
      </c>
      <c r="G471" s="184" t="s">
        <v>218</v>
      </c>
      <c r="H471" s="185">
        <v>202.41</v>
      </c>
      <c r="I471" s="186"/>
      <c r="J471" s="187">
        <f>ROUND(I471*H471,2)</f>
        <v>0</v>
      </c>
      <c r="K471" s="188"/>
      <c r="L471" s="38"/>
      <c r="M471" s="189" t="s">
        <v>1</v>
      </c>
      <c r="N471" s="190" t="s">
        <v>42</v>
      </c>
      <c r="O471" s="76"/>
      <c r="P471" s="191">
        <f>O471*H471</f>
        <v>0</v>
      </c>
      <c r="Q471" s="191">
        <v>0</v>
      </c>
      <c r="R471" s="191">
        <f>Q471*H471</f>
        <v>0</v>
      </c>
      <c r="S471" s="191">
        <v>0</v>
      </c>
      <c r="T471" s="192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193" t="s">
        <v>250</v>
      </c>
      <c r="AT471" s="193" t="s">
        <v>171</v>
      </c>
      <c r="AU471" s="193" t="s">
        <v>86</v>
      </c>
      <c r="AY471" s="18" t="s">
        <v>168</v>
      </c>
      <c r="BE471" s="194">
        <f>IF(N471="základní",J471,0)</f>
        <v>0</v>
      </c>
      <c r="BF471" s="194">
        <f>IF(N471="snížená",J471,0)</f>
        <v>0</v>
      </c>
      <c r="BG471" s="194">
        <f>IF(N471="zákl. přenesená",J471,0)</f>
        <v>0</v>
      </c>
      <c r="BH471" s="194">
        <f>IF(N471="sníž. přenesená",J471,0)</f>
        <v>0</v>
      </c>
      <c r="BI471" s="194">
        <f>IF(N471="nulová",J471,0)</f>
        <v>0</v>
      </c>
      <c r="BJ471" s="18" t="s">
        <v>84</v>
      </c>
      <c r="BK471" s="194">
        <f>ROUND(I471*H471,2)</f>
        <v>0</v>
      </c>
      <c r="BL471" s="18" t="s">
        <v>250</v>
      </c>
      <c r="BM471" s="193" t="s">
        <v>2161</v>
      </c>
    </row>
    <row r="472" s="13" customFormat="1">
      <c r="A472" s="13"/>
      <c r="B472" s="211"/>
      <c r="C472" s="13"/>
      <c r="D472" s="195" t="s">
        <v>220</v>
      </c>
      <c r="E472" s="212" t="s">
        <v>1</v>
      </c>
      <c r="F472" s="213" t="s">
        <v>887</v>
      </c>
      <c r="G472" s="13"/>
      <c r="H472" s="214">
        <v>202.41</v>
      </c>
      <c r="I472" s="215"/>
      <c r="J472" s="13"/>
      <c r="K472" s="13"/>
      <c r="L472" s="211"/>
      <c r="M472" s="216"/>
      <c r="N472" s="217"/>
      <c r="O472" s="217"/>
      <c r="P472" s="217"/>
      <c r="Q472" s="217"/>
      <c r="R472" s="217"/>
      <c r="S472" s="217"/>
      <c r="T472" s="218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12" t="s">
        <v>220</v>
      </c>
      <c r="AU472" s="212" t="s">
        <v>86</v>
      </c>
      <c r="AV472" s="13" t="s">
        <v>86</v>
      </c>
      <c r="AW472" s="13" t="s">
        <v>33</v>
      </c>
      <c r="AX472" s="13" t="s">
        <v>84</v>
      </c>
      <c r="AY472" s="212" t="s">
        <v>168</v>
      </c>
    </row>
    <row r="473" s="2" customFormat="1" ht="24.15" customHeight="1">
      <c r="A473" s="37"/>
      <c r="B473" s="180"/>
      <c r="C473" s="200" t="s">
        <v>883</v>
      </c>
      <c r="D473" s="200" t="s">
        <v>209</v>
      </c>
      <c r="E473" s="201" t="s">
        <v>889</v>
      </c>
      <c r="F473" s="202" t="s">
        <v>890</v>
      </c>
      <c r="G473" s="203" t="s">
        <v>218</v>
      </c>
      <c r="H473" s="204">
        <v>425.06099999999998</v>
      </c>
      <c r="I473" s="205"/>
      <c r="J473" s="206">
        <f>ROUND(I473*H473,2)</f>
        <v>0</v>
      </c>
      <c r="K473" s="207"/>
      <c r="L473" s="208"/>
      <c r="M473" s="209" t="s">
        <v>1</v>
      </c>
      <c r="N473" s="210" t="s">
        <v>42</v>
      </c>
      <c r="O473" s="76"/>
      <c r="P473" s="191">
        <f>O473*H473</f>
        <v>0</v>
      </c>
      <c r="Q473" s="191">
        <v>0.0030000000000000001</v>
      </c>
      <c r="R473" s="191">
        <f>Q473*H473</f>
        <v>1.275183</v>
      </c>
      <c r="S473" s="191">
        <v>0</v>
      </c>
      <c r="T473" s="192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93" t="s">
        <v>333</v>
      </c>
      <c r="AT473" s="193" t="s">
        <v>209</v>
      </c>
      <c r="AU473" s="193" t="s">
        <v>86</v>
      </c>
      <c r="AY473" s="18" t="s">
        <v>168</v>
      </c>
      <c r="BE473" s="194">
        <f>IF(N473="základní",J473,0)</f>
        <v>0</v>
      </c>
      <c r="BF473" s="194">
        <f>IF(N473="snížená",J473,0)</f>
        <v>0</v>
      </c>
      <c r="BG473" s="194">
        <f>IF(N473="zákl. přenesená",J473,0)</f>
        <v>0</v>
      </c>
      <c r="BH473" s="194">
        <f>IF(N473="sníž. přenesená",J473,0)</f>
        <v>0</v>
      </c>
      <c r="BI473" s="194">
        <f>IF(N473="nulová",J473,0)</f>
        <v>0</v>
      </c>
      <c r="BJ473" s="18" t="s">
        <v>84</v>
      </c>
      <c r="BK473" s="194">
        <f>ROUND(I473*H473,2)</f>
        <v>0</v>
      </c>
      <c r="BL473" s="18" t="s">
        <v>250</v>
      </c>
      <c r="BM473" s="193" t="s">
        <v>2162</v>
      </c>
    </row>
    <row r="474" s="13" customFormat="1">
      <c r="A474" s="13"/>
      <c r="B474" s="211"/>
      <c r="C474" s="13"/>
      <c r="D474" s="195" t="s">
        <v>220</v>
      </c>
      <c r="E474" s="13"/>
      <c r="F474" s="213" t="s">
        <v>892</v>
      </c>
      <c r="G474" s="13"/>
      <c r="H474" s="214">
        <v>425.06099999999998</v>
      </c>
      <c r="I474" s="215"/>
      <c r="J474" s="13"/>
      <c r="K474" s="13"/>
      <c r="L474" s="211"/>
      <c r="M474" s="216"/>
      <c r="N474" s="217"/>
      <c r="O474" s="217"/>
      <c r="P474" s="217"/>
      <c r="Q474" s="217"/>
      <c r="R474" s="217"/>
      <c r="S474" s="217"/>
      <c r="T474" s="21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12" t="s">
        <v>220</v>
      </c>
      <c r="AU474" s="212" t="s">
        <v>86</v>
      </c>
      <c r="AV474" s="13" t="s">
        <v>86</v>
      </c>
      <c r="AW474" s="13" t="s">
        <v>3</v>
      </c>
      <c r="AX474" s="13" t="s">
        <v>84</v>
      </c>
      <c r="AY474" s="212" t="s">
        <v>168</v>
      </c>
    </row>
    <row r="475" s="2" customFormat="1" ht="24.15" customHeight="1">
      <c r="A475" s="37"/>
      <c r="B475" s="180"/>
      <c r="C475" s="181" t="s">
        <v>888</v>
      </c>
      <c r="D475" s="181" t="s">
        <v>171</v>
      </c>
      <c r="E475" s="182" t="s">
        <v>894</v>
      </c>
      <c r="F475" s="183" t="s">
        <v>895</v>
      </c>
      <c r="G475" s="184" t="s">
        <v>218</v>
      </c>
      <c r="H475" s="185">
        <v>202.41</v>
      </c>
      <c r="I475" s="186"/>
      <c r="J475" s="187">
        <f>ROUND(I475*H475,2)</f>
        <v>0</v>
      </c>
      <c r="K475" s="188"/>
      <c r="L475" s="38"/>
      <c r="M475" s="189" t="s">
        <v>1</v>
      </c>
      <c r="N475" s="190" t="s">
        <v>42</v>
      </c>
      <c r="O475" s="76"/>
      <c r="P475" s="191">
        <f>O475*H475</f>
        <v>0</v>
      </c>
      <c r="Q475" s="191">
        <v>0</v>
      </c>
      <c r="R475" s="191">
        <f>Q475*H475</f>
        <v>0</v>
      </c>
      <c r="S475" s="191">
        <v>0</v>
      </c>
      <c r="T475" s="192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93" t="s">
        <v>250</v>
      </c>
      <c r="AT475" s="193" t="s">
        <v>171</v>
      </c>
      <c r="AU475" s="193" t="s">
        <v>86</v>
      </c>
      <c r="AY475" s="18" t="s">
        <v>168</v>
      </c>
      <c r="BE475" s="194">
        <f>IF(N475="základní",J475,0)</f>
        <v>0</v>
      </c>
      <c r="BF475" s="194">
        <f>IF(N475="snížená",J475,0)</f>
        <v>0</v>
      </c>
      <c r="BG475" s="194">
        <f>IF(N475="zákl. přenesená",J475,0)</f>
        <v>0</v>
      </c>
      <c r="BH475" s="194">
        <f>IF(N475="sníž. přenesená",J475,0)</f>
        <v>0</v>
      </c>
      <c r="BI475" s="194">
        <f>IF(N475="nulová",J475,0)</f>
        <v>0</v>
      </c>
      <c r="BJ475" s="18" t="s">
        <v>84</v>
      </c>
      <c r="BK475" s="194">
        <f>ROUND(I475*H475,2)</f>
        <v>0</v>
      </c>
      <c r="BL475" s="18" t="s">
        <v>250</v>
      </c>
      <c r="BM475" s="193" t="s">
        <v>2163</v>
      </c>
    </row>
    <row r="476" s="2" customFormat="1" ht="16.5" customHeight="1">
      <c r="A476" s="37"/>
      <c r="B476" s="180"/>
      <c r="C476" s="200" t="s">
        <v>893</v>
      </c>
      <c r="D476" s="200" t="s">
        <v>209</v>
      </c>
      <c r="E476" s="201" t="s">
        <v>898</v>
      </c>
      <c r="F476" s="202" t="s">
        <v>899</v>
      </c>
      <c r="G476" s="203" t="s">
        <v>225</v>
      </c>
      <c r="H476" s="204">
        <v>25.504000000000001</v>
      </c>
      <c r="I476" s="205"/>
      <c r="J476" s="206">
        <f>ROUND(I476*H476,2)</f>
        <v>0</v>
      </c>
      <c r="K476" s="207"/>
      <c r="L476" s="208"/>
      <c r="M476" s="209" t="s">
        <v>1</v>
      </c>
      <c r="N476" s="210" t="s">
        <v>42</v>
      </c>
      <c r="O476" s="76"/>
      <c r="P476" s="191">
        <f>O476*H476</f>
        <v>0</v>
      </c>
      <c r="Q476" s="191">
        <v>0.02</v>
      </c>
      <c r="R476" s="191">
        <f>Q476*H476</f>
        <v>0.51008000000000009</v>
      </c>
      <c r="S476" s="191">
        <v>0</v>
      </c>
      <c r="T476" s="192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93" t="s">
        <v>333</v>
      </c>
      <c r="AT476" s="193" t="s">
        <v>209</v>
      </c>
      <c r="AU476" s="193" t="s">
        <v>86</v>
      </c>
      <c r="AY476" s="18" t="s">
        <v>168</v>
      </c>
      <c r="BE476" s="194">
        <f>IF(N476="základní",J476,0)</f>
        <v>0</v>
      </c>
      <c r="BF476" s="194">
        <f>IF(N476="snížená",J476,0)</f>
        <v>0</v>
      </c>
      <c r="BG476" s="194">
        <f>IF(N476="zákl. přenesená",J476,0)</f>
        <v>0</v>
      </c>
      <c r="BH476" s="194">
        <f>IF(N476="sníž. přenesená",J476,0)</f>
        <v>0</v>
      </c>
      <c r="BI476" s="194">
        <f>IF(N476="nulová",J476,0)</f>
        <v>0</v>
      </c>
      <c r="BJ476" s="18" t="s">
        <v>84</v>
      </c>
      <c r="BK476" s="194">
        <f>ROUND(I476*H476,2)</f>
        <v>0</v>
      </c>
      <c r="BL476" s="18" t="s">
        <v>250</v>
      </c>
      <c r="BM476" s="193" t="s">
        <v>2164</v>
      </c>
    </row>
    <row r="477" s="13" customFormat="1">
      <c r="A477" s="13"/>
      <c r="B477" s="211"/>
      <c r="C477" s="13"/>
      <c r="D477" s="195" t="s">
        <v>220</v>
      </c>
      <c r="E477" s="13"/>
      <c r="F477" s="213" t="s">
        <v>901</v>
      </c>
      <c r="G477" s="13"/>
      <c r="H477" s="214">
        <v>25.504000000000001</v>
      </c>
      <c r="I477" s="215"/>
      <c r="J477" s="13"/>
      <c r="K477" s="13"/>
      <c r="L477" s="211"/>
      <c r="M477" s="216"/>
      <c r="N477" s="217"/>
      <c r="O477" s="217"/>
      <c r="P477" s="217"/>
      <c r="Q477" s="217"/>
      <c r="R477" s="217"/>
      <c r="S477" s="217"/>
      <c r="T477" s="218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12" t="s">
        <v>220</v>
      </c>
      <c r="AU477" s="212" t="s">
        <v>86</v>
      </c>
      <c r="AV477" s="13" t="s">
        <v>86</v>
      </c>
      <c r="AW477" s="13" t="s">
        <v>3</v>
      </c>
      <c r="AX477" s="13" t="s">
        <v>84</v>
      </c>
      <c r="AY477" s="212" t="s">
        <v>168</v>
      </c>
    </row>
    <row r="478" s="2" customFormat="1" ht="37.8" customHeight="1">
      <c r="A478" s="37"/>
      <c r="B478" s="180"/>
      <c r="C478" s="181" t="s">
        <v>897</v>
      </c>
      <c r="D478" s="181" t="s">
        <v>171</v>
      </c>
      <c r="E478" s="182" t="s">
        <v>903</v>
      </c>
      <c r="F478" s="183" t="s">
        <v>904</v>
      </c>
      <c r="G478" s="184" t="s">
        <v>520</v>
      </c>
      <c r="H478" s="185">
        <v>59.799999999999997</v>
      </c>
      <c r="I478" s="186"/>
      <c r="J478" s="187">
        <f>ROUND(I478*H478,2)</f>
        <v>0</v>
      </c>
      <c r="K478" s="188"/>
      <c r="L478" s="38"/>
      <c r="M478" s="189" t="s">
        <v>1</v>
      </c>
      <c r="N478" s="190" t="s">
        <v>42</v>
      </c>
      <c r="O478" s="76"/>
      <c r="P478" s="191">
        <f>O478*H478</f>
        <v>0</v>
      </c>
      <c r="Q478" s="191">
        <v>0.00019000000000000001</v>
      </c>
      <c r="R478" s="191">
        <f>Q478*H478</f>
        <v>0.011362000000000001</v>
      </c>
      <c r="S478" s="191">
        <v>0</v>
      </c>
      <c r="T478" s="192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93" t="s">
        <v>250</v>
      </c>
      <c r="AT478" s="193" t="s">
        <v>171</v>
      </c>
      <c r="AU478" s="193" t="s">
        <v>86</v>
      </c>
      <c r="AY478" s="18" t="s">
        <v>168</v>
      </c>
      <c r="BE478" s="194">
        <f>IF(N478="základní",J478,0)</f>
        <v>0</v>
      </c>
      <c r="BF478" s="194">
        <f>IF(N478="snížená",J478,0)</f>
        <v>0</v>
      </c>
      <c r="BG478" s="194">
        <f>IF(N478="zákl. přenesená",J478,0)</f>
        <v>0</v>
      </c>
      <c r="BH478" s="194">
        <f>IF(N478="sníž. přenesená",J478,0)</f>
        <v>0</v>
      </c>
      <c r="BI478" s="194">
        <f>IF(N478="nulová",J478,0)</f>
        <v>0</v>
      </c>
      <c r="BJ478" s="18" t="s">
        <v>84</v>
      </c>
      <c r="BK478" s="194">
        <f>ROUND(I478*H478,2)</f>
        <v>0</v>
      </c>
      <c r="BL478" s="18" t="s">
        <v>250</v>
      </c>
      <c r="BM478" s="193" t="s">
        <v>2165</v>
      </c>
    </row>
    <row r="479" s="13" customFormat="1">
      <c r="A479" s="13"/>
      <c r="B479" s="211"/>
      <c r="C479" s="13"/>
      <c r="D479" s="195" t="s">
        <v>220</v>
      </c>
      <c r="E479" s="212" t="s">
        <v>1</v>
      </c>
      <c r="F479" s="213" t="s">
        <v>906</v>
      </c>
      <c r="G479" s="13"/>
      <c r="H479" s="214">
        <v>59.799999999999997</v>
      </c>
      <c r="I479" s="215"/>
      <c r="J479" s="13"/>
      <c r="K479" s="13"/>
      <c r="L479" s="211"/>
      <c r="M479" s="216"/>
      <c r="N479" s="217"/>
      <c r="O479" s="217"/>
      <c r="P479" s="217"/>
      <c r="Q479" s="217"/>
      <c r="R479" s="217"/>
      <c r="S479" s="217"/>
      <c r="T479" s="218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12" t="s">
        <v>220</v>
      </c>
      <c r="AU479" s="212" t="s">
        <v>86</v>
      </c>
      <c r="AV479" s="13" t="s">
        <v>86</v>
      </c>
      <c r="AW479" s="13" t="s">
        <v>33</v>
      </c>
      <c r="AX479" s="13" t="s">
        <v>84</v>
      </c>
      <c r="AY479" s="212" t="s">
        <v>168</v>
      </c>
    </row>
    <row r="480" s="2" customFormat="1" ht="16.5" customHeight="1">
      <c r="A480" s="37"/>
      <c r="B480" s="180"/>
      <c r="C480" s="200" t="s">
        <v>902</v>
      </c>
      <c r="D480" s="200" t="s">
        <v>209</v>
      </c>
      <c r="E480" s="201" t="s">
        <v>898</v>
      </c>
      <c r="F480" s="202" t="s">
        <v>899</v>
      </c>
      <c r="G480" s="203" t="s">
        <v>225</v>
      </c>
      <c r="H480" s="204">
        <v>2.613</v>
      </c>
      <c r="I480" s="205"/>
      <c r="J480" s="206">
        <f>ROUND(I480*H480,2)</f>
        <v>0</v>
      </c>
      <c r="K480" s="207"/>
      <c r="L480" s="208"/>
      <c r="M480" s="209" t="s">
        <v>1</v>
      </c>
      <c r="N480" s="210" t="s">
        <v>42</v>
      </c>
      <c r="O480" s="76"/>
      <c r="P480" s="191">
        <f>O480*H480</f>
        <v>0</v>
      </c>
      <c r="Q480" s="191">
        <v>0.02</v>
      </c>
      <c r="R480" s="191">
        <f>Q480*H480</f>
        <v>0.052260000000000001</v>
      </c>
      <c r="S480" s="191">
        <v>0</v>
      </c>
      <c r="T480" s="192">
        <f>S480*H480</f>
        <v>0</v>
      </c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R480" s="193" t="s">
        <v>333</v>
      </c>
      <c r="AT480" s="193" t="s">
        <v>209</v>
      </c>
      <c r="AU480" s="193" t="s">
        <v>86</v>
      </c>
      <c r="AY480" s="18" t="s">
        <v>168</v>
      </c>
      <c r="BE480" s="194">
        <f>IF(N480="základní",J480,0)</f>
        <v>0</v>
      </c>
      <c r="BF480" s="194">
        <f>IF(N480="snížená",J480,0)</f>
        <v>0</v>
      </c>
      <c r="BG480" s="194">
        <f>IF(N480="zákl. přenesená",J480,0)</f>
        <v>0</v>
      </c>
      <c r="BH480" s="194">
        <f>IF(N480="sníž. přenesená",J480,0)</f>
        <v>0</v>
      </c>
      <c r="BI480" s="194">
        <f>IF(N480="nulová",J480,0)</f>
        <v>0</v>
      </c>
      <c r="BJ480" s="18" t="s">
        <v>84</v>
      </c>
      <c r="BK480" s="194">
        <f>ROUND(I480*H480,2)</f>
        <v>0</v>
      </c>
      <c r="BL480" s="18" t="s">
        <v>250</v>
      </c>
      <c r="BM480" s="193" t="s">
        <v>2166</v>
      </c>
    </row>
    <row r="481" s="13" customFormat="1">
      <c r="A481" s="13"/>
      <c r="B481" s="211"/>
      <c r="C481" s="13"/>
      <c r="D481" s="195" t="s">
        <v>220</v>
      </c>
      <c r="E481" s="13"/>
      <c r="F481" s="213" t="s">
        <v>909</v>
      </c>
      <c r="G481" s="13"/>
      <c r="H481" s="214">
        <v>2.613</v>
      </c>
      <c r="I481" s="215"/>
      <c r="J481" s="13"/>
      <c r="K481" s="13"/>
      <c r="L481" s="211"/>
      <c r="M481" s="216"/>
      <c r="N481" s="217"/>
      <c r="O481" s="217"/>
      <c r="P481" s="217"/>
      <c r="Q481" s="217"/>
      <c r="R481" s="217"/>
      <c r="S481" s="217"/>
      <c r="T481" s="21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12" t="s">
        <v>220</v>
      </c>
      <c r="AU481" s="212" t="s">
        <v>86</v>
      </c>
      <c r="AV481" s="13" t="s">
        <v>86</v>
      </c>
      <c r="AW481" s="13" t="s">
        <v>3</v>
      </c>
      <c r="AX481" s="13" t="s">
        <v>84</v>
      </c>
      <c r="AY481" s="212" t="s">
        <v>168</v>
      </c>
    </row>
    <row r="482" s="2" customFormat="1" ht="33" customHeight="1">
      <c r="A482" s="37"/>
      <c r="B482" s="180"/>
      <c r="C482" s="181" t="s">
        <v>907</v>
      </c>
      <c r="D482" s="181" t="s">
        <v>171</v>
      </c>
      <c r="E482" s="182" t="s">
        <v>911</v>
      </c>
      <c r="F482" s="183" t="s">
        <v>912</v>
      </c>
      <c r="G482" s="184" t="s">
        <v>218</v>
      </c>
      <c r="H482" s="185">
        <v>34.560000000000002</v>
      </c>
      <c r="I482" s="186"/>
      <c r="J482" s="187">
        <f>ROUND(I482*H482,2)</f>
        <v>0</v>
      </c>
      <c r="K482" s="188"/>
      <c r="L482" s="38"/>
      <c r="M482" s="189" t="s">
        <v>1</v>
      </c>
      <c r="N482" s="190" t="s">
        <v>42</v>
      </c>
      <c r="O482" s="76"/>
      <c r="P482" s="191">
        <f>O482*H482</f>
        <v>0</v>
      </c>
      <c r="Q482" s="191">
        <v>0.00019000000000000001</v>
      </c>
      <c r="R482" s="191">
        <f>Q482*H482</f>
        <v>0.0065664000000000009</v>
      </c>
      <c r="S482" s="191">
        <v>0</v>
      </c>
      <c r="T482" s="192">
        <f>S482*H482</f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R482" s="193" t="s">
        <v>250</v>
      </c>
      <c r="AT482" s="193" t="s">
        <v>171</v>
      </c>
      <c r="AU482" s="193" t="s">
        <v>86</v>
      </c>
      <c r="AY482" s="18" t="s">
        <v>168</v>
      </c>
      <c r="BE482" s="194">
        <f>IF(N482="základní",J482,0)</f>
        <v>0</v>
      </c>
      <c r="BF482" s="194">
        <f>IF(N482="snížená",J482,0)</f>
        <v>0</v>
      </c>
      <c r="BG482" s="194">
        <f>IF(N482="zákl. přenesená",J482,0)</f>
        <v>0</v>
      </c>
      <c r="BH482" s="194">
        <f>IF(N482="sníž. přenesená",J482,0)</f>
        <v>0</v>
      </c>
      <c r="BI482" s="194">
        <f>IF(N482="nulová",J482,0)</f>
        <v>0</v>
      </c>
      <c r="BJ482" s="18" t="s">
        <v>84</v>
      </c>
      <c r="BK482" s="194">
        <f>ROUND(I482*H482,2)</f>
        <v>0</v>
      </c>
      <c r="BL482" s="18" t="s">
        <v>250</v>
      </c>
      <c r="BM482" s="193" t="s">
        <v>2167</v>
      </c>
    </row>
    <row r="483" s="13" customFormat="1">
      <c r="A483" s="13"/>
      <c r="B483" s="211"/>
      <c r="C483" s="13"/>
      <c r="D483" s="195" t="s">
        <v>220</v>
      </c>
      <c r="E483" s="212" t="s">
        <v>1</v>
      </c>
      <c r="F483" s="213" t="s">
        <v>914</v>
      </c>
      <c r="G483" s="13"/>
      <c r="H483" s="214">
        <v>34.560000000000002</v>
      </c>
      <c r="I483" s="215"/>
      <c r="J483" s="13"/>
      <c r="K483" s="13"/>
      <c r="L483" s="211"/>
      <c r="M483" s="216"/>
      <c r="N483" s="217"/>
      <c r="O483" s="217"/>
      <c r="P483" s="217"/>
      <c r="Q483" s="217"/>
      <c r="R483" s="217"/>
      <c r="S483" s="217"/>
      <c r="T483" s="218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12" t="s">
        <v>220</v>
      </c>
      <c r="AU483" s="212" t="s">
        <v>86</v>
      </c>
      <c r="AV483" s="13" t="s">
        <v>86</v>
      </c>
      <c r="AW483" s="13" t="s">
        <v>33</v>
      </c>
      <c r="AX483" s="13" t="s">
        <v>84</v>
      </c>
      <c r="AY483" s="212" t="s">
        <v>168</v>
      </c>
    </row>
    <row r="484" s="2" customFormat="1" ht="24.15" customHeight="1">
      <c r="A484" s="37"/>
      <c r="B484" s="180"/>
      <c r="C484" s="200" t="s">
        <v>910</v>
      </c>
      <c r="D484" s="200" t="s">
        <v>209</v>
      </c>
      <c r="E484" s="201" t="s">
        <v>916</v>
      </c>
      <c r="F484" s="202" t="s">
        <v>917</v>
      </c>
      <c r="G484" s="203" t="s">
        <v>218</v>
      </c>
      <c r="H484" s="204">
        <v>36.287999999999997</v>
      </c>
      <c r="I484" s="205"/>
      <c r="J484" s="206">
        <f>ROUND(I484*H484,2)</f>
        <v>0</v>
      </c>
      <c r="K484" s="207"/>
      <c r="L484" s="208"/>
      <c r="M484" s="209" t="s">
        <v>1</v>
      </c>
      <c r="N484" s="210" t="s">
        <v>42</v>
      </c>
      <c r="O484" s="76"/>
      <c r="P484" s="191">
        <f>O484*H484</f>
        <v>0</v>
      </c>
      <c r="Q484" s="191">
        <v>0.0025000000000000001</v>
      </c>
      <c r="R484" s="191">
        <f>Q484*H484</f>
        <v>0.090719999999999995</v>
      </c>
      <c r="S484" s="191">
        <v>0</v>
      </c>
      <c r="T484" s="192">
        <f>S484*H484</f>
        <v>0</v>
      </c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R484" s="193" t="s">
        <v>333</v>
      </c>
      <c r="AT484" s="193" t="s">
        <v>209</v>
      </c>
      <c r="AU484" s="193" t="s">
        <v>86</v>
      </c>
      <c r="AY484" s="18" t="s">
        <v>168</v>
      </c>
      <c r="BE484" s="194">
        <f>IF(N484="základní",J484,0)</f>
        <v>0</v>
      </c>
      <c r="BF484" s="194">
        <f>IF(N484="snížená",J484,0)</f>
        <v>0</v>
      </c>
      <c r="BG484" s="194">
        <f>IF(N484="zákl. přenesená",J484,0)</f>
        <v>0</v>
      </c>
      <c r="BH484" s="194">
        <f>IF(N484="sníž. přenesená",J484,0)</f>
        <v>0</v>
      </c>
      <c r="BI484" s="194">
        <f>IF(N484="nulová",J484,0)</f>
        <v>0</v>
      </c>
      <c r="BJ484" s="18" t="s">
        <v>84</v>
      </c>
      <c r="BK484" s="194">
        <f>ROUND(I484*H484,2)</f>
        <v>0</v>
      </c>
      <c r="BL484" s="18" t="s">
        <v>250</v>
      </c>
      <c r="BM484" s="193" t="s">
        <v>2168</v>
      </c>
    </row>
    <row r="485" s="13" customFormat="1">
      <c r="A485" s="13"/>
      <c r="B485" s="211"/>
      <c r="C485" s="13"/>
      <c r="D485" s="195" t="s">
        <v>220</v>
      </c>
      <c r="E485" s="13"/>
      <c r="F485" s="213" t="s">
        <v>919</v>
      </c>
      <c r="G485" s="13"/>
      <c r="H485" s="214">
        <v>36.287999999999997</v>
      </c>
      <c r="I485" s="215"/>
      <c r="J485" s="13"/>
      <c r="K485" s="13"/>
      <c r="L485" s="211"/>
      <c r="M485" s="216"/>
      <c r="N485" s="217"/>
      <c r="O485" s="217"/>
      <c r="P485" s="217"/>
      <c r="Q485" s="217"/>
      <c r="R485" s="217"/>
      <c r="S485" s="217"/>
      <c r="T485" s="218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12" t="s">
        <v>220</v>
      </c>
      <c r="AU485" s="212" t="s">
        <v>86</v>
      </c>
      <c r="AV485" s="13" t="s">
        <v>86</v>
      </c>
      <c r="AW485" s="13" t="s">
        <v>3</v>
      </c>
      <c r="AX485" s="13" t="s">
        <v>84</v>
      </c>
      <c r="AY485" s="212" t="s">
        <v>168</v>
      </c>
    </row>
    <row r="486" s="2" customFormat="1" ht="24.15" customHeight="1">
      <c r="A486" s="37"/>
      <c r="B486" s="180"/>
      <c r="C486" s="181" t="s">
        <v>915</v>
      </c>
      <c r="D486" s="181" t="s">
        <v>171</v>
      </c>
      <c r="E486" s="182" t="s">
        <v>926</v>
      </c>
      <c r="F486" s="183" t="s">
        <v>927</v>
      </c>
      <c r="G486" s="184" t="s">
        <v>242</v>
      </c>
      <c r="H486" s="185">
        <v>2.585</v>
      </c>
      <c r="I486" s="186"/>
      <c r="J486" s="187">
        <f>ROUND(I486*H486,2)</f>
        <v>0</v>
      </c>
      <c r="K486" s="188"/>
      <c r="L486" s="38"/>
      <c r="M486" s="189" t="s">
        <v>1</v>
      </c>
      <c r="N486" s="190" t="s">
        <v>42</v>
      </c>
      <c r="O486" s="76"/>
      <c r="P486" s="191">
        <f>O486*H486</f>
        <v>0</v>
      </c>
      <c r="Q486" s="191">
        <v>0</v>
      </c>
      <c r="R486" s="191">
        <f>Q486*H486</f>
        <v>0</v>
      </c>
      <c r="S486" s="191">
        <v>0</v>
      </c>
      <c r="T486" s="192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193" t="s">
        <v>250</v>
      </c>
      <c r="AT486" s="193" t="s">
        <v>171</v>
      </c>
      <c r="AU486" s="193" t="s">
        <v>86</v>
      </c>
      <c r="AY486" s="18" t="s">
        <v>168</v>
      </c>
      <c r="BE486" s="194">
        <f>IF(N486="základní",J486,0)</f>
        <v>0</v>
      </c>
      <c r="BF486" s="194">
        <f>IF(N486="snížená",J486,0)</f>
        <v>0</v>
      </c>
      <c r="BG486" s="194">
        <f>IF(N486="zákl. přenesená",J486,0)</f>
        <v>0</v>
      </c>
      <c r="BH486" s="194">
        <f>IF(N486="sníž. přenesená",J486,0)</f>
        <v>0</v>
      </c>
      <c r="BI486" s="194">
        <f>IF(N486="nulová",J486,0)</f>
        <v>0</v>
      </c>
      <c r="BJ486" s="18" t="s">
        <v>84</v>
      </c>
      <c r="BK486" s="194">
        <f>ROUND(I486*H486,2)</f>
        <v>0</v>
      </c>
      <c r="BL486" s="18" t="s">
        <v>250</v>
      </c>
      <c r="BM486" s="193" t="s">
        <v>2169</v>
      </c>
    </row>
    <row r="487" s="12" customFormat="1" ht="22.8" customHeight="1">
      <c r="A487" s="12"/>
      <c r="B487" s="168"/>
      <c r="C487" s="12"/>
      <c r="D487" s="169" t="s">
        <v>76</v>
      </c>
      <c r="E487" s="178" t="s">
        <v>929</v>
      </c>
      <c r="F487" s="178" t="s">
        <v>930</v>
      </c>
      <c r="G487" s="12"/>
      <c r="H487" s="12"/>
      <c r="I487" s="171"/>
      <c r="J487" s="179">
        <f>BK487</f>
        <v>0</v>
      </c>
      <c r="K487" s="12"/>
      <c r="L487" s="168"/>
      <c r="M487" s="172"/>
      <c r="N487" s="173"/>
      <c r="O487" s="173"/>
      <c r="P487" s="174">
        <f>SUM(P488:P501)</f>
        <v>0</v>
      </c>
      <c r="Q487" s="173"/>
      <c r="R487" s="174">
        <f>SUM(R488:R501)</f>
        <v>0.75572860000000008</v>
      </c>
      <c r="S487" s="173"/>
      <c r="T487" s="175">
        <f>SUM(T488:T501)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169" t="s">
        <v>86</v>
      </c>
      <c r="AT487" s="176" t="s">
        <v>76</v>
      </c>
      <c r="AU487" s="176" t="s">
        <v>84</v>
      </c>
      <c r="AY487" s="169" t="s">
        <v>168</v>
      </c>
      <c r="BK487" s="177">
        <f>SUM(BK488:BK501)</f>
        <v>0</v>
      </c>
    </row>
    <row r="488" s="2" customFormat="1" ht="33" customHeight="1">
      <c r="A488" s="37"/>
      <c r="B488" s="180"/>
      <c r="C488" s="181" t="s">
        <v>920</v>
      </c>
      <c r="D488" s="181" t="s">
        <v>171</v>
      </c>
      <c r="E488" s="182" t="s">
        <v>932</v>
      </c>
      <c r="F488" s="183" t="s">
        <v>933</v>
      </c>
      <c r="G488" s="184" t="s">
        <v>218</v>
      </c>
      <c r="H488" s="185">
        <v>20</v>
      </c>
      <c r="I488" s="186"/>
      <c r="J488" s="187">
        <f>ROUND(I488*H488,2)</f>
        <v>0</v>
      </c>
      <c r="K488" s="188"/>
      <c r="L488" s="38"/>
      <c r="M488" s="189" t="s">
        <v>1</v>
      </c>
      <c r="N488" s="190" t="s">
        <v>42</v>
      </c>
      <c r="O488" s="76"/>
      <c r="P488" s="191">
        <f>O488*H488</f>
        <v>0</v>
      </c>
      <c r="Q488" s="191">
        <v>0.0028700000000000002</v>
      </c>
      <c r="R488" s="191">
        <f>Q488*H488</f>
        <v>0.057400000000000007</v>
      </c>
      <c r="S488" s="191">
        <v>0</v>
      </c>
      <c r="T488" s="192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193" t="s">
        <v>250</v>
      </c>
      <c r="AT488" s="193" t="s">
        <v>171</v>
      </c>
      <c r="AU488" s="193" t="s">
        <v>86</v>
      </c>
      <c r="AY488" s="18" t="s">
        <v>168</v>
      </c>
      <c r="BE488" s="194">
        <f>IF(N488="základní",J488,0)</f>
        <v>0</v>
      </c>
      <c r="BF488" s="194">
        <f>IF(N488="snížená",J488,0)</f>
        <v>0</v>
      </c>
      <c r="BG488" s="194">
        <f>IF(N488="zákl. přenesená",J488,0)</f>
        <v>0</v>
      </c>
      <c r="BH488" s="194">
        <f>IF(N488="sníž. přenesená",J488,0)</f>
        <v>0</v>
      </c>
      <c r="BI488" s="194">
        <f>IF(N488="nulová",J488,0)</f>
        <v>0</v>
      </c>
      <c r="BJ488" s="18" t="s">
        <v>84</v>
      </c>
      <c r="BK488" s="194">
        <f>ROUND(I488*H488,2)</f>
        <v>0</v>
      </c>
      <c r="BL488" s="18" t="s">
        <v>250</v>
      </c>
      <c r="BM488" s="193" t="s">
        <v>2170</v>
      </c>
    </row>
    <row r="489" s="13" customFormat="1">
      <c r="A489" s="13"/>
      <c r="B489" s="211"/>
      <c r="C489" s="13"/>
      <c r="D489" s="195" t="s">
        <v>220</v>
      </c>
      <c r="E489" s="212" t="s">
        <v>1</v>
      </c>
      <c r="F489" s="213" t="s">
        <v>935</v>
      </c>
      <c r="G489" s="13"/>
      <c r="H489" s="214">
        <v>20</v>
      </c>
      <c r="I489" s="215"/>
      <c r="J489" s="13"/>
      <c r="K489" s="13"/>
      <c r="L489" s="211"/>
      <c r="M489" s="216"/>
      <c r="N489" s="217"/>
      <c r="O489" s="217"/>
      <c r="P489" s="217"/>
      <c r="Q489" s="217"/>
      <c r="R489" s="217"/>
      <c r="S489" s="217"/>
      <c r="T489" s="218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12" t="s">
        <v>220</v>
      </c>
      <c r="AU489" s="212" t="s">
        <v>86</v>
      </c>
      <c r="AV489" s="13" t="s">
        <v>86</v>
      </c>
      <c r="AW489" s="13" t="s">
        <v>33</v>
      </c>
      <c r="AX489" s="13" t="s">
        <v>84</v>
      </c>
      <c r="AY489" s="212" t="s">
        <v>168</v>
      </c>
    </row>
    <row r="490" s="2" customFormat="1" ht="24.15" customHeight="1">
      <c r="A490" s="37"/>
      <c r="B490" s="180"/>
      <c r="C490" s="200" t="s">
        <v>925</v>
      </c>
      <c r="D490" s="200" t="s">
        <v>209</v>
      </c>
      <c r="E490" s="201" t="s">
        <v>937</v>
      </c>
      <c r="F490" s="202" t="s">
        <v>938</v>
      </c>
      <c r="G490" s="203" t="s">
        <v>218</v>
      </c>
      <c r="H490" s="204">
        <v>21.600000000000001</v>
      </c>
      <c r="I490" s="205"/>
      <c r="J490" s="206">
        <f>ROUND(I490*H490,2)</f>
        <v>0</v>
      </c>
      <c r="K490" s="207"/>
      <c r="L490" s="208"/>
      <c r="M490" s="209" t="s">
        <v>1</v>
      </c>
      <c r="N490" s="210" t="s">
        <v>42</v>
      </c>
      <c r="O490" s="76"/>
      <c r="P490" s="191">
        <f>O490*H490</f>
        <v>0</v>
      </c>
      <c r="Q490" s="191">
        <v>0</v>
      </c>
      <c r="R490" s="191">
        <f>Q490*H490</f>
        <v>0</v>
      </c>
      <c r="S490" s="191">
        <v>0</v>
      </c>
      <c r="T490" s="192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193" t="s">
        <v>333</v>
      </c>
      <c r="AT490" s="193" t="s">
        <v>209</v>
      </c>
      <c r="AU490" s="193" t="s">
        <v>86</v>
      </c>
      <c r="AY490" s="18" t="s">
        <v>168</v>
      </c>
      <c r="BE490" s="194">
        <f>IF(N490="základní",J490,0)</f>
        <v>0</v>
      </c>
      <c r="BF490" s="194">
        <f>IF(N490="snížená",J490,0)</f>
        <v>0</v>
      </c>
      <c r="BG490" s="194">
        <f>IF(N490="zákl. přenesená",J490,0)</f>
        <v>0</v>
      </c>
      <c r="BH490" s="194">
        <f>IF(N490="sníž. přenesená",J490,0)</f>
        <v>0</v>
      </c>
      <c r="BI490" s="194">
        <f>IF(N490="nulová",J490,0)</f>
        <v>0</v>
      </c>
      <c r="BJ490" s="18" t="s">
        <v>84</v>
      </c>
      <c r="BK490" s="194">
        <f>ROUND(I490*H490,2)</f>
        <v>0</v>
      </c>
      <c r="BL490" s="18" t="s">
        <v>250</v>
      </c>
      <c r="BM490" s="193" t="s">
        <v>2171</v>
      </c>
    </row>
    <row r="491" s="2" customFormat="1">
      <c r="A491" s="37"/>
      <c r="B491" s="38"/>
      <c r="C491" s="37"/>
      <c r="D491" s="195" t="s">
        <v>188</v>
      </c>
      <c r="E491" s="37"/>
      <c r="F491" s="196" t="s">
        <v>940</v>
      </c>
      <c r="G491" s="37"/>
      <c r="H491" s="37"/>
      <c r="I491" s="197"/>
      <c r="J491" s="37"/>
      <c r="K491" s="37"/>
      <c r="L491" s="38"/>
      <c r="M491" s="198"/>
      <c r="N491" s="199"/>
      <c r="O491" s="76"/>
      <c r="P491" s="76"/>
      <c r="Q491" s="76"/>
      <c r="R491" s="76"/>
      <c r="S491" s="76"/>
      <c r="T491" s="7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T491" s="18" t="s">
        <v>188</v>
      </c>
      <c r="AU491" s="18" t="s">
        <v>86</v>
      </c>
    </row>
    <row r="492" s="13" customFormat="1">
      <c r="A492" s="13"/>
      <c r="B492" s="211"/>
      <c r="C492" s="13"/>
      <c r="D492" s="195" t="s">
        <v>220</v>
      </c>
      <c r="E492" s="13"/>
      <c r="F492" s="213" t="s">
        <v>941</v>
      </c>
      <c r="G492" s="13"/>
      <c r="H492" s="214">
        <v>21.600000000000001</v>
      </c>
      <c r="I492" s="215"/>
      <c r="J492" s="13"/>
      <c r="K492" s="13"/>
      <c r="L492" s="211"/>
      <c r="M492" s="216"/>
      <c r="N492" s="217"/>
      <c r="O492" s="217"/>
      <c r="P492" s="217"/>
      <c r="Q492" s="217"/>
      <c r="R492" s="217"/>
      <c r="S492" s="217"/>
      <c r="T492" s="218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12" t="s">
        <v>220</v>
      </c>
      <c r="AU492" s="212" t="s">
        <v>86</v>
      </c>
      <c r="AV492" s="13" t="s">
        <v>86</v>
      </c>
      <c r="AW492" s="13" t="s">
        <v>3</v>
      </c>
      <c r="AX492" s="13" t="s">
        <v>84</v>
      </c>
      <c r="AY492" s="212" t="s">
        <v>168</v>
      </c>
    </row>
    <row r="493" s="2" customFormat="1" ht="33" customHeight="1">
      <c r="A493" s="37"/>
      <c r="B493" s="180"/>
      <c r="C493" s="181" t="s">
        <v>931</v>
      </c>
      <c r="D493" s="181" t="s">
        <v>171</v>
      </c>
      <c r="E493" s="182" t="s">
        <v>943</v>
      </c>
      <c r="F493" s="183" t="s">
        <v>944</v>
      </c>
      <c r="G493" s="184" t="s">
        <v>218</v>
      </c>
      <c r="H493" s="185">
        <v>48.100000000000001</v>
      </c>
      <c r="I493" s="186"/>
      <c r="J493" s="187">
        <f>ROUND(I493*H493,2)</f>
        <v>0</v>
      </c>
      <c r="K493" s="188"/>
      <c r="L493" s="38"/>
      <c r="M493" s="189" t="s">
        <v>1</v>
      </c>
      <c r="N493" s="190" t="s">
        <v>42</v>
      </c>
      <c r="O493" s="76"/>
      <c r="P493" s="191">
        <f>O493*H493</f>
        <v>0</v>
      </c>
      <c r="Q493" s="191">
        <v>0.0028700000000000002</v>
      </c>
      <c r="R493" s="191">
        <f>Q493*H493</f>
        <v>0.138047</v>
      </c>
      <c r="S493" s="191">
        <v>0</v>
      </c>
      <c r="T493" s="192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93" t="s">
        <v>250</v>
      </c>
      <c r="AT493" s="193" t="s">
        <v>171</v>
      </c>
      <c r="AU493" s="193" t="s">
        <v>86</v>
      </c>
      <c r="AY493" s="18" t="s">
        <v>168</v>
      </c>
      <c r="BE493" s="194">
        <f>IF(N493="základní",J493,0)</f>
        <v>0</v>
      </c>
      <c r="BF493" s="194">
        <f>IF(N493="snížená",J493,0)</f>
        <v>0</v>
      </c>
      <c r="BG493" s="194">
        <f>IF(N493="zákl. přenesená",J493,0)</f>
        <v>0</v>
      </c>
      <c r="BH493" s="194">
        <f>IF(N493="sníž. přenesená",J493,0)</f>
        <v>0</v>
      </c>
      <c r="BI493" s="194">
        <f>IF(N493="nulová",J493,0)</f>
        <v>0</v>
      </c>
      <c r="BJ493" s="18" t="s">
        <v>84</v>
      </c>
      <c r="BK493" s="194">
        <f>ROUND(I493*H493,2)</f>
        <v>0</v>
      </c>
      <c r="BL493" s="18" t="s">
        <v>250</v>
      </c>
      <c r="BM493" s="193" t="s">
        <v>2172</v>
      </c>
    </row>
    <row r="494" s="2" customFormat="1" ht="24.15" customHeight="1">
      <c r="A494" s="37"/>
      <c r="B494" s="180"/>
      <c r="C494" s="200" t="s">
        <v>936</v>
      </c>
      <c r="D494" s="200" t="s">
        <v>209</v>
      </c>
      <c r="E494" s="201" t="s">
        <v>947</v>
      </c>
      <c r="F494" s="202" t="s">
        <v>948</v>
      </c>
      <c r="G494" s="203" t="s">
        <v>218</v>
      </c>
      <c r="H494" s="204">
        <v>51.948</v>
      </c>
      <c r="I494" s="205"/>
      <c r="J494" s="206">
        <f>ROUND(I494*H494,2)</f>
        <v>0</v>
      </c>
      <c r="K494" s="207"/>
      <c r="L494" s="208"/>
      <c r="M494" s="209" t="s">
        <v>1</v>
      </c>
      <c r="N494" s="210" t="s">
        <v>42</v>
      </c>
      <c r="O494" s="76"/>
      <c r="P494" s="191">
        <f>O494*H494</f>
        <v>0</v>
      </c>
      <c r="Q494" s="191">
        <v>0</v>
      </c>
      <c r="R494" s="191">
        <f>Q494*H494</f>
        <v>0</v>
      </c>
      <c r="S494" s="191">
        <v>0</v>
      </c>
      <c r="T494" s="192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193" t="s">
        <v>333</v>
      </c>
      <c r="AT494" s="193" t="s">
        <v>209</v>
      </c>
      <c r="AU494" s="193" t="s">
        <v>86</v>
      </c>
      <c r="AY494" s="18" t="s">
        <v>168</v>
      </c>
      <c r="BE494" s="194">
        <f>IF(N494="základní",J494,0)</f>
        <v>0</v>
      </c>
      <c r="BF494" s="194">
        <f>IF(N494="snížená",J494,0)</f>
        <v>0</v>
      </c>
      <c r="BG494" s="194">
        <f>IF(N494="zákl. přenesená",J494,0)</f>
        <v>0</v>
      </c>
      <c r="BH494" s="194">
        <f>IF(N494="sníž. přenesená",J494,0)</f>
        <v>0</v>
      </c>
      <c r="BI494" s="194">
        <f>IF(N494="nulová",J494,0)</f>
        <v>0</v>
      </c>
      <c r="BJ494" s="18" t="s">
        <v>84</v>
      </c>
      <c r="BK494" s="194">
        <f>ROUND(I494*H494,2)</f>
        <v>0</v>
      </c>
      <c r="BL494" s="18" t="s">
        <v>250</v>
      </c>
      <c r="BM494" s="193" t="s">
        <v>2173</v>
      </c>
    </row>
    <row r="495" s="2" customFormat="1">
      <c r="A495" s="37"/>
      <c r="B495" s="38"/>
      <c r="C495" s="37"/>
      <c r="D495" s="195" t="s">
        <v>188</v>
      </c>
      <c r="E495" s="37"/>
      <c r="F495" s="196" t="s">
        <v>950</v>
      </c>
      <c r="G495" s="37"/>
      <c r="H495" s="37"/>
      <c r="I495" s="197"/>
      <c r="J495" s="37"/>
      <c r="K495" s="37"/>
      <c r="L495" s="38"/>
      <c r="M495" s="198"/>
      <c r="N495" s="199"/>
      <c r="O495" s="76"/>
      <c r="P495" s="76"/>
      <c r="Q495" s="76"/>
      <c r="R495" s="76"/>
      <c r="S495" s="76"/>
      <c r="T495" s="7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18" t="s">
        <v>188</v>
      </c>
      <c r="AU495" s="18" t="s">
        <v>86</v>
      </c>
    </row>
    <row r="496" s="13" customFormat="1">
      <c r="A496" s="13"/>
      <c r="B496" s="211"/>
      <c r="C496" s="13"/>
      <c r="D496" s="195" t="s">
        <v>220</v>
      </c>
      <c r="E496" s="13"/>
      <c r="F496" s="213" t="s">
        <v>951</v>
      </c>
      <c r="G496" s="13"/>
      <c r="H496" s="214">
        <v>51.948</v>
      </c>
      <c r="I496" s="215"/>
      <c r="J496" s="13"/>
      <c r="K496" s="13"/>
      <c r="L496" s="211"/>
      <c r="M496" s="216"/>
      <c r="N496" s="217"/>
      <c r="O496" s="217"/>
      <c r="P496" s="217"/>
      <c r="Q496" s="217"/>
      <c r="R496" s="217"/>
      <c r="S496" s="217"/>
      <c r="T496" s="218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12" t="s">
        <v>220</v>
      </c>
      <c r="AU496" s="212" t="s">
        <v>86</v>
      </c>
      <c r="AV496" s="13" t="s">
        <v>86</v>
      </c>
      <c r="AW496" s="13" t="s">
        <v>3</v>
      </c>
      <c r="AX496" s="13" t="s">
        <v>84</v>
      </c>
      <c r="AY496" s="212" t="s">
        <v>168</v>
      </c>
    </row>
    <row r="497" s="2" customFormat="1" ht="24.15" customHeight="1">
      <c r="A497" s="37"/>
      <c r="B497" s="180"/>
      <c r="C497" s="181" t="s">
        <v>942</v>
      </c>
      <c r="D497" s="181" t="s">
        <v>171</v>
      </c>
      <c r="E497" s="182" t="s">
        <v>953</v>
      </c>
      <c r="F497" s="183" t="s">
        <v>954</v>
      </c>
      <c r="G497" s="184" t="s">
        <v>218</v>
      </c>
      <c r="H497" s="185">
        <v>79.359999999999999</v>
      </c>
      <c r="I497" s="186"/>
      <c r="J497" s="187">
        <f>ROUND(I497*H497,2)</f>
        <v>0</v>
      </c>
      <c r="K497" s="188"/>
      <c r="L497" s="38"/>
      <c r="M497" s="189" t="s">
        <v>1</v>
      </c>
      <c r="N497" s="190" t="s">
        <v>42</v>
      </c>
      <c r="O497" s="76"/>
      <c r="P497" s="191">
        <f>O497*H497</f>
        <v>0</v>
      </c>
      <c r="Q497" s="191">
        <v>0.0070600000000000003</v>
      </c>
      <c r="R497" s="191">
        <f>Q497*H497</f>
        <v>0.56028160000000005</v>
      </c>
      <c r="S497" s="191">
        <v>0</v>
      </c>
      <c r="T497" s="192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193" t="s">
        <v>250</v>
      </c>
      <c r="AT497" s="193" t="s">
        <v>171</v>
      </c>
      <c r="AU497" s="193" t="s">
        <v>86</v>
      </c>
      <c r="AY497" s="18" t="s">
        <v>168</v>
      </c>
      <c r="BE497" s="194">
        <f>IF(N497="základní",J497,0)</f>
        <v>0</v>
      </c>
      <c r="BF497" s="194">
        <f>IF(N497="snížená",J497,0)</f>
        <v>0</v>
      </c>
      <c r="BG497" s="194">
        <f>IF(N497="zákl. přenesená",J497,0)</f>
        <v>0</v>
      </c>
      <c r="BH497" s="194">
        <f>IF(N497="sníž. přenesená",J497,0)</f>
        <v>0</v>
      </c>
      <c r="BI497" s="194">
        <f>IF(N497="nulová",J497,0)</f>
        <v>0</v>
      </c>
      <c r="BJ497" s="18" t="s">
        <v>84</v>
      </c>
      <c r="BK497" s="194">
        <f>ROUND(I497*H497,2)</f>
        <v>0</v>
      </c>
      <c r="BL497" s="18" t="s">
        <v>250</v>
      </c>
      <c r="BM497" s="193" t="s">
        <v>2174</v>
      </c>
    </row>
    <row r="498" s="2" customFormat="1" ht="44.25" customHeight="1">
      <c r="A498" s="37"/>
      <c r="B498" s="180"/>
      <c r="C498" s="200" t="s">
        <v>946</v>
      </c>
      <c r="D498" s="200" t="s">
        <v>209</v>
      </c>
      <c r="E498" s="201" t="s">
        <v>957</v>
      </c>
      <c r="F498" s="202" t="s">
        <v>958</v>
      </c>
      <c r="G498" s="203" t="s">
        <v>218</v>
      </c>
      <c r="H498" s="204">
        <v>83.328000000000003</v>
      </c>
      <c r="I498" s="205"/>
      <c r="J498" s="206">
        <f>ROUND(I498*H498,2)</f>
        <v>0</v>
      </c>
      <c r="K498" s="207"/>
      <c r="L498" s="208"/>
      <c r="M498" s="209" t="s">
        <v>1</v>
      </c>
      <c r="N498" s="210" t="s">
        <v>42</v>
      </c>
      <c r="O498" s="76"/>
      <c r="P498" s="191">
        <f>O498*H498</f>
        <v>0</v>
      </c>
      <c r="Q498" s="191">
        <v>0</v>
      </c>
      <c r="R498" s="191">
        <f>Q498*H498</f>
        <v>0</v>
      </c>
      <c r="S498" s="191">
        <v>0</v>
      </c>
      <c r="T498" s="192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193" t="s">
        <v>333</v>
      </c>
      <c r="AT498" s="193" t="s">
        <v>209</v>
      </c>
      <c r="AU498" s="193" t="s">
        <v>86</v>
      </c>
      <c r="AY498" s="18" t="s">
        <v>168</v>
      </c>
      <c r="BE498" s="194">
        <f>IF(N498="základní",J498,0)</f>
        <v>0</v>
      </c>
      <c r="BF498" s="194">
        <f>IF(N498="snížená",J498,0)</f>
        <v>0</v>
      </c>
      <c r="BG498" s="194">
        <f>IF(N498="zákl. přenesená",J498,0)</f>
        <v>0</v>
      </c>
      <c r="BH498" s="194">
        <f>IF(N498="sníž. přenesená",J498,0)</f>
        <v>0</v>
      </c>
      <c r="BI498" s="194">
        <f>IF(N498="nulová",J498,0)</f>
        <v>0</v>
      </c>
      <c r="BJ498" s="18" t="s">
        <v>84</v>
      </c>
      <c r="BK498" s="194">
        <f>ROUND(I498*H498,2)</f>
        <v>0</v>
      </c>
      <c r="BL498" s="18" t="s">
        <v>250</v>
      </c>
      <c r="BM498" s="193" t="s">
        <v>2175</v>
      </c>
    </row>
    <row r="499" s="2" customFormat="1">
      <c r="A499" s="37"/>
      <c r="B499" s="38"/>
      <c r="C499" s="37"/>
      <c r="D499" s="195" t="s">
        <v>188</v>
      </c>
      <c r="E499" s="37"/>
      <c r="F499" s="196" t="s">
        <v>960</v>
      </c>
      <c r="G499" s="37"/>
      <c r="H499" s="37"/>
      <c r="I499" s="197"/>
      <c r="J499" s="37"/>
      <c r="K499" s="37"/>
      <c r="L499" s="38"/>
      <c r="M499" s="198"/>
      <c r="N499" s="199"/>
      <c r="O499" s="76"/>
      <c r="P499" s="76"/>
      <c r="Q499" s="76"/>
      <c r="R499" s="76"/>
      <c r="S499" s="76"/>
      <c r="T499" s="7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T499" s="18" t="s">
        <v>188</v>
      </c>
      <c r="AU499" s="18" t="s">
        <v>86</v>
      </c>
    </row>
    <row r="500" s="13" customFormat="1">
      <c r="A500" s="13"/>
      <c r="B500" s="211"/>
      <c r="C500" s="13"/>
      <c r="D500" s="195" t="s">
        <v>220</v>
      </c>
      <c r="E500" s="13"/>
      <c r="F500" s="213" t="s">
        <v>961</v>
      </c>
      <c r="G500" s="13"/>
      <c r="H500" s="214">
        <v>83.328000000000003</v>
      </c>
      <c r="I500" s="215"/>
      <c r="J500" s="13"/>
      <c r="K500" s="13"/>
      <c r="L500" s="211"/>
      <c r="M500" s="216"/>
      <c r="N500" s="217"/>
      <c r="O500" s="217"/>
      <c r="P500" s="217"/>
      <c r="Q500" s="217"/>
      <c r="R500" s="217"/>
      <c r="S500" s="217"/>
      <c r="T500" s="21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12" t="s">
        <v>220</v>
      </c>
      <c r="AU500" s="212" t="s">
        <v>86</v>
      </c>
      <c r="AV500" s="13" t="s">
        <v>86</v>
      </c>
      <c r="AW500" s="13" t="s">
        <v>3</v>
      </c>
      <c r="AX500" s="13" t="s">
        <v>84</v>
      </c>
      <c r="AY500" s="212" t="s">
        <v>168</v>
      </c>
    </row>
    <row r="501" s="2" customFormat="1" ht="33" customHeight="1">
      <c r="A501" s="37"/>
      <c r="B501" s="180"/>
      <c r="C501" s="181" t="s">
        <v>952</v>
      </c>
      <c r="D501" s="181" t="s">
        <v>171</v>
      </c>
      <c r="E501" s="182" t="s">
        <v>963</v>
      </c>
      <c r="F501" s="183" t="s">
        <v>964</v>
      </c>
      <c r="G501" s="184" t="s">
        <v>965</v>
      </c>
      <c r="H501" s="235"/>
      <c r="I501" s="186"/>
      <c r="J501" s="187">
        <f>ROUND(I501*H501,2)</f>
        <v>0</v>
      </c>
      <c r="K501" s="188"/>
      <c r="L501" s="38"/>
      <c r="M501" s="189" t="s">
        <v>1</v>
      </c>
      <c r="N501" s="190" t="s">
        <v>42</v>
      </c>
      <c r="O501" s="76"/>
      <c r="P501" s="191">
        <f>O501*H501</f>
        <v>0</v>
      </c>
      <c r="Q501" s="191">
        <v>0</v>
      </c>
      <c r="R501" s="191">
        <f>Q501*H501</f>
        <v>0</v>
      </c>
      <c r="S501" s="191">
        <v>0</v>
      </c>
      <c r="T501" s="192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93" t="s">
        <v>250</v>
      </c>
      <c r="AT501" s="193" t="s">
        <v>171</v>
      </c>
      <c r="AU501" s="193" t="s">
        <v>86</v>
      </c>
      <c r="AY501" s="18" t="s">
        <v>168</v>
      </c>
      <c r="BE501" s="194">
        <f>IF(N501="základní",J501,0)</f>
        <v>0</v>
      </c>
      <c r="BF501" s="194">
        <f>IF(N501="snížená",J501,0)</f>
        <v>0</v>
      </c>
      <c r="BG501" s="194">
        <f>IF(N501="zákl. přenesená",J501,0)</f>
        <v>0</v>
      </c>
      <c r="BH501" s="194">
        <f>IF(N501="sníž. přenesená",J501,0)</f>
        <v>0</v>
      </c>
      <c r="BI501" s="194">
        <f>IF(N501="nulová",J501,0)</f>
        <v>0</v>
      </c>
      <c r="BJ501" s="18" t="s">
        <v>84</v>
      </c>
      <c r="BK501" s="194">
        <f>ROUND(I501*H501,2)</f>
        <v>0</v>
      </c>
      <c r="BL501" s="18" t="s">
        <v>250</v>
      </c>
      <c r="BM501" s="193" t="s">
        <v>2176</v>
      </c>
    </row>
    <row r="502" s="12" customFormat="1" ht="22.8" customHeight="1">
      <c r="A502" s="12"/>
      <c r="B502" s="168"/>
      <c r="C502" s="12"/>
      <c r="D502" s="169" t="s">
        <v>76</v>
      </c>
      <c r="E502" s="178" t="s">
        <v>967</v>
      </c>
      <c r="F502" s="178" t="s">
        <v>968</v>
      </c>
      <c r="G502" s="12"/>
      <c r="H502" s="12"/>
      <c r="I502" s="171"/>
      <c r="J502" s="179">
        <f>BK502</f>
        <v>0</v>
      </c>
      <c r="K502" s="12"/>
      <c r="L502" s="168"/>
      <c r="M502" s="172"/>
      <c r="N502" s="173"/>
      <c r="O502" s="173"/>
      <c r="P502" s="174">
        <f>SUM(P503:P506)</f>
        <v>0</v>
      </c>
      <c r="Q502" s="173"/>
      <c r="R502" s="174">
        <f>SUM(R503:R506)</f>
        <v>0</v>
      </c>
      <c r="S502" s="173"/>
      <c r="T502" s="175">
        <f>SUM(T503:T506)</f>
        <v>0.013800000000000002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169" t="s">
        <v>86</v>
      </c>
      <c r="AT502" s="176" t="s">
        <v>76</v>
      </c>
      <c r="AU502" s="176" t="s">
        <v>84</v>
      </c>
      <c r="AY502" s="169" t="s">
        <v>168</v>
      </c>
      <c r="BK502" s="177">
        <f>SUM(BK503:BK506)</f>
        <v>0</v>
      </c>
    </row>
    <row r="503" s="2" customFormat="1" ht="24.15" customHeight="1">
      <c r="A503" s="37"/>
      <c r="B503" s="180"/>
      <c r="C503" s="181" t="s">
        <v>956</v>
      </c>
      <c r="D503" s="181" t="s">
        <v>171</v>
      </c>
      <c r="E503" s="182" t="s">
        <v>970</v>
      </c>
      <c r="F503" s="183" t="s">
        <v>971</v>
      </c>
      <c r="G503" s="184" t="s">
        <v>520</v>
      </c>
      <c r="H503" s="185">
        <v>4</v>
      </c>
      <c r="I503" s="186"/>
      <c r="J503" s="187">
        <f>ROUND(I503*H503,2)</f>
        <v>0</v>
      </c>
      <c r="K503" s="188"/>
      <c r="L503" s="38"/>
      <c r="M503" s="189" t="s">
        <v>1</v>
      </c>
      <c r="N503" s="190" t="s">
        <v>42</v>
      </c>
      <c r="O503" s="76"/>
      <c r="P503" s="191">
        <f>O503*H503</f>
        <v>0</v>
      </c>
      <c r="Q503" s="191">
        <v>0</v>
      </c>
      <c r="R503" s="191">
        <f>Q503*H503</f>
        <v>0</v>
      </c>
      <c r="S503" s="191">
        <v>0.00040000000000000002</v>
      </c>
      <c r="T503" s="192">
        <f>S503*H503</f>
        <v>0.0016000000000000001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93" t="s">
        <v>250</v>
      </c>
      <c r="AT503" s="193" t="s">
        <v>171</v>
      </c>
      <c r="AU503" s="193" t="s">
        <v>86</v>
      </c>
      <c r="AY503" s="18" t="s">
        <v>168</v>
      </c>
      <c r="BE503" s="194">
        <f>IF(N503="základní",J503,0)</f>
        <v>0</v>
      </c>
      <c r="BF503" s="194">
        <f>IF(N503="snížená",J503,0)</f>
        <v>0</v>
      </c>
      <c r="BG503" s="194">
        <f>IF(N503="zákl. přenesená",J503,0)</f>
        <v>0</v>
      </c>
      <c r="BH503" s="194">
        <f>IF(N503="sníž. přenesená",J503,0)</f>
        <v>0</v>
      </c>
      <c r="BI503" s="194">
        <f>IF(N503="nulová",J503,0)</f>
        <v>0</v>
      </c>
      <c r="BJ503" s="18" t="s">
        <v>84</v>
      </c>
      <c r="BK503" s="194">
        <f>ROUND(I503*H503,2)</f>
        <v>0</v>
      </c>
      <c r="BL503" s="18" t="s">
        <v>250</v>
      </c>
      <c r="BM503" s="193" t="s">
        <v>2177</v>
      </c>
    </row>
    <row r="504" s="2" customFormat="1" ht="24.15" customHeight="1">
      <c r="A504" s="37"/>
      <c r="B504" s="180"/>
      <c r="C504" s="181" t="s">
        <v>962</v>
      </c>
      <c r="D504" s="181" t="s">
        <v>171</v>
      </c>
      <c r="E504" s="182" t="s">
        <v>974</v>
      </c>
      <c r="F504" s="183" t="s">
        <v>975</v>
      </c>
      <c r="G504" s="184" t="s">
        <v>520</v>
      </c>
      <c r="H504" s="185">
        <v>20</v>
      </c>
      <c r="I504" s="186"/>
      <c r="J504" s="187">
        <f>ROUND(I504*H504,2)</f>
        <v>0</v>
      </c>
      <c r="K504" s="188"/>
      <c r="L504" s="38"/>
      <c r="M504" s="189" t="s">
        <v>1</v>
      </c>
      <c r="N504" s="190" t="s">
        <v>42</v>
      </c>
      <c r="O504" s="76"/>
      <c r="P504" s="191">
        <f>O504*H504</f>
        <v>0</v>
      </c>
      <c r="Q504" s="191">
        <v>0</v>
      </c>
      <c r="R504" s="191">
        <f>Q504*H504</f>
        <v>0</v>
      </c>
      <c r="S504" s="191">
        <v>0.00040000000000000002</v>
      </c>
      <c r="T504" s="192">
        <f>S504*H504</f>
        <v>0.0080000000000000002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193" t="s">
        <v>250</v>
      </c>
      <c r="AT504" s="193" t="s">
        <v>171</v>
      </c>
      <c r="AU504" s="193" t="s">
        <v>86</v>
      </c>
      <c r="AY504" s="18" t="s">
        <v>168</v>
      </c>
      <c r="BE504" s="194">
        <f>IF(N504="základní",J504,0)</f>
        <v>0</v>
      </c>
      <c r="BF504" s="194">
        <f>IF(N504="snížená",J504,0)</f>
        <v>0</v>
      </c>
      <c r="BG504" s="194">
        <f>IF(N504="zákl. přenesená",J504,0)</f>
        <v>0</v>
      </c>
      <c r="BH504" s="194">
        <f>IF(N504="sníž. přenesená",J504,0)</f>
        <v>0</v>
      </c>
      <c r="BI504" s="194">
        <f>IF(N504="nulová",J504,0)</f>
        <v>0</v>
      </c>
      <c r="BJ504" s="18" t="s">
        <v>84</v>
      </c>
      <c r="BK504" s="194">
        <f>ROUND(I504*H504,2)</f>
        <v>0</v>
      </c>
      <c r="BL504" s="18" t="s">
        <v>250</v>
      </c>
      <c r="BM504" s="193" t="s">
        <v>2178</v>
      </c>
    </row>
    <row r="505" s="2" customFormat="1" ht="24.15" customHeight="1">
      <c r="A505" s="37"/>
      <c r="B505" s="180"/>
      <c r="C505" s="181" t="s">
        <v>969</v>
      </c>
      <c r="D505" s="181" t="s">
        <v>171</v>
      </c>
      <c r="E505" s="182" t="s">
        <v>978</v>
      </c>
      <c r="F505" s="183" t="s">
        <v>979</v>
      </c>
      <c r="G505" s="184" t="s">
        <v>316</v>
      </c>
      <c r="H505" s="185">
        <v>20</v>
      </c>
      <c r="I505" s="186"/>
      <c r="J505" s="187">
        <f>ROUND(I505*H505,2)</f>
        <v>0</v>
      </c>
      <c r="K505" s="188"/>
      <c r="L505" s="38"/>
      <c r="M505" s="189" t="s">
        <v>1</v>
      </c>
      <c r="N505" s="190" t="s">
        <v>42</v>
      </c>
      <c r="O505" s="76"/>
      <c r="P505" s="191">
        <f>O505*H505</f>
        <v>0</v>
      </c>
      <c r="Q505" s="191">
        <v>0</v>
      </c>
      <c r="R505" s="191">
        <f>Q505*H505</f>
        <v>0</v>
      </c>
      <c r="S505" s="191">
        <v>0.00021000000000000001</v>
      </c>
      <c r="T505" s="192">
        <f>S505*H505</f>
        <v>0.0042000000000000006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193" t="s">
        <v>250</v>
      </c>
      <c r="AT505" s="193" t="s">
        <v>171</v>
      </c>
      <c r="AU505" s="193" t="s">
        <v>86</v>
      </c>
      <c r="AY505" s="18" t="s">
        <v>168</v>
      </c>
      <c r="BE505" s="194">
        <f>IF(N505="základní",J505,0)</f>
        <v>0</v>
      </c>
      <c r="BF505" s="194">
        <f>IF(N505="snížená",J505,0)</f>
        <v>0</v>
      </c>
      <c r="BG505" s="194">
        <f>IF(N505="zákl. přenesená",J505,0)</f>
        <v>0</v>
      </c>
      <c r="BH505" s="194">
        <f>IF(N505="sníž. přenesená",J505,0)</f>
        <v>0</v>
      </c>
      <c r="BI505" s="194">
        <f>IF(N505="nulová",J505,0)</f>
        <v>0</v>
      </c>
      <c r="BJ505" s="18" t="s">
        <v>84</v>
      </c>
      <c r="BK505" s="194">
        <f>ROUND(I505*H505,2)</f>
        <v>0</v>
      </c>
      <c r="BL505" s="18" t="s">
        <v>250</v>
      </c>
      <c r="BM505" s="193" t="s">
        <v>2179</v>
      </c>
    </row>
    <row r="506" s="2" customFormat="1" ht="24.15" customHeight="1">
      <c r="A506" s="37"/>
      <c r="B506" s="180"/>
      <c r="C506" s="181" t="s">
        <v>973</v>
      </c>
      <c r="D506" s="181" t="s">
        <v>171</v>
      </c>
      <c r="E506" s="182" t="s">
        <v>982</v>
      </c>
      <c r="F506" s="183" t="s">
        <v>983</v>
      </c>
      <c r="G506" s="184" t="s">
        <v>965</v>
      </c>
      <c r="H506" s="235"/>
      <c r="I506" s="186"/>
      <c r="J506" s="187">
        <f>ROUND(I506*H506,2)</f>
        <v>0</v>
      </c>
      <c r="K506" s="188"/>
      <c r="L506" s="38"/>
      <c r="M506" s="189" t="s">
        <v>1</v>
      </c>
      <c r="N506" s="190" t="s">
        <v>42</v>
      </c>
      <c r="O506" s="76"/>
      <c r="P506" s="191">
        <f>O506*H506</f>
        <v>0</v>
      </c>
      <c r="Q506" s="191">
        <v>0</v>
      </c>
      <c r="R506" s="191">
        <f>Q506*H506</f>
        <v>0</v>
      </c>
      <c r="S506" s="191">
        <v>0</v>
      </c>
      <c r="T506" s="192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193" t="s">
        <v>250</v>
      </c>
      <c r="AT506" s="193" t="s">
        <v>171</v>
      </c>
      <c r="AU506" s="193" t="s">
        <v>86</v>
      </c>
      <c r="AY506" s="18" t="s">
        <v>168</v>
      </c>
      <c r="BE506" s="194">
        <f>IF(N506="základní",J506,0)</f>
        <v>0</v>
      </c>
      <c r="BF506" s="194">
        <f>IF(N506="snížená",J506,0)</f>
        <v>0</v>
      </c>
      <c r="BG506" s="194">
        <f>IF(N506="zákl. přenesená",J506,0)</f>
        <v>0</v>
      </c>
      <c r="BH506" s="194">
        <f>IF(N506="sníž. přenesená",J506,0)</f>
        <v>0</v>
      </c>
      <c r="BI506" s="194">
        <f>IF(N506="nulová",J506,0)</f>
        <v>0</v>
      </c>
      <c r="BJ506" s="18" t="s">
        <v>84</v>
      </c>
      <c r="BK506" s="194">
        <f>ROUND(I506*H506,2)</f>
        <v>0</v>
      </c>
      <c r="BL506" s="18" t="s">
        <v>250</v>
      </c>
      <c r="BM506" s="193" t="s">
        <v>2180</v>
      </c>
    </row>
    <row r="507" s="12" customFormat="1" ht="22.8" customHeight="1">
      <c r="A507" s="12"/>
      <c r="B507" s="168"/>
      <c r="C507" s="12"/>
      <c r="D507" s="169" t="s">
        <v>76</v>
      </c>
      <c r="E507" s="178" t="s">
        <v>985</v>
      </c>
      <c r="F507" s="178" t="s">
        <v>986</v>
      </c>
      <c r="G507" s="12"/>
      <c r="H507" s="12"/>
      <c r="I507" s="171"/>
      <c r="J507" s="179">
        <f>BK507</f>
        <v>0</v>
      </c>
      <c r="K507" s="12"/>
      <c r="L507" s="168"/>
      <c r="M507" s="172"/>
      <c r="N507" s="173"/>
      <c r="O507" s="173"/>
      <c r="P507" s="174">
        <f>SUM(P508:P509)</f>
        <v>0</v>
      </c>
      <c r="Q507" s="173"/>
      <c r="R507" s="174">
        <f>SUM(R508:R509)</f>
        <v>0</v>
      </c>
      <c r="S507" s="173"/>
      <c r="T507" s="175">
        <f>SUM(T508:T509)</f>
        <v>0.016</v>
      </c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R507" s="169" t="s">
        <v>86</v>
      </c>
      <c r="AT507" s="176" t="s">
        <v>76</v>
      </c>
      <c r="AU507" s="176" t="s">
        <v>84</v>
      </c>
      <c r="AY507" s="169" t="s">
        <v>168</v>
      </c>
      <c r="BK507" s="177">
        <f>SUM(BK508:BK509)</f>
        <v>0</v>
      </c>
    </row>
    <row r="508" s="2" customFormat="1" ht="16.5" customHeight="1">
      <c r="A508" s="37"/>
      <c r="B508" s="180"/>
      <c r="C508" s="181" t="s">
        <v>977</v>
      </c>
      <c r="D508" s="181" t="s">
        <v>171</v>
      </c>
      <c r="E508" s="182" t="s">
        <v>993</v>
      </c>
      <c r="F508" s="183" t="s">
        <v>994</v>
      </c>
      <c r="G508" s="184" t="s">
        <v>316</v>
      </c>
      <c r="H508" s="185">
        <v>1</v>
      </c>
      <c r="I508" s="186"/>
      <c r="J508" s="187">
        <f>ROUND(I508*H508,2)</f>
        <v>0</v>
      </c>
      <c r="K508" s="188"/>
      <c r="L508" s="38"/>
      <c r="M508" s="189" t="s">
        <v>1</v>
      </c>
      <c r="N508" s="190" t="s">
        <v>42</v>
      </c>
      <c r="O508" s="76"/>
      <c r="P508" s="191">
        <f>O508*H508</f>
        <v>0</v>
      </c>
      <c r="Q508" s="191">
        <v>0</v>
      </c>
      <c r="R508" s="191">
        <f>Q508*H508</f>
        <v>0</v>
      </c>
      <c r="S508" s="191">
        <v>0.016</v>
      </c>
      <c r="T508" s="192">
        <f>S508*H508</f>
        <v>0.016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193" t="s">
        <v>250</v>
      </c>
      <c r="AT508" s="193" t="s">
        <v>171</v>
      </c>
      <c r="AU508" s="193" t="s">
        <v>86</v>
      </c>
      <c r="AY508" s="18" t="s">
        <v>168</v>
      </c>
      <c r="BE508" s="194">
        <f>IF(N508="základní",J508,0)</f>
        <v>0</v>
      </c>
      <c r="BF508" s="194">
        <f>IF(N508="snížená",J508,0)</f>
        <v>0</v>
      </c>
      <c r="BG508" s="194">
        <f>IF(N508="zákl. přenesená",J508,0)</f>
        <v>0</v>
      </c>
      <c r="BH508" s="194">
        <f>IF(N508="sníž. přenesená",J508,0)</f>
        <v>0</v>
      </c>
      <c r="BI508" s="194">
        <f>IF(N508="nulová",J508,0)</f>
        <v>0</v>
      </c>
      <c r="BJ508" s="18" t="s">
        <v>84</v>
      </c>
      <c r="BK508" s="194">
        <f>ROUND(I508*H508,2)</f>
        <v>0</v>
      </c>
      <c r="BL508" s="18" t="s">
        <v>250</v>
      </c>
      <c r="BM508" s="193" t="s">
        <v>2181</v>
      </c>
    </row>
    <row r="509" s="2" customFormat="1" ht="24.15" customHeight="1">
      <c r="A509" s="37"/>
      <c r="B509" s="180"/>
      <c r="C509" s="181" t="s">
        <v>981</v>
      </c>
      <c r="D509" s="181" t="s">
        <v>171</v>
      </c>
      <c r="E509" s="182" t="s">
        <v>997</v>
      </c>
      <c r="F509" s="183" t="s">
        <v>998</v>
      </c>
      <c r="G509" s="184" t="s">
        <v>965</v>
      </c>
      <c r="H509" s="235"/>
      <c r="I509" s="186"/>
      <c r="J509" s="187">
        <f>ROUND(I509*H509,2)</f>
        <v>0</v>
      </c>
      <c r="K509" s="188"/>
      <c r="L509" s="38"/>
      <c r="M509" s="189" t="s">
        <v>1</v>
      </c>
      <c r="N509" s="190" t="s">
        <v>42</v>
      </c>
      <c r="O509" s="76"/>
      <c r="P509" s="191">
        <f>O509*H509</f>
        <v>0</v>
      </c>
      <c r="Q509" s="191">
        <v>0</v>
      </c>
      <c r="R509" s="191">
        <f>Q509*H509</f>
        <v>0</v>
      </c>
      <c r="S509" s="191">
        <v>0</v>
      </c>
      <c r="T509" s="192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93" t="s">
        <v>250</v>
      </c>
      <c r="AT509" s="193" t="s">
        <v>171</v>
      </c>
      <c r="AU509" s="193" t="s">
        <v>86</v>
      </c>
      <c r="AY509" s="18" t="s">
        <v>168</v>
      </c>
      <c r="BE509" s="194">
        <f>IF(N509="základní",J509,0)</f>
        <v>0</v>
      </c>
      <c r="BF509" s="194">
        <f>IF(N509="snížená",J509,0)</f>
        <v>0</v>
      </c>
      <c r="BG509" s="194">
        <f>IF(N509="zákl. přenesená",J509,0)</f>
        <v>0</v>
      </c>
      <c r="BH509" s="194">
        <f>IF(N509="sníž. přenesená",J509,0)</f>
        <v>0</v>
      </c>
      <c r="BI509" s="194">
        <f>IF(N509="nulová",J509,0)</f>
        <v>0</v>
      </c>
      <c r="BJ509" s="18" t="s">
        <v>84</v>
      </c>
      <c r="BK509" s="194">
        <f>ROUND(I509*H509,2)</f>
        <v>0</v>
      </c>
      <c r="BL509" s="18" t="s">
        <v>250</v>
      </c>
      <c r="BM509" s="193" t="s">
        <v>2182</v>
      </c>
    </row>
    <row r="510" s="12" customFormat="1" ht="22.8" customHeight="1">
      <c r="A510" s="12"/>
      <c r="B510" s="168"/>
      <c r="C510" s="12"/>
      <c r="D510" s="169" t="s">
        <v>76</v>
      </c>
      <c r="E510" s="178" t="s">
        <v>1000</v>
      </c>
      <c r="F510" s="178" t="s">
        <v>1001</v>
      </c>
      <c r="G510" s="12"/>
      <c r="H510" s="12"/>
      <c r="I510" s="171"/>
      <c r="J510" s="179">
        <f>BK510</f>
        <v>0</v>
      </c>
      <c r="K510" s="12"/>
      <c r="L510" s="168"/>
      <c r="M510" s="172"/>
      <c r="N510" s="173"/>
      <c r="O510" s="173"/>
      <c r="P510" s="174">
        <f>SUM(P511:P521)</f>
        <v>0</v>
      </c>
      <c r="Q510" s="173"/>
      <c r="R510" s="174">
        <f>SUM(R511:R521)</f>
        <v>3.4992634399999996</v>
      </c>
      <c r="S510" s="173"/>
      <c r="T510" s="175">
        <f>SUM(T511:T521)</f>
        <v>0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169" t="s">
        <v>86</v>
      </c>
      <c r="AT510" s="176" t="s">
        <v>76</v>
      </c>
      <c r="AU510" s="176" t="s">
        <v>84</v>
      </c>
      <c r="AY510" s="169" t="s">
        <v>168</v>
      </c>
      <c r="BK510" s="177">
        <f>SUM(BK511:BK521)</f>
        <v>0</v>
      </c>
    </row>
    <row r="511" s="2" customFormat="1" ht="24.15" customHeight="1">
      <c r="A511" s="37"/>
      <c r="B511" s="180"/>
      <c r="C511" s="181" t="s">
        <v>987</v>
      </c>
      <c r="D511" s="181" t="s">
        <v>171</v>
      </c>
      <c r="E511" s="182" t="s">
        <v>1003</v>
      </c>
      <c r="F511" s="183" t="s">
        <v>1004</v>
      </c>
      <c r="G511" s="184" t="s">
        <v>218</v>
      </c>
      <c r="H511" s="185">
        <v>31.693999999999999</v>
      </c>
      <c r="I511" s="186"/>
      <c r="J511" s="187">
        <f>ROUND(I511*H511,2)</f>
        <v>0</v>
      </c>
      <c r="K511" s="188"/>
      <c r="L511" s="38"/>
      <c r="M511" s="189" t="s">
        <v>1</v>
      </c>
      <c r="N511" s="190" t="s">
        <v>42</v>
      </c>
      <c r="O511" s="76"/>
      <c r="P511" s="191">
        <f>O511*H511</f>
        <v>0</v>
      </c>
      <c r="Q511" s="191">
        <v>0.01396</v>
      </c>
      <c r="R511" s="191">
        <f>Q511*H511</f>
        <v>0.44244823999999999</v>
      </c>
      <c r="S511" s="191">
        <v>0</v>
      </c>
      <c r="T511" s="192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193" t="s">
        <v>250</v>
      </c>
      <c r="AT511" s="193" t="s">
        <v>171</v>
      </c>
      <c r="AU511" s="193" t="s">
        <v>86</v>
      </c>
      <c r="AY511" s="18" t="s">
        <v>168</v>
      </c>
      <c r="BE511" s="194">
        <f>IF(N511="základní",J511,0)</f>
        <v>0</v>
      </c>
      <c r="BF511" s="194">
        <f>IF(N511="snížená",J511,0)</f>
        <v>0</v>
      </c>
      <c r="BG511" s="194">
        <f>IF(N511="zákl. přenesená",J511,0)</f>
        <v>0</v>
      </c>
      <c r="BH511" s="194">
        <f>IF(N511="sníž. přenesená",J511,0)</f>
        <v>0</v>
      </c>
      <c r="BI511" s="194">
        <f>IF(N511="nulová",J511,0)</f>
        <v>0</v>
      </c>
      <c r="BJ511" s="18" t="s">
        <v>84</v>
      </c>
      <c r="BK511" s="194">
        <f>ROUND(I511*H511,2)</f>
        <v>0</v>
      </c>
      <c r="BL511" s="18" t="s">
        <v>250</v>
      </c>
      <c r="BM511" s="193" t="s">
        <v>2183</v>
      </c>
    </row>
    <row r="512" s="13" customFormat="1">
      <c r="A512" s="13"/>
      <c r="B512" s="211"/>
      <c r="C512" s="13"/>
      <c r="D512" s="195" t="s">
        <v>220</v>
      </c>
      <c r="E512" s="212" t="s">
        <v>1</v>
      </c>
      <c r="F512" s="213" t="s">
        <v>1006</v>
      </c>
      <c r="G512" s="13"/>
      <c r="H512" s="214">
        <v>31.693999999999999</v>
      </c>
      <c r="I512" s="215"/>
      <c r="J512" s="13"/>
      <c r="K512" s="13"/>
      <c r="L512" s="211"/>
      <c r="M512" s="216"/>
      <c r="N512" s="217"/>
      <c r="O512" s="217"/>
      <c r="P512" s="217"/>
      <c r="Q512" s="217"/>
      <c r="R512" s="217"/>
      <c r="S512" s="217"/>
      <c r="T512" s="218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12" t="s">
        <v>220</v>
      </c>
      <c r="AU512" s="212" t="s">
        <v>86</v>
      </c>
      <c r="AV512" s="13" t="s">
        <v>86</v>
      </c>
      <c r="AW512" s="13" t="s">
        <v>33</v>
      </c>
      <c r="AX512" s="13" t="s">
        <v>84</v>
      </c>
      <c r="AY512" s="212" t="s">
        <v>168</v>
      </c>
    </row>
    <row r="513" s="2" customFormat="1" ht="24.15" customHeight="1">
      <c r="A513" s="37"/>
      <c r="B513" s="180"/>
      <c r="C513" s="181" t="s">
        <v>992</v>
      </c>
      <c r="D513" s="181" t="s">
        <v>171</v>
      </c>
      <c r="E513" s="182" t="s">
        <v>1008</v>
      </c>
      <c r="F513" s="183" t="s">
        <v>1009</v>
      </c>
      <c r="G513" s="184" t="s">
        <v>218</v>
      </c>
      <c r="H513" s="185">
        <v>30.02</v>
      </c>
      <c r="I513" s="186"/>
      <c r="J513" s="187">
        <f>ROUND(I513*H513,2)</f>
        <v>0</v>
      </c>
      <c r="K513" s="188"/>
      <c r="L513" s="38"/>
      <c r="M513" s="189" t="s">
        <v>1</v>
      </c>
      <c r="N513" s="190" t="s">
        <v>42</v>
      </c>
      <c r="O513" s="76"/>
      <c r="P513" s="191">
        <f>O513*H513</f>
        <v>0</v>
      </c>
      <c r="Q513" s="191">
        <v>0</v>
      </c>
      <c r="R513" s="191">
        <f>Q513*H513</f>
        <v>0</v>
      </c>
      <c r="S513" s="191">
        <v>0</v>
      </c>
      <c r="T513" s="192">
        <f>S513*H513</f>
        <v>0</v>
      </c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R513" s="193" t="s">
        <v>250</v>
      </c>
      <c r="AT513" s="193" t="s">
        <v>171</v>
      </c>
      <c r="AU513" s="193" t="s">
        <v>86</v>
      </c>
      <c r="AY513" s="18" t="s">
        <v>168</v>
      </c>
      <c r="BE513" s="194">
        <f>IF(N513="základní",J513,0)</f>
        <v>0</v>
      </c>
      <c r="BF513" s="194">
        <f>IF(N513="snížená",J513,0)</f>
        <v>0</v>
      </c>
      <c r="BG513" s="194">
        <f>IF(N513="zákl. přenesená",J513,0)</f>
        <v>0</v>
      </c>
      <c r="BH513" s="194">
        <f>IF(N513="sníž. přenesená",J513,0)</f>
        <v>0</v>
      </c>
      <c r="BI513" s="194">
        <f>IF(N513="nulová",J513,0)</f>
        <v>0</v>
      </c>
      <c r="BJ513" s="18" t="s">
        <v>84</v>
      </c>
      <c r="BK513" s="194">
        <f>ROUND(I513*H513,2)</f>
        <v>0</v>
      </c>
      <c r="BL513" s="18" t="s">
        <v>250</v>
      </c>
      <c r="BM513" s="193" t="s">
        <v>2184</v>
      </c>
    </row>
    <row r="514" s="13" customFormat="1">
      <c r="A514" s="13"/>
      <c r="B514" s="211"/>
      <c r="C514" s="13"/>
      <c r="D514" s="195" t="s">
        <v>220</v>
      </c>
      <c r="E514" s="212" t="s">
        <v>1</v>
      </c>
      <c r="F514" s="213" t="s">
        <v>2185</v>
      </c>
      <c r="G514" s="13"/>
      <c r="H514" s="214">
        <v>30.02</v>
      </c>
      <c r="I514" s="215"/>
      <c r="J514" s="13"/>
      <c r="K514" s="13"/>
      <c r="L514" s="211"/>
      <c r="M514" s="216"/>
      <c r="N514" s="217"/>
      <c r="O514" s="217"/>
      <c r="P514" s="217"/>
      <c r="Q514" s="217"/>
      <c r="R514" s="217"/>
      <c r="S514" s="217"/>
      <c r="T514" s="218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12" t="s">
        <v>220</v>
      </c>
      <c r="AU514" s="212" t="s">
        <v>86</v>
      </c>
      <c r="AV514" s="13" t="s">
        <v>86</v>
      </c>
      <c r="AW514" s="13" t="s">
        <v>33</v>
      </c>
      <c r="AX514" s="13" t="s">
        <v>84</v>
      </c>
      <c r="AY514" s="212" t="s">
        <v>168</v>
      </c>
    </row>
    <row r="515" s="2" customFormat="1" ht="24.15" customHeight="1">
      <c r="A515" s="37"/>
      <c r="B515" s="180"/>
      <c r="C515" s="200" t="s">
        <v>996</v>
      </c>
      <c r="D515" s="200" t="s">
        <v>209</v>
      </c>
      <c r="E515" s="201" t="s">
        <v>1013</v>
      </c>
      <c r="F515" s="202" t="s">
        <v>1014</v>
      </c>
      <c r="G515" s="203" t="s">
        <v>218</v>
      </c>
      <c r="H515" s="204">
        <v>33.021999999999998</v>
      </c>
      <c r="I515" s="205"/>
      <c r="J515" s="206">
        <f>ROUND(I515*H515,2)</f>
        <v>0</v>
      </c>
      <c r="K515" s="207"/>
      <c r="L515" s="208"/>
      <c r="M515" s="209" t="s">
        <v>1</v>
      </c>
      <c r="N515" s="210" t="s">
        <v>42</v>
      </c>
      <c r="O515" s="76"/>
      <c r="P515" s="191">
        <f>O515*H515</f>
        <v>0</v>
      </c>
      <c r="Q515" s="191">
        <v>0.015599999999999999</v>
      </c>
      <c r="R515" s="191">
        <f>Q515*H515</f>
        <v>0.51514319999999991</v>
      </c>
      <c r="S515" s="191">
        <v>0</v>
      </c>
      <c r="T515" s="192">
        <f>S515*H515</f>
        <v>0</v>
      </c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R515" s="193" t="s">
        <v>333</v>
      </c>
      <c r="AT515" s="193" t="s">
        <v>209</v>
      </c>
      <c r="AU515" s="193" t="s">
        <v>86</v>
      </c>
      <c r="AY515" s="18" t="s">
        <v>168</v>
      </c>
      <c r="BE515" s="194">
        <f>IF(N515="základní",J515,0)</f>
        <v>0</v>
      </c>
      <c r="BF515" s="194">
        <f>IF(N515="snížená",J515,0)</f>
        <v>0</v>
      </c>
      <c r="BG515" s="194">
        <f>IF(N515="zákl. přenesená",J515,0)</f>
        <v>0</v>
      </c>
      <c r="BH515" s="194">
        <f>IF(N515="sníž. přenesená",J515,0)</f>
        <v>0</v>
      </c>
      <c r="BI515" s="194">
        <f>IF(N515="nulová",J515,0)</f>
        <v>0</v>
      </c>
      <c r="BJ515" s="18" t="s">
        <v>84</v>
      </c>
      <c r="BK515" s="194">
        <f>ROUND(I515*H515,2)</f>
        <v>0</v>
      </c>
      <c r="BL515" s="18" t="s">
        <v>250</v>
      </c>
      <c r="BM515" s="193" t="s">
        <v>2186</v>
      </c>
    </row>
    <row r="516" s="13" customFormat="1">
      <c r="A516" s="13"/>
      <c r="B516" s="211"/>
      <c r="C516" s="13"/>
      <c r="D516" s="195" t="s">
        <v>220</v>
      </c>
      <c r="E516" s="13"/>
      <c r="F516" s="213" t="s">
        <v>2187</v>
      </c>
      <c r="G516" s="13"/>
      <c r="H516" s="214">
        <v>33.021999999999998</v>
      </c>
      <c r="I516" s="215"/>
      <c r="J516" s="13"/>
      <c r="K516" s="13"/>
      <c r="L516" s="211"/>
      <c r="M516" s="216"/>
      <c r="N516" s="217"/>
      <c r="O516" s="217"/>
      <c r="P516" s="217"/>
      <c r="Q516" s="217"/>
      <c r="R516" s="217"/>
      <c r="S516" s="217"/>
      <c r="T516" s="218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12" t="s">
        <v>220</v>
      </c>
      <c r="AU516" s="212" t="s">
        <v>86</v>
      </c>
      <c r="AV516" s="13" t="s">
        <v>86</v>
      </c>
      <c r="AW516" s="13" t="s">
        <v>3</v>
      </c>
      <c r="AX516" s="13" t="s">
        <v>84</v>
      </c>
      <c r="AY516" s="212" t="s">
        <v>168</v>
      </c>
    </row>
    <row r="517" s="2" customFormat="1" ht="33" customHeight="1">
      <c r="A517" s="37"/>
      <c r="B517" s="180"/>
      <c r="C517" s="181" t="s">
        <v>1002</v>
      </c>
      <c r="D517" s="181" t="s">
        <v>171</v>
      </c>
      <c r="E517" s="182" t="s">
        <v>1018</v>
      </c>
      <c r="F517" s="183" t="s">
        <v>1019</v>
      </c>
      <c r="G517" s="184" t="s">
        <v>218</v>
      </c>
      <c r="H517" s="185">
        <v>110.7</v>
      </c>
      <c r="I517" s="186"/>
      <c r="J517" s="187">
        <f>ROUND(I517*H517,2)</f>
        <v>0</v>
      </c>
      <c r="K517" s="188"/>
      <c r="L517" s="38"/>
      <c r="M517" s="189" t="s">
        <v>1</v>
      </c>
      <c r="N517" s="190" t="s">
        <v>42</v>
      </c>
      <c r="O517" s="76"/>
      <c r="P517" s="191">
        <f>O517*H517</f>
        <v>0</v>
      </c>
      <c r="Q517" s="191">
        <v>0.02265</v>
      </c>
      <c r="R517" s="191">
        <f>Q517*H517</f>
        <v>2.507355</v>
      </c>
      <c r="S517" s="191">
        <v>0</v>
      </c>
      <c r="T517" s="192">
        <f>S517*H517</f>
        <v>0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193" t="s">
        <v>250</v>
      </c>
      <c r="AT517" s="193" t="s">
        <v>171</v>
      </c>
      <c r="AU517" s="193" t="s">
        <v>86</v>
      </c>
      <c r="AY517" s="18" t="s">
        <v>168</v>
      </c>
      <c r="BE517" s="194">
        <f>IF(N517="základní",J517,0)</f>
        <v>0</v>
      </c>
      <c r="BF517" s="194">
        <f>IF(N517="snížená",J517,0)</f>
        <v>0</v>
      </c>
      <c r="BG517" s="194">
        <f>IF(N517="zákl. přenesená",J517,0)</f>
        <v>0</v>
      </c>
      <c r="BH517" s="194">
        <f>IF(N517="sníž. přenesená",J517,0)</f>
        <v>0</v>
      </c>
      <c r="BI517" s="194">
        <f>IF(N517="nulová",J517,0)</f>
        <v>0</v>
      </c>
      <c r="BJ517" s="18" t="s">
        <v>84</v>
      </c>
      <c r="BK517" s="194">
        <f>ROUND(I517*H517,2)</f>
        <v>0</v>
      </c>
      <c r="BL517" s="18" t="s">
        <v>250</v>
      </c>
      <c r="BM517" s="193" t="s">
        <v>2188</v>
      </c>
    </row>
    <row r="518" s="13" customFormat="1">
      <c r="A518" s="13"/>
      <c r="B518" s="211"/>
      <c r="C518" s="13"/>
      <c r="D518" s="195" t="s">
        <v>220</v>
      </c>
      <c r="E518" s="212" t="s">
        <v>1</v>
      </c>
      <c r="F518" s="213" t="s">
        <v>877</v>
      </c>
      <c r="G518" s="13"/>
      <c r="H518" s="214">
        <v>110.7</v>
      </c>
      <c r="I518" s="215"/>
      <c r="J518" s="13"/>
      <c r="K518" s="13"/>
      <c r="L518" s="211"/>
      <c r="M518" s="216"/>
      <c r="N518" s="217"/>
      <c r="O518" s="217"/>
      <c r="P518" s="217"/>
      <c r="Q518" s="217"/>
      <c r="R518" s="217"/>
      <c r="S518" s="217"/>
      <c r="T518" s="218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12" t="s">
        <v>220</v>
      </c>
      <c r="AU518" s="212" t="s">
        <v>86</v>
      </c>
      <c r="AV518" s="13" t="s">
        <v>86</v>
      </c>
      <c r="AW518" s="13" t="s">
        <v>33</v>
      </c>
      <c r="AX518" s="13" t="s">
        <v>84</v>
      </c>
      <c r="AY518" s="212" t="s">
        <v>168</v>
      </c>
    </row>
    <row r="519" s="2" customFormat="1" ht="16.5" customHeight="1">
      <c r="A519" s="37"/>
      <c r="B519" s="180"/>
      <c r="C519" s="181" t="s">
        <v>1007</v>
      </c>
      <c r="D519" s="181" t="s">
        <v>171</v>
      </c>
      <c r="E519" s="182" t="s">
        <v>1022</v>
      </c>
      <c r="F519" s="183" t="s">
        <v>1023</v>
      </c>
      <c r="G519" s="184" t="s">
        <v>218</v>
      </c>
      <c r="H519" s="185">
        <v>110.7</v>
      </c>
      <c r="I519" s="186"/>
      <c r="J519" s="187">
        <f>ROUND(I519*H519,2)</f>
        <v>0</v>
      </c>
      <c r="K519" s="188"/>
      <c r="L519" s="38"/>
      <c r="M519" s="189" t="s">
        <v>1</v>
      </c>
      <c r="N519" s="190" t="s">
        <v>42</v>
      </c>
      <c r="O519" s="76"/>
      <c r="P519" s="191">
        <f>O519*H519</f>
        <v>0</v>
      </c>
      <c r="Q519" s="191">
        <v>0.00012999999999999999</v>
      </c>
      <c r="R519" s="191">
        <f>Q519*H519</f>
        <v>0.014390999999999999</v>
      </c>
      <c r="S519" s="191">
        <v>0</v>
      </c>
      <c r="T519" s="192">
        <f>S519*H519</f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R519" s="193" t="s">
        <v>250</v>
      </c>
      <c r="AT519" s="193" t="s">
        <v>171</v>
      </c>
      <c r="AU519" s="193" t="s">
        <v>86</v>
      </c>
      <c r="AY519" s="18" t="s">
        <v>168</v>
      </c>
      <c r="BE519" s="194">
        <f>IF(N519="základní",J519,0)</f>
        <v>0</v>
      </c>
      <c r="BF519" s="194">
        <f>IF(N519="snížená",J519,0)</f>
        <v>0</v>
      </c>
      <c r="BG519" s="194">
        <f>IF(N519="zákl. přenesená",J519,0)</f>
        <v>0</v>
      </c>
      <c r="BH519" s="194">
        <f>IF(N519="sníž. přenesená",J519,0)</f>
        <v>0</v>
      </c>
      <c r="BI519" s="194">
        <f>IF(N519="nulová",J519,0)</f>
        <v>0</v>
      </c>
      <c r="BJ519" s="18" t="s">
        <v>84</v>
      </c>
      <c r="BK519" s="194">
        <f>ROUND(I519*H519,2)</f>
        <v>0</v>
      </c>
      <c r="BL519" s="18" t="s">
        <v>250</v>
      </c>
      <c r="BM519" s="193" t="s">
        <v>2189</v>
      </c>
    </row>
    <row r="520" s="2" customFormat="1" ht="24.15" customHeight="1">
      <c r="A520" s="37"/>
      <c r="B520" s="180"/>
      <c r="C520" s="181" t="s">
        <v>1012</v>
      </c>
      <c r="D520" s="181" t="s">
        <v>171</v>
      </c>
      <c r="E520" s="182" t="s">
        <v>1026</v>
      </c>
      <c r="F520" s="183" t="s">
        <v>1027</v>
      </c>
      <c r="G520" s="184" t="s">
        <v>218</v>
      </c>
      <c r="H520" s="185">
        <v>110.7</v>
      </c>
      <c r="I520" s="186"/>
      <c r="J520" s="187">
        <f>ROUND(I520*H520,2)</f>
        <v>0</v>
      </c>
      <c r="K520" s="188"/>
      <c r="L520" s="38"/>
      <c r="M520" s="189" t="s">
        <v>1</v>
      </c>
      <c r="N520" s="190" t="s">
        <v>42</v>
      </c>
      <c r="O520" s="76"/>
      <c r="P520" s="191">
        <f>O520*H520</f>
        <v>0</v>
      </c>
      <c r="Q520" s="191">
        <v>0.00018000000000000001</v>
      </c>
      <c r="R520" s="191">
        <f>Q520*H520</f>
        <v>0.019926000000000003</v>
      </c>
      <c r="S520" s="191">
        <v>0</v>
      </c>
      <c r="T520" s="192">
        <f>S520*H520</f>
        <v>0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193" t="s">
        <v>250</v>
      </c>
      <c r="AT520" s="193" t="s">
        <v>171</v>
      </c>
      <c r="AU520" s="193" t="s">
        <v>86</v>
      </c>
      <c r="AY520" s="18" t="s">
        <v>168</v>
      </c>
      <c r="BE520" s="194">
        <f>IF(N520="základní",J520,0)</f>
        <v>0</v>
      </c>
      <c r="BF520" s="194">
        <f>IF(N520="snížená",J520,0)</f>
        <v>0</v>
      </c>
      <c r="BG520" s="194">
        <f>IF(N520="zákl. přenesená",J520,0)</f>
        <v>0</v>
      </c>
      <c r="BH520" s="194">
        <f>IF(N520="sníž. přenesená",J520,0)</f>
        <v>0</v>
      </c>
      <c r="BI520" s="194">
        <f>IF(N520="nulová",J520,0)</f>
        <v>0</v>
      </c>
      <c r="BJ520" s="18" t="s">
        <v>84</v>
      </c>
      <c r="BK520" s="194">
        <f>ROUND(I520*H520,2)</f>
        <v>0</v>
      </c>
      <c r="BL520" s="18" t="s">
        <v>250</v>
      </c>
      <c r="BM520" s="193" t="s">
        <v>2190</v>
      </c>
    </row>
    <row r="521" s="2" customFormat="1" ht="24.15" customHeight="1">
      <c r="A521" s="37"/>
      <c r="B521" s="180"/>
      <c r="C521" s="181" t="s">
        <v>1017</v>
      </c>
      <c r="D521" s="181" t="s">
        <v>171</v>
      </c>
      <c r="E521" s="182" t="s">
        <v>1030</v>
      </c>
      <c r="F521" s="183" t="s">
        <v>1031</v>
      </c>
      <c r="G521" s="184" t="s">
        <v>242</v>
      </c>
      <c r="H521" s="185">
        <v>3.4990000000000001</v>
      </c>
      <c r="I521" s="186"/>
      <c r="J521" s="187">
        <f>ROUND(I521*H521,2)</f>
        <v>0</v>
      </c>
      <c r="K521" s="188"/>
      <c r="L521" s="38"/>
      <c r="M521" s="189" t="s">
        <v>1</v>
      </c>
      <c r="N521" s="190" t="s">
        <v>42</v>
      </c>
      <c r="O521" s="76"/>
      <c r="P521" s="191">
        <f>O521*H521</f>
        <v>0</v>
      </c>
      <c r="Q521" s="191">
        <v>0</v>
      </c>
      <c r="R521" s="191">
        <f>Q521*H521</f>
        <v>0</v>
      </c>
      <c r="S521" s="191">
        <v>0</v>
      </c>
      <c r="T521" s="192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193" t="s">
        <v>250</v>
      </c>
      <c r="AT521" s="193" t="s">
        <v>171</v>
      </c>
      <c r="AU521" s="193" t="s">
        <v>86</v>
      </c>
      <c r="AY521" s="18" t="s">
        <v>168</v>
      </c>
      <c r="BE521" s="194">
        <f>IF(N521="základní",J521,0)</f>
        <v>0</v>
      </c>
      <c r="BF521" s="194">
        <f>IF(N521="snížená",J521,0)</f>
        <v>0</v>
      </c>
      <c r="BG521" s="194">
        <f>IF(N521="zákl. přenesená",J521,0)</f>
        <v>0</v>
      </c>
      <c r="BH521" s="194">
        <f>IF(N521="sníž. přenesená",J521,0)</f>
        <v>0</v>
      </c>
      <c r="BI521" s="194">
        <f>IF(N521="nulová",J521,0)</f>
        <v>0</v>
      </c>
      <c r="BJ521" s="18" t="s">
        <v>84</v>
      </c>
      <c r="BK521" s="194">
        <f>ROUND(I521*H521,2)</f>
        <v>0</v>
      </c>
      <c r="BL521" s="18" t="s">
        <v>250</v>
      </c>
      <c r="BM521" s="193" t="s">
        <v>2191</v>
      </c>
    </row>
    <row r="522" s="12" customFormat="1" ht="22.8" customHeight="1">
      <c r="A522" s="12"/>
      <c r="B522" s="168"/>
      <c r="C522" s="12"/>
      <c r="D522" s="169" t="s">
        <v>76</v>
      </c>
      <c r="E522" s="178" t="s">
        <v>1033</v>
      </c>
      <c r="F522" s="178" t="s">
        <v>1034</v>
      </c>
      <c r="G522" s="12"/>
      <c r="H522" s="12"/>
      <c r="I522" s="171"/>
      <c r="J522" s="179">
        <f>BK522</f>
        <v>0</v>
      </c>
      <c r="K522" s="12"/>
      <c r="L522" s="168"/>
      <c r="M522" s="172"/>
      <c r="N522" s="173"/>
      <c r="O522" s="173"/>
      <c r="P522" s="174">
        <f>SUM(P523:P542)</f>
        <v>0</v>
      </c>
      <c r="Q522" s="173"/>
      <c r="R522" s="174">
        <f>SUM(R523:R542)</f>
        <v>2.8297419600000002</v>
      </c>
      <c r="S522" s="173"/>
      <c r="T522" s="175">
        <f>SUM(T523:T542)</f>
        <v>0</v>
      </c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R522" s="169" t="s">
        <v>86</v>
      </c>
      <c r="AT522" s="176" t="s">
        <v>76</v>
      </c>
      <c r="AU522" s="176" t="s">
        <v>84</v>
      </c>
      <c r="AY522" s="169" t="s">
        <v>168</v>
      </c>
      <c r="BK522" s="177">
        <f>SUM(BK523:BK542)</f>
        <v>0</v>
      </c>
    </row>
    <row r="523" s="2" customFormat="1" ht="21.75" customHeight="1">
      <c r="A523" s="37"/>
      <c r="B523" s="180"/>
      <c r="C523" s="181" t="s">
        <v>1021</v>
      </c>
      <c r="D523" s="181" t="s">
        <v>171</v>
      </c>
      <c r="E523" s="182" t="s">
        <v>1036</v>
      </c>
      <c r="F523" s="183" t="s">
        <v>1037</v>
      </c>
      <c r="G523" s="184" t="s">
        <v>218</v>
      </c>
      <c r="H523" s="185">
        <v>6.016</v>
      </c>
      <c r="I523" s="186"/>
      <c r="J523" s="187">
        <f>ROUND(I523*H523,2)</f>
        <v>0</v>
      </c>
      <c r="K523" s="188"/>
      <c r="L523" s="38"/>
      <c r="M523" s="189" t="s">
        <v>1</v>
      </c>
      <c r="N523" s="190" t="s">
        <v>42</v>
      </c>
      <c r="O523" s="76"/>
      <c r="P523" s="191">
        <f>O523*H523</f>
        <v>0</v>
      </c>
      <c r="Q523" s="191">
        <v>0</v>
      </c>
      <c r="R523" s="191">
        <f>Q523*H523</f>
        <v>0</v>
      </c>
      <c r="S523" s="191">
        <v>0</v>
      </c>
      <c r="T523" s="192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193" t="s">
        <v>250</v>
      </c>
      <c r="AT523" s="193" t="s">
        <v>171</v>
      </c>
      <c r="AU523" s="193" t="s">
        <v>86</v>
      </c>
      <c r="AY523" s="18" t="s">
        <v>168</v>
      </c>
      <c r="BE523" s="194">
        <f>IF(N523="základní",J523,0)</f>
        <v>0</v>
      </c>
      <c r="BF523" s="194">
        <f>IF(N523="snížená",J523,0)</f>
        <v>0</v>
      </c>
      <c r="BG523" s="194">
        <f>IF(N523="zákl. přenesená",J523,0)</f>
        <v>0</v>
      </c>
      <c r="BH523" s="194">
        <f>IF(N523="sníž. přenesená",J523,0)</f>
        <v>0</v>
      </c>
      <c r="BI523" s="194">
        <f>IF(N523="nulová",J523,0)</f>
        <v>0</v>
      </c>
      <c r="BJ523" s="18" t="s">
        <v>84</v>
      </c>
      <c r="BK523" s="194">
        <f>ROUND(I523*H523,2)</f>
        <v>0</v>
      </c>
      <c r="BL523" s="18" t="s">
        <v>250</v>
      </c>
      <c r="BM523" s="193" t="s">
        <v>2192</v>
      </c>
    </row>
    <row r="524" s="2" customFormat="1" ht="24.15" customHeight="1">
      <c r="A524" s="37"/>
      <c r="B524" s="180"/>
      <c r="C524" s="200" t="s">
        <v>1025</v>
      </c>
      <c r="D524" s="200" t="s">
        <v>209</v>
      </c>
      <c r="E524" s="201" t="s">
        <v>1040</v>
      </c>
      <c r="F524" s="202" t="s">
        <v>1041</v>
      </c>
      <c r="G524" s="203" t="s">
        <v>218</v>
      </c>
      <c r="H524" s="204">
        <v>6.1360000000000001</v>
      </c>
      <c r="I524" s="205"/>
      <c r="J524" s="206">
        <f>ROUND(I524*H524,2)</f>
        <v>0</v>
      </c>
      <c r="K524" s="207"/>
      <c r="L524" s="208"/>
      <c r="M524" s="209" t="s">
        <v>1</v>
      </c>
      <c r="N524" s="210" t="s">
        <v>42</v>
      </c>
      <c r="O524" s="76"/>
      <c r="P524" s="191">
        <f>O524*H524</f>
        <v>0</v>
      </c>
      <c r="Q524" s="191">
        <v>0.0030000000000000001</v>
      </c>
      <c r="R524" s="191">
        <f>Q524*H524</f>
        <v>0.018408000000000001</v>
      </c>
      <c r="S524" s="191">
        <v>0</v>
      </c>
      <c r="T524" s="192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193" t="s">
        <v>333</v>
      </c>
      <c r="AT524" s="193" t="s">
        <v>209</v>
      </c>
      <c r="AU524" s="193" t="s">
        <v>86</v>
      </c>
      <c r="AY524" s="18" t="s">
        <v>168</v>
      </c>
      <c r="BE524" s="194">
        <f>IF(N524="základní",J524,0)</f>
        <v>0</v>
      </c>
      <c r="BF524" s="194">
        <f>IF(N524="snížená",J524,0)</f>
        <v>0</v>
      </c>
      <c r="BG524" s="194">
        <f>IF(N524="zákl. přenesená",J524,0)</f>
        <v>0</v>
      </c>
      <c r="BH524" s="194">
        <f>IF(N524="sníž. přenesená",J524,0)</f>
        <v>0</v>
      </c>
      <c r="BI524" s="194">
        <f>IF(N524="nulová",J524,0)</f>
        <v>0</v>
      </c>
      <c r="BJ524" s="18" t="s">
        <v>84</v>
      </c>
      <c r="BK524" s="194">
        <f>ROUND(I524*H524,2)</f>
        <v>0</v>
      </c>
      <c r="BL524" s="18" t="s">
        <v>250</v>
      </c>
      <c r="BM524" s="193" t="s">
        <v>2193</v>
      </c>
    </row>
    <row r="525" s="13" customFormat="1">
      <c r="A525" s="13"/>
      <c r="B525" s="211"/>
      <c r="C525" s="13"/>
      <c r="D525" s="195" t="s">
        <v>220</v>
      </c>
      <c r="E525" s="13"/>
      <c r="F525" s="213" t="s">
        <v>2194</v>
      </c>
      <c r="G525" s="13"/>
      <c r="H525" s="214">
        <v>6.1360000000000001</v>
      </c>
      <c r="I525" s="215"/>
      <c r="J525" s="13"/>
      <c r="K525" s="13"/>
      <c r="L525" s="211"/>
      <c r="M525" s="216"/>
      <c r="N525" s="217"/>
      <c r="O525" s="217"/>
      <c r="P525" s="217"/>
      <c r="Q525" s="217"/>
      <c r="R525" s="217"/>
      <c r="S525" s="217"/>
      <c r="T525" s="218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12" t="s">
        <v>220</v>
      </c>
      <c r="AU525" s="212" t="s">
        <v>86</v>
      </c>
      <c r="AV525" s="13" t="s">
        <v>86</v>
      </c>
      <c r="AW525" s="13" t="s">
        <v>3</v>
      </c>
      <c r="AX525" s="13" t="s">
        <v>84</v>
      </c>
      <c r="AY525" s="212" t="s">
        <v>168</v>
      </c>
    </row>
    <row r="526" s="2" customFormat="1" ht="24.15" customHeight="1">
      <c r="A526" s="37"/>
      <c r="B526" s="180"/>
      <c r="C526" s="181" t="s">
        <v>1029</v>
      </c>
      <c r="D526" s="181" t="s">
        <v>171</v>
      </c>
      <c r="E526" s="182" t="s">
        <v>1045</v>
      </c>
      <c r="F526" s="183" t="s">
        <v>1046</v>
      </c>
      <c r="G526" s="184" t="s">
        <v>218</v>
      </c>
      <c r="H526" s="185">
        <v>6.016</v>
      </c>
      <c r="I526" s="186"/>
      <c r="J526" s="187">
        <f>ROUND(I526*H526,2)</f>
        <v>0</v>
      </c>
      <c r="K526" s="188"/>
      <c r="L526" s="38"/>
      <c r="M526" s="189" t="s">
        <v>1</v>
      </c>
      <c r="N526" s="190" t="s">
        <v>42</v>
      </c>
      <c r="O526" s="76"/>
      <c r="P526" s="191">
        <f>O526*H526</f>
        <v>0</v>
      </c>
      <c r="Q526" s="191">
        <v>0.013390000000000001</v>
      </c>
      <c r="R526" s="191">
        <f>Q526*H526</f>
        <v>0.080554239999999999</v>
      </c>
      <c r="S526" s="191">
        <v>0</v>
      </c>
      <c r="T526" s="192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93" t="s">
        <v>250</v>
      </c>
      <c r="AT526" s="193" t="s">
        <v>171</v>
      </c>
      <c r="AU526" s="193" t="s">
        <v>86</v>
      </c>
      <c r="AY526" s="18" t="s">
        <v>168</v>
      </c>
      <c r="BE526" s="194">
        <f>IF(N526="základní",J526,0)</f>
        <v>0</v>
      </c>
      <c r="BF526" s="194">
        <f>IF(N526="snížená",J526,0)</f>
        <v>0</v>
      </c>
      <c r="BG526" s="194">
        <f>IF(N526="zákl. přenesená",J526,0)</f>
        <v>0</v>
      </c>
      <c r="BH526" s="194">
        <f>IF(N526="sníž. přenesená",J526,0)</f>
        <v>0</v>
      </c>
      <c r="BI526" s="194">
        <f>IF(N526="nulová",J526,0)</f>
        <v>0</v>
      </c>
      <c r="BJ526" s="18" t="s">
        <v>84</v>
      </c>
      <c r="BK526" s="194">
        <f>ROUND(I526*H526,2)</f>
        <v>0</v>
      </c>
      <c r="BL526" s="18" t="s">
        <v>250</v>
      </c>
      <c r="BM526" s="193" t="s">
        <v>2195</v>
      </c>
    </row>
    <row r="527" s="13" customFormat="1">
      <c r="A527" s="13"/>
      <c r="B527" s="211"/>
      <c r="C527" s="13"/>
      <c r="D527" s="195" t="s">
        <v>220</v>
      </c>
      <c r="E527" s="212" t="s">
        <v>1</v>
      </c>
      <c r="F527" s="213" t="s">
        <v>2196</v>
      </c>
      <c r="G527" s="13"/>
      <c r="H527" s="214">
        <v>2.0800000000000001</v>
      </c>
      <c r="I527" s="215"/>
      <c r="J527" s="13"/>
      <c r="K527" s="13"/>
      <c r="L527" s="211"/>
      <c r="M527" s="216"/>
      <c r="N527" s="217"/>
      <c r="O527" s="217"/>
      <c r="P527" s="217"/>
      <c r="Q527" s="217"/>
      <c r="R527" s="217"/>
      <c r="S527" s="217"/>
      <c r="T527" s="21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12" t="s">
        <v>220</v>
      </c>
      <c r="AU527" s="212" t="s">
        <v>86</v>
      </c>
      <c r="AV527" s="13" t="s">
        <v>86</v>
      </c>
      <c r="AW527" s="13" t="s">
        <v>33</v>
      </c>
      <c r="AX527" s="13" t="s">
        <v>77</v>
      </c>
      <c r="AY527" s="212" t="s">
        <v>168</v>
      </c>
    </row>
    <row r="528" s="13" customFormat="1">
      <c r="A528" s="13"/>
      <c r="B528" s="211"/>
      <c r="C528" s="13"/>
      <c r="D528" s="195" t="s">
        <v>220</v>
      </c>
      <c r="E528" s="212" t="s">
        <v>1</v>
      </c>
      <c r="F528" s="213" t="s">
        <v>2197</v>
      </c>
      <c r="G528" s="13"/>
      <c r="H528" s="214">
        <v>3.9359999999999999</v>
      </c>
      <c r="I528" s="215"/>
      <c r="J528" s="13"/>
      <c r="K528" s="13"/>
      <c r="L528" s="211"/>
      <c r="M528" s="216"/>
      <c r="N528" s="217"/>
      <c r="O528" s="217"/>
      <c r="P528" s="217"/>
      <c r="Q528" s="217"/>
      <c r="R528" s="217"/>
      <c r="S528" s="217"/>
      <c r="T528" s="21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12" t="s">
        <v>220</v>
      </c>
      <c r="AU528" s="212" t="s">
        <v>86</v>
      </c>
      <c r="AV528" s="13" t="s">
        <v>86</v>
      </c>
      <c r="AW528" s="13" t="s">
        <v>33</v>
      </c>
      <c r="AX528" s="13" t="s">
        <v>77</v>
      </c>
      <c r="AY528" s="212" t="s">
        <v>168</v>
      </c>
    </row>
    <row r="529" s="14" customFormat="1">
      <c r="A529" s="14"/>
      <c r="B529" s="219"/>
      <c r="C529" s="14"/>
      <c r="D529" s="195" t="s">
        <v>220</v>
      </c>
      <c r="E529" s="220" t="s">
        <v>1</v>
      </c>
      <c r="F529" s="221" t="s">
        <v>261</v>
      </c>
      <c r="G529" s="14"/>
      <c r="H529" s="222">
        <v>6.016</v>
      </c>
      <c r="I529" s="223"/>
      <c r="J529" s="14"/>
      <c r="K529" s="14"/>
      <c r="L529" s="219"/>
      <c r="M529" s="224"/>
      <c r="N529" s="225"/>
      <c r="O529" s="225"/>
      <c r="P529" s="225"/>
      <c r="Q529" s="225"/>
      <c r="R529" s="225"/>
      <c r="S529" s="225"/>
      <c r="T529" s="226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20" t="s">
        <v>220</v>
      </c>
      <c r="AU529" s="220" t="s">
        <v>86</v>
      </c>
      <c r="AV529" s="14" t="s">
        <v>175</v>
      </c>
      <c r="AW529" s="14" t="s">
        <v>33</v>
      </c>
      <c r="AX529" s="14" t="s">
        <v>84</v>
      </c>
      <c r="AY529" s="220" t="s">
        <v>168</v>
      </c>
    </row>
    <row r="530" s="2" customFormat="1" ht="24.15" customHeight="1">
      <c r="A530" s="37"/>
      <c r="B530" s="180"/>
      <c r="C530" s="181" t="s">
        <v>1035</v>
      </c>
      <c r="D530" s="181" t="s">
        <v>171</v>
      </c>
      <c r="E530" s="182" t="s">
        <v>1052</v>
      </c>
      <c r="F530" s="183" t="s">
        <v>1053</v>
      </c>
      <c r="G530" s="184" t="s">
        <v>218</v>
      </c>
      <c r="H530" s="185">
        <v>171.46000000000001</v>
      </c>
      <c r="I530" s="186"/>
      <c r="J530" s="187">
        <f>ROUND(I530*H530,2)</f>
        <v>0</v>
      </c>
      <c r="K530" s="188"/>
      <c r="L530" s="38"/>
      <c r="M530" s="189" t="s">
        <v>1</v>
      </c>
      <c r="N530" s="190" t="s">
        <v>42</v>
      </c>
      <c r="O530" s="76"/>
      <c r="P530" s="191">
        <f>O530*H530</f>
        <v>0</v>
      </c>
      <c r="Q530" s="191">
        <v>0.01379</v>
      </c>
      <c r="R530" s="191">
        <f>Q530*H530</f>
        <v>2.3644334000000002</v>
      </c>
      <c r="S530" s="191">
        <v>0</v>
      </c>
      <c r="T530" s="192">
        <f>S530*H530</f>
        <v>0</v>
      </c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R530" s="193" t="s">
        <v>250</v>
      </c>
      <c r="AT530" s="193" t="s">
        <v>171</v>
      </c>
      <c r="AU530" s="193" t="s">
        <v>86</v>
      </c>
      <c r="AY530" s="18" t="s">
        <v>168</v>
      </c>
      <c r="BE530" s="194">
        <f>IF(N530="základní",J530,0)</f>
        <v>0</v>
      </c>
      <c r="BF530" s="194">
        <f>IF(N530="snížená",J530,0)</f>
        <v>0</v>
      </c>
      <c r="BG530" s="194">
        <f>IF(N530="zákl. přenesená",J530,0)</f>
        <v>0</v>
      </c>
      <c r="BH530" s="194">
        <f>IF(N530="sníž. přenesená",J530,0)</f>
        <v>0</v>
      </c>
      <c r="BI530" s="194">
        <f>IF(N530="nulová",J530,0)</f>
        <v>0</v>
      </c>
      <c r="BJ530" s="18" t="s">
        <v>84</v>
      </c>
      <c r="BK530" s="194">
        <f>ROUND(I530*H530,2)</f>
        <v>0</v>
      </c>
      <c r="BL530" s="18" t="s">
        <v>250</v>
      </c>
      <c r="BM530" s="193" t="s">
        <v>2198</v>
      </c>
    </row>
    <row r="531" s="13" customFormat="1">
      <c r="A531" s="13"/>
      <c r="B531" s="211"/>
      <c r="C531" s="13"/>
      <c r="D531" s="195" t="s">
        <v>220</v>
      </c>
      <c r="E531" s="212" t="s">
        <v>1</v>
      </c>
      <c r="F531" s="213" t="s">
        <v>1055</v>
      </c>
      <c r="G531" s="13"/>
      <c r="H531" s="214">
        <v>130</v>
      </c>
      <c r="I531" s="215"/>
      <c r="J531" s="13"/>
      <c r="K531" s="13"/>
      <c r="L531" s="211"/>
      <c r="M531" s="216"/>
      <c r="N531" s="217"/>
      <c r="O531" s="217"/>
      <c r="P531" s="217"/>
      <c r="Q531" s="217"/>
      <c r="R531" s="217"/>
      <c r="S531" s="217"/>
      <c r="T531" s="21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12" t="s">
        <v>220</v>
      </c>
      <c r="AU531" s="212" t="s">
        <v>86</v>
      </c>
      <c r="AV531" s="13" t="s">
        <v>86</v>
      </c>
      <c r="AW531" s="13" t="s">
        <v>33</v>
      </c>
      <c r="AX531" s="13" t="s">
        <v>77</v>
      </c>
      <c r="AY531" s="212" t="s">
        <v>168</v>
      </c>
    </row>
    <row r="532" s="13" customFormat="1">
      <c r="A532" s="13"/>
      <c r="B532" s="211"/>
      <c r="C532" s="13"/>
      <c r="D532" s="195" t="s">
        <v>220</v>
      </c>
      <c r="E532" s="212" t="s">
        <v>1</v>
      </c>
      <c r="F532" s="213" t="s">
        <v>1056</v>
      </c>
      <c r="G532" s="13"/>
      <c r="H532" s="214">
        <v>39.049999999999997</v>
      </c>
      <c r="I532" s="215"/>
      <c r="J532" s="13"/>
      <c r="K532" s="13"/>
      <c r="L532" s="211"/>
      <c r="M532" s="216"/>
      <c r="N532" s="217"/>
      <c r="O532" s="217"/>
      <c r="P532" s="217"/>
      <c r="Q532" s="217"/>
      <c r="R532" s="217"/>
      <c r="S532" s="217"/>
      <c r="T532" s="218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12" t="s">
        <v>220</v>
      </c>
      <c r="AU532" s="212" t="s">
        <v>86</v>
      </c>
      <c r="AV532" s="13" t="s">
        <v>86</v>
      </c>
      <c r="AW532" s="13" t="s">
        <v>33</v>
      </c>
      <c r="AX532" s="13" t="s">
        <v>77</v>
      </c>
      <c r="AY532" s="212" t="s">
        <v>168</v>
      </c>
    </row>
    <row r="533" s="13" customFormat="1">
      <c r="A533" s="13"/>
      <c r="B533" s="211"/>
      <c r="C533" s="13"/>
      <c r="D533" s="195" t="s">
        <v>220</v>
      </c>
      <c r="E533" s="212" t="s">
        <v>1</v>
      </c>
      <c r="F533" s="213" t="s">
        <v>2199</v>
      </c>
      <c r="G533" s="13"/>
      <c r="H533" s="214">
        <v>2.4100000000000001</v>
      </c>
      <c r="I533" s="215"/>
      <c r="J533" s="13"/>
      <c r="K533" s="13"/>
      <c r="L533" s="211"/>
      <c r="M533" s="216"/>
      <c r="N533" s="217"/>
      <c r="O533" s="217"/>
      <c r="P533" s="217"/>
      <c r="Q533" s="217"/>
      <c r="R533" s="217"/>
      <c r="S533" s="217"/>
      <c r="T533" s="218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12" t="s">
        <v>220</v>
      </c>
      <c r="AU533" s="212" t="s">
        <v>86</v>
      </c>
      <c r="AV533" s="13" t="s">
        <v>86</v>
      </c>
      <c r="AW533" s="13" t="s">
        <v>33</v>
      </c>
      <c r="AX533" s="13" t="s">
        <v>77</v>
      </c>
      <c r="AY533" s="212" t="s">
        <v>168</v>
      </c>
    </row>
    <row r="534" s="14" customFormat="1">
      <c r="A534" s="14"/>
      <c r="B534" s="219"/>
      <c r="C534" s="14"/>
      <c r="D534" s="195" t="s">
        <v>220</v>
      </c>
      <c r="E534" s="220" t="s">
        <v>1</v>
      </c>
      <c r="F534" s="221" t="s">
        <v>261</v>
      </c>
      <c r="G534" s="14"/>
      <c r="H534" s="222">
        <v>171.46000000000001</v>
      </c>
      <c r="I534" s="223"/>
      <c r="J534" s="14"/>
      <c r="K534" s="14"/>
      <c r="L534" s="219"/>
      <c r="M534" s="224"/>
      <c r="N534" s="225"/>
      <c r="O534" s="225"/>
      <c r="P534" s="225"/>
      <c r="Q534" s="225"/>
      <c r="R534" s="225"/>
      <c r="S534" s="225"/>
      <c r="T534" s="22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20" t="s">
        <v>220</v>
      </c>
      <c r="AU534" s="220" t="s">
        <v>86</v>
      </c>
      <c r="AV534" s="14" t="s">
        <v>175</v>
      </c>
      <c r="AW534" s="14" t="s">
        <v>33</v>
      </c>
      <c r="AX534" s="14" t="s">
        <v>84</v>
      </c>
      <c r="AY534" s="220" t="s">
        <v>168</v>
      </c>
    </row>
    <row r="535" s="2" customFormat="1" ht="16.5" customHeight="1">
      <c r="A535" s="37"/>
      <c r="B535" s="180"/>
      <c r="C535" s="181" t="s">
        <v>1039</v>
      </c>
      <c r="D535" s="181" t="s">
        <v>171</v>
      </c>
      <c r="E535" s="182" t="s">
        <v>2200</v>
      </c>
      <c r="F535" s="183" t="s">
        <v>2201</v>
      </c>
      <c r="G535" s="184" t="s">
        <v>520</v>
      </c>
      <c r="H535" s="185">
        <v>16.559999999999999</v>
      </c>
      <c r="I535" s="186"/>
      <c r="J535" s="187">
        <f>ROUND(I535*H535,2)</f>
        <v>0</v>
      </c>
      <c r="K535" s="188"/>
      <c r="L535" s="38"/>
      <c r="M535" s="189" t="s">
        <v>1</v>
      </c>
      <c r="N535" s="190" t="s">
        <v>42</v>
      </c>
      <c r="O535" s="76"/>
      <c r="P535" s="191">
        <f>O535*H535</f>
        <v>0</v>
      </c>
      <c r="Q535" s="191">
        <v>0.0043800000000000002</v>
      </c>
      <c r="R535" s="191">
        <f>Q535*H535</f>
        <v>0.072532799999999994</v>
      </c>
      <c r="S535" s="191">
        <v>0</v>
      </c>
      <c r="T535" s="192">
        <f>S535*H535</f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193" t="s">
        <v>250</v>
      </c>
      <c r="AT535" s="193" t="s">
        <v>171</v>
      </c>
      <c r="AU535" s="193" t="s">
        <v>86</v>
      </c>
      <c r="AY535" s="18" t="s">
        <v>168</v>
      </c>
      <c r="BE535" s="194">
        <f>IF(N535="základní",J535,0)</f>
        <v>0</v>
      </c>
      <c r="BF535" s="194">
        <f>IF(N535="snížená",J535,0)</f>
        <v>0</v>
      </c>
      <c r="BG535" s="194">
        <f>IF(N535="zákl. přenesená",J535,0)</f>
        <v>0</v>
      </c>
      <c r="BH535" s="194">
        <f>IF(N535="sníž. přenesená",J535,0)</f>
        <v>0</v>
      </c>
      <c r="BI535" s="194">
        <f>IF(N535="nulová",J535,0)</f>
        <v>0</v>
      </c>
      <c r="BJ535" s="18" t="s">
        <v>84</v>
      </c>
      <c r="BK535" s="194">
        <f>ROUND(I535*H535,2)</f>
        <v>0</v>
      </c>
      <c r="BL535" s="18" t="s">
        <v>250</v>
      </c>
      <c r="BM535" s="193" t="s">
        <v>2202</v>
      </c>
    </row>
    <row r="536" s="13" customFormat="1">
      <c r="A536" s="13"/>
      <c r="B536" s="211"/>
      <c r="C536" s="13"/>
      <c r="D536" s="195" t="s">
        <v>220</v>
      </c>
      <c r="E536" s="212" t="s">
        <v>1</v>
      </c>
      <c r="F536" s="213" t="s">
        <v>1063</v>
      </c>
      <c r="G536" s="13"/>
      <c r="H536" s="214">
        <v>3.2000000000000002</v>
      </c>
      <c r="I536" s="215"/>
      <c r="J536" s="13"/>
      <c r="K536" s="13"/>
      <c r="L536" s="211"/>
      <c r="M536" s="216"/>
      <c r="N536" s="217"/>
      <c r="O536" s="217"/>
      <c r="P536" s="217"/>
      <c r="Q536" s="217"/>
      <c r="R536" s="217"/>
      <c r="S536" s="217"/>
      <c r="T536" s="218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12" t="s">
        <v>220</v>
      </c>
      <c r="AU536" s="212" t="s">
        <v>86</v>
      </c>
      <c r="AV536" s="13" t="s">
        <v>86</v>
      </c>
      <c r="AW536" s="13" t="s">
        <v>33</v>
      </c>
      <c r="AX536" s="13" t="s">
        <v>77</v>
      </c>
      <c r="AY536" s="212" t="s">
        <v>168</v>
      </c>
    </row>
    <row r="537" s="13" customFormat="1">
      <c r="A537" s="13"/>
      <c r="B537" s="211"/>
      <c r="C537" s="13"/>
      <c r="D537" s="195" t="s">
        <v>220</v>
      </c>
      <c r="E537" s="212" t="s">
        <v>1</v>
      </c>
      <c r="F537" s="213" t="s">
        <v>2203</v>
      </c>
      <c r="G537" s="13"/>
      <c r="H537" s="214">
        <v>13.359999999999999</v>
      </c>
      <c r="I537" s="215"/>
      <c r="J537" s="13"/>
      <c r="K537" s="13"/>
      <c r="L537" s="211"/>
      <c r="M537" s="216"/>
      <c r="N537" s="217"/>
      <c r="O537" s="217"/>
      <c r="P537" s="217"/>
      <c r="Q537" s="217"/>
      <c r="R537" s="217"/>
      <c r="S537" s="217"/>
      <c r="T537" s="218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12" t="s">
        <v>220</v>
      </c>
      <c r="AU537" s="212" t="s">
        <v>86</v>
      </c>
      <c r="AV537" s="13" t="s">
        <v>86</v>
      </c>
      <c r="AW537" s="13" t="s">
        <v>33</v>
      </c>
      <c r="AX537" s="13" t="s">
        <v>77</v>
      </c>
      <c r="AY537" s="212" t="s">
        <v>168</v>
      </c>
    </row>
    <row r="538" s="14" customFormat="1">
      <c r="A538" s="14"/>
      <c r="B538" s="219"/>
      <c r="C538" s="14"/>
      <c r="D538" s="195" t="s">
        <v>220</v>
      </c>
      <c r="E538" s="220" t="s">
        <v>1</v>
      </c>
      <c r="F538" s="221" t="s">
        <v>261</v>
      </c>
      <c r="G538" s="14"/>
      <c r="H538" s="222">
        <v>16.559999999999999</v>
      </c>
      <c r="I538" s="223"/>
      <c r="J538" s="14"/>
      <c r="K538" s="14"/>
      <c r="L538" s="219"/>
      <c r="M538" s="224"/>
      <c r="N538" s="225"/>
      <c r="O538" s="225"/>
      <c r="P538" s="225"/>
      <c r="Q538" s="225"/>
      <c r="R538" s="225"/>
      <c r="S538" s="225"/>
      <c r="T538" s="226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20" t="s">
        <v>220</v>
      </c>
      <c r="AU538" s="220" t="s">
        <v>86</v>
      </c>
      <c r="AV538" s="14" t="s">
        <v>175</v>
      </c>
      <c r="AW538" s="14" t="s">
        <v>33</v>
      </c>
      <c r="AX538" s="14" t="s">
        <v>84</v>
      </c>
      <c r="AY538" s="220" t="s">
        <v>168</v>
      </c>
    </row>
    <row r="539" s="2" customFormat="1" ht="21.75" customHeight="1">
      <c r="A539" s="37"/>
      <c r="B539" s="180"/>
      <c r="C539" s="181" t="s">
        <v>1044</v>
      </c>
      <c r="D539" s="181" t="s">
        <v>171</v>
      </c>
      <c r="E539" s="182" t="s">
        <v>1066</v>
      </c>
      <c r="F539" s="183" t="s">
        <v>1067</v>
      </c>
      <c r="G539" s="184" t="s">
        <v>218</v>
      </c>
      <c r="H539" s="185">
        <v>171.46000000000001</v>
      </c>
      <c r="I539" s="186"/>
      <c r="J539" s="187">
        <f>ROUND(I539*H539,2)</f>
        <v>0</v>
      </c>
      <c r="K539" s="188"/>
      <c r="L539" s="38"/>
      <c r="M539" s="189" t="s">
        <v>1</v>
      </c>
      <c r="N539" s="190" t="s">
        <v>42</v>
      </c>
      <c r="O539" s="76"/>
      <c r="P539" s="191">
        <f>O539*H539</f>
        <v>0</v>
      </c>
      <c r="Q539" s="191">
        <v>0</v>
      </c>
      <c r="R539" s="191">
        <f>Q539*H539</f>
        <v>0</v>
      </c>
      <c r="S539" s="191">
        <v>0</v>
      </c>
      <c r="T539" s="192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193" t="s">
        <v>250</v>
      </c>
      <c r="AT539" s="193" t="s">
        <v>171</v>
      </c>
      <c r="AU539" s="193" t="s">
        <v>86</v>
      </c>
      <c r="AY539" s="18" t="s">
        <v>168</v>
      </c>
      <c r="BE539" s="194">
        <f>IF(N539="základní",J539,0)</f>
        <v>0</v>
      </c>
      <c r="BF539" s="194">
        <f>IF(N539="snížená",J539,0)</f>
        <v>0</v>
      </c>
      <c r="BG539" s="194">
        <f>IF(N539="zákl. přenesená",J539,0)</f>
        <v>0</v>
      </c>
      <c r="BH539" s="194">
        <f>IF(N539="sníž. přenesená",J539,0)</f>
        <v>0</v>
      </c>
      <c r="BI539" s="194">
        <f>IF(N539="nulová",J539,0)</f>
        <v>0</v>
      </c>
      <c r="BJ539" s="18" t="s">
        <v>84</v>
      </c>
      <c r="BK539" s="194">
        <f>ROUND(I539*H539,2)</f>
        <v>0</v>
      </c>
      <c r="BL539" s="18" t="s">
        <v>250</v>
      </c>
      <c r="BM539" s="193" t="s">
        <v>2204</v>
      </c>
    </row>
    <row r="540" s="2" customFormat="1" ht="24.15" customHeight="1">
      <c r="A540" s="37"/>
      <c r="B540" s="180"/>
      <c r="C540" s="200" t="s">
        <v>1051</v>
      </c>
      <c r="D540" s="200" t="s">
        <v>209</v>
      </c>
      <c r="E540" s="201" t="s">
        <v>1070</v>
      </c>
      <c r="F540" s="202" t="s">
        <v>1071</v>
      </c>
      <c r="G540" s="203" t="s">
        <v>218</v>
      </c>
      <c r="H540" s="204">
        <v>174.88900000000001</v>
      </c>
      <c r="I540" s="205"/>
      <c r="J540" s="206">
        <f>ROUND(I540*H540,2)</f>
        <v>0</v>
      </c>
      <c r="K540" s="207"/>
      <c r="L540" s="208"/>
      <c r="M540" s="209" t="s">
        <v>1</v>
      </c>
      <c r="N540" s="210" t="s">
        <v>42</v>
      </c>
      <c r="O540" s="76"/>
      <c r="P540" s="191">
        <f>O540*H540</f>
        <v>0</v>
      </c>
      <c r="Q540" s="191">
        <v>0.0016800000000000001</v>
      </c>
      <c r="R540" s="191">
        <f>Q540*H540</f>
        <v>0.29381352000000005</v>
      </c>
      <c r="S540" s="191">
        <v>0</v>
      </c>
      <c r="T540" s="192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193" t="s">
        <v>333</v>
      </c>
      <c r="AT540" s="193" t="s">
        <v>209</v>
      </c>
      <c r="AU540" s="193" t="s">
        <v>86</v>
      </c>
      <c r="AY540" s="18" t="s">
        <v>168</v>
      </c>
      <c r="BE540" s="194">
        <f>IF(N540="základní",J540,0)</f>
        <v>0</v>
      </c>
      <c r="BF540" s="194">
        <f>IF(N540="snížená",J540,0)</f>
        <v>0</v>
      </c>
      <c r="BG540" s="194">
        <f>IF(N540="zákl. přenesená",J540,0)</f>
        <v>0</v>
      </c>
      <c r="BH540" s="194">
        <f>IF(N540="sníž. přenesená",J540,0)</f>
        <v>0</v>
      </c>
      <c r="BI540" s="194">
        <f>IF(N540="nulová",J540,0)</f>
        <v>0</v>
      </c>
      <c r="BJ540" s="18" t="s">
        <v>84</v>
      </c>
      <c r="BK540" s="194">
        <f>ROUND(I540*H540,2)</f>
        <v>0</v>
      </c>
      <c r="BL540" s="18" t="s">
        <v>250</v>
      </c>
      <c r="BM540" s="193" t="s">
        <v>2205</v>
      </c>
    </row>
    <row r="541" s="13" customFormat="1">
      <c r="A541" s="13"/>
      <c r="B541" s="211"/>
      <c r="C541" s="13"/>
      <c r="D541" s="195" t="s">
        <v>220</v>
      </c>
      <c r="E541" s="13"/>
      <c r="F541" s="213" t="s">
        <v>2206</v>
      </c>
      <c r="G541" s="13"/>
      <c r="H541" s="214">
        <v>174.88900000000001</v>
      </c>
      <c r="I541" s="215"/>
      <c r="J541" s="13"/>
      <c r="K541" s="13"/>
      <c r="L541" s="211"/>
      <c r="M541" s="216"/>
      <c r="N541" s="217"/>
      <c r="O541" s="217"/>
      <c r="P541" s="217"/>
      <c r="Q541" s="217"/>
      <c r="R541" s="217"/>
      <c r="S541" s="217"/>
      <c r="T541" s="218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12" t="s">
        <v>220</v>
      </c>
      <c r="AU541" s="212" t="s">
        <v>86</v>
      </c>
      <c r="AV541" s="13" t="s">
        <v>86</v>
      </c>
      <c r="AW541" s="13" t="s">
        <v>3</v>
      </c>
      <c r="AX541" s="13" t="s">
        <v>84</v>
      </c>
      <c r="AY541" s="212" t="s">
        <v>168</v>
      </c>
    </row>
    <row r="542" s="2" customFormat="1" ht="24.15" customHeight="1">
      <c r="A542" s="37"/>
      <c r="B542" s="180"/>
      <c r="C542" s="181" t="s">
        <v>1058</v>
      </c>
      <c r="D542" s="181" t="s">
        <v>171</v>
      </c>
      <c r="E542" s="182" t="s">
        <v>1075</v>
      </c>
      <c r="F542" s="183" t="s">
        <v>1076</v>
      </c>
      <c r="G542" s="184" t="s">
        <v>242</v>
      </c>
      <c r="H542" s="185">
        <v>2.8300000000000001</v>
      </c>
      <c r="I542" s="186"/>
      <c r="J542" s="187">
        <f>ROUND(I542*H542,2)</f>
        <v>0</v>
      </c>
      <c r="K542" s="188"/>
      <c r="L542" s="38"/>
      <c r="M542" s="189" t="s">
        <v>1</v>
      </c>
      <c r="N542" s="190" t="s">
        <v>42</v>
      </c>
      <c r="O542" s="76"/>
      <c r="P542" s="191">
        <f>O542*H542</f>
        <v>0</v>
      </c>
      <c r="Q542" s="191">
        <v>0</v>
      </c>
      <c r="R542" s="191">
        <f>Q542*H542</f>
        <v>0</v>
      </c>
      <c r="S542" s="191">
        <v>0</v>
      </c>
      <c r="T542" s="192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193" t="s">
        <v>250</v>
      </c>
      <c r="AT542" s="193" t="s">
        <v>171</v>
      </c>
      <c r="AU542" s="193" t="s">
        <v>86</v>
      </c>
      <c r="AY542" s="18" t="s">
        <v>168</v>
      </c>
      <c r="BE542" s="194">
        <f>IF(N542="základní",J542,0)</f>
        <v>0</v>
      </c>
      <c r="BF542" s="194">
        <f>IF(N542="snížená",J542,0)</f>
        <v>0</v>
      </c>
      <c r="BG542" s="194">
        <f>IF(N542="zákl. přenesená",J542,0)</f>
        <v>0</v>
      </c>
      <c r="BH542" s="194">
        <f>IF(N542="sníž. přenesená",J542,0)</f>
        <v>0</v>
      </c>
      <c r="BI542" s="194">
        <f>IF(N542="nulová",J542,0)</f>
        <v>0</v>
      </c>
      <c r="BJ542" s="18" t="s">
        <v>84</v>
      </c>
      <c r="BK542" s="194">
        <f>ROUND(I542*H542,2)</f>
        <v>0</v>
      </c>
      <c r="BL542" s="18" t="s">
        <v>250</v>
      </c>
      <c r="BM542" s="193" t="s">
        <v>2207</v>
      </c>
    </row>
    <row r="543" s="12" customFormat="1" ht="22.8" customHeight="1">
      <c r="A543" s="12"/>
      <c r="B543" s="168"/>
      <c r="C543" s="12"/>
      <c r="D543" s="169" t="s">
        <v>76</v>
      </c>
      <c r="E543" s="178" t="s">
        <v>1078</v>
      </c>
      <c r="F543" s="178" t="s">
        <v>1079</v>
      </c>
      <c r="G543" s="12"/>
      <c r="H543" s="12"/>
      <c r="I543" s="171"/>
      <c r="J543" s="179">
        <f>BK543</f>
        <v>0</v>
      </c>
      <c r="K543" s="12"/>
      <c r="L543" s="168"/>
      <c r="M543" s="172"/>
      <c r="N543" s="173"/>
      <c r="O543" s="173"/>
      <c r="P543" s="174">
        <f>SUM(P544:P568)</f>
        <v>0</v>
      </c>
      <c r="Q543" s="173"/>
      <c r="R543" s="174">
        <f>SUM(R544:R568)</f>
        <v>0.1834326</v>
      </c>
      <c r="S543" s="173"/>
      <c r="T543" s="175">
        <f>SUM(T544:T568)</f>
        <v>0.58675449999999996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169" t="s">
        <v>86</v>
      </c>
      <c r="AT543" s="176" t="s">
        <v>76</v>
      </c>
      <c r="AU543" s="176" t="s">
        <v>84</v>
      </c>
      <c r="AY543" s="169" t="s">
        <v>168</v>
      </c>
      <c r="BK543" s="177">
        <f>SUM(BK544:BK568)</f>
        <v>0</v>
      </c>
    </row>
    <row r="544" s="2" customFormat="1" ht="16.5" customHeight="1">
      <c r="A544" s="37"/>
      <c r="B544" s="180"/>
      <c r="C544" s="181" t="s">
        <v>1065</v>
      </c>
      <c r="D544" s="181" t="s">
        <v>171</v>
      </c>
      <c r="E544" s="182" t="s">
        <v>1081</v>
      </c>
      <c r="F544" s="183" t="s">
        <v>1082</v>
      </c>
      <c r="G544" s="184" t="s">
        <v>520</v>
      </c>
      <c r="H544" s="185">
        <v>60.299999999999997</v>
      </c>
      <c r="I544" s="186"/>
      <c r="J544" s="187">
        <f>ROUND(I544*H544,2)</f>
        <v>0</v>
      </c>
      <c r="K544" s="188"/>
      <c r="L544" s="38"/>
      <c r="M544" s="189" t="s">
        <v>1</v>
      </c>
      <c r="N544" s="190" t="s">
        <v>42</v>
      </c>
      <c r="O544" s="76"/>
      <c r="P544" s="191">
        <f>O544*H544</f>
        <v>0</v>
      </c>
      <c r="Q544" s="191">
        <v>0</v>
      </c>
      <c r="R544" s="191">
        <f>Q544*H544</f>
        <v>0</v>
      </c>
      <c r="S544" s="191">
        <v>0.0016999999999999999</v>
      </c>
      <c r="T544" s="192">
        <f>S544*H544</f>
        <v>0.10250999999999999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193" t="s">
        <v>250</v>
      </c>
      <c r="AT544" s="193" t="s">
        <v>171</v>
      </c>
      <c r="AU544" s="193" t="s">
        <v>86</v>
      </c>
      <c r="AY544" s="18" t="s">
        <v>168</v>
      </c>
      <c r="BE544" s="194">
        <f>IF(N544="základní",J544,0)</f>
        <v>0</v>
      </c>
      <c r="BF544" s="194">
        <f>IF(N544="snížená",J544,0)</f>
        <v>0</v>
      </c>
      <c r="BG544" s="194">
        <f>IF(N544="zákl. přenesená",J544,0)</f>
        <v>0</v>
      </c>
      <c r="BH544" s="194">
        <f>IF(N544="sníž. přenesená",J544,0)</f>
        <v>0</v>
      </c>
      <c r="BI544" s="194">
        <f>IF(N544="nulová",J544,0)</f>
        <v>0</v>
      </c>
      <c r="BJ544" s="18" t="s">
        <v>84</v>
      </c>
      <c r="BK544" s="194">
        <f>ROUND(I544*H544,2)</f>
        <v>0</v>
      </c>
      <c r="BL544" s="18" t="s">
        <v>250</v>
      </c>
      <c r="BM544" s="193" t="s">
        <v>2208</v>
      </c>
    </row>
    <row r="545" s="13" customFormat="1">
      <c r="A545" s="13"/>
      <c r="B545" s="211"/>
      <c r="C545" s="13"/>
      <c r="D545" s="195" t="s">
        <v>220</v>
      </c>
      <c r="E545" s="212" t="s">
        <v>1</v>
      </c>
      <c r="F545" s="213" t="s">
        <v>1084</v>
      </c>
      <c r="G545" s="13"/>
      <c r="H545" s="214">
        <v>60.299999999999997</v>
      </c>
      <c r="I545" s="215"/>
      <c r="J545" s="13"/>
      <c r="K545" s="13"/>
      <c r="L545" s="211"/>
      <c r="M545" s="216"/>
      <c r="N545" s="217"/>
      <c r="O545" s="217"/>
      <c r="P545" s="217"/>
      <c r="Q545" s="217"/>
      <c r="R545" s="217"/>
      <c r="S545" s="217"/>
      <c r="T545" s="218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12" t="s">
        <v>220</v>
      </c>
      <c r="AU545" s="212" t="s">
        <v>86</v>
      </c>
      <c r="AV545" s="13" t="s">
        <v>86</v>
      </c>
      <c r="AW545" s="13" t="s">
        <v>33</v>
      </c>
      <c r="AX545" s="13" t="s">
        <v>84</v>
      </c>
      <c r="AY545" s="212" t="s">
        <v>168</v>
      </c>
    </row>
    <row r="546" s="2" customFormat="1" ht="24.15" customHeight="1">
      <c r="A546" s="37"/>
      <c r="B546" s="180"/>
      <c r="C546" s="181" t="s">
        <v>1069</v>
      </c>
      <c r="D546" s="181" t="s">
        <v>171</v>
      </c>
      <c r="E546" s="182" t="s">
        <v>1086</v>
      </c>
      <c r="F546" s="183" t="s">
        <v>1087</v>
      </c>
      <c r="G546" s="184" t="s">
        <v>520</v>
      </c>
      <c r="H546" s="185">
        <v>228.34999999999999</v>
      </c>
      <c r="I546" s="186"/>
      <c r="J546" s="187">
        <f>ROUND(I546*H546,2)</f>
        <v>0</v>
      </c>
      <c r="K546" s="188"/>
      <c r="L546" s="38"/>
      <c r="M546" s="189" t="s">
        <v>1</v>
      </c>
      <c r="N546" s="190" t="s">
        <v>42</v>
      </c>
      <c r="O546" s="76"/>
      <c r="P546" s="191">
        <f>O546*H546</f>
        <v>0</v>
      </c>
      <c r="Q546" s="191">
        <v>0</v>
      </c>
      <c r="R546" s="191">
        <f>Q546*H546</f>
        <v>0</v>
      </c>
      <c r="S546" s="191">
        <v>0.00191</v>
      </c>
      <c r="T546" s="192">
        <f>S546*H546</f>
        <v>0.43614849999999999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193" t="s">
        <v>250</v>
      </c>
      <c r="AT546" s="193" t="s">
        <v>171</v>
      </c>
      <c r="AU546" s="193" t="s">
        <v>86</v>
      </c>
      <c r="AY546" s="18" t="s">
        <v>168</v>
      </c>
      <c r="BE546" s="194">
        <f>IF(N546="základní",J546,0)</f>
        <v>0</v>
      </c>
      <c r="BF546" s="194">
        <f>IF(N546="snížená",J546,0)</f>
        <v>0</v>
      </c>
      <c r="BG546" s="194">
        <f>IF(N546="zákl. přenesená",J546,0)</f>
        <v>0</v>
      </c>
      <c r="BH546" s="194">
        <f>IF(N546="sníž. přenesená",J546,0)</f>
        <v>0</v>
      </c>
      <c r="BI546" s="194">
        <f>IF(N546="nulová",J546,0)</f>
        <v>0</v>
      </c>
      <c r="BJ546" s="18" t="s">
        <v>84</v>
      </c>
      <c r="BK546" s="194">
        <f>ROUND(I546*H546,2)</f>
        <v>0</v>
      </c>
      <c r="BL546" s="18" t="s">
        <v>250</v>
      </c>
      <c r="BM546" s="193" t="s">
        <v>2209</v>
      </c>
    </row>
    <row r="547" s="13" customFormat="1">
      <c r="A547" s="13"/>
      <c r="B547" s="211"/>
      <c r="C547" s="13"/>
      <c r="D547" s="195" t="s">
        <v>220</v>
      </c>
      <c r="E547" s="212" t="s">
        <v>1</v>
      </c>
      <c r="F547" s="213" t="s">
        <v>1089</v>
      </c>
      <c r="G547" s="13"/>
      <c r="H547" s="214">
        <v>209.5</v>
      </c>
      <c r="I547" s="215"/>
      <c r="J547" s="13"/>
      <c r="K547" s="13"/>
      <c r="L547" s="211"/>
      <c r="M547" s="216"/>
      <c r="N547" s="217"/>
      <c r="O547" s="217"/>
      <c r="P547" s="217"/>
      <c r="Q547" s="217"/>
      <c r="R547" s="217"/>
      <c r="S547" s="217"/>
      <c r="T547" s="21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12" t="s">
        <v>220</v>
      </c>
      <c r="AU547" s="212" t="s">
        <v>86</v>
      </c>
      <c r="AV547" s="13" t="s">
        <v>86</v>
      </c>
      <c r="AW547" s="13" t="s">
        <v>33</v>
      </c>
      <c r="AX547" s="13" t="s">
        <v>77</v>
      </c>
      <c r="AY547" s="212" t="s">
        <v>168</v>
      </c>
    </row>
    <row r="548" s="13" customFormat="1">
      <c r="A548" s="13"/>
      <c r="B548" s="211"/>
      <c r="C548" s="13"/>
      <c r="D548" s="195" t="s">
        <v>220</v>
      </c>
      <c r="E548" s="212" t="s">
        <v>1</v>
      </c>
      <c r="F548" s="213" t="s">
        <v>1090</v>
      </c>
      <c r="G548" s="13"/>
      <c r="H548" s="214">
        <v>18.850000000000001</v>
      </c>
      <c r="I548" s="215"/>
      <c r="J548" s="13"/>
      <c r="K548" s="13"/>
      <c r="L548" s="211"/>
      <c r="M548" s="216"/>
      <c r="N548" s="217"/>
      <c r="O548" s="217"/>
      <c r="P548" s="217"/>
      <c r="Q548" s="217"/>
      <c r="R548" s="217"/>
      <c r="S548" s="217"/>
      <c r="T548" s="218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12" t="s">
        <v>220</v>
      </c>
      <c r="AU548" s="212" t="s">
        <v>86</v>
      </c>
      <c r="AV548" s="13" t="s">
        <v>86</v>
      </c>
      <c r="AW548" s="13" t="s">
        <v>33</v>
      </c>
      <c r="AX548" s="13" t="s">
        <v>77</v>
      </c>
      <c r="AY548" s="212" t="s">
        <v>168</v>
      </c>
    </row>
    <row r="549" s="14" customFormat="1">
      <c r="A549" s="14"/>
      <c r="B549" s="219"/>
      <c r="C549" s="14"/>
      <c r="D549" s="195" t="s">
        <v>220</v>
      </c>
      <c r="E549" s="220" t="s">
        <v>1</v>
      </c>
      <c r="F549" s="221" t="s">
        <v>261</v>
      </c>
      <c r="G549" s="14"/>
      <c r="H549" s="222">
        <v>228.34999999999999</v>
      </c>
      <c r="I549" s="223"/>
      <c r="J549" s="14"/>
      <c r="K549" s="14"/>
      <c r="L549" s="219"/>
      <c r="M549" s="224"/>
      <c r="N549" s="225"/>
      <c r="O549" s="225"/>
      <c r="P549" s="225"/>
      <c r="Q549" s="225"/>
      <c r="R549" s="225"/>
      <c r="S549" s="225"/>
      <c r="T549" s="22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20" t="s">
        <v>220</v>
      </c>
      <c r="AU549" s="220" t="s">
        <v>86</v>
      </c>
      <c r="AV549" s="14" t="s">
        <v>175</v>
      </c>
      <c r="AW549" s="14" t="s">
        <v>33</v>
      </c>
      <c r="AX549" s="14" t="s">
        <v>84</v>
      </c>
      <c r="AY549" s="220" t="s">
        <v>168</v>
      </c>
    </row>
    <row r="550" s="2" customFormat="1" ht="16.5" customHeight="1">
      <c r="A550" s="37"/>
      <c r="B550" s="180"/>
      <c r="C550" s="181" t="s">
        <v>1074</v>
      </c>
      <c r="D550" s="181" t="s">
        <v>171</v>
      </c>
      <c r="E550" s="182" t="s">
        <v>1092</v>
      </c>
      <c r="F550" s="183" t="s">
        <v>1093</v>
      </c>
      <c r="G550" s="184" t="s">
        <v>520</v>
      </c>
      <c r="H550" s="185">
        <v>28.800000000000001</v>
      </c>
      <c r="I550" s="186"/>
      <c r="J550" s="187">
        <f>ROUND(I550*H550,2)</f>
        <v>0</v>
      </c>
      <c r="K550" s="188"/>
      <c r="L550" s="38"/>
      <c r="M550" s="189" t="s">
        <v>1</v>
      </c>
      <c r="N550" s="190" t="s">
        <v>42</v>
      </c>
      <c r="O550" s="76"/>
      <c r="P550" s="191">
        <f>O550*H550</f>
        <v>0</v>
      </c>
      <c r="Q550" s="191">
        <v>0</v>
      </c>
      <c r="R550" s="191">
        <f>Q550*H550</f>
        <v>0</v>
      </c>
      <c r="S550" s="191">
        <v>0.00167</v>
      </c>
      <c r="T550" s="192">
        <f>S550*H550</f>
        <v>0.048096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193" t="s">
        <v>250</v>
      </c>
      <c r="AT550" s="193" t="s">
        <v>171</v>
      </c>
      <c r="AU550" s="193" t="s">
        <v>86</v>
      </c>
      <c r="AY550" s="18" t="s">
        <v>168</v>
      </c>
      <c r="BE550" s="194">
        <f>IF(N550="základní",J550,0)</f>
        <v>0</v>
      </c>
      <c r="BF550" s="194">
        <f>IF(N550="snížená",J550,0)</f>
        <v>0</v>
      </c>
      <c r="BG550" s="194">
        <f>IF(N550="zákl. přenesená",J550,0)</f>
        <v>0</v>
      </c>
      <c r="BH550" s="194">
        <f>IF(N550="sníž. přenesená",J550,0)</f>
        <v>0</v>
      </c>
      <c r="BI550" s="194">
        <f>IF(N550="nulová",J550,0)</f>
        <v>0</v>
      </c>
      <c r="BJ550" s="18" t="s">
        <v>84</v>
      </c>
      <c r="BK550" s="194">
        <f>ROUND(I550*H550,2)</f>
        <v>0</v>
      </c>
      <c r="BL550" s="18" t="s">
        <v>250</v>
      </c>
      <c r="BM550" s="193" t="s">
        <v>2210</v>
      </c>
    </row>
    <row r="551" s="13" customFormat="1">
      <c r="A551" s="13"/>
      <c r="B551" s="211"/>
      <c r="C551" s="13"/>
      <c r="D551" s="195" t="s">
        <v>220</v>
      </c>
      <c r="E551" s="212" t="s">
        <v>1</v>
      </c>
      <c r="F551" s="213" t="s">
        <v>1096</v>
      </c>
      <c r="G551" s="13"/>
      <c r="H551" s="214">
        <v>24</v>
      </c>
      <c r="I551" s="215"/>
      <c r="J551" s="13"/>
      <c r="K551" s="13"/>
      <c r="L551" s="211"/>
      <c r="M551" s="216"/>
      <c r="N551" s="217"/>
      <c r="O551" s="217"/>
      <c r="P551" s="217"/>
      <c r="Q551" s="217"/>
      <c r="R551" s="217"/>
      <c r="S551" s="217"/>
      <c r="T551" s="218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12" t="s">
        <v>220</v>
      </c>
      <c r="AU551" s="212" t="s">
        <v>86</v>
      </c>
      <c r="AV551" s="13" t="s">
        <v>86</v>
      </c>
      <c r="AW551" s="13" t="s">
        <v>33</v>
      </c>
      <c r="AX551" s="13" t="s">
        <v>77</v>
      </c>
      <c r="AY551" s="212" t="s">
        <v>168</v>
      </c>
    </row>
    <row r="552" s="13" customFormat="1">
      <c r="A552" s="13"/>
      <c r="B552" s="211"/>
      <c r="C552" s="13"/>
      <c r="D552" s="195" t="s">
        <v>220</v>
      </c>
      <c r="E552" s="212" t="s">
        <v>1</v>
      </c>
      <c r="F552" s="213" t="s">
        <v>2211</v>
      </c>
      <c r="G552" s="13"/>
      <c r="H552" s="214">
        <v>4.7999999999999998</v>
      </c>
      <c r="I552" s="215"/>
      <c r="J552" s="13"/>
      <c r="K552" s="13"/>
      <c r="L552" s="211"/>
      <c r="M552" s="216"/>
      <c r="N552" s="217"/>
      <c r="O552" s="217"/>
      <c r="P552" s="217"/>
      <c r="Q552" s="217"/>
      <c r="R552" s="217"/>
      <c r="S552" s="217"/>
      <c r="T552" s="21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12" t="s">
        <v>220</v>
      </c>
      <c r="AU552" s="212" t="s">
        <v>86</v>
      </c>
      <c r="AV552" s="13" t="s">
        <v>86</v>
      </c>
      <c r="AW552" s="13" t="s">
        <v>33</v>
      </c>
      <c r="AX552" s="13" t="s">
        <v>77</v>
      </c>
      <c r="AY552" s="212" t="s">
        <v>168</v>
      </c>
    </row>
    <row r="553" s="14" customFormat="1">
      <c r="A553" s="14"/>
      <c r="B553" s="219"/>
      <c r="C553" s="14"/>
      <c r="D553" s="195" t="s">
        <v>220</v>
      </c>
      <c r="E553" s="220" t="s">
        <v>1</v>
      </c>
      <c r="F553" s="221" t="s">
        <v>261</v>
      </c>
      <c r="G553" s="14"/>
      <c r="H553" s="222">
        <v>28.800000000000001</v>
      </c>
      <c r="I553" s="223"/>
      <c r="J553" s="14"/>
      <c r="K553" s="14"/>
      <c r="L553" s="219"/>
      <c r="M553" s="224"/>
      <c r="N553" s="225"/>
      <c r="O553" s="225"/>
      <c r="P553" s="225"/>
      <c r="Q553" s="225"/>
      <c r="R553" s="225"/>
      <c r="S553" s="225"/>
      <c r="T553" s="226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20" t="s">
        <v>220</v>
      </c>
      <c r="AU553" s="220" t="s">
        <v>86</v>
      </c>
      <c r="AV553" s="14" t="s">
        <v>175</v>
      </c>
      <c r="AW553" s="14" t="s">
        <v>33</v>
      </c>
      <c r="AX553" s="14" t="s">
        <v>84</v>
      </c>
      <c r="AY553" s="220" t="s">
        <v>168</v>
      </c>
    </row>
    <row r="554" s="2" customFormat="1" ht="24.15" customHeight="1">
      <c r="A554" s="37"/>
      <c r="B554" s="180"/>
      <c r="C554" s="181" t="s">
        <v>1080</v>
      </c>
      <c r="D554" s="181" t="s">
        <v>171</v>
      </c>
      <c r="E554" s="182" t="s">
        <v>1099</v>
      </c>
      <c r="F554" s="183" t="s">
        <v>1100</v>
      </c>
      <c r="G554" s="184" t="s">
        <v>520</v>
      </c>
      <c r="H554" s="185">
        <v>46.880000000000003</v>
      </c>
      <c r="I554" s="186"/>
      <c r="J554" s="187">
        <f>ROUND(I554*H554,2)</f>
        <v>0</v>
      </c>
      <c r="K554" s="188"/>
      <c r="L554" s="38"/>
      <c r="M554" s="189" t="s">
        <v>1</v>
      </c>
      <c r="N554" s="190" t="s">
        <v>42</v>
      </c>
      <c r="O554" s="76"/>
      <c r="P554" s="191">
        <f>O554*H554</f>
        <v>0</v>
      </c>
      <c r="Q554" s="191">
        <v>0.00175</v>
      </c>
      <c r="R554" s="191">
        <f>Q554*H554</f>
        <v>0.082040000000000002</v>
      </c>
      <c r="S554" s="191">
        <v>0</v>
      </c>
      <c r="T554" s="192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193" t="s">
        <v>250</v>
      </c>
      <c r="AT554" s="193" t="s">
        <v>171</v>
      </c>
      <c r="AU554" s="193" t="s">
        <v>86</v>
      </c>
      <c r="AY554" s="18" t="s">
        <v>168</v>
      </c>
      <c r="BE554" s="194">
        <f>IF(N554="základní",J554,0)</f>
        <v>0</v>
      </c>
      <c r="BF554" s="194">
        <f>IF(N554="snížená",J554,0)</f>
        <v>0</v>
      </c>
      <c r="BG554" s="194">
        <f>IF(N554="zákl. přenesená",J554,0)</f>
        <v>0</v>
      </c>
      <c r="BH554" s="194">
        <f>IF(N554="sníž. přenesená",J554,0)</f>
        <v>0</v>
      </c>
      <c r="BI554" s="194">
        <f>IF(N554="nulová",J554,0)</f>
        <v>0</v>
      </c>
      <c r="BJ554" s="18" t="s">
        <v>84</v>
      </c>
      <c r="BK554" s="194">
        <f>ROUND(I554*H554,2)</f>
        <v>0</v>
      </c>
      <c r="BL554" s="18" t="s">
        <v>250</v>
      </c>
      <c r="BM554" s="193" t="s">
        <v>2212</v>
      </c>
    </row>
    <row r="555" s="13" customFormat="1">
      <c r="A555" s="13"/>
      <c r="B555" s="211"/>
      <c r="C555" s="13"/>
      <c r="D555" s="195" t="s">
        <v>220</v>
      </c>
      <c r="E555" s="212" t="s">
        <v>1</v>
      </c>
      <c r="F555" s="213" t="s">
        <v>1102</v>
      </c>
      <c r="G555" s="13"/>
      <c r="H555" s="214">
        <v>18.559999999999999</v>
      </c>
      <c r="I555" s="215"/>
      <c r="J555" s="13"/>
      <c r="K555" s="13"/>
      <c r="L555" s="211"/>
      <c r="M555" s="216"/>
      <c r="N555" s="217"/>
      <c r="O555" s="217"/>
      <c r="P555" s="217"/>
      <c r="Q555" s="217"/>
      <c r="R555" s="217"/>
      <c r="S555" s="217"/>
      <c r="T555" s="218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12" t="s">
        <v>220</v>
      </c>
      <c r="AU555" s="212" t="s">
        <v>86</v>
      </c>
      <c r="AV555" s="13" t="s">
        <v>86</v>
      </c>
      <c r="AW555" s="13" t="s">
        <v>33</v>
      </c>
      <c r="AX555" s="13" t="s">
        <v>77</v>
      </c>
      <c r="AY555" s="212" t="s">
        <v>168</v>
      </c>
    </row>
    <row r="556" s="13" customFormat="1">
      <c r="A556" s="13"/>
      <c r="B556" s="211"/>
      <c r="C556" s="13"/>
      <c r="D556" s="195" t="s">
        <v>220</v>
      </c>
      <c r="E556" s="212" t="s">
        <v>1</v>
      </c>
      <c r="F556" s="213" t="s">
        <v>2213</v>
      </c>
      <c r="G556" s="13"/>
      <c r="H556" s="214">
        <v>28.32</v>
      </c>
      <c r="I556" s="215"/>
      <c r="J556" s="13"/>
      <c r="K556" s="13"/>
      <c r="L556" s="211"/>
      <c r="M556" s="216"/>
      <c r="N556" s="217"/>
      <c r="O556" s="217"/>
      <c r="P556" s="217"/>
      <c r="Q556" s="217"/>
      <c r="R556" s="217"/>
      <c r="S556" s="217"/>
      <c r="T556" s="218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12" t="s">
        <v>220</v>
      </c>
      <c r="AU556" s="212" t="s">
        <v>86</v>
      </c>
      <c r="AV556" s="13" t="s">
        <v>86</v>
      </c>
      <c r="AW556" s="13" t="s">
        <v>33</v>
      </c>
      <c r="AX556" s="13" t="s">
        <v>77</v>
      </c>
      <c r="AY556" s="212" t="s">
        <v>168</v>
      </c>
    </row>
    <row r="557" s="14" customFormat="1">
      <c r="A557" s="14"/>
      <c r="B557" s="219"/>
      <c r="C557" s="14"/>
      <c r="D557" s="195" t="s">
        <v>220</v>
      </c>
      <c r="E557" s="220" t="s">
        <v>1</v>
      </c>
      <c r="F557" s="221" t="s">
        <v>261</v>
      </c>
      <c r="G557" s="14"/>
      <c r="H557" s="222">
        <v>46.880000000000003</v>
      </c>
      <c r="I557" s="223"/>
      <c r="J557" s="14"/>
      <c r="K557" s="14"/>
      <c r="L557" s="219"/>
      <c r="M557" s="224"/>
      <c r="N557" s="225"/>
      <c r="O557" s="225"/>
      <c r="P557" s="225"/>
      <c r="Q557" s="225"/>
      <c r="R557" s="225"/>
      <c r="S557" s="225"/>
      <c r="T557" s="226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20" t="s">
        <v>220</v>
      </c>
      <c r="AU557" s="220" t="s">
        <v>86</v>
      </c>
      <c r="AV557" s="14" t="s">
        <v>175</v>
      </c>
      <c r="AW557" s="14" t="s">
        <v>33</v>
      </c>
      <c r="AX557" s="14" t="s">
        <v>84</v>
      </c>
      <c r="AY557" s="220" t="s">
        <v>168</v>
      </c>
    </row>
    <row r="558" s="2" customFormat="1" ht="24.15" customHeight="1">
      <c r="A558" s="37"/>
      <c r="B558" s="180"/>
      <c r="C558" s="181" t="s">
        <v>1085</v>
      </c>
      <c r="D558" s="181" t="s">
        <v>171</v>
      </c>
      <c r="E558" s="182" t="s">
        <v>1106</v>
      </c>
      <c r="F558" s="183" t="s">
        <v>1107</v>
      </c>
      <c r="G558" s="184" t="s">
        <v>520</v>
      </c>
      <c r="H558" s="185">
        <v>11.810000000000001</v>
      </c>
      <c r="I558" s="186"/>
      <c r="J558" s="187">
        <f>ROUND(I558*H558,2)</f>
        <v>0</v>
      </c>
      <c r="K558" s="188"/>
      <c r="L558" s="38"/>
      <c r="M558" s="189" t="s">
        <v>1</v>
      </c>
      <c r="N558" s="190" t="s">
        <v>42</v>
      </c>
      <c r="O558" s="76"/>
      <c r="P558" s="191">
        <f>O558*H558</f>
        <v>0</v>
      </c>
      <c r="Q558" s="191">
        <v>0.0022000000000000001</v>
      </c>
      <c r="R558" s="191">
        <f>Q558*H558</f>
        <v>0.025982000000000002</v>
      </c>
      <c r="S558" s="191">
        <v>0</v>
      </c>
      <c r="T558" s="192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193" t="s">
        <v>250</v>
      </c>
      <c r="AT558" s="193" t="s">
        <v>171</v>
      </c>
      <c r="AU558" s="193" t="s">
        <v>86</v>
      </c>
      <c r="AY558" s="18" t="s">
        <v>168</v>
      </c>
      <c r="BE558" s="194">
        <f>IF(N558="základní",J558,0)</f>
        <v>0</v>
      </c>
      <c r="BF558" s="194">
        <f>IF(N558="snížená",J558,0)</f>
        <v>0</v>
      </c>
      <c r="BG558" s="194">
        <f>IF(N558="zákl. přenesená",J558,0)</f>
        <v>0</v>
      </c>
      <c r="BH558" s="194">
        <f>IF(N558="sníž. přenesená",J558,0)</f>
        <v>0</v>
      </c>
      <c r="BI558" s="194">
        <f>IF(N558="nulová",J558,0)</f>
        <v>0</v>
      </c>
      <c r="BJ558" s="18" t="s">
        <v>84</v>
      </c>
      <c r="BK558" s="194">
        <f>ROUND(I558*H558,2)</f>
        <v>0</v>
      </c>
      <c r="BL558" s="18" t="s">
        <v>250</v>
      </c>
      <c r="BM558" s="193" t="s">
        <v>2214</v>
      </c>
    </row>
    <row r="559" s="13" customFormat="1">
      <c r="A559" s="13"/>
      <c r="B559" s="211"/>
      <c r="C559" s="13"/>
      <c r="D559" s="195" t="s">
        <v>220</v>
      </c>
      <c r="E559" s="212" t="s">
        <v>1</v>
      </c>
      <c r="F559" s="213" t="s">
        <v>2215</v>
      </c>
      <c r="G559" s="13"/>
      <c r="H559" s="214">
        <v>2.6000000000000001</v>
      </c>
      <c r="I559" s="215"/>
      <c r="J559" s="13"/>
      <c r="K559" s="13"/>
      <c r="L559" s="211"/>
      <c r="M559" s="216"/>
      <c r="N559" s="217"/>
      <c r="O559" s="217"/>
      <c r="P559" s="217"/>
      <c r="Q559" s="217"/>
      <c r="R559" s="217"/>
      <c r="S559" s="217"/>
      <c r="T559" s="218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12" t="s">
        <v>220</v>
      </c>
      <c r="AU559" s="212" t="s">
        <v>86</v>
      </c>
      <c r="AV559" s="13" t="s">
        <v>86</v>
      </c>
      <c r="AW559" s="13" t="s">
        <v>33</v>
      </c>
      <c r="AX559" s="13" t="s">
        <v>77</v>
      </c>
      <c r="AY559" s="212" t="s">
        <v>168</v>
      </c>
    </row>
    <row r="560" s="13" customFormat="1">
      <c r="A560" s="13"/>
      <c r="B560" s="211"/>
      <c r="C560" s="13"/>
      <c r="D560" s="195" t="s">
        <v>220</v>
      </c>
      <c r="E560" s="212" t="s">
        <v>1</v>
      </c>
      <c r="F560" s="213" t="s">
        <v>2216</v>
      </c>
      <c r="G560" s="13"/>
      <c r="H560" s="214">
        <v>9.2100000000000009</v>
      </c>
      <c r="I560" s="215"/>
      <c r="J560" s="13"/>
      <c r="K560" s="13"/>
      <c r="L560" s="211"/>
      <c r="M560" s="216"/>
      <c r="N560" s="217"/>
      <c r="O560" s="217"/>
      <c r="P560" s="217"/>
      <c r="Q560" s="217"/>
      <c r="R560" s="217"/>
      <c r="S560" s="217"/>
      <c r="T560" s="218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12" t="s">
        <v>220</v>
      </c>
      <c r="AU560" s="212" t="s">
        <v>86</v>
      </c>
      <c r="AV560" s="13" t="s">
        <v>86</v>
      </c>
      <c r="AW560" s="13" t="s">
        <v>33</v>
      </c>
      <c r="AX560" s="13" t="s">
        <v>77</v>
      </c>
      <c r="AY560" s="212" t="s">
        <v>168</v>
      </c>
    </row>
    <row r="561" s="14" customFormat="1">
      <c r="A561" s="14"/>
      <c r="B561" s="219"/>
      <c r="C561" s="14"/>
      <c r="D561" s="195" t="s">
        <v>220</v>
      </c>
      <c r="E561" s="220" t="s">
        <v>1</v>
      </c>
      <c r="F561" s="221" t="s">
        <v>261</v>
      </c>
      <c r="G561" s="14"/>
      <c r="H561" s="222">
        <v>11.810000000000001</v>
      </c>
      <c r="I561" s="223"/>
      <c r="J561" s="14"/>
      <c r="K561" s="14"/>
      <c r="L561" s="219"/>
      <c r="M561" s="224"/>
      <c r="N561" s="225"/>
      <c r="O561" s="225"/>
      <c r="P561" s="225"/>
      <c r="Q561" s="225"/>
      <c r="R561" s="225"/>
      <c r="S561" s="225"/>
      <c r="T561" s="226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20" t="s">
        <v>220</v>
      </c>
      <c r="AU561" s="220" t="s">
        <v>86</v>
      </c>
      <c r="AV561" s="14" t="s">
        <v>175</v>
      </c>
      <c r="AW561" s="14" t="s">
        <v>33</v>
      </c>
      <c r="AX561" s="14" t="s">
        <v>84</v>
      </c>
      <c r="AY561" s="220" t="s">
        <v>168</v>
      </c>
    </row>
    <row r="562" s="2" customFormat="1" ht="24.15" customHeight="1">
      <c r="A562" s="37"/>
      <c r="B562" s="180"/>
      <c r="C562" s="181" t="s">
        <v>1091</v>
      </c>
      <c r="D562" s="181" t="s">
        <v>171</v>
      </c>
      <c r="E562" s="182" t="s">
        <v>1112</v>
      </c>
      <c r="F562" s="183" t="s">
        <v>1113</v>
      </c>
      <c r="G562" s="184" t="s">
        <v>520</v>
      </c>
      <c r="H562" s="185">
        <v>18.620000000000001</v>
      </c>
      <c r="I562" s="186"/>
      <c r="J562" s="187">
        <f>ROUND(I562*H562,2)</f>
        <v>0</v>
      </c>
      <c r="K562" s="188"/>
      <c r="L562" s="38"/>
      <c r="M562" s="189" t="s">
        <v>1</v>
      </c>
      <c r="N562" s="190" t="s">
        <v>42</v>
      </c>
      <c r="O562" s="76"/>
      <c r="P562" s="191">
        <f>O562*H562</f>
        <v>0</v>
      </c>
      <c r="Q562" s="191">
        <v>0.0016299999999999999</v>
      </c>
      <c r="R562" s="191">
        <f>Q562*H562</f>
        <v>0.030350600000000002</v>
      </c>
      <c r="S562" s="191">
        <v>0</v>
      </c>
      <c r="T562" s="192">
        <f>S562*H562</f>
        <v>0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R562" s="193" t="s">
        <v>250</v>
      </c>
      <c r="AT562" s="193" t="s">
        <v>171</v>
      </c>
      <c r="AU562" s="193" t="s">
        <v>86</v>
      </c>
      <c r="AY562" s="18" t="s">
        <v>168</v>
      </c>
      <c r="BE562" s="194">
        <f>IF(N562="základní",J562,0)</f>
        <v>0</v>
      </c>
      <c r="BF562" s="194">
        <f>IF(N562="snížená",J562,0)</f>
        <v>0</v>
      </c>
      <c r="BG562" s="194">
        <f>IF(N562="zákl. přenesená",J562,0)</f>
        <v>0</v>
      </c>
      <c r="BH562" s="194">
        <f>IF(N562="sníž. přenesená",J562,0)</f>
        <v>0</v>
      </c>
      <c r="BI562" s="194">
        <f>IF(N562="nulová",J562,0)</f>
        <v>0</v>
      </c>
      <c r="BJ562" s="18" t="s">
        <v>84</v>
      </c>
      <c r="BK562" s="194">
        <f>ROUND(I562*H562,2)</f>
        <v>0</v>
      </c>
      <c r="BL562" s="18" t="s">
        <v>250</v>
      </c>
      <c r="BM562" s="193" t="s">
        <v>2217</v>
      </c>
    </row>
    <row r="563" s="13" customFormat="1">
      <c r="A563" s="13"/>
      <c r="B563" s="211"/>
      <c r="C563" s="13"/>
      <c r="D563" s="195" t="s">
        <v>220</v>
      </c>
      <c r="E563" s="212" t="s">
        <v>1</v>
      </c>
      <c r="F563" s="213" t="s">
        <v>2218</v>
      </c>
      <c r="G563" s="13"/>
      <c r="H563" s="214">
        <v>18.620000000000001</v>
      </c>
      <c r="I563" s="215"/>
      <c r="J563" s="13"/>
      <c r="K563" s="13"/>
      <c r="L563" s="211"/>
      <c r="M563" s="216"/>
      <c r="N563" s="217"/>
      <c r="O563" s="217"/>
      <c r="P563" s="217"/>
      <c r="Q563" s="217"/>
      <c r="R563" s="217"/>
      <c r="S563" s="217"/>
      <c r="T563" s="218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12" t="s">
        <v>220</v>
      </c>
      <c r="AU563" s="212" t="s">
        <v>86</v>
      </c>
      <c r="AV563" s="13" t="s">
        <v>86</v>
      </c>
      <c r="AW563" s="13" t="s">
        <v>33</v>
      </c>
      <c r="AX563" s="13" t="s">
        <v>84</v>
      </c>
      <c r="AY563" s="212" t="s">
        <v>168</v>
      </c>
    </row>
    <row r="564" s="2" customFormat="1" ht="24.15" customHeight="1">
      <c r="A564" s="37"/>
      <c r="B564" s="180"/>
      <c r="C564" s="181" t="s">
        <v>1098</v>
      </c>
      <c r="D564" s="181" t="s">
        <v>171</v>
      </c>
      <c r="E564" s="182" t="s">
        <v>1117</v>
      </c>
      <c r="F564" s="183" t="s">
        <v>1118</v>
      </c>
      <c r="G564" s="184" t="s">
        <v>316</v>
      </c>
      <c r="H564" s="185">
        <v>3</v>
      </c>
      <c r="I564" s="186"/>
      <c r="J564" s="187">
        <f>ROUND(I564*H564,2)</f>
        <v>0</v>
      </c>
      <c r="K564" s="188"/>
      <c r="L564" s="38"/>
      <c r="M564" s="189" t="s">
        <v>1</v>
      </c>
      <c r="N564" s="190" t="s">
        <v>42</v>
      </c>
      <c r="O564" s="76"/>
      <c r="P564" s="191">
        <f>O564*H564</f>
        <v>0</v>
      </c>
      <c r="Q564" s="191">
        <v>0.00025000000000000001</v>
      </c>
      <c r="R564" s="191">
        <f>Q564*H564</f>
        <v>0.00075000000000000002</v>
      </c>
      <c r="S564" s="191">
        <v>0</v>
      </c>
      <c r="T564" s="192">
        <f>S564*H564</f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193" t="s">
        <v>250</v>
      </c>
      <c r="AT564" s="193" t="s">
        <v>171</v>
      </c>
      <c r="AU564" s="193" t="s">
        <v>86</v>
      </c>
      <c r="AY564" s="18" t="s">
        <v>168</v>
      </c>
      <c r="BE564" s="194">
        <f>IF(N564="základní",J564,0)</f>
        <v>0</v>
      </c>
      <c r="BF564" s="194">
        <f>IF(N564="snížená",J564,0)</f>
        <v>0</v>
      </c>
      <c r="BG564" s="194">
        <f>IF(N564="zákl. přenesená",J564,0)</f>
        <v>0</v>
      </c>
      <c r="BH564" s="194">
        <f>IF(N564="sníž. přenesená",J564,0)</f>
        <v>0</v>
      </c>
      <c r="BI564" s="194">
        <f>IF(N564="nulová",J564,0)</f>
        <v>0</v>
      </c>
      <c r="BJ564" s="18" t="s">
        <v>84</v>
      </c>
      <c r="BK564" s="194">
        <f>ROUND(I564*H564,2)</f>
        <v>0</v>
      </c>
      <c r="BL564" s="18" t="s">
        <v>250</v>
      </c>
      <c r="BM564" s="193" t="s">
        <v>2219</v>
      </c>
    </row>
    <row r="565" s="2" customFormat="1" ht="24.15" customHeight="1">
      <c r="A565" s="37"/>
      <c r="B565" s="180"/>
      <c r="C565" s="181" t="s">
        <v>1105</v>
      </c>
      <c r="D565" s="181" t="s">
        <v>171</v>
      </c>
      <c r="E565" s="182" t="s">
        <v>1121</v>
      </c>
      <c r="F565" s="183" t="s">
        <v>1122</v>
      </c>
      <c r="G565" s="184" t="s">
        <v>520</v>
      </c>
      <c r="H565" s="185">
        <v>21.100000000000001</v>
      </c>
      <c r="I565" s="186"/>
      <c r="J565" s="187">
        <f>ROUND(I565*H565,2)</f>
        <v>0</v>
      </c>
      <c r="K565" s="188"/>
      <c r="L565" s="38"/>
      <c r="M565" s="189" t="s">
        <v>1</v>
      </c>
      <c r="N565" s="190" t="s">
        <v>42</v>
      </c>
      <c r="O565" s="76"/>
      <c r="P565" s="191">
        <f>O565*H565</f>
        <v>0</v>
      </c>
      <c r="Q565" s="191">
        <v>0.0020999999999999999</v>
      </c>
      <c r="R565" s="191">
        <f>Q565*H565</f>
        <v>0.044310000000000002</v>
      </c>
      <c r="S565" s="191">
        <v>0</v>
      </c>
      <c r="T565" s="192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93" t="s">
        <v>250</v>
      </c>
      <c r="AT565" s="193" t="s">
        <v>171</v>
      </c>
      <c r="AU565" s="193" t="s">
        <v>86</v>
      </c>
      <c r="AY565" s="18" t="s">
        <v>168</v>
      </c>
      <c r="BE565" s="194">
        <f>IF(N565="základní",J565,0)</f>
        <v>0</v>
      </c>
      <c r="BF565" s="194">
        <f>IF(N565="snížená",J565,0)</f>
        <v>0</v>
      </c>
      <c r="BG565" s="194">
        <f>IF(N565="zákl. přenesená",J565,0)</f>
        <v>0</v>
      </c>
      <c r="BH565" s="194">
        <f>IF(N565="sníž. přenesená",J565,0)</f>
        <v>0</v>
      </c>
      <c r="BI565" s="194">
        <f>IF(N565="nulová",J565,0)</f>
        <v>0</v>
      </c>
      <c r="BJ565" s="18" t="s">
        <v>84</v>
      </c>
      <c r="BK565" s="194">
        <f>ROUND(I565*H565,2)</f>
        <v>0</v>
      </c>
      <c r="BL565" s="18" t="s">
        <v>250</v>
      </c>
      <c r="BM565" s="193" t="s">
        <v>2220</v>
      </c>
    </row>
    <row r="566" s="13" customFormat="1">
      <c r="A566" s="13"/>
      <c r="B566" s="211"/>
      <c r="C566" s="13"/>
      <c r="D566" s="195" t="s">
        <v>220</v>
      </c>
      <c r="E566" s="212" t="s">
        <v>1</v>
      </c>
      <c r="F566" s="213" t="s">
        <v>2221</v>
      </c>
      <c r="G566" s="13"/>
      <c r="H566" s="214">
        <v>21.100000000000001</v>
      </c>
      <c r="I566" s="215"/>
      <c r="J566" s="13"/>
      <c r="K566" s="13"/>
      <c r="L566" s="211"/>
      <c r="M566" s="216"/>
      <c r="N566" s="217"/>
      <c r="O566" s="217"/>
      <c r="P566" s="217"/>
      <c r="Q566" s="217"/>
      <c r="R566" s="217"/>
      <c r="S566" s="217"/>
      <c r="T566" s="218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12" t="s">
        <v>220</v>
      </c>
      <c r="AU566" s="212" t="s">
        <v>86</v>
      </c>
      <c r="AV566" s="13" t="s">
        <v>86</v>
      </c>
      <c r="AW566" s="13" t="s">
        <v>33</v>
      </c>
      <c r="AX566" s="13" t="s">
        <v>84</v>
      </c>
      <c r="AY566" s="212" t="s">
        <v>168</v>
      </c>
    </row>
    <row r="567" s="2" customFormat="1" ht="24.15" customHeight="1">
      <c r="A567" s="37"/>
      <c r="B567" s="180"/>
      <c r="C567" s="181" t="s">
        <v>1111</v>
      </c>
      <c r="D567" s="181" t="s">
        <v>171</v>
      </c>
      <c r="E567" s="182" t="s">
        <v>1126</v>
      </c>
      <c r="F567" s="183" t="s">
        <v>1127</v>
      </c>
      <c r="G567" s="184" t="s">
        <v>242</v>
      </c>
      <c r="H567" s="185">
        <v>14.800000000000001</v>
      </c>
      <c r="I567" s="186"/>
      <c r="J567" s="187">
        <f>ROUND(I567*H567,2)</f>
        <v>0</v>
      </c>
      <c r="K567" s="188"/>
      <c r="L567" s="38"/>
      <c r="M567" s="189" t="s">
        <v>1</v>
      </c>
      <c r="N567" s="190" t="s">
        <v>42</v>
      </c>
      <c r="O567" s="76"/>
      <c r="P567" s="191">
        <f>O567*H567</f>
        <v>0</v>
      </c>
      <c r="Q567" s="191">
        <v>0</v>
      </c>
      <c r="R567" s="191">
        <f>Q567*H567</f>
        <v>0</v>
      </c>
      <c r="S567" s="191">
        <v>0</v>
      </c>
      <c r="T567" s="192">
        <f>S567*H567</f>
        <v>0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193" t="s">
        <v>250</v>
      </c>
      <c r="AT567" s="193" t="s">
        <v>171</v>
      </c>
      <c r="AU567" s="193" t="s">
        <v>86</v>
      </c>
      <c r="AY567" s="18" t="s">
        <v>168</v>
      </c>
      <c r="BE567" s="194">
        <f>IF(N567="základní",J567,0)</f>
        <v>0</v>
      </c>
      <c r="BF567" s="194">
        <f>IF(N567="snížená",J567,0)</f>
        <v>0</v>
      </c>
      <c r="BG567" s="194">
        <f>IF(N567="zákl. přenesená",J567,0)</f>
        <v>0</v>
      </c>
      <c r="BH567" s="194">
        <f>IF(N567="sníž. přenesená",J567,0)</f>
        <v>0</v>
      </c>
      <c r="BI567" s="194">
        <f>IF(N567="nulová",J567,0)</f>
        <v>0</v>
      </c>
      <c r="BJ567" s="18" t="s">
        <v>84</v>
      </c>
      <c r="BK567" s="194">
        <f>ROUND(I567*H567,2)</f>
        <v>0</v>
      </c>
      <c r="BL567" s="18" t="s">
        <v>250</v>
      </c>
      <c r="BM567" s="193" t="s">
        <v>2222</v>
      </c>
    </row>
    <row r="568" s="13" customFormat="1">
      <c r="A568" s="13"/>
      <c r="B568" s="211"/>
      <c r="C568" s="13"/>
      <c r="D568" s="195" t="s">
        <v>220</v>
      </c>
      <c r="E568" s="212" t="s">
        <v>1</v>
      </c>
      <c r="F568" s="213" t="s">
        <v>1129</v>
      </c>
      <c r="G568" s="13"/>
      <c r="H568" s="214">
        <v>14.800000000000001</v>
      </c>
      <c r="I568" s="215"/>
      <c r="J568" s="13"/>
      <c r="K568" s="13"/>
      <c r="L568" s="211"/>
      <c r="M568" s="216"/>
      <c r="N568" s="217"/>
      <c r="O568" s="217"/>
      <c r="P568" s="217"/>
      <c r="Q568" s="217"/>
      <c r="R568" s="217"/>
      <c r="S568" s="217"/>
      <c r="T568" s="218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12" t="s">
        <v>220</v>
      </c>
      <c r="AU568" s="212" t="s">
        <v>86</v>
      </c>
      <c r="AV568" s="13" t="s">
        <v>86</v>
      </c>
      <c r="AW568" s="13" t="s">
        <v>33</v>
      </c>
      <c r="AX568" s="13" t="s">
        <v>84</v>
      </c>
      <c r="AY568" s="212" t="s">
        <v>168</v>
      </c>
    </row>
    <row r="569" s="12" customFormat="1" ht="22.8" customHeight="1">
      <c r="A569" s="12"/>
      <c r="B569" s="168"/>
      <c r="C569" s="12"/>
      <c r="D569" s="169" t="s">
        <v>76</v>
      </c>
      <c r="E569" s="178" t="s">
        <v>1130</v>
      </c>
      <c r="F569" s="178" t="s">
        <v>1131</v>
      </c>
      <c r="G569" s="12"/>
      <c r="H569" s="12"/>
      <c r="I569" s="171"/>
      <c r="J569" s="179">
        <f>BK569</f>
        <v>0</v>
      </c>
      <c r="K569" s="12"/>
      <c r="L569" s="168"/>
      <c r="M569" s="172"/>
      <c r="N569" s="173"/>
      <c r="O569" s="173"/>
      <c r="P569" s="174">
        <f>SUM(P570:P590)</f>
        <v>0</v>
      </c>
      <c r="Q569" s="173"/>
      <c r="R569" s="174">
        <f>SUM(R570:R590)</f>
        <v>1.0334828</v>
      </c>
      <c r="S569" s="173"/>
      <c r="T569" s="175">
        <f>SUM(T570:T590)</f>
        <v>0</v>
      </c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R569" s="169" t="s">
        <v>86</v>
      </c>
      <c r="AT569" s="176" t="s">
        <v>76</v>
      </c>
      <c r="AU569" s="176" t="s">
        <v>84</v>
      </c>
      <c r="AY569" s="169" t="s">
        <v>168</v>
      </c>
      <c r="BK569" s="177">
        <f>SUM(BK570:BK590)</f>
        <v>0</v>
      </c>
    </row>
    <row r="570" s="2" customFormat="1" ht="24.15" customHeight="1">
      <c r="A570" s="37"/>
      <c r="B570" s="180"/>
      <c r="C570" s="181" t="s">
        <v>1116</v>
      </c>
      <c r="D570" s="181" t="s">
        <v>171</v>
      </c>
      <c r="E570" s="182" t="s">
        <v>1133</v>
      </c>
      <c r="F570" s="183" t="s">
        <v>1134</v>
      </c>
      <c r="G570" s="184" t="s">
        <v>218</v>
      </c>
      <c r="H570" s="185">
        <v>24.359999999999999</v>
      </c>
      <c r="I570" s="186"/>
      <c r="J570" s="187">
        <f>ROUND(I570*H570,2)</f>
        <v>0</v>
      </c>
      <c r="K570" s="188"/>
      <c r="L570" s="38"/>
      <c r="M570" s="189" t="s">
        <v>1</v>
      </c>
      <c r="N570" s="190" t="s">
        <v>42</v>
      </c>
      <c r="O570" s="76"/>
      <c r="P570" s="191">
        <f>O570*H570</f>
        <v>0</v>
      </c>
      <c r="Q570" s="191">
        <v>0.00025000000000000001</v>
      </c>
      <c r="R570" s="191">
        <f>Q570*H570</f>
        <v>0.0060899999999999999</v>
      </c>
      <c r="S570" s="191">
        <v>0</v>
      </c>
      <c r="T570" s="192">
        <f>S570*H570</f>
        <v>0</v>
      </c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R570" s="193" t="s">
        <v>250</v>
      </c>
      <c r="AT570" s="193" t="s">
        <v>171</v>
      </c>
      <c r="AU570" s="193" t="s">
        <v>86</v>
      </c>
      <c r="AY570" s="18" t="s">
        <v>168</v>
      </c>
      <c r="BE570" s="194">
        <f>IF(N570="základní",J570,0)</f>
        <v>0</v>
      </c>
      <c r="BF570" s="194">
        <f>IF(N570="snížená",J570,0)</f>
        <v>0</v>
      </c>
      <c r="BG570" s="194">
        <f>IF(N570="zákl. přenesená",J570,0)</f>
        <v>0</v>
      </c>
      <c r="BH570" s="194">
        <f>IF(N570="sníž. přenesená",J570,0)</f>
        <v>0</v>
      </c>
      <c r="BI570" s="194">
        <f>IF(N570="nulová",J570,0)</f>
        <v>0</v>
      </c>
      <c r="BJ570" s="18" t="s">
        <v>84</v>
      </c>
      <c r="BK570" s="194">
        <f>ROUND(I570*H570,2)</f>
        <v>0</v>
      </c>
      <c r="BL570" s="18" t="s">
        <v>250</v>
      </c>
      <c r="BM570" s="193" t="s">
        <v>2223</v>
      </c>
    </row>
    <row r="571" s="13" customFormat="1">
      <c r="A571" s="13"/>
      <c r="B571" s="211"/>
      <c r="C571" s="13"/>
      <c r="D571" s="195" t="s">
        <v>220</v>
      </c>
      <c r="E571" s="212" t="s">
        <v>1</v>
      </c>
      <c r="F571" s="213" t="s">
        <v>1136</v>
      </c>
      <c r="G571" s="13"/>
      <c r="H571" s="214">
        <v>24.359999999999999</v>
      </c>
      <c r="I571" s="215"/>
      <c r="J571" s="13"/>
      <c r="K571" s="13"/>
      <c r="L571" s="211"/>
      <c r="M571" s="216"/>
      <c r="N571" s="217"/>
      <c r="O571" s="217"/>
      <c r="P571" s="217"/>
      <c r="Q571" s="217"/>
      <c r="R571" s="217"/>
      <c r="S571" s="217"/>
      <c r="T571" s="218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12" t="s">
        <v>220</v>
      </c>
      <c r="AU571" s="212" t="s">
        <v>86</v>
      </c>
      <c r="AV571" s="13" t="s">
        <v>86</v>
      </c>
      <c r="AW571" s="13" t="s">
        <v>33</v>
      </c>
      <c r="AX571" s="13" t="s">
        <v>84</v>
      </c>
      <c r="AY571" s="212" t="s">
        <v>168</v>
      </c>
    </row>
    <row r="572" s="2" customFormat="1" ht="24.15" customHeight="1">
      <c r="A572" s="37"/>
      <c r="B572" s="180"/>
      <c r="C572" s="200" t="s">
        <v>1120</v>
      </c>
      <c r="D572" s="200" t="s">
        <v>209</v>
      </c>
      <c r="E572" s="201" t="s">
        <v>1138</v>
      </c>
      <c r="F572" s="202" t="s">
        <v>1139</v>
      </c>
      <c r="G572" s="203" t="s">
        <v>218</v>
      </c>
      <c r="H572" s="204">
        <v>24.359999999999999</v>
      </c>
      <c r="I572" s="205"/>
      <c r="J572" s="206">
        <f>ROUND(I572*H572,2)</f>
        <v>0</v>
      </c>
      <c r="K572" s="207"/>
      <c r="L572" s="208"/>
      <c r="M572" s="209" t="s">
        <v>1</v>
      </c>
      <c r="N572" s="210" t="s">
        <v>42</v>
      </c>
      <c r="O572" s="76"/>
      <c r="P572" s="191">
        <f>O572*H572</f>
        <v>0</v>
      </c>
      <c r="Q572" s="191">
        <v>0.036420000000000001</v>
      </c>
      <c r="R572" s="191">
        <f>Q572*H572</f>
        <v>0.88719119999999996</v>
      </c>
      <c r="S572" s="191">
        <v>0</v>
      </c>
      <c r="T572" s="192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193" t="s">
        <v>333</v>
      </c>
      <c r="AT572" s="193" t="s">
        <v>209</v>
      </c>
      <c r="AU572" s="193" t="s">
        <v>86</v>
      </c>
      <c r="AY572" s="18" t="s">
        <v>168</v>
      </c>
      <c r="BE572" s="194">
        <f>IF(N572="základní",J572,0)</f>
        <v>0</v>
      </c>
      <c r="BF572" s="194">
        <f>IF(N572="snížená",J572,0)</f>
        <v>0</v>
      </c>
      <c r="BG572" s="194">
        <f>IF(N572="zákl. přenesená",J572,0)</f>
        <v>0</v>
      </c>
      <c r="BH572" s="194">
        <f>IF(N572="sníž. přenesená",J572,0)</f>
        <v>0</v>
      </c>
      <c r="BI572" s="194">
        <f>IF(N572="nulová",J572,0)</f>
        <v>0</v>
      </c>
      <c r="BJ572" s="18" t="s">
        <v>84</v>
      </c>
      <c r="BK572" s="194">
        <f>ROUND(I572*H572,2)</f>
        <v>0</v>
      </c>
      <c r="BL572" s="18" t="s">
        <v>250</v>
      </c>
      <c r="BM572" s="193" t="s">
        <v>2224</v>
      </c>
    </row>
    <row r="573" s="2" customFormat="1" ht="24.15" customHeight="1">
      <c r="A573" s="37"/>
      <c r="B573" s="180"/>
      <c r="C573" s="181" t="s">
        <v>1125</v>
      </c>
      <c r="D573" s="181" t="s">
        <v>171</v>
      </c>
      <c r="E573" s="182" t="s">
        <v>1142</v>
      </c>
      <c r="F573" s="183" t="s">
        <v>1143</v>
      </c>
      <c r="G573" s="184" t="s">
        <v>520</v>
      </c>
      <c r="H573" s="185">
        <v>48.719999999999999</v>
      </c>
      <c r="I573" s="186"/>
      <c r="J573" s="187">
        <f>ROUND(I573*H573,2)</f>
        <v>0</v>
      </c>
      <c r="K573" s="188"/>
      <c r="L573" s="38"/>
      <c r="M573" s="189" t="s">
        <v>1</v>
      </c>
      <c r="N573" s="190" t="s">
        <v>42</v>
      </c>
      <c r="O573" s="76"/>
      <c r="P573" s="191">
        <f>O573*H573</f>
        <v>0</v>
      </c>
      <c r="Q573" s="191">
        <v>0.00027999999999999998</v>
      </c>
      <c r="R573" s="191">
        <f>Q573*H573</f>
        <v>0.013641599999999999</v>
      </c>
      <c r="S573" s="191">
        <v>0</v>
      </c>
      <c r="T573" s="192">
        <f>S573*H573</f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193" t="s">
        <v>250</v>
      </c>
      <c r="AT573" s="193" t="s">
        <v>171</v>
      </c>
      <c r="AU573" s="193" t="s">
        <v>86</v>
      </c>
      <c r="AY573" s="18" t="s">
        <v>168</v>
      </c>
      <c r="BE573" s="194">
        <f>IF(N573="základní",J573,0)</f>
        <v>0</v>
      </c>
      <c r="BF573" s="194">
        <f>IF(N573="snížená",J573,0)</f>
        <v>0</v>
      </c>
      <c r="BG573" s="194">
        <f>IF(N573="zákl. přenesená",J573,0)</f>
        <v>0</v>
      </c>
      <c r="BH573" s="194">
        <f>IF(N573="sníž. přenesená",J573,0)</f>
        <v>0</v>
      </c>
      <c r="BI573" s="194">
        <f>IF(N573="nulová",J573,0)</f>
        <v>0</v>
      </c>
      <c r="BJ573" s="18" t="s">
        <v>84</v>
      </c>
      <c r="BK573" s="194">
        <f>ROUND(I573*H573,2)</f>
        <v>0</v>
      </c>
      <c r="BL573" s="18" t="s">
        <v>250</v>
      </c>
      <c r="BM573" s="193" t="s">
        <v>2225</v>
      </c>
    </row>
    <row r="574" s="13" customFormat="1">
      <c r="A574" s="13"/>
      <c r="B574" s="211"/>
      <c r="C574" s="13"/>
      <c r="D574" s="195" t="s">
        <v>220</v>
      </c>
      <c r="E574" s="212" t="s">
        <v>1</v>
      </c>
      <c r="F574" s="213" t="s">
        <v>1145</v>
      </c>
      <c r="G574" s="13"/>
      <c r="H574" s="214">
        <v>48.719999999999999</v>
      </c>
      <c r="I574" s="215"/>
      <c r="J574" s="13"/>
      <c r="K574" s="13"/>
      <c r="L574" s="211"/>
      <c r="M574" s="216"/>
      <c r="N574" s="217"/>
      <c r="O574" s="217"/>
      <c r="P574" s="217"/>
      <c r="Q574" s="217"/>
      <c r="R574" s="217"/>
      <c r="S574" s="217"/>
      <c r="T574" s="218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12" t="s">
        <v>220</v>
      </c>
      <c r="AU574" s="212" t="s">
        <v>86</v>
      </c>
      <c r="AV574" s="13" t="s">
        <v>86</v>
      </c>
      <c r="AW574" s="13" t="s">
        <v>33</v>
      </c>
      <c r="AX574" s="13" t="s">
        <v>84</v>
      </c>
      <c r="AY574" s="212" t="s">
        <v>168</v>
      </c>
    </row>
    <row r="575" s="2" customFormat="1" ht="24.15" customHeight="1">
      <c r="A575" s="37"/>
      <c r="B575" s="180"/>
      <c r="C575" s="181" t="s">
        <v>1132</v>
      </c>
      <c r="D575" s="181" t="s">
        <v>171</v>
      </c>
      <c r="E575" s="182" t="s">
        <v>2226</v>
      </c>
      <c r="F575" s="183" t="s">
        <v>2227</v>
      </c>
      <c r="G575" s="184" t="s">
        <v>316</v>
      </c>
      <c r="H575" s="185">
        <v>1</v>
      </c>
      <c r="I575" s="186"/>
      <c r="J575" s="187">
        <f>ROUND(I575*H575,2)</f>
        <v>0</v>
      </c>
      <c r="K575" s="188"/>
      <c r="L575" s="38"/>
      <c r="M575" s="189" t="s">
        <v>1</v>
      </c>
      <c r="N575" s="190" t="s">
        <v>42</v>
      </c>
      <c r="O575" s="76"/>
      <c r="P575" s="191">
        <f>O575*H575</f>
        <v>0</v>
      </c>
      <c r="Q575" s="191">
        <v>0</v>
      </c>
      <c r="R575" s="191">
        <f>Q575*H575</f>
        <v>0</v>
      </c>
      <c r="S575" s="191">
        <v>0</v>
      </c>
      <c r="T575" s="192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193" t="s">
        <v>250</v>
      </c>
      <c r="AT575" s="193" t="s">
        <v>171</v>
      </c>
      <c r="AU575" s="193" t="s">
        <v>86</v>
      </c>
      <c r="AY575" s="18" t="s">
        <v>168</v>
      </c>
      <c r="BE575" s="194">
        <f>IF(N575="základní",J575,0)</f>
        <v>0</v>
      </c>
      <c r="BF575" s="194">
        <f>IF(N575="snížená",J575,0)</f>
        <v>0</v>
      </c>
      <c r="BG575" s="194">
        <f>IF(N575="zákl. přenesená",J575,0)</f>
        <v>0</v>
      </c>
      <c r="BH575" s="194">
        <f>IF(N575="sníž. přenesená",J575,0)</f>
        <v>0</v>
      </c>
      <c r="BI575" s="194">
        <f>IF(N575="nulová",J575,0)</f>
        <v>0</v>
      </c>
      <c r="BJ575" s="18" t="s">
        <v>84</v>
      </c>
      <c r="BK575" s="194">
        <f>ROUND(I575*H575,2)</f>
        <v>0</v>
      </c>
      <c r="BL575" s="18" t="s">
        <v>250</v>
      </c>
      <c r="BM575" s="193" t="s">
        <v>2228</v>
      </c>
    </row>
    <row r="576" s="13" customFormat="1">
      <c r="A576" s="13"/>
      <c r="B576" s="211"/>
      <c r="C576" s="13"/>
      <c r="D576" s="195" t="s">
        <v>220</v>
      </c>
      <c r="E576" s="212" t="s">
        <v>1</v>
      </c>
      <c r="F576" s="213" t="s">
        <v>2094</v>
      </c>
      <c r="G576" s="13"/>
      <c r="H576" s="214">
        <v>1</v>
      </c>
      <c r="I576" s="215"/>
      <c r="J576" s="13"/>
      <c r="K576" s="13"/>
      <c r="L576" s="211"/>
      <c r="M576" s="216"/>
      <c r="N576" s="217"/>
      <c r="O576" s="217"/>
      <c r="P576" s="217"/>
      <c r="Q576" s="217"/>
      <c r="R576" s="217"/>
      <c r="S576" s="217"/>
      <c r="T576" s="218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12" t="s">
        <v>220</v>
      </c>
      <c r="AU576" s="212" t="s">
        <v>86</v>
      </c>
      <c r="AV576" s="13" t="s">
        <v>86</v>
      </c>
      <c r="AW576" s="13" t="s">
        <v>33</v>
      </c>
      <c r="AX576" s="13" t="s">
        <v>84</v>
      </c>
      <c r="AY576" s="212" t="s">
        <v>168</v>
      </c>
    </row>
    <row r="577" s="2" customFormat="1" ht="24.15" customHeight="1">
      <c r="A577" s="37"/>
      <c r="B577" s="180"/>
      <c r="C577" s="200" t="s">
        <v>1137</v>
      </c>
      <c r="D577" s="200" t="s">
        <v>209</v>
      </c>
      <c r="E577" s="201" t="s">
        <v>2229</v>
      </c>
      <c r="F577" s="202" t="s">
        <v>2230</v>
      </c>
      <c r="G577" s="203" t="s">
        <v>316</v>
      </c>
      <c r="H577" s="204">
        <v>1</v>
      </c>
      <c r="I577" s="205"/>
      <c r="J577" s="206">
        <f>ROUND(I577*H577,2)</f>
        <v>0</v>
      </c>
      <c r="K577" s="207"/>
      <c r="L577" s="208"/>
      <c r="M577" s="209" t="s">
        <v>1</v>
      </c>
      <c r="N577" s="210" t="s">
        <v>42</v>
      </c>
      <c r="O577" s="76"/>
      <c r="P577" s="191">
        <f>O577*H577</f>
        <v>0</v>
      </c>
      <c r="Q577" s="191">
        <v>0.017500000000000002</v>
      </c>
      <c r="R577" s="191">
        <f>Q577*H577</f>
        <v>0.017500000000000002</v>
      </c>
      <c r="S577" s="191">
        <v>0</v>
      </c>
      <c r="T577" s="192">
        <f>S577*H577</f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R577" s="193" t="s">
        <v>333</v>
      </c>
      <c r="AT577" s="193" t="s">
        <v>209</v>
      </c>
      <c r="AU577" s="193" t="s">
        <v>86</v>
      </c>
      <c r="AY577" s="18" t="s">
        <v>168</v>
      </c>
      <c r="BE577" s="194">
        <f>IF(N577="základní",J577,0)</f>
        <v>0</v>
      </c>
      <c r="BF577" s="194">
        <f>IF(N577="snížená",J577,0)</f>
        <v>0</v>
      </c>
      <c r="BG577" s="194">
        <f>IF(N577="zákl. přenesená",J577,0)</f>
        <v>0</v>
      </c>
      <c r="BH577" s="194">
        <f>IF(N577="sníž. přenesená",J577,0)</f>
        <v>0</v>
      </c>
      <c r="BI577" s="194">
        <f>IF(N577="nulová",J577,0)</f>
        <v>0</v>
      </c>
      <c r="BJ577" s="18" t="s">
        <v>84</v>
      </c>
      <c r="BK577" s="194">
        <f>ROUND(I577*H577,2)</f>
        <v>0</v>
      </c>
      <c r="BL577" s="18" t="s">
        <v>250</v>
      </c>
      <c r="BM577" s="193" t="s">
        <v>2231</v>
      </c>
    </row>
    <row r="578" s="2" customFormat="1" ht="24.15" customHeight="1">
      <c r="A578" s="37"/>
      <c r="B578" s="180"/>
      <c r="C578" s="181" t="s">
        <v>1141</v>
      </c>
      <c r="D578" s="181" t="s">
        <v>171</v>
      </c>
      <c r="E578" s="182" t="s">
        <v>1147</v>
      </c>
      <c r="F578" s="183" t="s">
        <v>1148</v>
      </c>
      <c r="G578" s="184" t="s">
        <v>316</v>
      </c>
      <c r="H578" s="185">
        <v>2</v>
      </c>
      <c r="I578" s="186"/>
      <c r="J578" s="187">
        <f>ROUND(I578*H578,2)</f>
        <v>0</v>
      </c>
      <c r="K578" s="188"/>
      <c r="L578" s="38"/>
      <c r="M578" s="189" t="s">
        <v>1</v>
      </c>
      <c r="N578" s="190" t="s">
        <v>42</v>
      </c>
      <c r="O578" s="76"/>
      <c r="P578" s="191">
        <f>O578*H578</f>
        <v>0</v>
      </c>
      <c r="Q578" s="191">
        <v>0</v>
      </c>
      <c r="R578" s="191">
        <f>Q578*H578</f>
        <v>0</v>
      </c>
      <c r="S578" s="191">
        <v>0</v>
      </c>
      <c r="T578" s="192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193" t="s">
        <v>250</v>
      </c>
      <c r="AT578" s="193" t="s">
        <v>171</v>
      </c>
      <c r="AU578" s="193" t="s">
        <v>86</v>
      </c>
      <c r="AY578" s="18" t="s">
        <v>168</v>
      </c>
      <c r="BE578" s="194">
        <f>IF(N578="základní",J578,0)</f>
        <v>0</v>
      </c>
      <c r="BF578" s="194">
        <f>IF(N578="snížená",J578,0)</f>
        <v>0</v>
      </c>
      <c r="BG578" s="194">
        <f>IF(N578="zákl. přenesená",J578,0)</f>
        <v>0</v>
      </c>
      <c r="BH578" s="194">
        <f>IF(N578="sníž. přenesená",J578,0)</f>
        <v>0</v>
      </c>
      <c r="BI578" s="194">
        <f>IF(N578="nulová",J578,0)</f>
        <v>0</v>
      </c>
      <c r="BJ578" s="18" t="s">
        <v>84</v>
      </c>
      <c r="BK578" s="194">
        <f>ROUND(I578*H578,2)</f>
        <v>0</v>
      </c>
      <c r="BL578" s="18" t="s">
        <v>250</v>
      </c>
      <c r="BM578" s="193" t="s">
        <v>2232</v>
      </c>
    </row>
    <row r="579" s="13" customFormat="1">
      <c r="A579" s="13"/>
      <c r="B579" s="211"/>
      <c r="C579" s="13"/>
      <c r="D579" s="195" t="s">
        <v>220</v>
      </c>
      <c r="E579" s="212" t="s">
        <v>1</v>
      </c>
      <c r="F579" s="213" t="s">
        <v>614</v>
      </c>
      <c r="G579" s="13"/>
      <c r="H579" s="214">
        <v>2</v>
      </c>
      <c r="I579" s="215"/>
      <c r="J579" s="13"/>
      <c r="K579" s="13"/>
      <c r="L579" s="211"/>
      <c r="M579" s="216"/>
      <c r="N579" s="217"/>
      <c r="O579" s="217"/>
      <c r="P579" s="217"/>
      <c r="Q579" s="217"/>
      <c r="R579" s="217"/>
      <c r="S579" s="217"/>
      <c r="T579" s="218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12" t="s">
        <v>220</v>
      </c>
      <c r="AU579" s="212" t="s">
        <v>86</v>
      </c>
      <c r="AV579" s="13" t="s">
        <v>86</v>
      </c>
      <c r="AW579" s="13" t="s">
        <v>33</v>
      </c>
      <c r="AX579" s="13" t="s">
        <v>84</v>
      </c>
      <c r="AY579" s="212" t="s">
        <v>168</v>
      </c>
    </row>
    <row r="580" s="2" customFormat="1" ht="24.15" customHeight="1">
      <c r="A580" s="37"/>
      <c r="B580" s="180"/>
      <c r="C580" s="200" t="s">
        <v>1146</v>
      </c>
      <c r="D580" s="200" t="s">
        <v>209</v>
      </c>
      <c r="E580" s="201" t="s">
        <v>1151</v>
      </c>
      <c r="F580" s="202" t="s">
        <v>1152</v>
      </c>
      <c r="G580" s="203" t="s">
        <v>316</v>
      </c>
      <c r="H580" s="204">
        <v>2</v>
      </c>
      <c r="I580" s="205"/>
      <c r="J580" s="206">
        <f>ROUND(I580*H580,2)</f>
        <v>0</v>
      </c>
      <c r="K580" s="207"/>
      <c r="L580" s="208"/>
      <c r="M580" s="209" t="s">
        <v>1</v>
      </c>
      <c r="N580" s="210" t="s">
        <v>42</v>
      </c>
      <c r="O580" s="76"/>
      <c r="P580" s="191">
        <f>O580*H580</f>
        <v>0</v>
      </c>
      <c r="Q580" s="191">
        <v>0.020500000000000001</v>
      </c>
      <c r="R580" s="191">
        <f>Q580*H580</f>
        <v>0.041000000000000002</v>
      </c>
      <c r="S580" s="191">
        <v>0</v>
      </c>
      <c r="T580" s="192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193" t="s">
        <v>333</v>
      </c>
      <c r="AT580" s="193" t="s">
        <v>209</v>
      </c>
      <c r="AU580" s="193" t="s">
        <v>86</v>
      </c>
      <c r="AY580" s="18" t="s">
        <v>168</v>
      </c>
      <c r="BE580" s="194">
        <f>IF(N580="základní",J580,0)</f>
        <v>0</v>
      </c>
      <c r="BF580" s="194">
        <f>IF(N580="snížená",J580,0)</f>
        <v>0</v>
      </c>
      <c r="BG580" s="194">
        <f>IF(N580="zákl. přenesená",J580,0)</f>
        <v>0</v>
      </c>
      <c r="BH580" s="194">
        <f>IF(N580="sníž. přenesená",J580,0)</f>
        <v>0</v>
      </c>
      <c r="BI580" s="194">
        <f>IF(N580="nulová",J580,0)</f>
        <v>0</v>
      </c>
      <c r="BJ580" s="18" t="s">
        <v>84</v>
      </c>
      <c r="BK580" s="194">
        <f>ROUND(I580*H580,2)</f>
        <v>0</v>
      </c>
      <c r="BL580" s="18" t="s">
        <v>250</v>
      </c>
      <c r="BM580" s="193" t="s">
        <v>2233</v>
      </c>
    </row>
    <row r="581" s="2" customFormat="1" ht="21.75" customHeight="1">
      <c r="A581" s="37"/>
      <c r="B581" s="180"/>
      <c r="C581" s="181" t="s">
        <v>1150</v>
      </c>
      <c r="D581" s="181" t="s">
        <v>171</v>
      </c>
      <c r="E581" s="182" t="s">
        <v>1155</v>
      </c>
      <c r="F581" s="183" t="s">
        <v>1156</v>
      </c>
      <c r="G581" s="184" t="s">
        <v>316</v>
      </c>
      <c r="H581" s="185">
        <v>3</v>
      </c>
      <c r="I581" s="186"/>
      <c r="J581" s="187">
        <f>ROUND(I581*H581,2)</f>
        <v>0</v>
      </c>
      <c r="K581" s="188"/>
      <c r="L581" s="38"/>
      <c r="M581" s="189" t="s">
        <v>1</v>
      </c>
      <c r="N581" s="190" t="s">
        <v>42</v>
      </c>
      <c r="O581" s="76"/>
      <c r="P581" s="191">
        <f>O581*H581</f>
        <v>0</v>
      </c>
      <c r="Q581" s="191">
        <v>0</v>
      </c>
      <c r="R581" s="191">
        <f>Q581*H581</f>
        <v>0</v>
      </c>
      <c r="S581" s="191">
        <v>0</v>
      </c>
      <c r="T581" s="192">
        <f>S581*H581</f>
        <v>0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R581" s="193" t="s">
        <v>250</v>
      </c>
      <c r="AT581" s="193" t="s">
        <v>171</v>
      </c>
      <c r="AU581" s="193" t="s">
        <v>86</v>
      </c>
      <c r="AY581" s="18" t="s">
        <v>168</v>
      </c>
      <c r="BE581" s="194">
        <f>IF(N581="základní",J581,0)</f>
        <v>0</v>
      </c>
      <c r="BF581" s="194">
        <f>IF(N581="snížená",J581,0)</f>
        <v>0</v>
      </c>
      <c r="BG581" s="194">
        <f>IF(N581="zákl. přenesená",J581,0)</f>
        <v>0</v>
      </c>
      <c r="BH581" s="194">
        <f>IF(N581="sníž. přenesená",J581,0)</f>
        <v>0</v>
      </c>
      <c r="BI581" s="194">
        <f>IF(N581="nulová",J581,0)</f>
        <v>0</v>
      </c>
      <c r="BJ581" s="18" t="s">
        <v>84</v>
      </c>
      <c r="BK581" s="194">
        <f>ROUND(I581*H581,2)</f>
        <v>0</v>
      </c>
      <c r="BL581" s="18" t="s">
        <v>250</v>
      </c>
      <c r="BM581" s="193" t="s">
        <v>2234</v>
      </c>
    </row>
    <row r="582" s="2" customFormat="1" ht="24.15" customHeight="1">
      <c r="A582" s="37"/>
      <c r="B582" s="180"/>
      <c r="C582" s="200" t="s">
        <v>1154</v>
      </c>
      <c r="D582" s="200" t="s">
        <v>209</v>
      </c>
      <c r="E582" s="201" t="s">
        <v>1159</v>
      </c>
      <c r="F582" s="202" t="s">
        <v>1160</v>
      </c>
      <c r="G582" s="203" t="s">
        <v>316</v>
      </c>
      <c r="H582" s="204">
        <v>3</v>
      </c>
      <c r="I582" s="205"/>
      <c r="J582" s="206">
        <f>ROUND(I582*H582,2)</f>
        <v>0</v>
      </c>
      <c r="K582" s="207"/>
      <c r="L582" s="208"/>
      <c r="M582" s="209" t="s">
        <v>1</v>
      </c>
      <c r="N582" s="210" t="s">
        <v>42</v>
      </c>
      <c r="O582" s="76"/>
      <c r="P582" s="191">
        <f>O582*H582</f>
        <v>0</v>
      </c>
      <c r="Q582" s="191">
        <v>0.0022000000000000001</v>
      </c>
      <c r="R582" s="191">
        <f>Q582*H582</f>
        <v>0.0066</v>
      </c>
      <c r="S582" s="191">
        <v>0</v>
      </c>
      <c r="T582" s="192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193" t="s">
        <v>333</v>
      </c>
      <c r="AT582" s="193" t="s">
        <v>209</v>
      </c>
      <c r="AU582" s="193" t="s">
        <v>86</v>
      </c>
      <c r="AY582" s="18" t="s">
        <v>168</v>
      </c>
      <c r="BE582" s="194">
        <f>IF(N582="základní",J582,0)</f>
        <v>0</v>
      </c>
      <c r="BF582" s="194">
        <f>IF(N582="snížená",J582,0)</f>
        <v>0</v>
      </c>
      <c r="BG582" s="194">
        <f>IF(N582="zákl. přenesená",J582,0)</f>
        <v>0</v>
      </c>
      <c r="BH582" s="194">
        <f>IF(N582="sníž. přenesená",J582,0)</f>
        <v>0</v>
      </c>
      <c r="BI582" s="194">
        <f>IF(N582="nulová",J582,0)</f>
        <v>0</v>
      </c>
      <c r="BJ582" s="18" t="s">
        <v>84</v>
      </c>
      <c r="BK582" s="194">
        <f>ROUND(I582*H582,2)</f>
        <v>0</v>
      </c>
      <c r="BL582" s="18" t="s">
        <v>250</v>
      </c>
      <c r="BM582" s="193" t="s">
        <v>2235</v>
      </c>
    </row>
    <row r="583" s="2" customFormat="1" ht="16.5" customHeight="1">
      <c r="A583" s="37"/>
      <c r="B583" s="180"/>
      <c r="C583" s="181" t="s">
        <v>1158</v>
      </c>
      <c r="D583" s="181" t="s">
        <v>171</v>
      </c>
      <c r="E583" s="182" t="s">
        <v>1163</v>
      </c>
      <c r="F583" s="183" t="s">
        <v>1164</v>
      </c>
      <c r="G583" s="184" t="s">
        <v>316</v>
      </c>
      <c r="H583" s="185">
        <v>2</v>
      </c>
      <c r="I583" s="186"/>
      <c r="J583" s="187">
        <f>ROUND(I583*H583,2)</f>
        <v>0</v>
      </c>
      <c r="K583" s="188"/>
      <c r="L583" s="38"/>
      <c r="M583" s="189" t="s">
        <v>1</v>
      </c>
      <c r="N583" s="190" t="s">
        <v>42</v>
      </c>
      <c r="O583" s="76"/>
      <c r="P583" s="191">
        <f>O583*H583</f>
        <v>0</v>
      </c>
      <c r="Q583" s="191">
        <v>0</v>
      </c>
      <c r="R583" s="191">
        <f>Q583*H583</f>
        <v>0</v>
      </c>
      <c r="S583" s="191">
        <v>0</v>
      </c>
      <c r="T583" s="192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193" t="s">
        <v>250</v>
      </c>
      <c r="AT583" s="193" t="s">
        <v>171</v>
      </c>
      <c r="AU583" s="193" t="s">
        <v>86</v>
      </c>
      <c r="AY583" s="18" t="s">
        <v>168</v>
      </c>
      <c r="BE583" s="194">
        <f>IF(N583="základní",J583,0)</f>
        <v>0</v>
      </c>
      <c r="BF583" s="194">
        <f>IF(N583="snížená",J583,0)</f>
        <v>0</v>
      </c>
      <c r="BG583" s="194">
        <f>IF(N583="zákl. přenesená",J583,0)</f>
        <v>0</v>
      </c>
      <c r="BH583" s="194">
        <f>IF(N583="sníž. přenesená",J583,0)</f>
        <v>0</v>
      </c>
      <c r="BI583" s="194">
        <f>IF(N583="nulová",J583,0)</f>
        <v>0</v>
      </c>
      <c r="BJ583" s="18" t="s">
        <v>84</v>
      </c>
      <c r="BK583" s="194">
        <f>ROUND(I583*H583,2)</f>
        <v>0</v>
      </c>
      <c r="BL583" s="18" t="s">
        <v>250</v>
      </c>
      <c r="BM583" s="193" t="s">
        <v>2236</v>
      </c>
    </row>
    <row r="584" s="2" customFormat="1" ht="24.15" customHeight="1">
      <c r="A584" s="37"/>
      <c r="B584" s="180"/>
      <c r="C584" s="181" t="s">
        <v>1162</v>
      </c>
      <c r="D584" s="181" t="s">
        <v>171</v>
      </c>
      <c r="E584" s="182" t="s">
        <v>1167</v>
      </c>
      <c r="F584" s="183" t="s">
        <v>1168</v>
      </c>
      <c r="G584" s="184" t="s">
        <v>520</v>
      </c>
      <c r="H584" s="185">
        <v>19.199999999999999</v>
      </c>
      <c r="I584" s="186"/>
      <c r="J584" s="187">
        <f>ROUND(I584*H584,2)</f>
        <v>0</v>
      </c>
      <c r="K584" s="188"/>
      <c r="L584" s="38"/>
      <c r="M584" s="189" t="s">
        <v>1</v>
      </c>
      <c r="N584" s="190" t="s">
        <v>42</v>
      </c>
      <c r="O584" s="76"/>
      <c r="P584" s="191">
        <f>O584*H584</f>
        <v>0</v>
      </c>
      <c r="Q584" s="191">
        <v>0</v>
      </c>
      <c r="R584" s="191">
        <f>Q584*H584</f>
        <v>0</v>
      </c>
      <c r="S584" s="191">
        <v>0</v>
      </c>
      <c r="T584" s="192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93" t="s">
        <v>250</v>
      </c>
      <c r="AT584" s="193" t="s">
        <v>171</v>
      </c>
      <c r="AU584" s="193" t="s">
        <v>86</v>
      </c>
      <c r="AY584" s="18" t="s">
        <v>168</v>
      </c>
      <c r="BE584" s="194">
        <f>IF(N584="základní",J584,0)</f>
        <v>0</v>
      </c>
      <c r="BF584" s="194">
        <f>IF(N584="snížená",J584,0)</f>
        <v>0</v>
      </c>
      <c r="BG584" s="194">
        <f>IF(N584="zákl. přenesená",J584,0)</f>
        <v>0</v>
      </c>
      <c r="BH584" s="194">
        <f>IF(N584="sníž. přenesená",J584,0)</f>
        <v>0</v>
      </c>
      <c r="BI584" s="194">
        <f>IF(N584="nulová",J584,0)</f>
        <v>0</v>
      </c>
      <c r="BJ584" s="18" t="s">
        <v>84</v>
      </c>
      <c r="BK584" s="194">
        <f>ROUND(I584*H584,2)</f>
        <v>0</v>
      </c>
      <c r="BL584" s="18" t="s">
        <v>250</v>
      </c>
      <c r="BM584" s="193" t="s">
        <v>2237</v>
      </c>
    </row>
    <row r="585" s="13" customFormat="1">
      <c r="A585" s="13"/>
      <c r="B585" s="211"/>
      <c r="C585" s="13"/>
      <c r="D585" s="195" t="s">
        <v>220</v>
      </c>
      <c r="E585" s="212" t="s">
        <v>1</v>
      </c>
      <c r="F585" s="213" t="s">
        <v>1170</v>
      </c>
      <c r="G585" s="13"/>
      <c r="H585" s="214">
        <v>19.199999999999999</v>
      </c>
      <c r="I585" s="215"/>
      <c r="J585" s="13"/>
      <c r="K585" s="13"/>
      <c r="L585" s="211"/>
      <c r="M585" s="216"/>
      <c r="N585" s="217"/>
      <c r="O585" s="217"/>
      <c r="P585" s="217"/>
      <c r="Q585" s="217"/>
      <c r="R585" s="217"/>
      <c r="S585" s="217"/>
      <c r="T585" s="218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12" t="s">
        <v>220</v>
      </c>
      <c r="AU585" s="212" t="s">
        <v>86</v>
      </c>
      <c r="AV585" s="13" t="s">
        <v>86</v>
      </c>
      <c r="AW585" s="13" t="s">
        <v>33</v>
      </c>
      <c r="AX585" s="13" t="s">
        <v>84</v>
      </c>
      <c r="AY585" s="212" t="s">
        <v>168</v>
      </c>
    </row>
    <row r="586" s="2" customFormat="1" ht="24.15" customHeight="1">
      <c r="A586" s="37"/>
      <c r="B586" s="180"/>
      <c r="C586" s="200" t="s">
        <v>1166</v>
      </c>
      <c r="D586" s="200" t="s">
        <v>209</v>
      </c>
      <c r="E586" s="201" t="s">
        <v>1172</v>
      </c>
      <c r="F586" s="202" t="s">
        <v>1173</v>
      </c>
      <c r="G586" s="203" t="s">
        <v>520</v>
      </c>
      <c r="H586" s="204">
        <v>19.199999999999999</v>
      </c>
      <c r="I586" s="205"/>
      <c r="J586" s="206">
        <f>ROUND(I586*H586,2)</f>
        <v>0</v>
      </c>
      <c r="K586" s="207"/>
      <c r="L586" s="208"/>
      <c r="M586" s="209" t="s">
        <v>1</v>
      </c>
      <c r="N586" s="210" t="s">
        <v>42</v>
      </c>
      <c r="O586" s="76"/>
      <c r="P586" s="191">
        <f>O586*H586</f>
        <v>0</v>
      </c>
      <c r="Q586" s="191">
        <v>0.0030000000000000001</v>
      </c>
      <c r="R586" s="191">
        <f>Q586*H586</f>
        <v>0.057599999999999998</v>
      </c>
      <c r="S586" s="191">
        <v>0</v>
      </c>
      <c r="T586" s="192">
        <f>S586*H586</f>
        <v>0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193" t="s">
        <v>333</v>
      </c>
      <c r="AT586" s="193" t="s">
        <v>209</v>
      </c>
      <c r="AU586" s="193" t="s">
        <v>86</v>
      </c>
      <c r="AY586" s="18" t="s">
        <v>168</v>
      </c>
      <c r="BE586" s="194">
        <f>IF(N586="základní",J586,0)</f>
        <v>0</v>
      </c>
      <c r="BF586" s="194">
        <f>IF(N586="snížená",J586,0)</f>
        <v>0</v>
      </c>
      <c r="BG586" s="194">
        <f>IF(N586="zákl. přenesená",J586,0)</f>
        <v>0</v>
      </c>
      <c r="BH586" s="194">
        <f>IF(N586="sníž. přenesená",J586,0)</f>
        <v>0</v>
      </c>
      <c r="BI586" s="194">
        <f>IF(N586="nulová",J586,0)</f>
        <v>0</v>
      </c>
      <c r="BJ586" s="18" t="s">
        <v>84</v>
      </c>
      <c r="BK586" s="194">
        <f>ROUND(I586*H586,2)</f>
        <v>0</v>
      </c>
      <c r="BL586" s="18" t="s">
        <v>250</v>
      </c>
      <c r="BM586" s="193" t="s">
        <v>2238</v>
      </c>
    </row>
    <row r="587" s="2" customFormat="1" ht="24.15" customHeight="1">
      <c r="A587" s="37"/>
      <c r="B587" s="180"/>
      <c r="C587" s="181" t="s">
        <v>1171</v>
      </c>
      <c r="D587" s="181" t="s">
        <v>171</v>
      </c>
      <c r="E587" s="182" t="s">
        <v>1176</v>
      </c>
      <c r="F587" s="183" t="s">
        <v>1177</v>
      </c>
      <c r="G587" s="184" t="s">
        <v>316</v>
      </c>
      <c r="H587" s="185">
        <v>3</v>
      </c>
      <c r="I587" s="186"/>
      <c r="J587" s="187">
        <f>ROUND(I587*H587,2)</f>
        <v>0</v>
      </c>
      <c r="K587" s="188"/>
      <c r="L587" s="38"/>
      <c r="M587" s="189" t="s">
        <v>1</v>
      </c>
      <c r="N587" s="190" t="s">
        <v>42</v>
      </c>
      <c r="O587" s="76"/>
      <c r="P587" s="191">
        <f>O587*H587</f>
        <v>0</v>
      </c>
      <c r="Q587" s="191">
        <v>0</v>
      </c>
      <c r="R587" s="191">
        <f>Q587*H587</f>
        <v>0</v>
      </c>
      <c r="S587" s="191">
        <v>0</v>
      </c>
      <c r="T587" s="192">
        <f>S587*H587</f>
        <v>0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193" t="s">
        <v>250</v>
      </c>
      <c r="AT587" s="193" t="s">
        <v>171</v>
      </c>
      <c r="AU587" s="193" t="s">
        <v>86</v>
      </c>
      <c r="AY587" s="18" t="s">
        <v>168</v>
      </c>
      <c r="BE587" s="194">
        <f>IF(N587="základní",J587,0)</f>
        <v>0</v>
      </c>
      <c r="BF587" s="194">
        <f>IF(N587="snížená",J587,0)</f>
        <v>0</v>
      </c>
      <c r="BG587" s="194">
        <f>IF(N587="zákl. přenesená",J587,0)</f>
        <v>0</v>
      </c>
      <c r="BH587" s="194">
        <f>IF(N587="sníž. přenesená",J587,0)</f>
        <v>0</v>
      </c>
      <c r="BI587" s="194">
        <f>IF(N587="nulová",J587,0)</f>
        <v>0</v>
      </c>
      <c r="BJ587" s="18" t="s">
        <v>84</v>
      </c>
      <c r="BK587" s="194">
        <f>ROUND(I587*H587,2)</f>
        <v>0</v>
      </c>
      <c r="BL587" s="18" t="s">
        <v>250</v>
      </c>
      <c r="BM587" s="193" t="s">
        <v>2239</v>
      </c>
    </row>
    <row r="588" s="2" customFormat="1" ht="24.15" customHeight="1">
      <c r="A588" s="37"/>
      <c r="B588" s="180"/>
      <c r="C588" s="200" t="s">
        <v>1175</v>
      </c>
      <c r="D588" s="200" t="s">
        <v>209</v>
      </c>
      <c r="E588" s="201" t="s">
        <v>1180</v>
      </c>
      <c r="F588" s="202" t="s">
        <v>1181</v>
      </c>
      <c r="G588" s="203" t="s">
        <v>316</v>
      </c>
      <c r="H588" s="204">
        <v>2</v>
      </c>
      <c r="I588" s="205"/>
      <c r="J588" s="206">
        <f>ROUND(I588*H588,2)</f>
        <v>0</v>
      </c>
      <c r="K588" s="207"/>
      <c r="L588" s="208"/>
      <c r="M588" s="209" t="s">
        <v>1</v>
      </c>
      <c r="N588" s="210" t="s">
        <v>42</v>
      </c>
      <c r="O588" s="76"/>
      <c r="P588" s="191">
        <f>O588*H588</f>
        <v>0</v>
      </c>
      <c r="Q588" s="191">
        <v>0.00139</v>
      </c>
      <c r="R588" s="191">
        <f>Q588*H588</f>
        <v>0.0027799999999999999</v>
      </c>
      <c r="S588" s="191">
        <v>0</v>
      </c>
      <c r="T588" s="192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193" t="s">
        <v>333</v>
      </c>
      <c r="AT588" s="193" t="s">
        <v>209</v>
      </c>
      <c r="AU588" s="193" t="s">
        <v>86</v>
      </c>
      <c r="AY588" s="18" t="s">
        <v>168</v>
      </c>
      <c r="BE588" s="194">
        <f>IF(N588="základní",J588,0)</f>
        <v>0</v>
      </c>
      <c r="BF588" s="194">
        <f>IF(N588="snížená",J588,0)</f>
        <v>0</v>
      </c>
      <c r="BG588" s="194">
        <f>IF(N588="zákl. přenesená",J588,0)</f>
        <v>0</v>
      </c>
      <c r="BH588" s="194">
        <f>IF(N588="sníž. přenesená",J588,0)</f>
        <v>0</v>
      </c>
      <c r="BI588" s="194">
        <f>IF(N588="nulová",J588,0)</f>
        <v>0</v>
      </c>
      <c r="BJ588" s="18" t="s">
        <v>84</v>
      </c>
      <c r="BK588" s="194">
        <f>ROUND(I588*H588,2)</f>
        <v>0</v>
      </c>
      <c r="BL588" s="18" t="s">
        <v>250</v>
      </c>
      <c r="BM588" s="193" t="s">
        <v>2240</v>
      </c>
    </row>
    <row r="589" s="2" customFormat="1" ht="24.15" customHeight="1">
      <c r="A589" s="37"/>
      <c r="B589" s="180"/>
      <c r="C589" s="200" t="s">
        <v>1179</v>
      </c>
      <c r="D589" s="200" t="s">
        <v>209</v>
      </c>
      <c r="E589" s="201" t="s">
        <v>2241</v>
      </c>
      <c r="F589" s="202" t="s">
        <v>2242</v>
      </c>
      <c r="G589" s="203" t="s">
        <v>316</v>
      </c>
      <c r="H589" s="204">
        <v>1</v>
      </c>
      <c r="I589" s="205"/>
      <c r="J589" s="206">
        <f>ROUND(I589*H589,2)</f>
        <v>0</v>
      </c>
      <c r="K589" s="207"/>
      <c r="L589" s="208"/>
      <c r="M589" s="209" t="s">
        <v>1</v>
      </c>
      <c r="N589" s="210" t="s">
        <v>42</v>
      </c>
      <c r="O589" s="76"/>
      <c r="P589" s="191">
        <f>O589*H589</f>
        <v>0</v>
      </c>
      <c r="Q589" s="191">
        <v>0.00108</v>
      </c>
      <c r="R589" s="191">
        <f>Q589*H589</f>
        <v>0.00108</v>
      </c>
      <c r="S589" s="191">
        <v>0</v>
      </c>
      <c r="T589" s="192">
        <f>S589*H589</f>
        <v>0</v>
      </c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R589" s="193" t="s">
        <v>333</v>
      </c>
      <c r="AT589" s="193" t="s">
        <v>209</v>
      </c>
      <c r="AU589" s="193" t="s">
        <v>86</v>
      </c>
      <c r="AY589" s="18" t="s">
        <v>168</v>
      </c>
      <c r="BE589" s="194">
        <f>IF(N589="základní",J589,0)</f>
        <v>0</v>
      </c>
      <c r="BF589" s="194">
        <f>IF(N589="snížená",J589,0)</f>
        <v>0</v>
      </c>
      <c r="BG589" s="194">
        <f>IF(N589="zákl. přenesená",J589,0)</f>
        <v>0</v>
      </c>
      <c r="BH589" s="194">
        <f>IF(N589="sníž. přenesená",J589,0)</f>
        <v>0</v>
      </c>
      <c r="BI589" s="194">
        <f>IF(N589="nulová",J589,0)</f>
        <v>0</v>
      </c>
      <c r="BJ589" s="18" t="s">
        <v>84</v>
      </c>
      <c r="BK589" s="194">
        <f>ROUND(I589*H589,2)</f>
        <v>0</v>
      </c>
      <c r="BL589" s="18" t="s">
        <v>250</v>
      </c>
      <c r="BM589" s="193" t="s">
        <v>2243</v>
      </c>
    </row>
    <row r="590" s="2" customFormat="1" ht="24.15" customHeight="1">
      <c r="A590" s="37"/>
      <c r="B590" s="180"/>
      <c r="C590" s="181" t="s">
        <v>1183</v>
      </c>
      <c r="D590" s="181" t="s">
        <v>171</v>
      </c>
      <c r="E590" s="182" t="s">
        <v>1184</v>
      </c>
      <c r="F590" s="183" t="s">
        <v>1185</v>
      </c>
      <c r="G590" s="184" t="s">
        <v>242</v>
      </c>
      <c r="H590" s="185">
        <v>1.0329999999999999</v>
      </c>
      <c r="I590" s="186"/>
      <c r="J590" s="187">
        <f>ROUND(I590*H590,2)</f>
        <v>0</v>
      </c>
      <c r="K590" s="188"/>
      <c r="L590" s="38"/>
      <c r="M590" s="189" t="s">
        <v>1</v>
      </c>
      <c r="N590" s="190" t="s">
        <v>42</v>
      </c>
      <c r="O590" s="76"/>
      <c r="P590" s="191">
        <f>O590*H590</f>
        <v>0</v>
      </c>
      <c r="Q590" s="191">
        <v>0</v>
      </c>
      <c r="R590" s="191">
        <f>Q590*H590</f>
        <v>0</v>
      </c>
      <c r="S590" s="191">
        <v>0</v>
      </c>
      <c r="T590" s="192">
        <f>S590*H590</f>
        <v>0</v>
      </c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R590" s="193" t="s">
        <v>250</v>
      </c>
      <c r="AT590" s="193" t="s">
        <v>171</v>
      </c>
      <c r="AU590" s="193" t="s">
        <v>86</v>
      </c>
      <c r="AY590" s="18" t="s">
        <v>168</v>
      </c>
      <c r="BE590" s="194">
        <f>IF(N590="základní",J590,0)</f>
        <v>0</v>
      </c>
      <c r="BF590" s="194">
        <f>IF(N590="snížená",J590,0)</f>
        <v>0</v>
      </c>
      <c r="BG590" s="194">
        <f>IF(N590="zákl. přenesená",J590,0)</f>
        <v>0</v>
      </c>
      <c r="BH590" s="194">
        <f>IF(N590="sníž. přenesená",J590,0)</f>
        <v>0</v>
      </c>
      <c r="BI590" s="194">
        <f>IF(N590="nulová",J590,0)</f>
        <v>0</v>
      </c>
      <c r="BJ590" s="18" t="s">
        <v>84</v>
      </c>
      <c r="BK590" s="194">
        <f>ROUND(I590*H590,2)</f>
        <v>0</v>
      </c>
      <c r="BL590" s="18" t="s">
        <v>250</v>
      </c>
      <c r="BM590" s="193" t="s">
        <v>2244</v>
      </c>
    </row>
    <row r="591" s="12" customFormat="1" ht="22.8" customHeight="1">
      <c r="A591" s="12"/>
      <c r="B591" s="168"/>
      <c r="C591" s="12"/>
      <c r="D591" s="169" t="s">
        <v>76</v>
      </c>
      <c r="E591" s="178" t="s">
        <v>1187</v>
      </c>
      <c r="F591" s="178" t="s">
        <v>1188</v>
      </c>
      <c r="G591" s="12"/>
      <c r="H591" s="12"/>
      <c r="I591" s="171"/>
      <c r="J591" s="179">
        <f>BK591</f>
        <v>0</v>
      </c>
      <c r="K591" s="12"/>
      <c r="L591" s="168"/>
      <c r="M591" s="172"/>
      <c r="N591" s="173"/>
      <c r="O591" s="173"/>
      <c r="P591" s="174">
        <f>SUM(P592:P670)</f>
        <v>0</v>
      </c>
      <c r="Q591" s="173"/>
      <c r="R591" s="174">
        <f>SUM(R592:R670)</f>
        <v>9.9314463600000007</v>
      </c>
      <c r="S591" s="173"/>
      <c r="T591" s="175">
        <f>SUM(T592:T670)</f>
        <v>0.73120000000000007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R591" s="169" t="s">
        <v>86</v>
      </c>
      <c r="AT591" s="176" t="s">
        <v>76</v>
      </c>
      <c r="AU591" s="176" t="s">
        <v>84</v>
      </c>
      <c r="AY591" s="169" t="s">
        <v>168</v>
      </c>
      <c r="BK591" s="177">
        <f>SUM(BK592:BK670)</f>
        <v>0</v>
      </c>
    </row>
    <row r="592" s="2" customFormat="1" ht="62.7" customHeight="1">
      <c r="A592" s="37"/>
      <c r="B592" s="180"/>
      <c r="C592" s="181" t="s">
        <v>1189</v>
      </c>
      <c r="D592" s="181" t="s">
        <v>171</v>
      </c>
      <c r="E592" s="182" t="s">
        <v>1381</v>
      </c>
      <c r="F592" s="183" t="s">
        <v>1382</v>
      </c>
      <c r="G592" s="184" t="s">
        <v>316</v>
      </c>
      <c r="H592" s="185">
        <v>1</v>
      </c>
      <c r="I592" s="186"/>
      <c r="J592" s="187">
        <f>ROUND(I592*H592,2)</f>
        <v>0</v>
      </c>
      <c r="K592" s="188"/>
      <c r="L592" s="38"/>
      <c r="M592" s="189" t="s">
        <v>1</v>
      </c>
      <c r="N592" s="190" t="s">
        <v>42</v>
      </c>
      <c r="O592" s="76"/>
      <c r="P592" s="191">
        <f>O592*H592</f>
        <v>0</v>
      </c>
      <c r="Q592" s="191">
        <v>0.10000000000000001</v>
      </c>
      <c r="R592" s="191">
        <f>Q592*H592</f>
        <v>0.10000000000000001</v>
      </c>
      <c r="S592" s="191">
        <v>0</v>
      </c>
      <c r="T592" s="192">
        <f>S592*H592</f>
        <v>0</v>
      </c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R592" s="193" t="s">
        <v>250</v>
      </c>
      <c r="AT592" s="193" t="s">
        <v>171</v>
      </c>
      <c r="AU592" s="193" t="s">
        <v>86</v>
      </c>
      <c r="AY592" s="18" t="s">
        <v>168</v>
      </c>
      <c r="BE592" s="194">
        <f>IF(N592="základní",J592,0)</f>
        <v>0</v>
      </c>
      <c r="BF592" s="194">
        <f>IF(N592="snížená",J592,0)</f>
        <v>0</v>
      </c>
      <c r="BG592" s="194">
        <f>IF(N592="zákl. přenesená",J592,0)</f>
        <v>0</v>
      </c>
      <c r="BH592" s="194">
        <f>IF(N592="sníž. přenesená",J592,0)</f>
        <v>0</v>
      </c>
      <c r="BI592" s="194">
        <f>IF(N592="nulová",J592,0)</f>
        <v>0</v>
      </c>
      <c r="BJ592" s="18" t="s">
        <v>84</v>
      </c>
      <c r="BK592" s="194">
        <f>ROUND(I592*H592,2)</f>
        <v>0</v>
      </c>
      <c r="BL592" s="18" t="s">
        <v>250</v>
      </c>
      <c r="BM592" s="193" t="s">
        <v>2245</v>
      </c>
    </row>
    <row r="593" s="2" customFormat="1" ht="55.5" customHeight="1">
      <c r="A593" s="37"/>
      <c r="B593" s="180"/>
      <c r="C593" s="181" t="s">
        <v>1194</v>
      </c>
      <c r="D593" s="181" t="s">
        <v>171</v>
      </c>
      <c r="E593" s="182" t="s">
        <v>1385</v>
      </c>
      <c r="F593" s="183" t="s">
        <v>1386</v>
      </c>
      <c r="G593" s="184" t="s">
        <v>316</v>
      </c>
      <c r="H593" s="185">
        <v>2</v>
      </c>
      <c r="I593" s="186"/>
      <c r="J593" s="187">
        <f>ROUND(I593*H593,2)</f>
        <v>0</v>
      </c>
      <c r="K593" s="188"/>
      <c r="L593" s="38"/>
      <c r="M593" s="189" t="s">
        <v>1</v>
      </c>
      <c r="N593" s="190" t="s">
        <v>42</v>
      </c>
      <c r="O593" s="76"/>
      <c r="P593" s="191">
        <f>O593*H593</f>
        <v>0</v>
      </c>
      <c r="Q593" s="191">
        <v>0.050000000000000003</v>
      </c>
      <c r="R593" s="191">
        <f>Q593*H593</f>
        <v>0.10000000000000001</v>
      </c>
      <c r="S593" s="191">
        <v>0</v>
      </c>
      <c r="T593" s="192">
        <f>S593*H593</f>
        <v>0</v>
      </c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R593" s="193" t="s">
        <v>250</v>
      </c>
      <c r="AT593" s="193" t="s">
        <v>171</v>
      </c>
      <c r="AU593" s="193" t="s">
        <v>86</v>
      </c>
      <c r="AY593" s="18" t="s">
        <v>168</v>
      </c>
      <c r="BE593" s="194">
        <f>IF(N593="základní",J593,0)</f>
        <v>0</v>
      </c>
      <c r="BF593" s="194">
        <f>IF(N593="snížená",J593,0)</f>
        <v>0</v>
      </c>
      <c r="BG593" s="194">
        <f>IF(N593="zákl. přenesená",J593,0)</f>
        <v>0</v>
      </c>
      <c r="BH593" s="194">
        <f>IF(N593="sníž. přenesená",J593,0)</f>
        <v>0</v>
      </c>
      <c r="BI593" s="194">
        <f>IF(N593="nulová",J593,0)</f>
        <v>0</v>
      </c>
      <c r="BJ593" s="18" t="s">
        <v>84</v>
      </c>
      <c r="BK593" s="194">
        <f>ROUND(I593*H593,2)</f>
        <v>0</v>
      </c>
      <c r="BL593" s="18" t="s">
        <v>250</v>
      </c>
      <c r="BM593" s="193" t="s">
        <v>2246</v>
      </c>
    </row>
    <row r="594" s="2" customFormat="1" ht="33" customHeight="1">
      <c r="A594" s="37"/>
      <c r="B594" s="180"/>
      <c r="C594" s="181" t="s">
        <v>1198</v>
      </c>
      <c r="D594" s="181" t="s">
        <v>171</v>
      </c>
      <c r="E594" s="182" t="s">
        <v>1190</v>
      </c>
      <c r="F594" s="183" t="s">
        <v>1191</v>
      </c>
      <c r="G594" s="184" t="s">
        <v>218</v>
      </c>
      <c r="H594" s="185">
        <v>9.3320000000000007</v>
      </c>
      <c r="I594" s="186"/>
      <c r="J594" s="187">
        <f>ROUND(I594*H594,2)</f>
        <v>0</v>
      </c>
      <c r="K594" s="188"/>
      <c r="L594" s="38"/>
      <c r="M594" s="189" t="s">
        <v>1</v>
      </c>
      <c r="N594" s="190" t="s">
        <v>42</v>
      </c>
      <c r="O594" s="76"/>
      <c r="P594" s="191">
        <f>O594*H594</f>
        <v>0</v>
      </c>
      <c r="Q594" s="191">
        <v>0.00025000000000000001</v>
      </c>
      <c r="R594" s="191">
        <f>Q594*H594</f>
        <v>0.0023330000000000004</v>
      </c>
      <c r="S594" s="191">
        <v>0</v>
      </c>
      <c r="T594" s="192">
        <f>S594*H594</f>
        <v>0</v>
      </c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R594" s="193" t="s">
        <v>250</v>
      </c>
      <c r="AT594" s="193" t="s">
        <v>171</v>
      </c>
      <c r="AU594" s="193" t="s">
        <v>86</v>
      </c>
      <c r="AY594" s="18" t="s">
        <v>168</v>
      </c>
      <c r="BE594" s="194">
        <f>IF(N594="základní",J594,0)</f>
        <v>0</v>
      </c>
      <c r="BF594" s="194">
        <f>IF(N594="snížená",J594,0)</f>
        <v>0</v>
      </c>
      <c r="BG594" s="194">
        <f>IF(N594="zákl. přenesená",J594,0)</f>
        <v>0</v>
      </c>
      <c r="BH594" s="194">
        <f>IF(N594="sníž. přenesená",J594,0)</f>
        <v>0</v>
      </c>
      <c r="BI594" s="194">
        <f>IF(N594="nulová",J594,0)</f>
        <v>0</v>
      </c>
      <c r="BJ594" s="18" t="s">
        <v>84</v>
      </c>
      <c r="BK594" s="194">
        <f>ROUND(I594*H594,2)</f>
        <v>0</v>
      </c>
      <c r="BL594" s="18" t="s">
        <v>250</v>
      </c>
      <c r="BM594" s="193" t="s">
        <v>2247</v>
      </c>
    </row>
    <row r="595" s="13" customFormat="1">
      <c r="A595" s="13"/>
      <c r="B595" s="211"/>
      <c r="C595" s="13"/>
      <c r="D595" s="195" t="s">
        <v>220</v>
      </c>
      <c r="E595" s="212" t="s">
        <v>1</v>
      </c>
      <c r="F595" s="213" t="s">
        <v>1193</v>
      </c>
      <c r="G595" s="13"/>
      <c r="H595" s="214">
        <v>9.3320000000000007</v>
      </c>
      <c r="I595" s="215"/>
      <c r="J595" s="13"/>
      <c r="K595" s="13"/>
      <c r="L595" s="211"/>
      <c r="M595" s="216"/>
      <c r="N595" s="217"/>
      <c r="O595" s="217"/>
      <c r="P595" s="217"/>
      <c r="Q595" s="217"/>
      <c r="R595" s="217"/>
      <c r="S595" s="217"/>
      <c r="T595" s="218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12" t="s">
        <v>220</v>
      </c>
      <c r="AU595" s="212" t="s">
        <v>86</v>
      </c>
      <c r="AV595" s="13" t="s">
        <v>86</v>
      </c>
      <c r="AW595" s="13" t="s">
        <v>33</v>
      </c>
      <c r="AX595" s="13" t="s">
        <v>84</v>
      </c>
      <c r="AY595" s="212" t="s">
        <v>168</v>
      </c>
    </row>
    <row r="596" s="2" customFormat="1" ht="37.8" customHeight="1">
      <c r="A596" s="37"/>
      <c r="B596" s="180"/>
      <c r="C596" s="200" t="s">
        <v>1202</v>
      </c>
      <c r="D596" s="200" t="s">
        <v>209</v>
      </c>
      <c r="E596" s="201" t="s">
        <v>1195</v>
      </c>
      <c r="F596" s="202" t="s">
        <v>1196</v>
      </c>
      <c r="G596" s="203" t="s">
        <v>218</v>
      </c>
      <c r="H596" s="204">
        <v>9.3320000000000007</v>
      </c>
      <c r="I596" s="205"/>
      <c r="J596" s="206">
        <f>ROUND(I596*H596,2)</f>
        <v>0</v>
      </c>
      <c r="K596" s="207"/>
      <c r="L596" s="208"/>
      <c r="M596" s="209" t="s">
        <v>1</v>
      </c>
      <c r="N596" s="210" t="s">
        <v>42</v>
      </c>
      <c r="O596" s="76"/>
      <c r="P596" s="191">
        <f>O596*H596</f>
        <v>0</v>
      </c>
      <c r="Q596" s="191">
        <v>0.037999999999999999</v>
      </c>
      <c r="R596" s="191">
        <f>Q596*H596</f>
        <v>0.35461600000000004</v>
      </c>
      <c r="S596" s="191">
        <v>0</v>
      </c>
      <c r="T596" s="192">
        <f>S596*H596</f>
        <v>0</v>
      </c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R596" s="193" t="s">
        <v>333</v>
      </c>
      <c r="AT596" s="193" t="s">
        <v>209</v>
      </c>
      <c r="AU596" s="193" t="s">
        <v>86</v>
      </c>
      <c r="AY596" s="18" t="s">
        <v>168</v>
      </c>
      <c r="BE596" s="194">
        <f>IF(N596="základní",J596,0)</f>
        <v>0</v>
      </c>
      <c r="BF596" s="194">
        <f>IF(N596="snížená",J596,0)</f>
        <v>0</v>
      </c>
      <c r="BG596" s="194">
        <f>IF(N596="zákl. přenesená",J596,0)</f>
        <v>0</v>
      </c>
      <c r="BH596" s="194">
        <f>IF(N596="sníž. přenesená",J596,0)</f>
        <v>0</v>
      </c>
      <c r="BI596" s="194">
        <f>IF(N596="nulová",J596,0)</f>
        <v>0</v>
      </c>
      <c r="BJ596" s="18" t="s">
        <v>84</v>
      </c>
      <c r="BK596" s="194">
        <f>ROUND(I596*H596,2)</f>
        <v>0</v>
      </c>
      <c r="BL596" s="18" t="s">
        <v>250</v>
      </c>
      <c r="BM596" s="193" t="s">
        <v>2248</v>
      </c>
    </row>
    <row r="597" s="2" customFormat="1" ht="16.5" customHeight="1">
      <c r="A597" s="37"/>
      <c r="B597" s="180"/>
      <c r="C597" s="200" t="s">
        <v>1212</v>
      </c>
      <c r="D597" s="200" t="s">
        <v>209</v>
      </c>
      <c r="E597" s="201" t="s">
        <v>1199</v>
      </c>
      <c r="F597" s="202" t="s">
        <v>1200</v>
      </c>
      <c r="G597" s="203" t="s">
        <v>316</v>
      </c>
      <c r="H597" s="204">
        <v>1.3899999999999999</v>
      </c>
      <c r="I597" s="205"/>
      <c r="J597" s="206">
        <f>ROUND(I597*H597,2)</f>
        <v>0</v>
      </c>
      <c r="K597" s="207"/>
      <c r="L597" s="208"/>
      <c r="M597" s="209" t="s">
        <v>1</v>
      </c>
      <c r="N597" s="210" t="s">
        <v>42</v>
      </c>
      <c r="O597" s="76"/>
      <c r="P597" s="191">
        <f>O597*H597</f>
        <v>0</v>
      </c>
      <c r="Q597" s="191">
        <v>0</v>
      </c>
      <c r="R597" s="191">
        <f>Q597*H597</f>
        <v>0</v>
      </c>
      <c r="S597" s="191">
        <v>0</v>
      </c>
      <c r="T597" s="192">
        <f>S597*H597</f>
        <v>0</v>
      </c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R597" s="193" t="s">
        <v>333</v>
      </c>
      <c r="AT597" s="193" t="s">
        <v>209</v>
      </c>
      <c r="AU597" s="193" t="s">
        <v>86</v>
      </c>
      <c r="AY597" s="18" t="s">
        <v>168</v>
      </c>
      <c r="BE597" s="194">
        <f>IF(N597="základní",J597,0)</f>
        <v>0</v>
      </c>
      <c r="BF597" s="194">
        <f>IF(N597="snížená",J597,0)</f>
        <v>0</v>
      </c>
      <c r="BG597" s="194">
        <f>IF(N597="zákl. přenesená",J597,0)</f>
        <v>0</v>
      </c>
      <c r="BH597" s="194">
        <f>IF(N597="sníž. přenesená",J597,0)</f>
        <v>0</v>
      </c>
      <c r="BI597" s="194">
        <f>IF(N597="nulová",J597,0)</f>
        <v>0</v>
      </c>
      <c r="BJ597" s="18" t="s">
        <v>84</v>
      </c>
      <c r="BK597" s="194">
        <f>ROUND(I597*H597,2)</f>
        <v>0</v>
      </c>
      <c r="BL597" s="18" t="s">
        <v>250</v>
      </c>
      <c r="BM597" s="193" t="s">
        <v>2249</v>
      </c>
    </row>
    <row r="598" s="2" customFormat="1" ht="16.5" customHeight="1">
      <c r="A598" s="37"/>
      <c r="B598" s="180"/>
      <c r="C598" s="181" t="s">
        <v>1217</v>
      </c>
      <c r="D598" s="181" t="s">
        <v>171</v>
      </c>
      <c r="E598" s="182" t="s">
        <v>1203</v>
      </c>
      <c r="F598" s="183" t="s">
        <v>1204</v>
      </c>
      <c r="G598" s="184" t="s">
        <v>218</v>
      </c>
      <c r="H598" s="185">
        <v>175.97999999999999</v>
      </c>
      <c r="I598" s="186"/>
      <c r="J598" s="187">
        <f>ROUND(I598*H598,2)</f>
        <v>0</v>
      </c>
      <c r="K598" s="188"/>
      <c r="L598" s="38"/>
      <c r="M598" s="189" t="s">
        <v>1</v>
      </c>
      <c r="N598" s="190" t="s">
        <v>42</v>
      </c>
      <c r="O598" s="76"/>
      <c r="P598" s="191">
        <f>O598*H598</f>
        <v>0</v>
      </c>
      <c r="Q598" s="191">
        <v>6.0000000000000002E-05</v>
      </c>
      <c r="R598" s="191">
        <f>Q598*H598</f>
        <v>0.0105588</v>
      </c>
      <c r="S598" s="191">
        <v>0</v>
      </c>
      <c r="T598" s="192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193" t="s">
        <v>250</v>
      </c>
      <c r="AT598" s="193" t="s">
        <v>171</v>
      </c>
      <c r="AU598" s="193" t="s">
        <v>86</v>
      </c>
      <c r="AY598" s="18" t="s">
        <v>168</v>
      </c>
      <c r="BE598" s="194">
        <f>IF(N598="základní",J598,0)</f>
        <v>0</v>
      </c>
      <c r="BF598" s="194">
        <f>IF(N598="snížená",J598,0)</f>
        <v>0</v>
      </c>
      <c r="BG598" s="194">
        <f>IF(N598="zákl. přenesená",J598,0)</f>
        <v>0</v>
      </c>
      <c r="BH598" s="194">
        <f>IF(N598="sníž. přenesená",J598,0)</f>
        <v>0</v>
      </c>
      <c r="BI598" s="194">
        <f>IF(N598="nulová",J598,0)</f>
        <v>0</v>
      </c>
      <c r="BJ598" s="18" t="s">
        <v>84</v>
      </c>
      <c r="BK598" s="194">
        <f>ROUND(I598*H598,2)</f>
        <v>0</v>
      </c>
      <c r="BL598" s="18" t="s">
        <v>250</v>
      </c>
      <c r="BM598" s="193" t="s">
        <v>2250</v>
      </c>
    </row>
    <row r="599" s="13" customFormat="1">
      <c r="A599" s="13"/>
      <c r="B599" s="211"/>
      <c r="C599" s="13"/>
      <c r="D599" s="195" t="s">
        <v>220</v>
      </c>
      <c r="E599" s="212" t="s">
        <v>1</v>
      </c>
      <c r="F599" s="213" t="s">
        <v>2251</v>
      </c>
      <c r="G599" s="13"/>
      <c r="H599" s="214">
        <v>98.319999999999993</v>
      </c>
      <c r="I599" s="215"/>
      <c r="J599" s="13"/>
      <c r="K599" s="13"/>
      <c r="L599" s="211"/>
      <c r="M599" s="216"/>
      <c r="N599" s="217"/>
      <c r="O599" s="217"/>
      <c r="P599" s="217"/>
      <c r="Q599" s="217"/>
      <c r="R599" s="217"/>
      <c r="S599" s="217"/>
      <c r="T599" s="218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12" t="s">
        <v>220</v>
      </c>
      <c r="AU599" s="212" t="s">
        <v>86</v>
      </c>
      <c r="AV599" s="13" t="s">
        <v>86</v>
      </c>
      <c r="AW599" s="13" t="s">
        <v>33</v>
      </c>
      <c r="AX599" s="13" t="s">
        <v>77</v>
      </c>
      <c r="AY599" s="212" t="s">
        <v>168</v>
      </c>
    </row>
    <row r="600" s="13" customFormat="1">
      <c r="A600" s="13"/>
      <c r="B600" s="211"/>
      <c r="C600" s="13"/>
      <c r="D600" s="195" t="s">
        <v>220</v>
      </c>
      <c r="E600" s="212" t="s">
        <v>1</v>
      </c>
      <c r="F600" s="213" t="s">
        <v>1207</v>
      </c>
      <c r="G600" s="13"/>
      <c r="H600" s="214">
        <v>10.539999999999999</v>
      </c>
      <c r="I600" s="215"/>
      <c r="J600" s="13"/>
      <c r="K600" s="13"/>
      <c r="L600" s="211"/>
      <c r="M600" s="216"/>
      <c r="N600" s="217"/>
      <c r="O600" s="217"/>
      <c r="P600" s="217"/>
      <c r="Q600" s="217"/>
      <c r="R600" s="217"/>
      <c r="S600" s="217"/>
      <c r="T600" s="218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12" t="s">
        <v>220</v>
      </c>
      <c r="AU600" s="212" t="s">
        <v>86</v>
      </c>
      <c r="AV600" s="13" t="s">
        <v>86</v>
      </c>
      <c r="AW600" s="13" t="s">
        <v>33</v>
      </c>
      <c r="AX600" s="13" t="s">
        <v>77</v>
      </c>
      <c r="AY600" s="212" t="s">
        <v>168</v>
      </c>
    </row>
    <row r="601" s="13" customFormat="1">
      <c r="A601" s="13"/>
      <c r="B601" s="211"/>
      <c r="C601" s="13"/>
      <c r="D601" s="195" t="s">
        <v>220</v>
      </c>
      <c r="E601" s="212" t="s">
        <v>1</v>
      </c>
      <c r="F601" s="213" t="s">
        <v>2252</v>
      </c>
      <c r="G601" s="13"/>
      <c r="H601" s="214">
        <v>18.800000000000001</v>
      </c>
      <c r="I601" s="215"/>
      <c r="J601" s="13"/>
      <c r="K601" s="13"/>
      <c r="L601" s="211"/>
      <c r="M601" s="216"/>
      <c r="N601" s="217"/>
      <c r="O601" s="217"/>
      <c r="P601" s="217"/>
      <c r="Q601" s="217"/>
      <c r="R601" s="217"/>
      <c r="S601" s="217"/>
      <c r="T601" s="218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12" t="s">
        <v>220</v>
      </c>
      <c r="AU601" s="212" t="s">
        <v>86</v>
      </c>
      <c r="AV601" s="13" t="s">
        <v>86</v>
      </c>
      <c r="AW601" s="13" t="s">
        <v>33</v>
      </c>
      <c r="AX601" s="13" t="s">
        <v>77</v>
      </c>
      <c r="AY601" s="212" t="s">
        <v>168</v>
      </c>
    </row>
    <row r="602" s="13" customFormat="1">
      <c r="A602" s="13"/>
      <c r="B602" s="211"/>
      <c r="C602" s="13"/>
      <c r="D602" s="195" t="s">
        <v>220</v>
      </c>
      <c r="E602" s="212" t="s">
        <v>1</v>
      </c>
      <c r="F602" s="213" t="s">
        <v>2253</v>
      </c>
      <c r="G602" s="13"/>
      <c r="H602" s="214">
        <v>29.18</v>
      </c>
      <c r="I602" s="215"/>
      <c r="J602" s="13"/>
      <c r="K602" s="13"/>
      <c r="L602" s="211"/>
      <c r="M602" s="216"/>
      <c r="N602" s="217"/>
      <c r="O602" s="217"/>
      <c r="P602" s="217"/>
      <c r="Q602" s="217"/>
      <c r="R602" s="217"/>
      <c r="S602" s="217"/>
      <c r="T602" s="218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12" t="s">
        <v>220</v>
      </c>
      <c r="AU602" s="212" t="s">
        <v>86</v>
      </c>
      <c r="AV602" s="13" t="s">
        <v>86</v>
      </c>
      <c r="AW602" s="13" t="s">
        <v>33</v>
      </c>
      <c r="AX602" s="13" t="s">
        <v>77</v>
      </c>
      <c r="AY602" s="212" t="s">
        <v>168</v>
      </c>
    </row>
    <row r="603" s="15" customFormat="1">
      <c r="A603" s="15"/>
      <c r="B603" s="227"/>
      <c r="C603" s="15"/>
      <c r="D603" s="195" t="s">
        <v>220</v>
      </c>
      <c r="E603" s="228" t="s">
        <v>1</v>
      </c>
      <c r="F603" s="229" t="s">
        <v>1210</v>
      </c>
      <c r="G603" s="15"/>
      <c r="H603" s="230">
        <v>156.84</v>
      </c>
      <c r="I603" s="231"/>
      <c r="J603" s="15"/>
      <c r="K603" s="15"/>
      <c r="L603" s="227"/>
      <c r="M603" s="232"/>
      <c r="N603" s="233"/>
      <c r="O603" s="233"/>
      <c r="P603" s="233"/>
      <c r="Q603" s="233"/>
      <c r="R603" s="233"/>
      <c r="S603" s="233"/>
      <c r="T603" s="23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28" t="s">
        <v>220</v>
      </c>
      <c r="AU603" s="228" t="s">
        <v>86</v>
      </c>
      <c r="AV603" s="15" t="s">
        <v>181</v>
      </c>
      <c r="AW603" s="15" t="s">
        <v>33</v>
      </c>
      <c r="AX603" s="15" t="s">
        <v>77</v>
      </c>
      <c r="AY603" s="228" t="s">
        <v>168</v>
      </c>
    </row>
    <row r="604" s="13" customFormat="1">
      <c r="A604" s="13"/>
      <c r="B604" s="211"/>
      <c r="C604" s="13"/>
      <c r="D604" s="195" t="s">
        <v>220</v>
      </c>
      <c r="E604" s="212" t="s">
        <v>1</v>
      </c>
      <c r="F604" s="213" t="s">
        <v>2254</v>
      </c>
      <c r="G604" s="13"/>
      <c r="H604" s="214">
        <v>19.140000000000001</v>
      </c>
      <c r="I604" s="215"/>
      <c r="J604" s="13"/>
      <c r="K604" s="13"/>
      <c r="L604" s="211"/>
      <c r="M604" s="216"/>
      <c r="N604" s="217"/>
      <c r="O604" s="217"/>
      <c r="P604" s="217"/>
      <c r="Q604" s="217"/>
      <c r="R604" s="217"/>
      <c r="S604" s="217"/>
      <c r="T604" s="218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12" t="s">
        <v>220</v>
      </c>
      <c r="AU604" s="212" t="s">
        <v>86</v>
      </c>
      <c r="AV604" s="13" t="s">
        <v>86</v>
      </c>
      <c r="AW604" s="13" t="s">
        <v>33</v>
      </c>
      <c r="AX604" s="13" t="s">
        <v>77</v>
      </c>
      <c r="AY604" s="212" t="s">
        <v>168</v>
      </c>
    </row>
    <row r="605" s="14" customFormat="1">
      <c r="A605" s="14"/>
      <c r="B605" s="219"/>
      <c r="C605" s="14"/>
      <c r="D605" s="195" t="s">
        <v>220</v>
      </c>
      <c r="E605" s="220" t="s">
        <v>1</v>
      </c>
      <c r="F605" s="221" t="s">
        <v>261</v>
      </c>
      <c r="G605" s="14"/>
      <c r="H605" s="222">
        <v>175.97999999999999</v>
      </c>
      <c r="I605" s="223"/>
      <c r="J605" s="14"/>
      <c r="K605" s="14"/>
      <c r="L605" s="219"/>
      <c r="M605" s="224"/>
      <c r="N605" s="225"/>
      <c r="O605" s="225"/>
      <c r="P605" s="225"/>
      <c r="Q605" s="225"/>
      <c r="R605" s="225"/>
      <c r="S605" s="225"/>
      <c r="T605" s="226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20" t="s">
        <v>220</v>
      </c>
      <c r="AU605" s="220" t="s">
        <v>86</v>
      </c>
      <c r="AV605" s="14" t="s">
        <v>175</v>
      </c>
      <c r="AW605" s="14" t="s">
        <v>33</v>
      </c>
      <c r="AX605" s="14" t="s">
        <v>84</v>
      </c>
      <c r="AY605" s="220" t="s">
        <v>168</v>
      </c>
    </row>
    <row r="606" s="2" customFormat="1" ht="24.15" customHeight="1">
      <c r="A606" s="37"/>
      <c r="B606" s="180"/>
      <c r="C606" s="200" t="s">
        <v>1221</v>
      </c>
      <c r="D606" s="200" t="s">
        <v>209</v>
      </c>
      <c r="E606" s="201" t="s">
        <v>1213</v>
      </c>
      <c r="F606" s="202" t="s">
        <v>1214</v>
      </c>
      <c r="G606" s="203" t="s">
        <v>218</v>
      </c>
      <c r="H606" s="204">
        <v>184.779</v>
      </c>
      <c r="I606" s="205"/>
      <c r="J606" s="206">
        <f>ROUND(I606*H606,2)</f>
        <v>0</v>
      </c>
      <c r="K606" s="207"/>
      <c r="L606" s="208"/>
      <c r="M606" s="209" t="s">
        <v>1</v>
      </c>
      <c r="N606" s="210" t="s">
        <v>42</v>
      </c>
      <c r="O606" s="76"/>
      <c r="P606" s="191">
        <f>O606*H606</f>
        <v>0</v>
      </c>
      <c r="Q606" s="191">
        <v>0.0060000000000000001</v>
      </c>
      <c r="R606" s="191">
        <f>Q606*H606</f>
        <v>1.1086739999999999</v>
      </c>
      <c r="S606" s="191">
        <v>0</v>
      </c>
      <c r="T606" s="192">
        <f>S606*H606</f>
        <v>0</v>
      </c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R606" s="193" t="s">
        <v>333</v>
      </c>
      <c r="AT606" s="193" t="s">
        <v>209</v>
      </c>
      <c r="AU606" s="193" t="s">
        <v>86</v>
      </c>
      <c r="AY606" s="18" t="s">
        <v>168</v>
      </c>
      <c r="BE606" s="194">
        <f>IF(N606="základní",J606,0)</f>
        <v>0</v>
      </c>
      <c r="BF606" s="194">
        <f>IF(N606="snížená",J606,0)</f>
        <v>0</v>
      </c>
      <c r="BG606" s="194">
        <f>IF(N606="zákl. přenesená",J606,0)</f>
        <v>0</v>
      </c>
      <c r="BH606" s="194">
        <f>IF(N606="sníž. přenesená",J606,0)</f>
        <v>0</v>
      </c>
      <c r="BI606" s="194">
        <f>IF(N606="nulová",J606,0)</f>
        <v>0</v>
      </c>
      <c r="BJ606" s="18" t="s">
        <v>84</v>
      </c>
      <c r="BK606" s="194">
        <f>ROUND(I606*H606,2)</f>
        <v>0</v>
      </c>
      <c r="BL606" s="18" t="s">
        <v>250</v>
      </c>
      <c r="BM606" s="193" t="s">
        <v>2255</v>
      </c>
    </row>
    <row r="607" s="13" customFormat="1">
      <c r="A607" s="13"/>
      <c r="B607" s="211"/>
      <c r="C607" s="13"/>
      <c r="D607" s="195" t="s">
        <v>220</v>
      </c>
      <c r="E607" s="13"/>
      <c r="F607" s="213" t="s">
        <v>2256</v>
      </c>
      <c r="G607" s="13"/>
      <c r="H607" s="214">
        <v>184.779</v>
      </c>
      <c r="I607" s="215"/>
      <c r="J607" s="13"/>
      <c r="K607" s="13"/>
      <c r="L607" s="211"/>
      <c r="M607" s="216"/>
      <c r="N607" s="217"/>
      <c r="O607" s="217"/>
      <c r="P607" s="217"/>
      <c r="Q607" s="217"/>
      <c r="R607" s="217"/>
      <c r="S607" s="217"/>
      <c r="T607" s="218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12" t="s">
        <v>220</v>
      </c>
      <c r="AU607" s="212" t="s">
        <v>86</v>
      </c>
      <c r="AV607" s="13" t="s">
        <v>86</v>
      </c>
      <c r="AW607" s="13" t="s">
        <v>3</v>
      </c>
      <c r="AX607" s="13" t="s">
        <v>84</v>
      </c>
      <c r="AY607" s="212" t="s">
        <v>168</v>
      </c>
    </row>
    <row r="608" s="2" customFormat="1" ht="24.15" customHeight="1">
      <c r="A608" s="37"/>
      <c r="B608" s="180"/>
      <c r="C608" s="181" t="s">
        <v>1225</v>
      </c>
      <c r="D608" s="181" t="s">
        <v>171</v>
      </c>
      <c r="E608" s="182" t="s">
        <v>1218</v>
      </c>
      <c r="F608" s="183" t="s">
        <v>1219</v>
      </c>
      <c r="G608" s="184" t="s">
        <v>520</v>
      </c>
      <c r="H608" s="185">
        <v>17.399999999999999</v>
      </c>
      <c r="I608" s="186"/>
      <c r="J608" s="187">
        <f>ROUND(I608*H608,2)</f>
        <v>0</v>
      </c>
      <c r="K608" s="188"/>
      <c r="L608" s="38"/>
      <c r="M608" s="189" t="s">
        <v>1</v>
      </c>
      <c r="N608" s="190" t="s">
        <v>42</v>
      </c>
      <c r="O608" s="76"/>
      <c r="P608" s="191">
        <f>O608*H608</f>
        <v>0</v>
      </c>
      <c r="Q608" s="191">
        <v>0.00085999999999999998</v>
      </c>
      <c r="R608" s="191">
        <f>Q608*H608</f>
        <v>0.014963999999999998</v>
      </c>
      <c r="S608" s="191">
        <v>0</v>
      </c>
      <c r="T608" s="192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193" t="s">
        <v>250</v>
      </c>
      <c r="AT608" s="193" t="s">
        <v>171</v>
      </c>
      <c r="AU608" s="193" t="s">
        <v>86</v>
      </c>
      <c r="AY608" s="18" t="s">
        <v>168</v>
      </c>
      <c r="BE608" s="194">
        <f>IF(N608="základní",J608,0)</f>
        <v>0</v>
      </c>
      <c r="BF608" s="194">
        <f>IF(N608="snížená",J608,0)</f>
        <v>0</v>
      </c>
      <c r="BG608" s="194">
        <f>IF(N608="zákl. přenesená",J608,0)</f>
        <v>0</v>
      </c>
      <c r="BH608" s="194">
        <f>IF(N608="sníž. přenesená",J608,0)</f>
        <v>0</v>
      </c>
      <c r="BI608" s="194">
        <f>IF(N608="nulová",J608,0)</f>
        <v>0</v>
      </c>
      <c r="BJ608" s="18" t="s">
        <v>84</v>
      </c>
      <c r="BK608" s="194">
        <f>ROUND(I608*H608,2)</f>
        <v>0</v>
      </c>
      <c r="BL608" s="18" t="s">
        <v>250</v>
      </c>
      <c r="BM608" s="193" t="s">
        <v>2257</v>
      </c>
    </row>
    <row r="609" s="2" customFormat="1" ht="44.25" customHeight="1">
      <c r="A609" s="37"/>
      <c r="B609" s="180"/>
      <c r="C609" s="200" t="s">
        <v>1229</v>
      </c>
      <c r="D609" s="200" t="s">
        <v>209</v>
      </c>
      <c r="E609" s="201" t="s">
        <v>1222</v>
      </c>
      <c r="F609" s="202" t="s">
        <v>1223</v>
      </c>
      <c r="G609" s="203" t="s">
        <v>520</v>
      </c>
      <c r="H609" s="204">
        <v>17.399999999999999</v>
      </c>
      <c r="I609" s="205"/>
      <c r="J609" s="206">
        <f>ROUND(I609*H609,2)</f>
        <v>0</v>
      </c>
      <c r="K609" s="207"/>
      <c r="L609" s="208"/>
      <c r="M609" s="209" t="s">
        <v>1</v>
      </c>
      <c r="N609" s="210" t="s">
        <v>42</v>
      </c>
      <c r="O609" s="76"/>
      <c r="P609" s="191">
        <f>O609*H609</f>
        <v>0</v>
      </c>
      <c r="Q609" s="191">
        <v>0.025000000000000001</v>
      </c>
      <c r="R609" s="191">
        <f>Q609*H609</f>
        <v>0.435</v>
      </c>
      <c r="S609" s="191">
        <v>0</v>
      </c>
      <c r="T609" s="192">
        <f>S609*H609</f>
        <v>0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193" t="s">
        <v>333</v>
      </c>
      <c r="AT609" s="193" t="s">
        <v>209</v>
      </c>
      <c r="AU609" s="193" t="s">
        <v>86</v>
      </c>
      <c r="AY609" s="18" t="s">
        <v>168</v>
      </c>
      <c r="BE609" s="194">
        <f>IF(N609="základní",J609,0)</f>
        <v>0</v>
      </c>
      <c r="BF609" s="194">
        <f>IF(N609="snížená",J609,0)</f>
        <v>0</v>
      </c>
      <c r="BG609" s="194">
        <f>IF(N609="zákl. přenesená",J609,0)</f>
        <v>0</v>
      </c>
      <c r="BH609" s="194">
        <f>IF(N609="sníž. přenesená",J609,0)</f>
        <v>0</v>
      </c>
      <c r="BI609" s="194">
        <f>IF(N609="nulová",J609,0)</f>
        <v>0</v>
      </c>
      <c r="BJ609" s="18" t="s">
        <v>84</v>
      </c>
      <c r="BK609" s="194">
        <f>ROUND(I609*H609,2)</f>
        <v>0</v>
      </c>
      <c r="BL609" s="18" t="s">
        <v>250</v>
      </c>
      <c r="BM609" s="193" t="s">
        <v>2258</v>
      </c>
    </row>
    <row r="610" s="2" customFormat="1" ht="24.15" customHeight="1">
      <c r="A610" s="37"/>
      <c r="B610" s="180"/>
      <c r="C610" s="200" t="s">
        <v>1234</v>
      </c>
      <c r="D610" s="200" t="s">
        <v>209</v>
      </c>
      <c r="E610" s="201" t="s">
        <v>1226</v>
      </c>
      <c r="F610" s="202" t="s">
        <v>1227</v>
      </c>
      <c r="G610" s="203" t="s">
        <v>316</v>
      </c>
      <c r="H610" s="204">
        <v>1</v>
      </c>
      <c r="I610" s="205"/>
      <c r="J610" s="206">
        <f>ROUND(I610*H610,2)</f>
        <v>0</v>
      </c>
      <c r="K610" s="207"/>
      <c r="L610" s="208"/>
      <c r="M610" s="209" t="s">
        <v>1</v>
      </c>
      <c r="N610" s="210" t="s">
        <v>42</v>
      </c>
      <c r="O610" s="76"/>
      <c r="P610" s="191">
        <f>O610*H610</f>
        <v>0</v>
      </c>
      <c r="Q610" s="191">
        <v>0</v>
      </c>
      <c r="R610" s="191">
        <f>Q610*H610</f>
        <v>0</v>
      </c>
      <c r="S610" s="191">
        <v>0</v>
      </c>
      <c r="T610" s="192">
        <f>S610*H610</f>
        <v>0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R610" s="193" t="s">
        <v>333</v>
      </c>
      <c r="AT610" s="193" t="s">
        <v>209</v>
      </c>
      <c r="AU610" s="193" t="s">
        <v>86</v>
      </c>
      <c r="AY610" s="18" t="s">
        <v>168</v>
      </c>
      <c r="BE610" s="194">
        <f>IF(N610="základní",J610,0)</f>
        <v>0</v>
      </c>
      <c r="BF610" s="194">
        <f>IF(N610="snížená",J610,0)</f>
        <v>0</v>
      </c>
      <c r="BG610" s="194">
        <f>IF(N610="zákl. přenesená",J610,0)</f>
        <v>0</v>
      </c>
      <c r="BH610" s="194">
        <f>IF(N610="sníž. přenesená",J610,0)</f>
        <v>0</v>
      </c>
      <c r="BI610" s="194">
        <f>IF(N610="nulová",J610,0)</f>
        <v>0</v>
      </c>
      <c r="BJ610" s="18" t="s">
        <v>84</v>
      </c>
      <c r="BK610" s="194">
        <f>ROUND(I610*H610,2)</f>
        <v>0</v>
      </c>
      <c r="BL610" s="18" t="s">
        <v>250</v>
      </c>
      <c r="BM610" s="193" t="s">
        <v>2259</v>
      </c>
    </row>
    <row r="611" s="2" customFormat="1" ht="24.15" customHeight="1">
      <c r="A611" s="37"/>
      <c r="B611" s="180"/>
      <c r="C611" s="181" t="s">
        <v>1239</v>
      </c>
      <c r="D611" s="181" t="s">
        <v>171</v>
      </c>
      <c r="E611" s="182" t="s">
        <v>1230</v>
      </c>
      <c r="F611" s="183" t="s">
        <v>1231</v>
      </c>
      <c r="G611" s="184" t="s">
        <v>520</v>
      </c>
      <c r="H611" s="185">
        <v>38.200000000000003</v>
      </c>
      <c r="I611" s="186"/>
      <c r="J611" s="187">
        <f>ROUND(I611*H611,2)</f>
        <v>0</v>
      </c>
      <c r="K611" s="188"/>
      <c r="L611" s="38"/>
      <c r="M611" s="189" t="s">
        <v>1</v>
      </c>
      <c r="N611" s="190" t="s">
        <v>42</v>
      </c>
      <c r="O611" s="76"/>
      <c r="P611" s="191">
        <f>O611*H611</f>
        <v>0</v>
      </c>
      <c r="Q611" s="191">
        <v>0</v>
      </c>
      <c r="R611" s="191">
        <f>Q611*H611</f>
        <v>0</v>
      </c>
      <c r="S611" s="191">
        <v>0.016</v>
      </c>
      <c r="T611" s="192">
        <f>S611*H611</f>
        <v>0.61120000000000008</v>
      </c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R611" s="193" t="s">
        <v>250</v>
      </c>
      <c r="AT611" s="193" t="s">
        <v>171</v>
      </c>
      <c r="AU611" s="193" t="s">
        <v>86</v>
      </c>
      <c r="AY611" s="18" t="s">
        <v>168</v>
      </c>
      <c r="BE611" s="194">
        <f>IF(N611="základní",J611,0)</f>
        <v>0</v>
      </c>
      <c r="BF611" s="194">
        <f>IF(N611="snížená",J611,0)</f>
        <v>0</v>
      </c>
      <c r="BG611" s="194">
        <f>IF(N611="zákl. přenesená",J611,0)</f>
        <v>0</v>
      </c>
      <c r="BH611" s="194">
        <f>IF(N611="sníž. přenesená",J611,0)</f>
        <v>0</v>
      </c>
      <c r="BI611" s="194">
        <f>IF(N611="nulová",J611,0)</f>
        <v>0</v>
      </c>
      <c r="BJ611" s="18" t="s">
        <v>84</v>
      </c>
      <c r="BK611" s="194">
        <f>ROUND(I611*H611,2)</f>
        <v>0</v>
      </c>
      <c r="BL611" s="18" t="s">
        <v>250</v>
      </c>
      <c r="BM611" s="193" t="s">
        <v>2260</v>
      </c>
    </row>
    <row r="612" s="13" customFormat="1">
      <c r="A612" s="13"/>
      <c r="B612" s="211"/>
      <c r="C612" s="13"/>
      <c r="D612" s="195" t="s">
        <v>220</v>
      </c>
      <c r="E612" s="212" t="s">
        <v>1</v>
      </c>
      <c r="F612" s="213" t="s">
        <v>1233</v>
      </c>
      <c r="G612" s="13"/>
      <c r="H612" s="214">
        <v>38.200000000000003</v>
      </c>
      <c r="I612" s="215"/>
      <c r="J612" s="13"/>
      <c r="K612" s="13"/>
      <c r="L612" s="211"/>
      <c r="M612" s="216"/>
      <c r="N612" s="217"/>
      <c r="O612" s="217"/>
      <c r="P612" s="217"/>
      <c r="Q612" s="217"/>
      <c r="R612" s="217"/>
      <c r="S612" s="217"/>
      <c r="T612" s="218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12" t="s">
        <v>220</v>
      </c>
      <c r="AU612" s="212" t="s">
        <v>86</v>
      </c>
      <c r="AV612" s="13" t="s">
        <v>86</v>
      </c>
      <c r="AW612" s="13" t="s">
        <v>33</v>
      </c>
      <c r="AX612" s="13" t="s">
        <v>84</v>
      </c>
      <c r="AY612" s="212" t="s">
        <v>168</v>
      </c>
    </row>
    <row r="613" s="2" customFormat="1" ht="24.15" customHeight="1">
      <c r="A613" s="37"/>
      <c r="B613" s="180"/>
      <c r="C613" s="181" t="s">
        <v>1243</v>
      </c>
      <c r="D613" s="181" t="s">
        <v>171</v>
      </c>
      <c r="E613" s="182" t="s">
        <v>1235</v>
      </c>
      <c r="F613" s="183" t="s">
        <v>1236</v>
      </c>
      <c r="G613" s="184" t="s">
        <v>520</v>
      </c>
      <c r="H613" s="185">
        <v>52</v>
      </c>
      <c r="I613" s="186"/>
      <c r="J613" s="187">
        <f>ROUND(I613*H613,2)</f>
        <v>0</v>
      </c>
      <c r="K613" s="188"/>
      <c r="L613" s="38"/>
      <c r="M613" s="189" t="s">
        <v>1</v>
      </c>
      <c r="N613" s="190" t="s">
        <v>42</v>
      </c>
      <c r="O613" s="76"/>
      <c r="P613" s="191">
        <f>O613*H613</f>
        <v>0</v>
      </c>
      <c r="Q613" s="191">
        <v>0</v>
      </c>
      <c r="R613" s="191">
        <f>Q613*H613</f>
        <v>0</v>
      </c>
      <c r="S613" s="191">
        <v>0</v>
      </c>
      <c r="T613" s="192">
        <f>S613*H613</f>
        <v>0</v>
      </c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R613" s="193" t="s">
        <v>250</v>
      </c>
      <c r="AT613" s="193" t="s">
        <v>171</v>
      </c>
      <c r="AU613" s="193" t="s">
        <v>86</v>
      </c>
      <c r="AY613" s="18" t="s">
        <v>168</v>
      </c>
      <c r="BE613" s="194">
        <f>IF(N613="základní",J613,0)</f>
        <v>0</v>
      </c>
      <c r="BF613" s="194">
        <f>IF(N613="snížená",J613,0)</f>
        <v>0</v>
      </c>
      <c r="BG613" s="194">
        <f>IF(N613="zákl. přenesená",J613,0)</f>
        <v>0</v>
      </c>
      <c r="BH613" s="194">
        <f>IF(N613="sníž. přenesená",J613,0)</f>
        <v>0</v>
      </c>
      <c r="BI613" s="194">
        <f>IF(N613="nulová",J613,0)</f>
        <v>0</v>
      </c>
      <c r="BJ613" s="18" t="s">
        <v>84</v>
      </c>
      <c r="BK613" s="194">
        <f>ROUND(I613*H613,2)</f>
        <v>0</v>
      </c>
      <c r="BL613" s="18" t="s">
        <v>250</v>
      </c>
      <c r="BM613" s="193" t="s">
        <v>2261</v>
      </c>
    </row>
    <row r="614" s="13" customFormat="1">
      <c r="A614" s="13"/>
      <c r="B614" s="211"/>
      <c r="C614" s="13"/>
      <c r="D614" s="195" t="s">
        <v>220</v>
      </c>
      <c r="E614" s="212" t="s">
        <v>1</v>
      </c>
      <c r="F614" s="213" t="s">
        <v>2262</v>
      </c>
      <c r="G614" s="13"/>
      <c r="H614" s="214">
        <v>52</v>
      </c>
      <c r="I614" s="215"/>
      <c r="J614" s="13"/>
      <c r="K614" s="13"/>
      <c r="L614" s="211"/>
      <c r="M614" s="216"/>
      <c r="N614" s="217"/>
      <c r="O614" s="217"/>
      <c r="P614" s="217"/>
      <c r="Q614" s="217"/>
      <c r="R614" s="217"/>
      <c r="S614" s="217"/>
      <c r="T614" s="218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12" t="s">
        <v>220</v>
      </c>
      <c r="AU614" s="212" t="s">
        <v>86</v>
      </c>
      <c r="AV614" s="13" t="s">
        <v>86</v>
      </c>
      <c r="AW614" s="13" t="s">
        <v>33</v>
      </c>
      <c r="AX614" s="13" t="s">
        <v>84</v>
      </c>
      <c r="AY614" s="212" t="s">
        <v>168</v>
      </c>
    </row>
    <row r="615" s="2" customFormat="1" ht="24.15" customHeight="1">
      <c r="A615" s="37"/>
      <c r="B615" s="180"/>
      <c r="C615" s="200" t="s">
        <v>1247</v>
      </c>
      <c r="D615" s="200" t="s">
        <v>209</v>
      </c>
      <c r="E615" s="201" t="s">
        <v>1240</v>
      </c>
      <c r="F615" s="202" t="s">
        <v>1241</v>
      </c>
      <c r="G615" s="203" t="s">
        <v>316</v>
      </c>
      <c r="H615" s="204">
        <v>52</v>
      </c>
      <c r="I615" s="205"/>
      <c r="J615" s="206">
        <f>ROUND(I615*H615,2)</f>
        <v>0</v>
      </c>
      <c r="K615" s="207"/>
      <c r="L615" s="208"/>
      <c r="M615" s="209" t="s">
        <v>1</v>
      </c>
      <c r="N615" s="210" t="s">
        <v>42</v>
      </c>
      <c r="O615" s="76"/>
      <c r="P615" s="191">
        <f>O615*H615</f>
        <v>0</v>
      </c>
      <c r="Q615" s="191">
        <v>0.015299999999999999</v>
      </c>
      <c r="R615" s="191">
        <f>Q615*H615</f>
        <v>0.79559999999999997</v>
      </c>
      <c r="S615" s="191">
        <v>0</v>
      </c>
      <c r="T615" s="192">
        <f>S615*H615</f>
        <v>0</v>
      </c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R615" s="193" t="s">
        <v>333</v>
      </c>
      <c r="AT615" s="193" t="s">
        <v>209</v>
      </c>
      <c r="AU615" s="193" t="s">
        <v>86</v>
      </c>
      <c r="AY615" s="18" t="s">
        <v>168</v>
      </c>
      <c r="BE615" s="194">
        <f>IF(N615="základní",J615,0)</f>
        <v>0</v>
      </c>
      <c r="BF615" s="194">
        <f>IF(N615="snížená",J615,0)</f>
        <v>0</v>
      </c>
      <c r="BG615" s="194">
        <f>IF(N615="zákl. přenesená",J615,0)</f>
        <v>0</v>
      </c>
      <c r="BH615" s="194">
        <f>IF(N615="sníž. přenesená",J615,0)</f>
        <v>0</v>
      </c>
      <c r="BI615" s="194">
        <f>IF(N615="nulová",J615,0)</f>
        <v>0</v>
      </c>
      <c r="BJ615" s="18" t="s">
        <v>84</v>
      </c>
      <c r="BK615" s="194">
        <f>ROUND(I615*H615,2)</f>
        <v>0</v>
      </c>
      <c r="BL615" s="18" t="s">
        <v>250</v>
      </c>
      <c r="BM615" s="193" t="s">
        <v>2263</v>
      </c>
    </row>
    <row r="616" s="2" customFormat="1" ht="24.15" customHeight="1">
      <c r="A616" s="37"/>
      <c r="B616" s="180"/>
      <c r="C616" s="181" t="s">
        <v>1251</v>
      </c>
      <c r="D616" s="181" t="s">
        <v>171</v>
      </c>
      <c r="E616" s="182" t="s">
        <v>1244</v>
      </c>
      <c r="F616" s="183" t="s">
        <v>1245</v>
      </c>
      <c r="G616" s="184" t="s">
        <v>520</v>
      </c>
      <c r="H616" s="185">
        <v>76.700000000000003</v>
      </c>
      <c r="I616" s="186"/>
      <c r="J616" s="187">
        <f>ROUND(I616*H616,2)</f>
        <v>0</v>
      </c>
      <c r="K616" s="188"/>
      <c r="L616" s="38"/>
      <c r="M616" s="189" t="s">
        <v>1</v>
      </c>
      <c r="N616" s="190" t="s">
        <v>42</v>
      </c>
      <c r="O616" s="76"/>
      <c r="P616" s="191">
        <f>O616*H616</f>
        <v>0</v>
      </c>
      <c r="Q616" s="191">
        <v>0.00085999999999999998</v>
      </c>
      <c r="R616" s="191">
        <f>Q616*H616</f>
        <v>0.065962000000000007</v>
      </c>
      <c r="S616" s="191">
        <v>0</v>
      </c>
      <c r="T616" s="192">
        <f>S616*H616</f>
        <v>0</v>
      </c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R616" s="193" t="s">
        <v>250</v>
      </c>
      <c r="AT616" s="193" t="s">
        <v>171</v>
      </c>
      <c r="AU616" s="193" t="s">
        <v>86</v>
      </c>
      <c r="AY616" s="18" t="s">
        <v>168</v>
      </c>
      <c r="BE616" s="194">
        <f>IF(N616="základní",J616,0)</f>
        <v>0</v>
      </c>
      <c r="BF616" s="194">
        <f>IF(N616="snížená",J616,0)</f>
        <v>0</v>
      </c>
      <c r="BG616" s="194">
        <f>IF(N616="zákl. přenesená",J616,0)</f>
        <v>0</v>
      </c>
      <c r="BH616" s="194">
        <f>IF(N616="sníž. přenesená",J616,0)</f>
        <v>0</v>
      </c>
      <c r="BI616" s="194">
        <f>IF(N616="nulová",J616,0)</f>
        <v>0</v>
      </c>
      <c r="BJ616" s="18" t="s">
        <v>84</v>
      </c>
      <c r="BK616" s="194">
        <f>ROUND(I616*H616,2)</f>
        <v>0</v>
      </c>
      <c r="BL616" s="18" t="s">
        <v>250</v>
      </c>
      <c r="BM616" s="193" t="s">
        <v>2264</v>
      </c>
    </row>
    <row r="617" s="2" customFormat="1" ht="44.25" customHeight="1">
      <c r="A617" s="37"/>
      <c r="B617" s="180"/>
      <c r="C617" s="200" t="s">
        <v>1257</v>
      </c>
      <c r="D617" s="200" t="s">
        <v>209</v>
      </c>
      <c r="E617" s="201" t="s">
        <v>1248</v>
      </c>
      <c r="F617" s="202" t="s">
        <v>1249</v>
      </c>
      <c r="G617" s="203" t="s">
        <v>520</v>
      </c>
      <c r="H617" s="204">
        <v>76.700000000000003</v>
      </c>
      <c r="I617" s="205"/>
      <c r="J617" s="206">
        <f>ROUND(I617*H617,2)</f>
        <v>0</v>
      </c>
      <c r="K617" s="207"/>
      <c r="L617" s="208"/>
      <c r="M617" s="209" t="s">
        <v>1</v>
      </c>
      <c r="N617" s="210" t="s">
        <v>42</v>
      </c>
      <c r="O617" s="76"/>
      <c r="P617" s="191">
        <f>O617*H617</f>
        <v>0</v>
      </c>
      <c r="Q617" s="191">
        <v>0.025000000000000001</v>
      </c>
      <c r="R617" s="191">
        <f>Q617*H617</f>
        <v>1.9175000000000002</v>
      </c>
      <c r="S617" s="191">
        <v>0</v>
      </c>
      <c r="T617" s="192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193" t="s">
        <v>333</v>
      </c>
      <c r="AT617" s="193" t="s">
        <v>209</v>
      </c>
      <c r="AU617" s="193" t="s">
        <v>86</v>
      </c>
      <c r="AY617" s="18" t="s">
        <v>168</v>
      </c>
      <c r="BE617" s="194">
        <f>IF(N617="základní",J617,0)</f>
        <v>0</v>
      </c>
      <c r="BF617" s="194">
        <f>IF(N617="snížená",J617,0)</f>
        <v>0</v>
      </c>
      <c r="BG617" s="194">
        <f>IF(N617="zákl. přenesená",J617,0)</f>
        <v>0</v>
      </c>
      <c r="BH617" s="194">
        <f>IF(N617="sníž. přenesená",J617,0)</f>
        <v>0</v>
      </c>
      <c r="BI617" s="194">
        <f>IF(N617="nulová",J617,0)</f>
        <v>0</v>
      </c>
      <c r="BJ617" s="18" t="s">
        <v>84</v>
      </c>
      <c r="BK617" s="194">
        <f>ROUND(I617*H617,2)</f>
        <v>0</v>
      </c>
      <c r="BL617" s="18" t="s">
        <v>250</v>
      </c>
      <c r="BM617" s="193" t="s">
        <v>2265</v>
      </c>
    </row>
    <row r="618" s="2" customFormat="1" ht="24.15" customHeight="1">
      <c r="A618" s="37"/>
      <c r="B618" s="180"/>
      <c r="C618" s="181" t="s">
        <v>1262</v>
      </c>
      <c r="D618" s="181" t="s">
        <v>171</v>
      </c>
      <c r="E618" s="182" t="s">
        <v>1252</v>
      </c>
      <c r="F618" s="183" t="s">
        <v>1253</v>
      </c>
      <c r="G618" s="184" t="s">
        <v>218</v>
      </c>
      <c r="H618" s="185">
        <v>43.158000000000001</v>
      </c>
      <c r="I618" s="186"/>
      <c r="J618" s="187">
        <f>ROUND(I618*H618,2)</f>
        <v>0</v>
      </c>
      <c r="K618" s="188"/>
      <c r="L618" s="38"/>
      <c r="M618" s="189" t="s">
        <v>1</v>
      </c>
      <c r="N618" s="190" t="s">
        <v>42</v>
      </c>
      <c r="O618" s="76"/>
      <c r="P618" s="191">
        <f>O618*H618</f>
        <v>0</v>
      </c>
      <c r="Q618" s="191">
        <v>0.00036000000000000002</v>
      </c>
      <c r="R618" s="191">
        <f>Q618*H618</f>
        <v>0.015536880000000001</v>
      </c>
      <c r="S618" s="191">
        <v>0</v>
      </c>
      <c r="T618" s="192">
        <f>S618*H618</f>
        <v>0</v>
      </c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R618" s="193" t="s">
        <v>250</v>
      </c>
      <c r="AT618" s="193" t="s">
        <v>171</v>
      </c>
      <c r="AU618" s="193" t="s">
        <v>86</v>
      </c>
      <c r="AY618" s="18" t="s">
        <v>168</v>
      </c>
      <c r="BE618" s="194">
        <f>IF(N618="základní",J618,0)</f>
        <v>0</v>
      </c>
      <c r="BF618" s="194">
        <f>IF(N618="snížená",J618,0)</f>
        <v>0</v>
      </c>
      <c r="BG618" s="194">
        <f>IF(N618="zákl. přenesená",J618,0)</f>
        <v>0</v>
      </c>
      <c r="BH618" s="194">
        <f>IF(N618="sníž. přenesená",J618,0)</f>
        <v>0</v>
      </c>
      <c r="BI618" s="194">
        <f>IF(N618="nulová",J618,0)</f>
        <v>0</v>
      </c>
      <c r="BJ618" s="18" t="s">
        <v>84</v>
      </c>
      <c r="BK618" s="194">
        <f>ROUND(I618*H618,2)</f>
        <v>0</v>
      </c>
      <c r="BL618" s="18" t="s">
        <v>250</v>
      </c>
      <c r="BM618" s="193" t="s">
        <v>2266</v>
      </c>
    </row>
    <row r="619" s="13" customFormat="1">
      <c r="A619" s="13"/>
      <c r="B619" s="211"/>
      <c r="C619" s="13"/>
      <c r="D619" s="195" t="s">
        <v>220</v>
      </c>
      <c r="E619" s="212" t="s">
        <v>1</v>
      </c>
      <c r="F619" s="213" t="s">
        <v>2267</v>
      </c>
      <c r="G619" s="13"/>
      <c r="H619" s="214">
        <v>26.507999999999999</v>
      </c>
      <c r="I619" s="215"/>
      <c r="J619" s="13"/>
      <c r="K619" s="13"/>
      <c r="L619" s="211"/>
      <c r="M619" s="216"/>
      <c r="N619" s="217"/>
      <c r="O619" s="217"/>
      <c r="P619" s="217"/>
      <c r="Q619" s="217"/>
      <c r="R619" s="217"/>
      <c r="S619" s="217"/>
      <c r="T619" s="218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12" t="s">
        <v>220</v>
      </c>
      <c r="AU619" s="212" t="s">
        <v>86</v>
      </c>
      <c r="AV619" s="13" t="s">
        <v>86</v>
      </c>
      <c r="AW619" s="13" t="s">
        <v>33</v>
      </c>
      <c r="AX619" s="13" t="s">
        <v>77</v>
      </c>
      <c r="AY619" s="212" t="s">
        <v>168</v>
      </c>
    </row>
    <row r="620" s="13" customFormat="1">
      <c r="A620" s="13"/>
      <c r="B620" s="211"/>
      <c r="C620" s="13"/>
      <c r="D620" s="195" t="s">
        <v>220</v>
      </c>
      <c r="E620" s="212" t="s">
        <v>1</v>
      </c>
      <c r="F620" s="213" t="s">
        <v>1256</v>
      </c>
      <c r="G620" s="13"/>
      <c r="H620" s="214">
        <v>16.649999999999999</v>
      </c>
      <c r="I620" s="215"/>
      <c r="J620" s="13"/>
      <c r="K620" s="13"/>
      <c r="L620" s="211"/>
      <c r="M620" s="216"/>
      <c r="N620" s="217"/>
      <c r="O620" s="217"/>
      <c r="P620" s="217"/>
      <c r="Q620" s="217"/>
      <c r="R620" s="217"/>
      <c r="S620" s="217"/>
      <c r="T620" s="218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12" t="s">
        <v>220</v>
      </c>
      <c r="AU620" s="212" t="s">
        <v>86</v>
      </c>
      <c r="AV620" s="13" t="s">
        <v>86</v>
      </c>
      <c r="AW620" s="13" t="s">
        <v>33</v>
      </c>
      <c r="AX620" s="13" t="s">
        <v>77</v>
      </c>
      <c r="AY620" s="212" t="s">
        <v>168</v>
      </c>
    </row>
    <row r="621" s="14" customFormat="1">
      <c r="A621" s="14"/>
      <c r="B621" s="219"/>
      <c r="C621" s="14"/>
      <c r="D621" s="195" t="s">
        <v>220</v>
      </c>
      <c r="E621" s="220" t="s">
        <v>1</v>
      </c>
      <c r="F621" s="221" t="s">
        <v>261</v>
      </c>
      <c r="G621" s="14"/>
      <c r="H621" s="222">
        <v>43.158000000000001</v>
      </c>
      <c r="I621" s="223"/>
      <c r="J621" s="14"/>
      <c r="K621" s="14"/>
      <c r="L621" s="219"/>
      <c r="M621" s="224"/>
      <c r="N621" s="225"/>
      <c r="O621" s="225"/>
      <c r="P621" s="225"/>
      <c r="Q621" s="225"/>
      <c r="R621" s="225"/>
      <c r="S621" s="225"/>
      <c r="T621" s="22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20" t="s">
        <v>220</v>
      </c>
      <c r="AU621" s="220" t="s">
        <v>86</v>
      </c>
      <c r="AV621" s="14" t="s">
        <v>175</v>
      </c>
      <c r="AW621" s="14" t="s">
        <v>33</v>
      </c>
      <c r="AX621" s="14" t="s">
        <v>84</v>
      </c>
      <c r="AY621" s="220" t="s">
        <v>168</v>
      </c>
    </row>
    <row r="622" s="2" customFormat="1" ht="16.5" customHeight="1">
      <c r="A622" s="37"/>
      <c r="B622" s="180"/>
      <c r="C622" s="200" t="s">
        <v>1267</v>
      </c>
      <c r="D622" s="200" t="s">
        <v>209</v>
      </c>
      <c r="E622" s="201" t="s">
        <v>1258</v>
      </c>
      <c r="F622" s="202" t="s">
        <v>1259</v>
      </c>
      <c r="G622" s="203" t="s">
        <v>218</v>
      </c>
      <c r="H622" s="204">
        <v>48.898000000000003</v>
      </c>
      <c r="I622" s="205"/>
      <c r="J622" s="206">
        <f>ROUND(I622*H622,2)</f>
        <v>0</v>
      </c>
      <c r="K622" s="207"/>
      <c r="L622" s="208"/>
      <c r="M622" s="209" t="s">
        <v>1</v>
      </c>
      <c r="N622" s="210" t="s">
        <v>42</v>
      </c>
      <c r="O622" s="76"/>
      <c r="P622" s="191">
        <f>O622*H622</f>
        <v>0</v>
      </c>
      <c r="Q622" s="191">
        <v>0.0069300000000000004</v>
      </c>
      <c r="R622" s="191">
        <f>Q622*H622</f>
        <v>0.33886314000000006</v>
      </c>
      <c r="S622" s="191">
        <v>0</v>
      </c>
      <c r="T622" s="192">
        <f>S622*H622</f>
        <v>0</v>
      </c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R622" s="193" t="s">
        <v>333</v>
      </c>
      <c r="AT622" s="193" t="s">
        <v>209</v>
      </c>
      <c r="AU622" s="193" t="s">
        <v>86</v>
      </c>
      <c r="AY622" s="18" t="s">
        <v>168</v>
      </c>
      <c r="BE622" s="194">
        <f>IF(N622="základní",J622,0)</f>
        <v>0</v>
      </c>
      <c r="BF622" s="194">
        <f>IF(N622="snížená",J622,0)</f>
        <v>0</v>
      </c>
      <c r="BG622" s="194">
        <f>IF(N622="zákl. přenesená",J622,0)</f>
        <v>0</v>
      </c>
      <c r="BH622" s="194">
        <f>IF(N622="sníž. přenesená",J622,0)</f>
        <v>0</v>
      </c>
      <c r="BI622" s="194">
        <f>IF(N622="nulová",J622,0)</f>
        <v>0</v>
      </c>
      <c r="BJ622" s="18" t="s">
        <v>84</v>
      </c>
      <c r="BK622" s="194">
        <f>ROUND(I622*H622,2)</f>
        <v>0</v>
      </c>
      <c r="BL622" s="18" t="s">
        <v>250</v>
      </c>
      <c r="BM622" s="193" t="s">
        <v>2268</v>
      </c>
    </row>
    <row r="623" s="13" customFormat="1">
      <c r="A623" s="13"/>
      <c r="B623" s="211"/>
      <c r="C623" s="13"/>
      <c r="D623" s="195" t="s">
        <v>220</v>
      </c>
      <c r="E623" s="13"/>
      <c r="F623" s="213" t="s">
        <v>2269</v>
      </c>
      <c r="G623" s="13"/>
      <c r="H623" s="214">
        <v>48.898000000000003</v>
      </c>
      <c r="I623" s="215"/>
      <c r="J623" s="13"/>
      <c r="K623" s="13"/>
      <c r="L623" s="211"/>
      <c r="M623" s="216"/>
      <c r="N623" s="217"/>
      <c r="O623" s="217"/>
      <c r="P623" s="217"/>
      <c r="Q623" s="217"/>
      <c r="R623" s="217"/>
      <c r="S623" s="217"/>
      <c r="T623" s="218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12" t="s">
        <v>220</v>
      </c>
      <c r="AU623" s="212" t="s">
        <v>86</v>
      </c>
      <c r="AV623" s="13" t="s">
        <v>86</v>
      </c>
      <c r="AW623" s="13" t="s">
        <v>3</v>
      </c>
      <c r="AX623" s="13" t="s">
        <v>84</v>
      </c>
      <c r="AY623" s="212" t="s">
        <v>168</v>
      </c>
    </row>
    <row r="624" s="2" customFormat="1" ht="16.5" customHeight="1">
      <c r="A624" s="37"/>
      <c r="B624" s="180"/>
      <c r="C624" s="181" t="s">
        <v>1273</v>
      </c>
      <c r="D624" s="181" t="s">
        <v>171</v>
      </c>
      <c r="E624" s="182" t="s">
        <v>1263</v>
      </c>
      <c r="F624" s="183" t="s">
        <v>1264</v>
      </c>
      <c r="G624" s="184" t="s">
        <v>218</v>
      </c>
      <c r="H624" s="185">
        <v>53.799999999999997</v>
      </c>
      <c r="I624" s="186"/>
      <c r="J624" s="187">
        <f>ROUND(I624*H624,2)</f>
        <v>0</v>
      </c>
      <c r="K624" s="188"/>
      <c r="L624" s="38"/>
      <c r="M624" s="189" t="s">
        <v>1</v>
      </c>
      <c r="N624" s="190" t="s">
        <v>42</v>
      </c>
      <c r="O624" s="76"/>
      <c r="P624" s="191">
        <f>O624*H624</f>
        <v>0</v>
      </c>
      <c r="Q624" s="191">
        <v>2.0000000000000002E-05</v>
      </c>
      <c r="R624" s="191">
        <f>Q624*H624</f>
        <v>0.0010760000000000001</v>
      </c>
      <c r="S624" s="191">
        <v>0</v>
      </c>
      <c r="T624" s="192">
        <f>S624*H624</f>
        <v>0</v>
      </c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R624" s="193" t="s">
        <v>250</v>
      </c>
      <c r="AT624" s="193" t="s">
        <v>171</v>
      </c>
      <c r="AU624" s="193" t="s">
        <v>86</v>
      </c>
      <c r="AY624" s="18" t="s">
        <v>168</v>
      </c>
      <c r="BE624" s="194">
        <f>IF(N624="základní",J624,0)</f>
        <v>0</v>
      </c>
      <c r="BF624" s="194">
        <f>IF(N624="snížená",J624,0)</f>
        <v>0</v>
      </c>
      <c r="BG624" s="194">
        <f>IF(N624="zákl. přenesená",J624,0)</f>
        <v>0</v>
      </c>
      <c r="BH624" s="194">
        <f>IF(N624="sníž. přenesená",J624,0)</f>
        <v>0</v>
      </c>
      <c r="BI624" s="194">
        <f>IF(N624="nulová",J624,0)</f>
        <v>0</v>
      </c>
      <c r="BJ624" s="18" t="s">
        <v>84</v>
      </c>
      <c r="BK624" s="194">
        <f>ROUND(I624*H624,2)</f>
        <v>0</v>
      </c>
      <c r="BL624" s="18" t="s">
        <v>250</v>
      </c>
      <c r="BM624" s="193" t="s">
        <v>2270</v>
      </c>
    </row>
    <row r="625" s="13" customFormat="1">
      <c r="A625" s="13"/>
      <c r="B625" s="211"/>
      <c r="C625" s="13"/>
      <c r="D625" s="195" t="s">
        <v>220</v>
      </c>
      <c r="E625" s="212" t="s">
        <v>1</v>
      </c>
      <c r="F625" s="213" t="s">
        <v>2271</v>
      </c>
      <c r="G625" s="13"/>
      <c r="H625" s="214">
        <v>53.799999999999997</v>
      </c>
      <c r="I625" s="215"/>
      <c r="J625" s="13"/>
      <c r="K625" s="13"/>
      <c r="L625" s="211"/>
      <c r="M625" s="216"/>
      <c r="N625" s="217"/>
      <c r="O625" s="217"/>
      <c r="P625" s="217"/>
      <c r="Q625" s="217"/>
      <c r="R625" s="217"/>
      <c r="S625" s="217"/>
      <c r="T625" s="218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12" t="s">
        <v>220</v>
      </c>
      <c r="AU625" s="212" t="s">
        <v>86</v>
      </c>
      <c r="AV625" s="13" t="s">
        <v>86</v>
      </c>
      <c r="AW625" s="13" t="s">
        <v>33</v>
      </c>
      <c r="AX625" s="13" t="s">
        <v>84</v>
      </c>
      <c r="AY625" s="212" t="s">
        <v>168</v>
      </c>
    </row>
    <row r="626" s="2" customFormat="1" ht="24.15" customHeight="1">
      <c r="A626" s="37"/>
      <c r="B626" s="180"/>
      <c r="C626" s="200" t="s">
        <v>1278</v>
      </c>
      <c r="D626" s="200" t="s">
        <v>209</v>
      </c>
      <c r="E626" s="201" t="s">
        <v>1268</v>
      </c>
      <c r="F626" s="202" t="s">
        <v>1269</v>
      </c>
      <c r="G626" s="203" t="s">
        <v>316</v>
      </c>
      <c r="H626" s="204">
        <v>34</v>
      </c>
      <c r="I626" s="205"/>
      <c r="J626" s="206">
        <f>ROUND(I626*H626,2)</f>
        <v>0</v>
      </c>
      <c r="K626" s="207"/>
      <c r="L626" s="208"/>
      <c r="M626" s="209" t="s">
        <v>1</v>
      </c>
      <c r="N626" s="210" t="s">
        <v>42</v>
      </c>
      <c r="O626" s="76"/>
      <c r="P626" s="191">
        <f>O626*H626</f>
        <v>0</v>
      </c>
      <c r="Q626" s="191">
        <v>0.048000000000000001</v>
      </c>
      <c r="R626" s="191">
        <f>Q626*H626</f>
        <v>1.6320000000000001</v>
      </c>
      <c r="S626" s="191">
        <v>0</v>
      </c>
      <c r="T626" s="192">
        <f>S626*H626</f>
        <v>0</v>
      </c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R626" s="193" t="s">
        <v>333</v>
      </c>
      <c r="AT626" s="193" t="s">
        <v>209</v>
      </c>
      <c r="AU626" s="193" t="s">
        <v>86</v>
      </c>
      <c r="AY626" s="18" t="s">
        <v>168</v>
      </c>
      <c r="BE626" s="194">
        <f>IF(N626="základní",J626,0)</f>
        <v>0</v>
      </c>
      <c r="BF626" s="194">
        <f>IF(N626="snížená",J626,0)</f>
        <v>0</v>
      </c>
      <c r="BG626" s="194">
        <f>IF(N626="zákl. přenesená",J626,0)</f>
        <v>0</v>
      </c>
      <c r="BH626" s="194">
        <f>IF(N626="sníž. přenesená",J626,0)</f>
        <v>0</v>
      </c>
      <c r="BI626" s="194">
        <f>IF(N626="nulová",J626,0)</f>
        <v>0</v>
      </c>
      <c r="BJ626" s="18" t="s">
        <v>84</v>
      </c>
      <c r="BK626" s="194">
        <f>ROUND(I626*H626,2)</f>
        <v>0</v>
      </c>
      <c r="BL626" s="18" t="s">
        <v>250</v>
      </c>
      <c r="BM626" s="193" t="s">
        <v>2272</v>
      </c>
    </row>
    <row r="627" s="13" customFormat="1">
      <c r="A627" s="13"/>
      <c r="B627" s="211"/>
      <c r="C627" s="13"/>
      <c r="D627" s="195" t="s">
        <v>220</v>
      </c>
      <c r="E627" s="212" t="s">
        <v>1</v>
      </c>
      <c r="F627" s="213" t="s">
        <v>1271</v>
      </c>
      <c r="G627" s="13"/>
      <c r="H627" s="214">
        <v>10</v>
      </c>
      <c r="I627" s="215"/>
      <c r="J627" s="13"/>
      <c r="K627" s="13"/>
      <c r="L627" s="211"/>
      <c r="M627" s="216"/>
      <c r="N627" s="217"/>
      <c r="O627" s="217"/>
      <c r="P627" s="217"/>
      <c r="Q627" s="217"/>
      <c r="R627" s="217"/>
      <c r="S627" s="217"/>
      <c r="T627" s="218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12" t="s">
        <v>220</v>
      </c>
      <c r="AU627" s="212" t="s">
        <v>86</v>
      </c>
      <c r="AV627" s="13" t="s">
        <v>86</v>
      </c>
      <c r="AW627" s="13" t="s">
        <v>33</v>
      </c>
      <c r="AX627" s="13" t="s">
        <v>77</v>
      </c>
      <c r="AY627" s="212" t="s">
        <v>168</v>
      </c>
    </row>
    <row r="628" s="13" customFormat="1">
      <c r="A628" s="13"/>
      <c r="B628" s="211"/>
      <c r="C628" s="13"/>
      <c r="D628" s="195" t="s">
        <v>220</v>
      </c>
      <c r="E628" s="212" t="s">
        <v>1</v>
      </c>
      <c r="F628" s="213" t="s">
        <v>2273</v>
      </c>
      <c r="G628" s="13"/>
      <c r="H628" s="214">
        <v>24</v>
      </c>
      <c r="I628" s="215"/>
      <c r="J628" s="13"/>
      <c r="K628" s="13"/>
      <c r="L628" s="211"/>
      <c r="M628" s="216"/>
      <c r="N628" s="217"/>
      <c r="O628" s="217"/>
      <c r="P628" s="217"/>
      <c r="Q628" s="217"/>
      <c r="R628" s="217"/>
      <c r="S628" s="217"/>
      <c r="T628" s="218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12" t="s">
        <v>220</v>
      </c>
      <c r="AU628" s="212" t="s">
        <v>86</v>
      </c>
      <c r="AV628" s="13" t="s">
        <v>86</v>
      </c>
      <c r="AW628" s="13" t="s">
        <v>33</v>
      </c>
      <c r="AX628" s="13" t="s">
        <v>77</v>
      </c>
      <c r="AY628" s="212" t="s">
        <v>168</v>
      </c>
    </row>
    <row r="629" s="14" customFormat="1">
      <c r="A629" s="14"/>
      <c r="B629" s="219"/>
      <c r="C629" s="14"/>
      <c r="D629" s="195" t="s">
        <v>220</v>
      </c>
      <c r="E629" s="220" t="s">
        <v>1</v>
      </c>
      <c r="F629" s="221" t="s">
        <v>261</v>
      </c>
      <c r="G629" s="14"/>
      <c r="H629" s="222">
        <v>34</v>
      </c>
      <c r="I629" s="223"/>
      <c r="J629" s="14"/>
      <c r="K629" s="14"/>
      <c r="L629" s="219"/>
      <c r="M629" s="224"/>
      <c r="N629" s="225"/>
      <c r="O629" s="225"/>
      <c r="P629" s="225"/>
      <c r="Q629" s="225"/>
      <c r="R629" s="225"/>
      <c r="S629" s="225"/>
      <c r="T629" s="226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20" t="s">
        <v>220</v>
      </c>
      <c r="AU629" s="220" t="s">
        <v>86</v>
      </c>
      <c r="AV629" s="14" t="s">
        <v>175</v>
      </c>
      <c r="AW629" s="14" t="s">
        <v>33</v>
      </c>
      <c r="AX629" s="14" t="s">
        <v>84</v>
      </c>
      <c r="AY629" s="220" t="s">
        <v>168</v>
      </c>
    </row>
    <row r="630" s="2" customFormat="1" ht="24.15" customHeight="1">
      <c r="A630" s="37"/>
      <c r="B630" s="180"/>
      <c r="C630" s="200" t="s">
        <v>1285</v>
      </c>
      <c r="D630" s="200" t="s">
        <v>209</v>
      </c>
      <c r="E630" s="201" t="s">
        <v>1274</v>
      </c>
      <c r="F630" s="202" t="s">
        <v>1275</v>
      </c>
      <c r="G630" s="203" t="s">
        <v>316</v>
      </c>
      <c r="H630" s="204">
        <v>26</v>
      </c>
      <c r="I630" s="205"/>
      <c r="J630" s="206">
        <f>ROUND(I630*H630,2)</f>
        <v>0</v>
      </c>
      <c r="K630" s="207"/>
      <c r="L630" s="208"/>
      <c r="M630" s="209" t="s">
        <v>1</v>
      </c>
      <c r="N630" s="210" t="s">
        <v>42</v>
      </c>
      <c r="O630" s="76"/>
      <c r="P630" s="191">
        <f>O630*H630</f>
        <v>0</v>
      </c>
      <c r="Q630" s="191">
        <v>0.02</v>
      </c>
      <c r="R630" s="191">
        <f>Q630*H630</f>
        <v>0.52000000000000002</v>
      </c>
      <c r="S630" s="191">
        <v>0</v>
      </c>
      <c r="T630" s="192">
        <f>S630*H630</f>
        <v>0</v>
      </c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R630" s="193" t="s">
        <v>333</v>
      </c>
      <c r="AT630" s="193" t="s">
        <v>209</v>
      </c>
      <c r="AU630" s="193" t="s">
        <v>86</v>
      </c>
      <c r="AY630" s="18" t="s">
        <v>168</v>
      </c>
      <c r="BE630" s="194">
        <f>IF(N630="základní",J630,0)</f>
        <v>0</v>
      </c>
      <c r="BF630" s="194">
        <f>IF(N630="snížená",J630,0)</f>
        <v>0</v>
      </c>
      <c r="BG630" s="194">
        <f>IF(N630="zákl. přenesená",J630,0)</f>
        <v>0</v>
      </c>
      <c r="BH630" s="194">
        <f>IF(N630="sníž. přenesená",J630,0)</f>
        <v>0</v>
      </c>
      <c r="BI630" s="194">
        <f>IF(N630="nulová",J630,0)</f>
        <v>0</v>
      </c>
      <c r="BJ630" s="18" t="s">
        <v>84</v>
      </c>
      <c r="BK630" s="194">
        <f>ROUND(I630*H630,2)</f>
        <v>0</v>
      </c>
      <c r="BL630" s="18" t="s">
        <v>250</v>
      </c>
      <c r="BM630" s="193" t="s">
        <v>2274</v>
      </c>
    </row>
    <row r="631" s="13" customFormat="1">
      <c r="A631" s="13"/>
      <c r="B631" s="211"/>
      <c r="C631" s="13"/>
      <c r="D631" s="195" t="s">
        <v>220</v>
      </c>
      <c r="E631" s="212" t="s">
        <v>1</v>
      </c>
      <c r="F631" s="213" t="s">
        <v>1271</v>
      </c>
      <c r="G631" s="13"/>
      <c r="H631" s="214">
        <v>10</v>
      </c>
      <c r="I631" s="215"/>
      <c r="J631" s="13"/>
      <c r="K631" s="13"/>
      <c r="L631" s="211"/>
      <c r="M631" s="216"/>
      <c r="N631" s="217"/>
      <c r="O631" s="217"/>
      <c r="P631" s="217"/>
      <c r="Q631" s="217"/>
      <c r="R631" s="217"/>
      <c r="S631" s="217"/>
      <c r="T631" s="218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12" t="s">
        <v>220</v>
      </c>
      <c r="AU631" s="212" t="s">
        <v>86</v>
      </c>
      <c r="AV631" s="13" t="s">
        <v>86</v>
      </c>
      <c r="AW631" s="13" t="s">
        <v>33</v>
      </c>
      <c r="AX631" s="13" t="s">
        <v>77</v>
      </c>
      <c r="AY631" s="212" t="s">
        <v>168</v>
      </c>
    </row>
    <row r="632" s="13" customFormat="1">
      <c r="A632" s="13"/>
      <c r="B632" s="211"/>
      <c r="C632" s="13"/>
      <c r="D632" s="195" t="s">
        <v>220</v>
      </c>
      <c r="E632" s="212" t="s">
        <v>1</v>
      </c>
      <c r="F632" s="213" t="s">
        <v>2275</v>
      </c>
      <c r="G632" s="13"/>
      <c r="H632" s="214">
        <v>16</v>
      </c>
      <c r="I632" s="215"/>
      <c r="J632" s="13"/>
      <c r="K632" s="13"/>
      <c r="L632" s="211"/>
      <c r="M632" s="216"/>
      <c r="N632" s="217"/>
      <c r="O632" s="217"/>
      <c r="P632" s="217"/>
      <c r="Q632" s="217"/>
      <c r="R632" s="217"/>
      <c r="S632" s="217"/>
      <c r="T632" s="218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12" t="s">
        <v>220</v>
      </c>
      <c r="AU632" s="212" t="s">
        <v>86</v>
      </c>
      <c r="AV632" s="13" t="s">
        <v>86</v>
      </c>
      <c r="AW632" s="13" t="s">
        <v>33</v>
      </c>
      <c r="AX632" s="13" t="s">
        <v>77</v>
      </c>
      <c r="AY632" s="212" t="s">
        <v>168</v>
      </c>
    </row>
    <row r="633" s="14" customFormat="1">
      <c r="A633" s="14"/>
      <c r="B633" s="219"/>
      <c r="C633" s="14"/>
      <c r="D633" s="195" t="s">
        <v>220</v>
      </c>
      <c r="E633" s="220" t="s">
        <v>1</v>
      </c>
      <c r="F633" s="221" t="s">
        <v>261</v>
      </c>
      <c r="G633" s="14"/>
      <c r="H633" s="222">
        <v>26</v>
      </c>
      <c r="I633" s="223"/>
      <c r="J633" s="14"/>
      <c r="K633" s="14"/>
      <c r="L633" s="219"/>
      <c r="M633" s="224"/>
      <c r="N633" s="225"/>
      <c r="O633" s="225"/>
      <c r="P633" s="225"/>
      <c r="Q633" s="225"/>
      <c r="R633" s="225"/>
      <c r="S633" s="225"/>
      <c r="T633" s="226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20" t="s">
        <v>220</v>
      </c>
      <c r="AU633" s="220" t="s">
        <v>86</v>
      </c>
      <c r="AV633" s="14" t="s">
        <v>175</v>
      </c>
      <c r="AW633" s="14" t="s">
        <v>33</v>
      </c>
      <c r="AX633" s="14" t="s">
        <v>84</v>
      </c>
      <c r="AY633" s="220" t="s">
        <v>168</v>
      </c>
    </row>
    <row r="634" s="2" customFormat="1" ht="24.15" customHeight="1">
      <c r="A634" s="37"/>
      <c r="B634" s="180"/>
      <c r="C634" s="181" t="s">
        <v>1289</v>
      </c>
      <c r="D634" s="181" t="s">
        <v>171</v>
      </c>
      <c r="E634" s="182" t="s">
        <v>1279</v>
      </c>
      <c r="F634" s="183" t="s">
        <v>1280</v>
      </c>
      <c r="G634" s="184" t="s">
        <v>218</v>
      </c>
      <c r="H634" s="185">
        <v>73.079999999999998</v>
      </c>
      <c r="I634" s="186"/>
      <c r="J634" s="187">
        <f>ROUND(I634*H634,2)</f>
        <v>0</v>
      </c>
      <c r="K634" s="188"/>
      <c r="L634" s="38"/>
      <c r="M634" s="189" t="s">
        <v>1</v>
      </c>
      <c r="N634" s="190" t="s">
        <v>42</v>
      </c>
      <c r="O634" s="76"/>
      <c r="P634" s="191">
        <f>O634*H634</f>
        <v>0</v>
      </c>
      <c r="Q634" s="191">
        <v>0.00012</v>
      </c>
      <c r="R634" s="191">
        <f>Q634*H634</f>
        <v>0.0087696000000000007</v>
      </c>
      <c r="S634" s="191">
        <v>0</v>
      </c>
      <c r="T634" s="192">
        <f>S634*H634</f>
        <v>0</v>
      </c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R634" s="193" t="s">
        <v>250</v>
      </c>
      <c r="AT634" s="193" t="s">
        <v>171</v>
      </c>
      <c r="AU634" s="193" t="s">
        <v>86</v>
      </c>
      <c r="AY634" s="18" t="s">
        <v>168</v>
      </c>
      <c r="BE634" s="194">
        <f>IF(N634="základní",J634,0)</f>
        <v>0</v>
      </c>
      <c r="BF634" s="194">
        <f>IF(N634="snížená",J634,0)</f>
        <v>0</v>
      </c>
      <c r="BG634" s="194">
        <f>IF(N634="zákl. přenesená",J634,0)</f>
        <v>0</v>
      </c>
      <c r="BH634" s="194">
        <f>IF(N634="sníž. přenesená",J634,0)</f>
        <v>0</v>
      </c>
      <c r="BI634" s="194">
        <f>IF(N634="nulová",J634,0)</f>
        <v>0</v>
      </c>
      <c r="BJ634" s="18" t="s">
        <v>84</v>
      </c>
      <c r="BK634" s="194">
        <f>ROUND(I634*H634,2)</f>
        <v>0</v>
      </c>
      <c r="BL634" s="18" t="s">
        <v>250</v>
      </c>
      <c r="BM634" s="193" t="s">
        <v>2276</v>
      </c>
    </row>
    <row r="635" s="13" customFormat="1">
      <c r="A635" s="13"/>
      <c r="B635" s="211"/>
      <c r="C635" s="13"/>
      <c r="D635" s="195" t="s">
        <v>220</v>
      </c>
      <c r="E635" s="212" t="s">
        <v>1</v>
      </c>
      <c r="F635" s="213" t="s">
        <v>1282</v>
      </c>
      <c r="G635" s="13"/>
      <c r="H635" s="214">
        <v>14.616</v>
      </c>
      <c r="I635" s="215"/>
      <c r="J635" s="13"/>
      <c r="K635" s="13"/>
      <c r="L635" s="211"/>
      <c r="M635" s="216"/>
      <c r="N635" s="217"/>
      <c r="O635" s="217"/>
      <c r="P635" s="217"/>
      <c r="Q635" s="217"/>
      <c r="R635" s="217"/>
      <c r="S635" s="217"/>
      <c r="T635" s="218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12" t="s">
        <v>220</v>
      </c>
      <c r="AU635" s="212" t="s">
        <v>86</v>
      </c>
      <c r="AV635" s="13" t="s">
        <v>86</v>
      </c>
      <c r="AW635" s="13" t="s">
        <v>33</v>
      </c>
      <c r="AX635" s="13" t="s">
        <v>77</v>
      </c>
      <c r="AY635" s="212" t="s">
        <v>168</v>
      </c>
    </row>
    <row r="636" s="13" customFormat="1">
      <c r="A636" s="13"/>
      <c r="B636" s="211"/>
      <c r="C636" s="13"/>
      <c r="D636" s="195" t="s">
        <v>220</v>
      </c>
      <c r="E636" s="212" t="s">
        <v>1</v>
      </c>
      <c r="F636" s="213" t="s">
        <v>2277</v>
      </c>
      <c r="G636" s="13"/>
      <c r="H636" s="214">
        <v>38.975999999999999</v>
      </c>
      <c r="I636" s="215"/>
      <c r="J636" s="13"/>
      <c r="K636" s="13"/>
      <c r="L636" s="211"/>
      <c r="M636" s="216"/>
      <c r="N636" s="217"/>
      <c r="O636" s="217"/>
      <c r="P636" s="217"/>
      <c r="Q636" s="217"/>
      <c r="R636" s="217"/>
      <c r="S636" s="217"/>
      <c r="T636" s="218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12" t="s">
        <v>220</v>
      </c>
      <c r="AU636" s="212" t="s">
        <v>86</v>
      </c>
      <c r="AV636" s="13" t="s">
        <v>86</v>
      </c>
      <c r="AW636" s="13" t="s">
        <v>33</v>
      </c>
      <c r="AX636" s="13" t="s">
        <v>77</v>
      </c>
      <c r="AY636" s="212" t="s">
        <v>168</v>
      </c>
    </row>
    <row r="637" s="13" customFormat="1">
      <c r="A637" s="13"/>
      <c r="B637" s="211"/>
      <c r="C637" s="13"/>
      <c r="D637" s="195" t="s">
        <v>220</v>
      </c>
      <c r="E637" s="212" t="s">
        <v>1</v>
      </c>
      <c r="F637" s="213" t="s">
        <v>1284</v>
      </c>
      <c r="G637" s="13"/>
      <c r="H637" s="214">
        <v>19.488</v>
      </c>
      <c r="I637" s="215"/>
      <c r="J637" s="13"/>
      <c r="K637" s="13"/>
      <c r="L637" s="211"/>
      <c r="M637" s="216"/>
      <c r="N637" s="217"/>
      <c r="O637" s="217"/>
      <c r="P637" s="217"/>
      <c r="Q637" s="217"/>
      <c r="R637" s="217"/>
      <c r="S637" s="217"/>
      <c r="T637" s="218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12" t="s">
        <v>220</v>
      </c>
      <c r="AU637" s="212" t="s">
        <v>86</v>
      </c>
      <c r="AV637" s="13" t="s">
        <v>86</v>
      </c>
      <c r="AW637" s="13" t="s">
        <v>33</v>
      </c>
      <c r="AX637" s="13" t="s">
        <v>77</v>
      </c>
      <c r="AY637" s="212" t="s">
        <v>168</v>
      </c>
    </row>
    <row r="638" s="14" customFormat="1">
      <c r="A638" s="14"/>
      <c r="B638" s="219"/>
      <c r="C638" s="14"/>
      <c r="D638" s="195" t="s">
        <v>220</v>
      </c>
      <c r="E638" s="220" t="s">
        <v>1</v>
      </c>
      <c r="F638" s="221" t="s">
        <v>261</v>
      </c>
      <c r="G638" s="14"/>
      <c r="H638" s="222">
        <v>73.079999999999998</v>
      </c>
      <c r="I638" s="223"/>
      <c r="J638" s="14"/>
      <c r="K638" s="14"/>
      <c r="L638" s="219"/>
      <c r="M638" s="224"/>
      <c r="N638" s="225"/>
      <c r="O638" s="225"/>
      <c r="P638" s="225"/>
      <c r="Q638" s="225"/>
      <c r="R638" s="225"/>
      <c r="S638" s="225"/>
      <c r="T638" s="226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20" t="s">
        <v>220</v>
      </c>
      <c r="AU638" s="220" t="s">
        <v>86</v>
      </c>
      <c r="AV638" s="14" t="s">
        <v>175</v>
      </c>
      <c r="AW638" s="14" t="s">
        <v>33</v>
      </c>
      <c r="AX638" s="14" t="s">
        <v>84</v>
      </c>
      <c r="AY638" s="220" t="s">
        <v>168</v>
      </c>
    </row>
    <row r="639" s="2" customFormat="1" ht="24.15" customHeight="1">
      <c r="A639" s="37"/>
      <c r="B639" s="180"/>
      <c r="C639" s="200" t="s">
        <v>1293</v>
      </c>
      <c r="D639" s="200" t="s">
        <v>209</v>
      </c>
      <c r="E639" s="201" t="s">
        <v>1286</v>
      </c>
      <c r="F639" s="202" t="s">
        <v>2278</v>
      </c>
      <c r="G639" s="203" t="s">
        <v>218</v>
      </c>
      <c r="H639" s="204">
        <v>14.616</v>
      </c>
      <c r="I639" s="205"/>
      <c r="J639" s="206">
        <f>ROUND(I639*H639,2)</f>
        <v>0</v>
      </c>
      <c r="K639" s="207"/>
      <c r="L639" s="208"/>
      <c r="M639" s="209" t="s">
        <v>1</v>
      </c>
      <c r="N639" s="210" t="s">
        <v>42</v>
      </c>
      <c r="O639" s="76"/>
      <c r="P639" s="191">
        <f>O639*H639</f>
        <v>0</v>
      </c>
      <c r="Q639" s="191">
        <v>0.027</v>
      </c>
      <c r="R639" s="191">
        <f>Q639*H639</f>
        <v>0.39463199999999998</v>
      </c>
      <c r="S639" s="191">
        <v>0</v>
      </c>
      <c r="T639" s="192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193" t="s">
        <v>333</v>
      </c>
      <c r="AT639" s="193" t="s">
        <v>209</v>
      </c>
      <c r="AU639" s="193" t="s">
        <v>86</v>
      </c>
      <c r="AY639" s="18" t="s">
        <v>168</v>
      </c>
      <c r="BE639" s="194">
        <f>IF(N639="základní",J639,0)</f>
        <v>0</v>
      </c>
      <c r="BF639" s="194">
        <f>IF(N639="snížená",J639,0)</f>
        <v>0</v>
      </c>
      <c r="BG639" s="194">
        <f>IF(N639="zákl. přenesená",J639,0)</f>
        <v>0</v>
      </c>
      <c r="BH639" s="194">
        <f>IF(N639="sníž. přenesená",J639,0)</f>
        <v>0</v>
      </c>
      <c r="BI639" s="194">
        <f>IF(N639="nulová",J639,0)</f>
        <v>0</v>
      </c>
      <c r="BJ639" s="18" t="s">
        <v>84</v>
      </c>
      <c r="BK639" s="194">
        <f>ROUND(I639*H639,2)</f>
        <v>0</v>
      </c>
      <c r="BL639" s="18" t="s">
        <v>250</v>
      </c>
      <c r="BM639" s="193" t="s">
        <v>2279</v>
      </c>
    </row>
    <row r="640" s="13" customFormat="1">
      <c r="A640" s="13"/>
      <c r="B640" s="211"/>
      <c r="C640" s="13"/>
      <c r="D640" s="195" t="s">
        <v>220</v>
      </c>
      <c r="E640" s="212" t="s">
        <v>1</v>
      </c>
      <c r="F640" s="213" t="s">
        <v>1282</v>
      </c>
      <c r="G640" s="13"/>
      <c r="H640" s="214">
        <v>14.616</v>
      </c>
      <c r="I640" s="215"/>
      <c r="J640" s="13"/>
      <c r="K640" s="13"/>
      <c r="L640" s="211"/>
      <c r="M640" s="216"/>
      <c r="N640" s="217"/>
      <c r="O640" s="217"/>
      <c r="P640" s="217"/>
      <c r="Q640" s="217"/>
      <c r="R640" s="217"/>
      <c r="S640" s="217"/>
      <c r="T640" s="218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12" t="s">
        <v>220</v>
      </c>
      <c r="AU640" s="212" t="s">
        <v>86</v>
      </c>
      <c r="AV640" s="13" t="s">
        <v>86</v>
      </c>
      <c r="AW640" s="13" t="s">
        <v>33</v>
      </c>
      <c r="AX640" s="13" t="s">
        <v>84</v>
      </c>
      <c r="AY640" s="212" t="s">
        <v>168</v>
      </c>
    </row>
    <row r="641" s="2" customFormat="1" ht="24.15" customHeight="1">
      <c r="A641" s="37"/>
      <c r="B641" s="180"/>
      <c r="C641" s="200" t="s">
        <v>1297</v>
      </c>
      <c r="D641" s="200" t="s">
        <v>209</v>
      </c>
      <c r="E641" s="201" t="s">
        <v>1290</v>
      </c>
      <c r="F641" s="202" t="s">
        <v>1291</v>
      </c>
      <c r="G641" s="203" t="s">
        <v>218</v>
      </c>
      <c r="H641" s="204">
        <v>38.975999999999999</v>
      </c>
      <c r="I641" s="205"/>
      <c r="J641" s="206">
        <f>ROUND(I641*H641,2)</f>
        <v>0</v>
      </c>
      <c r="K641" s="207"/>
      <c r="L641" s="208"/>
      <c r="M641" s="209" t="s">
        <v>1</v>
      </c>
      <c r="N641" s="210" t="s">
        <v>42</v>
      </c>
      <c r="O641" s="76"/>
      <c r="P641" s="191">
        <f>O641*H641</f>
        <v>0</v>
      </c>
      <c r="Q641" s="191">
        <v>0.027</v>
      </c>
      <c r="R641" s="191">
        <f>Q641*H641</f>
        <v>1.052352</v>
      </c>
      <c r="S641" s="191">
        <v>0</v>
      </c>
      <c r="T641" s="192">
        <f>S641*H641</f>
        <v>0</v>
      </c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R641" s="193" t="s">
        <v>333</v>
      </c>
      <c r="AT641" s="193" t="s">
        <v>209</v>
      </c>
      <c r="AU641" s="193" t="s">
        <v>86</v>
      </c>
      <c r="AY641" s="18" t="s">
        <v>168</v>
      </c>
      <c r="BE641" s="194">
        <f>IF(N641="základní",J641,0)</f>
        <v>0</v>
      </c>
      <c r="BF641" s="194">
        <f>IF(N641="snížená",J641,0)</f>
        <v>0</v>
      </c>
      <c r="BG641" s="194">
        <f>IF(N641="zákl. přenesená",J641,0)</f>
        <v>0</v>
      </c>
      <c r="BH641" s="194">
        <f>IF(N641="sníž. přenesená",J641,0)</f>
        <v>0</v>
      </c>
      <c r="BI641" s="194">
        <f>IF(N641="nulová",J641,0)</f>
        <v>0</v>
      </c>
      <c r="BJ641" s="18" t="s">
        <v>84</v>
      </c>
      <c r="BK641" s="194">
        <f>ROUND(I641*H641,2)</f>
        <v>0</v>
      </c>
      <c r="BL641" s="18" t="s">
        <v>250</v>
      </c>
      <c r="BM641" s="193" t="s">
        <v>2280</v>
      </c>
    </row>
    <row r="642" s="13" customFormat="1">
      <c r="A642" s="13"/>
      <c r="B642" s="211"/>
      <c r="C642" s="13"/>
      <c r="D642" s="195" t="s">
        <v>220</v>
      </c>
      <c r="E642" s="212" t="s">
        <v>1</v>
      </c>
      <c r="F642" s="213" t="s">
        <v>2277</v>
      </c>
      <c r="G642" s="13"/>
      <c r="H642" s="214">
        <v>38.975999999999999</v>
      </c>
      <c r="I642" s="215"/>
      <c r="J642" s="13"/>
      <c r="K642" s="13"/>
      <c r="L642" s="211"/>
      <c r="M642" s="216"/>
      <c r="N642" s="217"/>
      <c r="O642" s="217"/>
      <c r="P642" s="217"/>
      <c r="Q642" s="217"/>
      <c r="R642" s="217"/>
      <c r="S642" s="217"/>
      <c r="T642" s="218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12" t="s">
        <v>220</v>
      </c>
      <c r="AU642" s="212" t="s">
        <v>86</v>
      </c>
      <c r="AV642" s="13" t="s">
        <v>86</v>
      </c>
      <c r="AW642" s="13" t="s">
        <v>33</v>
      </c>
      <c r="AX642" s="13" t="s">
        <v>84</v>
      </c>
      <c r="AY642" s="212" t="s">
        <v>168</v>
      </c>
    </row>
    <row r="643" s="2" customFormat="1" ht="24.15" customHeight="1">
      <c r="A643" s="37"/>
      <c r="B643" s="180"/>
      <c r="C643" s="200" t="s">
        <v>1302</v>
      </c>
      <c r="D643" s="200" t="s">
        <v>209</v>
      </c>
      <c r="E643" s="201" t="s">
        <v>1294</v>
      </c>
      <c r="F643" s="202" t="s">
        <v>1295</v>
      </c>
      <c r="G643" s="203" t="s">
        <v>218</v>
      </c>
      <c r="H643" s="204">
        <v>19.488</v>
      </c>
      <c r="I643" s="205"/>
      <c r="J643" s="206">
        <f>ROUND(I643*H643,2)</f>
        <v>0</v>
      </c>
      <c r="K643" s="207"/>
      <c r="L643" s="208"/>
      <c r="M643" s="209" t="s">
        <v>1</v>
      </c>
      <c r="N643" s="210" t="s">
        <v>42</v>
      </c>
      <c r="O643" s="76"/>
      <c r="P643" s="191">
        <f>O643*H643</f>
        <v>0</v>
      </c>
      <c r="Q643" s="191">
        <v>0.027</v>
      </c>
      <c r="R643" s="191">
        <f>Q643*H643</f>
        <v>0.52617599999999998</v>
      </c>
      <c r="S643" s="191">
        <v>0</v>
      </c>
      <c r="T643" s="192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193" t="s">
        <v>333</v>
      </c>
      <c r="AT643" s="193" t="s">
        <v>209</v>
      </c>
      <c r="AU643" s="193" t="s">
        <v>86</v>
      </c>
      <c r="AY643" s="18" t="s">
        <v>168</v>
      </c>
      <c r="BE643" s="194">
        <f>IF(N643="základní",J643,0)</f>
        <v>0</v>
      </c>
      <c r="BF643" s="194">
        <f>IF(N643="snížená",J643,0)</f>
        <v>0</v>
      </c>
      <c r="BG643" s="194">
        <f>IF(N643="zákl. přenesená",J643,0)</f>
        <v>0</v>
      </c>
      <c r="BH643" s="194">
        <f>IF(N643="sníž. přenesená",J643,0)</f>
        <v>0</v>
      </c>
      <c r="BI643" s="194">
        <f>IF(N643="nulová",J643,0)</f>
        <v>0</v>
      </c>
      <c r="BJ643" s="18" t="s">
        <v>84</v>
      </c>
      <c r="BK643" s="194">
        <f>ROUND(I643*H643,2)</f>
        <v>0</v>
      </c>
      <c r="BL643" s="18" t="s">
        <v>250</v>
      </c>
      <c r="BM643" s="193" t="s">
        <v>2281</v>
      </c>
    </row>
    <row r="644" s="13" customFormat="1">
      <c r="A644" s="13"/>
      <c r="B644" s="211"/>
      <c r="C644" s="13"/>
      <c r="D644" s="195" t="s">
        <v>220</v>
      </c>
      <c r="E644" s="212" t="s">
        <v>1</v>
      </c>
      <c r="F644" s="213" t="s">
        <v>1284</v>
      </c>
      <c r="G644" s="13"/>
      <c r="H644" s="214">
        <v>19.488</v>
      </c>
      <c r="I644" s="215"/>
      <c r="J644" s="13"/>
      <c r="K644" s="13"/>
      <c r="L644" s="211"/>
      <c r="M644" s="216"/>
      <c r="N644" s="217"/>
      <c r="O644" s="217"/>
      <c r="P644" s="217"/>
      <c r="Q644" s="217"/>
      <c r="R644" s="217"/>
      <c r="S644" s="217"/>
      <c r="T644" s="218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12" t="s">
        <v>220</v>
      </c>
      <c r="AU644" s="212" t="s">
        <v>86</v>
      </c>
      <c r="AV644" s="13" t="s">
        <v>86</v>
      </c>
      <c r="AW644" s="13" t="s">
        <v>33</v>
      </c>
      <c r="AX644" s="13" t="s">
        <v>84</v>
      </c>
      <c r="AY644" s="212" t="s">
        <v>168</v>
      </c>
    </row>
    <row r="645" s="2" customFormat="1" ht="24.15" customHeight="1">
      <c r="A645" s="37"/>
      <c r="B645" s="180"/>
      <c r="C645" s="181" t="s">
        <v>1306</v>
      </c>
      <c r="D645" s="181" t="s">
        <v>171</v>
      </c>
      <c r="E645" s="182" t="s">
        <v>1307</v>
      </c>
      <c r="F645" s="183" t="s">
        <v>1308</v>
      </c>
      <c r="G645" s="184" t="s">
        <v>520</v>
      </c>
      <c r="H645" s="185">
        <v>143.16</v>
      </c>
      <c r="I645" s="186"/>
      <c r="J645" s="187">
        <f>ROUND(I645*H645,2)</f>
        <v>0</v>
      </c>
      <c r="K645" s="188"/>
      <c r="L645" s="38"/>
      <c r="M645" s="189" t="s">
        <v>1</v>
      </c>
      <c r="N645" s="190" t="s">
        <v>42</v>
      </c>
      <c r="O645" s="76"/>
      <c r="P645" s="191">
        <f>O645*H645</f>
        <v>0</v>
      </c>
      <c r="Q645" s="191">
        <v>6.0000000000000002E-05</v>
      </c>
      <c r="R645" s="191">
        <f>Q645*H645</f>
        <v>0.0085895999999999993</v>
      </c>
      <c r="S645" s="191">
        <v>0</v>
      </c>
      <c r="T645" s="192">
        <f>S645*H645</f>
        <v>0</v>
      </c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R645" s="193" t="s">
        <v>250</v>
      </c>
      <c r="AT645" s="193" t="s">
        <v>171</v>
      </c>
      <c r="AU645" s="193" t="s">
        <v>86</v>
      </c>
      <c r="AY645" s="18" t="s">
        <v>168</v>
      </c>
      <c r="BE645" s="194">
        <f>IF(N645="základní",J645,0)</f>
        <v>0</v>
      </c>
      <c r="BF645" s="194">
        <f>IF(N645="snížená",J645,0)</f>
        <v>0</v>
      </c>
      <c r="BG645" s="194">
        <f>IF(N645="zákl. přenesená",J645,0)</f>
        <v>0</v>
      </c>
      <c r="BH645" s="194">
        <f>IF(N645="sníž. přenesená",J645,0)</f>
        <v>0</v>
      </c>
      <c r="BI645" s="194">
        <f>IF(N645="nulová",J645,0)</f>
        <v>0</v>
      </c>
      <c r="BJ645" s="18" t="s">
        <v>84</v>
      </c>
      <c r="BK645" s="194">
        <f>ROUND(I645*H645,2)</f>
        <v>0</v>
      </c>
      <c r="BL645" s="18" t="s">
        <v>250</v>
      </c>
      <c r="BM645" s="193" t="s">
        <v>2282</v>
      </c>
    </row>
    <row r="646" s="13" customFormat="1">
      <c r="A646" s="13"/>
      <c r="B646" s="211"/>
      <c r="C646" s="13"/>
      <c r="D646" s="195" t="s">
        <v>220</v>
      </c>
      <c r="E646" s="212" t="s">
        <v>1</v>
      </c>
      <c r="F646" s="213" t="s">
        <v>2283</v>
      </c>
      <c r="G646" s="13"/>
      <c r="H646" s="214">
        <v>132.90000000000001</v>
      </c>
      <c r="I646" s="215"/>
      <c r="J646" s="13"/>
      <c r="K646" s="13"/>
      <c r="L646" s="211"/>
      <c r="M646" s="216"/>
      <c r="N646" s="217"/>
      <c r="O646" s="217"/>
      <c r="P646" s="217"/>
      <c r="Q646" s="217"/>
      <c r="R646" s="217"/>
      <c r="S646" s="217"/>
      <c r="T646" s="218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12" t="s">
        <v>220</v>
      </c>
      <c r="AU646" s="212" t="s">
        <v>86</v>
      </c>
      <c r="AV646" s="13" t="s">
        <v>86</v>
      </c>
      <c r="AW646" s="13" t="s">
        <v>33</v>
      </c>
      <c r="AX646" s="13" t="s">
        <v>77</v>
      </c>
      <c r="AY646" s="212" t="s">
        <v>168</v>
      </c>
    </row>
    <row r="647" s="15" customFormat="1">
      <c r="A647" s="15"/>
      <c r="B647" s="227"/>
      <c r="C647" s="15"/>
      <c r="D647" s="195" t="s">
        <v>220</v>
      </c>
      <c r="E647" s="228" t="s">
        <v>1</v>
      </c>
      <c r="F647" s="229" t="s">
        <v>1312</v>
      </c>
      <c r="G647" s="15"/>
      <c r="H647" s="230">
        <v>132.90000000000001</v>
      </c>
      <c r="I647" s="231"/>
      <c r="J647" s="15"/>
      <c r="K647" s="15"/>
      <c r="L647" s="227"/>
      <c r="M647" s="232"/>
      <c r="N647" s="233"/>
      <c r="O647" s="233"/>
      <c r="P647" s="233"/>
      <c r="Q647" s="233"/>
      <c r="R647" s="233"/>
      <c r="S647" s="233"/>
      <c r="T647" s="234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T647" s="228" t="s">
        <v>220</v>
      </c>
      <c r="AU647" s="228" t="s">
        <v>86</v>
      </c>
      <c r="AV647" s="15" t="s">
        <v>181</v>
      </c>
      <c r="AW647" s="15" t="s">
        <v>33</v>
      </c>
      <c r="AX647" s="15" t="s">
        <v>77</v>
      </c>
      <c r="AY647" s="228" t="s">
        <v>168</v>
      </c>
    </row>
    <row r="648" s="13" customFormat="1">
      <c r="A648" s="13"/>
      <c r="B648" s="211"/>
      <c r="C648" s="13"/>
      <c r="D648" s="195" t="s">
        <v>220</v>
      </c>
      <c r="E648" s="212" t="s">
        <v>1</v>
      </c>
      <c r="F648" s="213" t="s">
        <v>1313</v>
      </c>
      <c r="G648" s="13"/>
      <c r="H648" s="214">
        <v>10.26</v>
      </c>
      <c r="I648" s="215"/>
      <c r="J648" s="13"/>
      <c r="K648" s="13"/>
      <c r="L648" s="211"/>
      <c r="M648" s="216"/>
      <c r="N648" s="217"/>
      <c r="O648" s="217"/>
      <c r="P648" s="217"/>
      <c r="Q648" s="217"/>
      <c r="R648" s="217"/>
      <c r="S648" s="217"/>
      <c r="T648" s="218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12" t="s">
        <v>220</v>
      </c>
      <c r="AU648" s="212" t="s">
        <v>86</v>
      </c>
      <c r="AV648" s="13" t="s">
        <v>86</v>
      </c>
      <c r="AW648" s="13" t="s">
        <v>33</v>
      </c>
      <c r="AX648" s="13" t="s">
        <v>77</v>
      </c>
      <c r="AY648" s="212" t="s">
        <v>168</v>
      </c>
    </row>
    <row r="649" s="15" customFormat="1">
      <c r="A649" s="15"/>
      <c r="B649" s="227"/>
      <c r="C649" s="15"/>
      <c r="D649" s="195" t="s">
        <v>220</v>
      </c>
      <c r="E649" s="228" t="s">
        <v>1</v>
      </c>
      <c r="F649" s="229" t="s">
        <v>1314</v>
      </c>
      <c r="G649" s="15"/>
      <c r="H649" s="230">
        <v>10.26</v>
      </c>
      <c r="I649" s="231"/>
      <c r="J649" s="15"/>
      <c r="K649" s="15"/>
      <c r="L649" s="227"/>
      <c r="M649" s="232"/>
      <c r="N649" s="233"/>
      <c r="O649" s="233"/>
      <c r="P649" s="233"/>
      <c r="Q649" s="233"/>
      <c r="R649" s="233"/>
      <c r="S649" s="233"/>
      <c r="T649" s="234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28" t="s">
        <v>220</v>
      </c>
      <c r="AU649" s="228" t="s">
        <v>86</v>
      </c>
      <c r="AV649" s="15" t="s">
        <v>181</v>
      </c>
      <c r="AW649" s="15" t="s">
        <v>33</v>
      </c>
      <c r="AX649" s="15" t="s">
        <v>77</v>
      </c>
      <c r="AY649" s="228" t="s">
        <v>168</v>
      </c>
    </row>
    <row r="650" s="14" customFormat="1">
      <c r="A650" s="14"/>
      <c r="B650" s="219"/>
      <c r="C650" s="14"/>
      <c r="D650" s="195" t="s">
        <v>220</v>
      </c>
      <c r="E650" s="220" t="s">
        <v>1</v>
      </c>
      <c r="F650" s="221" t="s">
        <v>261</v>
      </c>
      <c r="G650" s="14"/>
      <c r="H650" s="222">
        <v>143.16</v>
      </c>
      <c r="I650" s="223"/>
      <c r="J650" s="14"/>
      <c r="K650" s="14"/>
      <c r="L650" s="219"/>
      <c r="M650" s="224"/>
      <c r="N650" s="225"/>
      <c r="O650" s="225"/>
      <c r="P650" s="225"/>
      <c r="Q650" s="225"/>
      <c r="R650" s="225"/>
      <c r="S650" s="225"/>
      <c r="T650" s="22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20" t="s">
        <v>220</v>
      </c>
      <c r="AU650" s="220" t="s">
        <v>86</v>
      </c>
      <c r="AV650" s="14" t="s">
        <v>175</v>
      </c>
      <c r="AW650" s="14" t="s">
        <v>33</v>
      </c>
      <c r="AX650" s="14" t="s">
        <v>84</v>
      </c>
      <c r="AY650" s="220" t="s">
        <v>168</v>
      </c>
    </row>
    <row r="651" s="2" customFormat="1" ht="24.15" customHeight="1">
      <c r="A651" s="37"/>
      <c r="B651" s="180"/>
      <c r="C651" s="181" t="s">
        <v>1315</v>
      </c>
      <c r="D651" s="181" t="s">
        <v>171</v>
      </c>
      <c r="E651" s="182" t="s">
        <v>1316</v>
      </c>
      <c r="F651" s="183" t="s">
        <v>1317</v>
      </c>
      <c r="G651" s="184" t="s">
        <v>520</v>
      </c>
      <c r="H651" s="185">
        <v>143.16</v>
      </c>
      <c r="I651" s="186"/>
      <c r="J651" s="187">
        <f>ROUND(I651*H651,2)</f>
        <v>0</v>
      </c>
      <c r="K651" s="188"/>
      <c r="L651" s="38"/>
      <c r="M651" s="189" t="s">
        <v>1</v>
      </c>
      <c r="N651" s="190" t="s">
        <v>42</v>
      </c>
      <c r="O651" s="76"/>
      <c r="P651" s="191">
        <f>O651*H651</f>
        <v>0</v>
      </c>
      <c r="Q651" s="191">
        <v>6.9999999999999994E-05</v>
      </c>
      <c r="R651" s="191">
        <f>Q651*H651</f>
        <v>0.010021199999999999</v>
      </c>
      <c r="S651" s="191">
        <v>0</v>
      </c>
      <c r="T651" s="192">
        <f>S651*H651</f>
        <v>0</v>
      </c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R651" s="193" t="s">
        <v>250</v>
      </c>
      <c r="AT651" s="193" t="s">
        <v>171</v>
      </c>
      <c r="AU651" s="193" t="s">
        <v>86</v>
      </c>
      <c r="AY651" s="18" t="s">
        <v>168</v>
      </c>
      <c r="BE651" s="194">
        <f>IF(N651="základní",J651,0)</f>
        <v>0</v>
      </c>
      <c r="BF651" s="194">
        <f>IF(N651="snížená",J651,0)</f>
        <v>0</v>
      </c>
      <c r="BG651" s="194">
        <f>IF(N651="zákl. přenesená",J651,0)</f>
        <v>0</v>
      </c>
      <c r="BH651" s="194">
        <f>IF(N651="sníž. přenesená",J651,0)</f>
        <v>0</v>
      </c>
      <c r="BI651" s="194">
        <f>IF(N651="nulová",J651,0)</f>
        <v>0</v>
      </c>
      <c r="BJ651" s="18" t="s">
        <v>84</v>
      </c>
      <c r="BK651" s="194">
        <f>ROUND(I651*H651,2)</f>
        <v>0</v>
      </c>
      <c r="BL651" s="18" t="s">
        <v>250</v>
      </c>
      <c r="BM651" s="193" t="s">
        <v>2284</v>
      </c>
    </row>
    <row r="652" s="2" customFormat="1" ht="37.8" customHeight="1">
      <c r="A652" s="37"/>
      <c r="B652" s="180"/>
      <c r="C652" s="181" t="s">
        <v>1319</v>
      </c>
      <c r="D652" s="181" t="s">
        <v>171</v>
      </c>
      <c r="E652" s="182" t="s">
        <v>1320</v>
      </c>
      <c r="F652" s="183" t="s">
        <v>1321</v>
      </c>
      <c r="G652" s="184" t="s">
        <v>316</v>
      </c>
      <c r="H652" s="185">
        <v>1</v>
      </c>
      <c r="I652" s="186"/>
      <c r="J652" s="187">
        <f>ROUND(I652*H652,2)</f>
        <v>0</v>
      </c>
      <c r="K652" s="188"/>
      <c r="L652" s="38"/>
      <c r="M652" s="189" t="s">
        <v>1</v>
      </c>
      <c r="N652" s="190" t="s">
        <v>42</v>
      </c>
      <c r="O652" s="76"/>
      <c r="P652" s="191">
        <f>O652*H652</f>
        <v>0</v>
      </c>
      <c r="Q652" s="191">
        <v>0</v>
      </c>
      <c r="R652" s="191">
        <f>Q652*H652</f>
        <v>0</v>
      </c>
      <c r="S652" s="191">
        <v>0</v>
      </c>
      <c r="T652" s="192">
        <f>S652*H652</f>
        <v>0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193" t="s">
        <v>250</v>
      </c>
      <c r="AT652" s="193" t="s">
        <v>171</v>
      </c>
      <c r="AU652" s="193" t="s">
        <v>86</v>
      </c>
      <c r="AY652" s="18" t="s">
        <v>168</v>
      </c>
      <c r="BE652" s="194">
        <f>IF(N652="základní",J652,0)</f>
        <v>0</v>
      </c>
      <c r="BF652" s="194">
        <f>IF(N652="snížená",J652,0)</f>
        <v>0</v>
      </c>
      <c r="BG652" s="194">
        <f>IF(N652="zákl. přenesená",J652,0)</f>
        <v>0</v>
      </c>
      <c r="BH652" s="194">
        <f>IF(N652="sníž. přenesená",J652,0)</f>
        <v>0</v>
      </c>
      <c r="BI652" s="194">
        <f>IF(N652="nulová",J652,0)</f>
        <v>0</v>
      </c>
      <c r="BJ652" s="18" t="s">
        <v>84</v>
      </c>
      <c r="BK652" s="194">
        <f>ROUND(I652*H652,2)</f>
        <v>0</v>
      </c>
      <c r="BL652" s="18" t="s">
        <v>250</v>
      </c>
      <c r="BM652" s="193" t="s">
        <v>2285</v>
      </c>
    </row>
    <row r="653" s="2" customFormat="1" ht="37.8" customHeight="1">
      <c r="A653" s="37"/>
      <c r="B653" s="180"/>
      <c r="C653" s="200" t="s">
        <v>1324</v>
      </c>
      <c r="D653" s="200" t="s">
        <v>209</v>
      </c>
      <c r="E653" s="201" t="s">
        <v>1325</v>
      </c>
      <c r="F653" s="202" t="s">
        <v>1326</v>
      </c>
      <c r="G653" s="203" t="s">
        <v>218</v>
      </c>
      <c r="H653" s="204">
        <v>6.5659999999999998</v>
      </c>
      <c r="I653" s="205"/>
      <c r="J653" s="206">
        <f>ROUND(I653*H653,2)</f>
        <v>0</v>
      </c>
      <c r="K653" s="207"/>
      <c r="L653" s="208"/>
      <c r="M653" s="209" t="s">
        <v>1</v>
      </c>
      <c r="N653" s="210" t="s">
        <v>42</v>
      </c>
      <c r="O653" s="76"/>
      <c r="P653" s="191">
        <f>O653*H653</f>
        <v>0</v>
      </c>
      <c r="Q653" s="191">
        <v>0.038289999999999998</v>
      </c>
      <c r="R653" s="191">
        <f>Q653*H653</f>
        <v>0.25141213999999995</v>
      </c>
      <c r="S653" s="191">
        <v>0</v>
      </c>
      <c r="T653" s="192">
        <f>S653*H653</f>
        <v>0</v>
      </c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R653" s="193" t="s">
        <v>333</v>
      </c>
      <c r="AT653" s="193" t="s">
        <v>209</v>
      </c>
      <c r="AU653" s="193" t="s">
        <v>86</v>
      </c>
      <c r="AY653" s="18" t="s">
        <v>168</v>
      </c>
      <c r="BE653" s="194">
        <f>IF(N653="základní",J653,0)</f>
        <v>0</v>
      </c>
      <c r="BF653" s="194">
        <f>IF(N653="snížená",J653,0)</f>
        <v>0</v>
      </c>
      <c r="BG653" s="194">
        <f>IF(N653="zákl. přenesená",J653,0)</f>
        <v>0</v>
      </c>
      <c r="BH653" s="194">
        <f>IF(N653="sníž. přenesená",J653,0)</f>
        <v>0</v>
      </c>
      <c r="BI653" s="194">
        <f>IF(N653="nulová",J653,0)</f>
        <v>0</v>
      </c>
      <c r="BJ653" s="18" t="s">
        <v>84</v>
      </c>
      <c r="BK653" s="194">
        <f>ROUND(I653*H653,2)</f>
        <v>0</v>
      </c>
      <c r="BL653" s="18" t="s">
        <v>250</v>
      </c>
      <c r="BM653" s="193" t="s">
        <v>2286</v>
      </c>
    </row>
    <row r="654" s="2" customFormat="1">
      <c r="A654" s="37"/>
      <c r="B654" s="38"/>
      <c r="C654" s="37"/>
      <c r="D654" s="195" t="s">
        <v>188</v>
      </c>
      <c r="E654" s="37"/>
      <c r="F654" s="196" t="s">
        <v>1328</v>
      </c>
      <c r="G654" s="37"/>
      <c r="H654" s="37"/>
      <c r="I654" s="197"/>
      <c r="J654" s="37"/>
      <c r="K654" s="37"/>
      <c r="L654" s="38"/>
      <c r="M654" s="198"/>
      <c r="N654" s="199"/>
      <c r="O654" s="76"/>
      <c r="P654" s="76"/>
      <c r="Q654" s="76"/>
      <c r="R654" s="76"/>
      <c r="S654" s="76"/>
      <c r="T654" s="7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T654" s="18" t="s">
        <v>188</v>
      </c>
      <c r="AU654" s="18" t="s">
        <v>86</v>
      </c>
    </row>
    <row r="655" s="13" customFormat="1">
      <c r="A655" s="13"/>
      <c r="B655" s="211"/>
      <c r="C655" s="13"/>
      <c r="D655" s="195" t="s">
        <v>220</v>
      </c>
      <c r="E655" s="13"/>
      <c r="F655" s="213" t="s">
        <v>1329</v>
      </c>
      <c r="G655" s="13"/>
      <c r="H655" s="214">
        <v>6.5659999999999998</v>
      </c>
      <c r="I655" s="215"/>
      <c r="J655" s="13"/>
      <c r="K655" s="13"/>
      <c r="L655" s="211"/>
      <c r="M655" s="216"/>
      <c r="N655" s="217"/>
      <c r="O655" s="217"/>
      <c r="P655" s="217"/>
      <c r="Q655" s="217"/>
      <c r="R655" s="217"/>
      <c r="S655" s="217"/>
      <c r="T655" s="218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12" t="s">
        <v>220</v>
      </c>
      <c r="AU655" s="212" t="s">
        <v>86</v>
      </c>
      <c r="AV655" s="13" t="s">
        <v>86</v>
      </c>
      <c r="AW655" s="13" t="s">
        <v>3</v>
      </c>
      <c r="AX655" s="13" t="s">
        <v>84</v>
      </c>
      <c r="AY655" s="212" t="s">
        <v>168</v>
      </c>
    </row>
    <row r="656" s="2" customFormat="1" ht="16.5" customHeight="1">
      <c r="A656" s="37"/>
      <c r="B656" s="180"/>
      <c r="C656" s="181" t="s">
        <v>1330</v>
      </c>
      <c r="D656" s="181" t="s">
        <v>171</v>
      </c>
      <c r="E656" s="182" t="s">
        <v>1331</v>
      </c>
      <c r="F656" s="183" t="s">
        <v>1332</v>
      </c>
      <c r="G656" s="184" t="s">
        <v>316</v>
      </c>
      <c r="H656" s="185">
        <v>1</v>
      </c>
      <c r="I656" s="186"/>
      <c r="J656" s="187">
        <f>ROUND(I656*H656,2)</f>
        <v>0</v>
      </c>
      <c r="K656" s="188"/>
      <c r="L656" s="38"/>
      <c r="M656" s="189" t="s">
        <v>1</v>
      </c>
      <c r="N656" s="190" t="s">
        <v>42</v>
      </c>
      <c r="O656" s="76"/>
      <c r="P656" s="191">
        <f>O656*H656</f>
        <v>0</v>
      </c>
      <c r="Q656" s="191">
        <v>0</v>
      </c>
      <c r="R656" s="191">
        <f>Q656*H656</f>
        <v>0</v>
      </c>
      <c r="S656" s="191">
        <v>0</v>
      </c>
      <c r="T656" s="192">
        <f>S656*H656</f>
        <v>0</v>
      </c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R656" s="193" t="s">
        <v>250</v>
      </c>
      <c r="AT656" s="193" t="s">
        <v>171</v>
      </c>
      <c r="AU656" s="193" t="s">
        <v>86</v>
      </c>
      <c r="AY656" s="18" t="s">
        <v>168</v>
      </c>
      <c r="BE656" s="194">
        <f>IF(N656="základní",J656,0)</f>
        <v>0</v>
      </c>
      <c r="BF656" s="194">
        <f>IF(N656="snížená",J656,0)</f>
        <v>0</v>
      </c>
      <c r="BG656" s="194">
        <f>IF(N656="zákl. přenesená",J656,0)</f>
        <v>0</v>
      </c>
      <c r="BH656" s="194">
        <f>IF(N656="sníž. přenesená",J656,0)</f>
        <v>0</v>
      </c>
      <c r="BI656" s="194">
        <f>IF(N656="nulová",J656,0)</f>
        <v>0</v>
      </c>
      <c r="BJ656" s="18" t="s">
        <v>84</v>
      </c>
      <c r="BK656" s="194">
        <f>ROUND(I656*H656,2)</f>
        <v>0</v>
      </c>
      <c r="BL656" s="18" t="s">
        <v>250</v>
      </c>
      <c r="BM656" s="193" t="s">
        <v>2287</v>
      </c>
    </row>
    <row r="657" s="13" customFormat="1">
      <c r="A657" s="13"/>
      <c r="B657" s="211"/>
      <c r="C657" s="13"/>
      <c r="D657" s="195" t="s">
        <v>220</v>
      </c>
      <c r="E657" s="212" t="s">
        <v>1</v>
      </c>
      <c r="F657" s="213" t="s">
        <v>84</v>
      </c>
      <c r="G657" s="13"/>
      <c r="H657" s="214">
        <v>1</v>
      </c>
      <c r="I657" s="215"/>
      <c r="J657" s="13"/>
      <c r="K657" s="13"/>
      <c r="L657" s="211"/>
      <c r="M657" s="216"/>
      <c r="N657" s="217"/>
      <c r="O657" s="217"/>
      <c r="P657" s="217"/>
      <c r="Q657" s="217"/>
      <c r="R657" s="217"/>
      <c r="S657" s="217"/>
      <c r="T657" s="218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12" t="s">
        <v>220</v>
      </c>
      <c r="AU657" s="212" t="s">
        <v>86</v>
      </c>
      <c r="AV657" s="13" t="s">
        <v>86</v>
      </c>
      <c r="AW657" s="13" t="s">
        <v>33</v>
      </c>
      <c r="AX657" s="13" t="s">
        <v>84</v>
      </c>
      <c r="AY657" s="212" t="s">
        <v>168</v>
      </c>
    </row>
    <row r="658" s="2" customFormat="1" ht="16.5" customHeight="1">
      <c r="A658" s="37"/>
      <c r="B658" s="180"/>
      <c r="C658" s="200" t="s">
        <v>1334</v>
      </c>
      <c r="D658" s="200" t="s">
        <v>209</v>
      </c>
      <c r="E658" s="201" t="s">
        <v>1335</v>
      </c>
      <c r="F658" s="202" t="s">
        <v>1336</v>
      </c>
      <c r="G658" s="203" t="s">
        <v>316</v>
      </c>
      <c r="H658" s="204">
        <v>1</v>
      </c>
      <c r="I658" s="205"/>
      <c r="J658" s="206">
        <f>ROUND(I658*H658,2)</f>
        <v>0</v>
      </c>
      <c r="K658" s="207"/>
      <c r="L658" s="208"/>
      <c r="M658" s="209" t="s">
        <v>1</v>
      </c>
      <c r="N658" s="210" t="s">
        <v>42</v>
      </c>
      <c r="O658" s="76"/>
      <c r="P658" s="191">
        <f>O658*H658</f>
        <v>0</v>
      </c>
      <c r="Q658" s="191">
        <v>0.0023999999999999998</v>
      </c>
      <c r="R658" s="191">
        <f>Q658*H658</f>
        <v>0.0023999999999999998</v>
      </c>
      <c r="S658" s="191">
        <v>0</v>
      </c>
      <c r="T658" s="192">
        <f>S658*H658</f>
        <v>0</v>
      </c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R658" s="193" t="s">
        <v>333</v>
      </c>
      <c r="AT658" s="193" t="s">
        <v>209</v>
      </c>
      <c r="AU658" s="193" t="s">
        <v>86</v>
      </c>
      <c r="AY658" s="18" t="s">
        <v>168</v>
      </c>
      <c r="BE658" s="194">
        <f>IF(N658="základní",J658,0)</f>
        <v>0</v>
      </c>
      <c r="BF658" s="194">
        <f>IF(N658="snížená",J658,0)</f>
        <v>0</v>
      </c>
      <c r="BG658" s="194">
        <f>IF(N658="zákl. přenesená",J658,0)</f>
        <v>0</v>
      </c>
      <c r="BH658" s="194">
        <f>IF(N658="sníž. přenesená",J658,0)</f>
        <v>0</v>
      </c>
      <c r="BI658" s="194">
        <f>IF(N658="nulová",J658,0)</f>
        <v>0</v>
      </c>
      <c r="BJ658" s="18" t="s">
        <v>84</v>
      </c>
      <c r="BK658" s="194">
        <f>ROUND(I658*H658,2)</f>
        <v>0</v>
      </c>
      <c r="BL658" s="18" t="s">
        <v>250</v>
      </c>
      <c r="BM658" s="193" t="s">
        <v>2288</v>
      </c>
    </row>
    <row r="659" s="2" customFormat="1" ht="16.5" customHeight="1">
      <c r="A659" s="37"/>
      <c r="B659" s="180"/>
      <c r="C659" s="181" t="s">
        <v>1338</v>
      </c>
      <c r="D659" s="181" t="s">
        <v>171</v>
      </c>
      <c r="E659" s="182" t="s">
        <v>1339</v>
      </c>
      <c r="F659" s="183" t="s">
        <v>1340</v>
      </c>
      <c r="G659" s="184" t="s">
        <v>316</v>
      </c>
      <c r="H659" s="185">
        <v>1</v>
      </c>
      <c r="I659" s="186"/>
      <c r="J659" s="187">
        <f>ROUND(I659*H659,2)</f>
        <v>0</v>
      </c>
      <c r="K659" s="188"/>
      <c r="L659" s="38"/>
      <c r="M659" s="189" t="s">
        <v>1</v>
      </c>
      <c r="N659" s="190" t="s">
        <v>42</v>
      </c>
      <c r="O659" s="76"/>
      <c r="P659" s="191">
        <f>O659*H659</f>
        <v>0</v>
      </c>
      <c r="Q659" s="191">
        <v>0</v>
      </c>
      <c r="R659" s="191">
        <f>Q659*H659</f>
        <v>0</v>
      </c>
      <c r="S659" s="191">
        <v>0</v>
      </c>
      <c r="T659" s="192">
        <f>S659*H659</f>
        <v>0</v>
      </c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R659" s="193" t="s">
        <v>250</v>
      </c>
      <c r="AT659" s="193" t="s">
        <v>171</v>
      </c>
      <c r="AU659" s="193" t="s">
        <v>86</v>
      </c>
      <c r="AY659" s="18" t="s">
        <v>168</v>
      </c>
      <c r="BE659" s="194">
        <f>IF(N659="základní",J659,0)</f>
        <v>0</v>
      </c>
      <c r="BF659" s="194">
        <f>IF(N659="snížená",J659,0)</f>
        <v>0</v>
      </c>
      <c r="BG659" s="194">
        <f>IF(N659="zákl. přenesená",J659,0)</f>
        <v>0</v>
      </c>
      <c r="BH659" s="194">
        <f>IF(N659="sníž. přenesená",J659,0)</f>
        <v>0</v>
      </c>
      <c r="BI659" s="194">
        <f>IF(N659="nulová",J659,0)</f>
        <v>0</v>
      </c>
      <c r="BJ659" s="18" t="s">
        <v>84</v>
      </c>
      <c r="BK659" s="194">
        <f>ROUND(I659*H659,2)</f>
        <v>0</v>
      </c>
      <c r="BL659" s="18" t="s">
        <v>250</v>
      </c>
      <c r="BM659" s="193" t="s">
        <v>2289</v>
      </c>
    </row>
    <row r="660" s="13" customFormat="1">
      <c r="A660" s="13"/>
      <c r="B660" s="211"/>
      <c r="C660" s="13"/>
      <c r="D660" s="195" t="s">
        <v>220</v>
      </c>
      <c r="E660" s="212" t="s">
        <v>1</v>
      </c>
      <c r="F660" s="213" t="s">
        <v>84</v>
      </c>
      <c r="G660" s="13"/>
      <c r="H660" s="214">
        <v>1</v>
      </c>
      <c r="I660" s="215"/>
      <c r="J660" s="13"/>
      <c r="K660" s="13"/>
      <c r="L660" s="211"/>
      <c r="M660" s="216"/>
      <c r="N660" s="217"/>
      <c r="O660" s="217"/>
      <c r="P660" s="217"/>
      <c r="Q660" s="217"/>
      <c r="R660" s="217"/>
      <c r="S660" s="217"/>
      <c r="T660" s="218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12" t="s">
        <v>220</v>
      </c>
      <c r="AU660" s="212" t="s">
        <v>86</v>
      </c>
      <c r="AV660" s="13" t="s">
        <v>86</v>
      </c>
      <c r="AW660" s="13" t="s">
        <v>33</v>
      </c>
      <c r="AX660" s="13" t="s">
        <v>84</v>
      </c>
      <c r="AY660" s="212" t="s">
        <v>168</v>
      </c>
    </row>
    <row r="661" s="2" customFormat="1" ht="16.5" customHeight="1">
      <c r="A661" s="37"/>
      <c r="B661" s="180"/>
      <c r="C661" s="200" t="s">
        <v>1342</v>
      </c>
      <c r="D661" s="200" t="s">
        <v>209</v>
      </c>
      <c r="E661" s="201" t="s">
        <v>1343</v>
      </c>
      <c r="F661" s="202" t="s">
        <v>1344</v>
      </c>
      <c r="G661" s="203" t="s">
        <v>316</v>
      </c>
      <c r="H661" s="204">
        <v>1</v>
      </c>
      <c r="I661" s="205"/>
      <c r="J661" s="206">
        <f>ROUND(I661*H661,2)</f>
        <v>0</v>
      </c>
      <c r="K661" s="207"/>
      <c r="L661" s="208"/>
      <c r="M661" s="209" t="s">
        <v>1</v>
      </c>
      <c r="N661" s="210" t="s">
        <v>42</v>
      </c>
      <c r="O661" s="76"/>
      <c r="P661" s="191">
        <f>O661*H661</f>
        <v>0</v>
      </c>
      <c r="Q661" s="191">
        <v>0.0022000000000000001</v>
      </c>
      <c r="R661" s="191">
        <f>Q661*H661</f>
        <v>0.0022000000000000001</v>
      </c>
      <c r="S661" s="191">
        <v>0</v>
      </c>
      <c r="T661" s="192">
        <f>S661*H661</f>
        <v>0</v>
      </c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R661" s="193" t="s">
        <v>333</v>
      </c>
      <c r="AT661" s="193" t="s">
        <v>209</v>
      </c>
      <c r="AU661" s="193" t="s">
        <v>86</v>
      </c>
      <c r="AY661" s="18" t="s">
        <v>168</v>
      </c>
      <c r="BE661" s="194">
        <f>IF(N661="základní",J661,0)</f>
        <v>0</v>
      </c>
      <c r="BF661" s="194">
        <f>IF(N661="snížená",J661,0)</f>
        <v>0</v>
      </c>
      <c r="BG661" s="194">
        <f>IF(N661="zákl. přenesená",J661,0)</f>
        <v>0</v>
      </c>
      <c r="BH661" s="194">
        <f>IF(N661="sníž. přenesená",J661,0)</f>
        <v>0</v>
      </c>
      <c r="BI661" s="194">
        <f>IF(N661="nulová",J661,0)</f>
        <v>0</v>
      </c>
      <c r="BJ661" s="18" t="s">
        <v>84</v>
      </c>
      <c r="BK661" s="194">
        <f>ROUND(I661*H661,2)</f>
        <v>0</v>
      </c>
      <c r="BL661" s="18" t="s">
        <v>250</v>
      </c>
      <c r="BM661" s="193" t="s">
        <v>2290</v>
      </c>
    </row>
    <row r="662" s="2" customFormat="1" ht="24.15" customHeight="1">
      <c r="A662" s="37"/>
      <c r="B662" s="180"/>
      <c r="C662" s="181" t="s">
        <v>1346</v>
      </c>
      <c r="D662" s="181" t="s">
        <v>171</v>
      </c>
      <c r="E662" s="182" t="s">
        <v>1347</v>
      </c>
      <c r="F662" s="183" t="s">
        <v>1348</v>
      </c>
      <c r="G662" s="184" t="s">
        <v>520</v>
      </c>
      <c r="H662" s="185">
        <v>4.5999999999999996</v>
      </c>
      <c r="I662" s="186"/>
      <c r="J662" s="187">
        <f>ROUND(I662*H662,2)</f>
        <v>0</v>
      </c>
      <c r="K662" s="188"/>
      <c r="L662" s="38"/>
      <c r="M662" s="189" t="s">
        <v>1</v>
      </c>
      <c r="N662" s="190" t="s">
        <v>42</v>
      </c>
      <c r="O662" s="76"/>
      <c r="P662" s="191">
        <f>O662*H662</f>
        <v>0</v>
      </c>
      <c r="Q662" s="191">
        <v>0</v>
      </c>
      <c r="R662" s="191">
        <f>Q662*H662</f>
        <v>0</v>
      </c>
      <c r="S662" s="191">
        <v>0</v>
      </c>
      <c r="T662" s="192">
        <f>S662*H662</f>
        <v>0</v>
      </c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R662" s="193" t="s">
        <v>250</v>
      </c>
      <c r="AT662" s="193" t="s">
        <v>171</v>
      </c>
      <c r="AU662" s="193" t="s">
        <v>86</v>
      </c>
      <c r="AY662" s="18" t="s">
        <v>168</v>
      </c>
      <c r="BE662" s="194">
        <f>IF(N662="základní",J662,0)</f>
        <v>0</v>
      </c>
      <c r="BF662" s="194">
        <f>IF(N662="snížená",J662,0)</f>
        <v>0</v>
      </c>
      <c r="BG662" s="194">
        <f>IF(N662="zákl. přenesená",J662,0)</f>
        <v>0</v>
      </c>
      <c r="BH662" s="194">
        <f>IF(N662="sníž. přenesená",J662,0)</f>
        <v>0</v>
      </c>
      <c r="BI662" s="194">
        <f>IF(N662="nulová",J662,0)</f>
        <v>0</v>
      </c>
      <c r="BJ662" s="18" t="s">
        <v>84</v>
      </c>
      <c r="BK662" s="194">
        <f>ROUND(I662*H662,2)</f>
        <v>0</v>
      </c>
      <c r="BL662" s="18" t="s">
        <v>250</v>
      </c>
      <c r="BM662" s="193" t="s">
        <v>2291</v>
      </c>
    </row>
    <row r="663" s="2" customFormat="1" ht="37.8" customHeight="1">
      <c r="A663" s="37"/>
      <c r="B663" s="180"/>
      <c r="C663" s="200" t="s">
        <v>1350</v>
      </c>
      <c r="D663" s="200" t="s">
        <v>209</v>
      </c>
      <c r="E663" s="201" t="s">
        <v>1351</v>
      </c>
      <c r="F663" s="202" t="s">
        <v>1352</v>
      </c>
      <c r="G663" s="203" t="s">
        <v>520</v>
      </c>
      <c r="H663" s="204">
        <v>4.5999999999999996</v>
      </c>
      <c r="I663" s="205"/>
      <c r="J663" s="206">
        <f>ROUND(I663*H663,2)</f>
        <v>0</v>
      </c>
      <c r="K663" s="207"/>
      <c r="L663" s="208"/>
      <c r="M663" s="209" t="s">
        <v>1</v>
      </c>
      <c r="N663" s="210" t="s">
        <v>42</v>
      </c>
      <c r="O663" s="76"/>
      <c r="P663" s="191">
        <f>O663*H663</f>
        <v>0</v>
      </c>
      <c r="Q663" s="191">
        <v>0.053100000000000001</v>
      </c>
      <c r="R663" s="191">
        <f>Q663*H663</f>
        <v>0.24425999999999998</v>
      </c>
      <c r="S663" s="191">
        <v>0</v>
      </c>
      <c r="T663" s="192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193" t="s">
        <v>333</v>
      </c>
      <c r="AT663" s="193" t="s">
        <v>209</v>
      </c>
      <c r="AU663" s="193" t="s">
        <v>86</v>
      </c>
      <c r="AY663" s="18" t="s">
        <v>168</v>
      </c>
      <c r="BE663" s="194">
        <f>IF(N663="základní",J663,0)</f>
        <v>0</v>
      </c>
      <c r="BF663" s="194">
        <f>IF(N663="snížená",J663,0)</f>
        <v>0</v>
      </c>
      <c r="BG663" s="194">
        <f>IF(N663="zákl. přenesená",J663,0)</f>
        <v>0</v>
      </c>
      <c r="BH663" s="194">
        <f>IF(N663="sníž. přenesená",J663,0)</f>
        <v>0</v>
      </c>
      <c r="BI663" s="194">
        <f>IF(N663="nulová",J663,0)</f>
        <v>0</v>
      </c>
      <c r="BJ663" s="18" t="s">
        <v>84</v>
      </c>
      <c r="BK663" s="194">
        <f>ROUND(I663*H663,2)</f>
        <v>0</v>
      </c>
      <c r="BL663" s="18" t="s">
        <v>250</v>
      </c>
      <c r="BM663" s="193" t="s">
        <v>2292</v>
      </c>
    </row>
    <row r="664" s="2" customFormat="1" ht="21.75" customHeight="1">
      <c r="A664" s="37"/>
      <c r="B664" s="180"/>
      <c r="C664" s="200" t="s">
        <v>1354</v>
      </c>
      <c r="D664" s="200" t="s">
        <v>209</v>
      </c>
      <c r="E664" s="201" t="s">
        <v>1355</v>
      </c>
      <c r="F664" s="202" t="s">
        <v>1356</v>
      </c>
      <c r="G664" s="203" t="s">
        <v>1357</v>
      </c>
      <c r="H664" s="204">
        <v>1</v>
      </c>
      <c r="I664" s="205"/>
      <c r="J664" s="206">
        <f>ROUND(I664*H664,2)</f>
        <v>0</v>
      </c>
      <c r="K664" s="207"/>
      <c r="L664" s="208"/>
      <c r="M664" s="209" t="s">
        <v>1</v>
      </c>
      <c r="N664" s="210" t="s">
        <v>42</v>
      </c>
      <c r="O664" s="76"/>
      <c r="P664" s="191">
        <f>O664*H664</f>
        <v>0</v>
      </c>
      <c r="Q664" s="191">
        <v>0.014999999999999999</v>
      </c>
      <c r="R664" s="191">
        <f>Q664*H664</f>
        <v>0.014999999999999999</v>
      </c>
      <c r="S664" s="191">
        <v>0</v>
      </c>
      <c r="T664" s="192">
        <f>S664*H664</f>
        <v>0</v>
      </c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R664" s="193" t="s">
        <v>333</v>
      </c>
      <c r="AT664" s="193" t="s">
        <v>209</v>
      </c>
      <c r="AU664" s="193" t="s">
        <v>86</v>
      </c>
      <c r="AY664" s="18" t="s">
        <v>168</v>
      </c>
      <c r="BE664" s="194">
        <f>IF(N664="základní",J664,0)</f>
        <v>0</v>
      </c>
      <c r="BF664" s="194">
        <f>IF(N664="snížená",J664,0)</f>
        <v>0</v>
      </c>
      <c r="BG664" s="194">
        <f>IF(N664="zákl. přenesená",J664,0)</f>
        <v>0</v>
      </c>
      <c r="BH664" s="194">
        <f>IF(N664="sníž. přenesená",J664,0)</f>
        <v>0</v>
      </c>
      <c r="BI664" s="194">
        <f>IF(N664="nulová",J664,0)</f>
        <v>0</v>
      </c>
      <c r="BJ664" s="18" t="s">
        <v>84</v>
      </c>
      <c r="BK664" s="194">
        <f>ROUND(I664*H664,2)</f>
        <v>0</v>
      </c>
      <c r="BL664" s="18" t="s">
        <v>250</v>
      </c>
      <c r="BM664" s="193" t="s">
        <v>2293</v>
      </c>
    </row>
    <row r="665" s="2" customFormat="1" ht="24.15" customHeight="1">
      <c r="A665" s="37"/>
      <c r="B665" s="180"/>
      <c r="C665" s="181" t="s">
        <v>1359</v>
      </c>
      <c r="D665" s="181" t="s">
        <v>171</v>
      </c>
      <c r="E665" s="182" t="s">
        <v>1364</v>
      </c>
      <c r="F665" s="183" t="s">
        <v>1365</v>
      </c>
      <c r="G665" s="184" t="s">
        <v>520</v>
      </c>
      <c r="H665" s="185">
        <v>4</v>
      </c>
      <c r="I665" s="186"/>
      <c r="J665" s="187">
        <f>ROUND(I665*H665,2)</f>
        <v>0</v>
      </c>
      <c r="K665" s="188"/>
      <c r="L665" s="38"/>
      <c r="M665" s="189" t="s">
        <v>1</v>
      </c>
      <c r="N665" s="190" t="s">
        <v>42</v>
      </c>
      <c r="O665" s="76"/>
      <c r="P665" s="191">
        <f>O665*H665</f>
        <v>0</v>
      </c>
      <c r="Q665" s="191">
        <v>0</v>
      </c>
      <c r="R665" s="191">
        <f>Q665*H665</f>
        <v>0</v>
      </c>
      <c r="S665" s="191">
        <v>0.029999999999999999</v>
      </c>
      <c r="T665" s="192">
        <f>S665*H665</f>
        <v>0.12</v>
      </c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R665" s="193" t="s">
        <v>250</v>
      </c>
      <c r="AT665" s="193" t="s">
        <v>171</v>
      </c>
      <c r="AU665" s="193" t="s">
        <v>86</v>
      </c>
      <c r="AY665" s="18" t="s">
        <v>168</v>
      </c>
      <c r="BE665" s="194">
        <f>IF(N665="základní",J665,0)</f>
        <v>0</v>
      </c>
      <c r="BF665" s="194">
        <f>IF(N665="snížená",J665,0)</f>
        <v>0</v>
      </c>
      <c r="BG665" s="194">
        <f>IF(N665="zákl. přenesená",J665,0)</f>
        <v>0</v>
      </c>
      <c r="BH665" s="194">
        <f>IF(N665="sníž. přenesená",J665,0)</f>
        <v>0</v>
      </c>
      <c r="BI665" s="194">
        <f>IF(N665="nulová",J665,0)</f>
        <v>0</v>
      </c>
      <c r="BJ665" s="18" t="s">
        <v>84</v>
      </c>
      <c r="BK665" s="194">
        <f>ROUND(I665*H665,2)</f>
        <v>0</v>
      </c>
      <c r="BL665" s="18" t="s">
        <v>250</v>
      </c>
      <c r="BM665" s="193" t="s">
        <v>2294</v>
      </c>
    </row>
    <row r="666" s="2" customFormat="1" ht="24.15" customHeight="1">
      <c r="A666" s="37"/>
      <c r="B666" s="180"/>
      <c r="C666" s="181" t="s">
        <v>1363</v>
      </c>
      <c r="D666" s="181" t="s">
        <v>171</v>
      </c>
      <c r="E666" s="182" t="s">
        <v>1360</v>
      </c>
      <c r="F666" s="183" t="s">
        <v>1361</v>
      </c>
      <c r="G666" s="184" t="s">
        <v>520</v>
      </c>
      <c r="H666" s="185">
        <v>4.5999999999999996</v>
      </c>
      <c r="I666" s="186"/>
      <c r="J666" s="187">
        <f>ROUND(I666*H666,2)</f>
        <v>0</v>
      </c>
      <c r="K666" s="188"/>
      <c r="L666" s="38"/>
      <c r="M666" s="189" t="s">
        <v>1</v>
      </c>
      <c r="N666" s="190" t="s">
        <v>42</v>
      </c>
      <c r="O666" s="76"/>
      <c r="P666" s="191">
        <f>O666*H666</f>
        <v>0</v>
      </c>
      <c r="Q666" s="191">
        <v>0</v>
      </c>
      <c r="R666" s="191">
        <f>Q666*H666</f>
        <v>0</v>
      </c>
      <c r="S666" s="191">
        <v>0</v>
      </c>
      <c r="T666" s="192">
        <f>S666*H666</f>
        <v>0</v>
      </c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R666" s="193" t="s">
        <v>250</v>
      </c>
      <c r="AT666" s="193" t="s">
        <v>171</v>
      </c>
      <c r="AU666" s="193" t="s">
        <v>86</v>
      </c>
      <c r="AY666" s="18" t="s">
        <v>168</v>
      </c>
      <c r="BE666" s="194">
        <f>IF(N666="základní",J666,0)</f>
        <v>0</v>
      </c>
      <c r="BF666" s="194">
        <f>IF(N666="snížená",J666,0)</f>
        <v>0</v>
      </c>
      <c r="BG666" s="194">
        <f>IF(N666="zákl. přenesená",J666,0)</f>
        <v>0</v>
      </c>
      <c r="BH666" s="194">
        <f>IF(N666="sníž. přenesená",J666,0)</f>
        <v>0</v>
      </c>
      <c r="BI666" s="194">
        <f>IF(N666="nulová",J666,0)</f>
        <v>0</v>
      </c>
      <c r="BJ666" s="18" t="s">
        <v>84</v>
      </c>
      <c r="BK666" s="194">
        <f>ROUND(I666*H666,2)</f>
        <v>0</v>
      </c>
      <c r="BL666" s="18" t="s">
        <v>250</v>
      </c>
      <c r="BM666" s="193" t="s">
        <v>2295</v>
      </c>
    </row>
    <row r="667" s="2" customFormat="1" ht="24.15" customHeight="1">
      <c r="A667" s="37"/>
      <c r="B667" s="180"/>
      <c r="C667" s="181" t="s">
        <v>1367</v>
      </c>
      <c r="D667" s="181" t="s">
        <v>171</v>
      </c>
      <c r="E667" s="182" t="s">
        <v>1368</v>
      </c>
      <c r="F667" s="183" t="s">
        <v>1369</v>
      </c>
      <c r="G667" s="184" t="s">
        <v>316</v>
      </c>
      <c r="H667" s="185">
        <v>1</v>
      </c>
      <c r="I667" s="186"/>
      <c r="J667" s="187">
        <f>ROUND(I667*H667,2)</f>
        <v>0</v>
      </c>
      <c r="K667" s="188"/>
      <c r="L667" s="38"/>
      <c r="M667" s="189" t="s">
        <v>1</v>
      </c>
      <c r="N667" s="190" t="s">
        <v>42</v>
      </c>
      <c r="O667" s="76"/>
      <c r="P667" s="191">
        <f>O667*H667</f>
        <v>0</v>
      </c>
      <c r="Q667" s="191">
        <v>0</v>
      </c>
      <c r="R667" s="191">
        <f>Q667*H667</f>
        <v>0</v>
      </c>
      <c r="S667" s="191">
        <v>0</v>
      </c>
      <c r="T667" s="192">
        <f>S667*H667</f>
        <v>0</v>
      </c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R667" s="193" t="s">
        <v>250</v>
      </c>
      <c r="AT667" s="193" t="s">
        <v>171</v>
      </c>
      <c r="AU667" s="193" t="s">
        <v>86</v>
      </c>
      <c r="AY667" s="18" t="s">
        <v>168</v>
      </c>
      <c r="BE667" s="194">
        <f>IF(N667="základní",J667,0)</f>
        <v>0</v>
      </c>
      <c r="BF667" s="194">
        <f>IF(N667="snížená",J667,0)</f>
        <v>0</v>
      </c>
      <c r="BG667" s="194">
        <f>IF(N667="zákl. přenesená",J667,0)</f>
        <v>0</v>
      </c>
      <c r="BH667" s="194">
        <f>IF(N667="sníž. přenesená",J667,0)</f>
        <v>0</v>
      </c>
      <c r="BI667" s="194">
        <f>IF(N667="nulová",J667,0)</f>
        <v>0</v>
      </c>
      <c r="BJ667" s="18" t="s">
        <v>84</v>
      </c>
      <c r="BK667" s="194">
        <f>ROUND(I667*H667,2)</f>
        <v>0</v>
      </c>
      <c r="BL667" s="18" t="s">
        <v>250</v>
      </c>
      <c r="BM667" s="193" t="s">
        <v>2296</v>
      </c>
    </row>
    <row r="668" s="2" customFormat="1" ht="24.15" customHeight="1">
      <c r="A668" s="37"/>
      <c r="B668" s="180"/>
      <c r="C668" s="200" t="s">
        <v>1371</v>
      </c>
      <c r="D668" s="200" t="s">
        <v>209</v>
      </c>
      <c r="E668" s="201" t="s">
        <v>1372</v>
      </c>
      <c r="F668" s="202" t="s">
        <v>1373</v>
      </c>
      <c r="G668" s="203" t="s">
        <v>316</v>
      </c>
      <c r="H668" s="204">
        <v>1</v>
      </c>
      <c r="I668" s="205"/>
      <c r="J668" s="206">
        <f>ROUND(I668*H668,2)</f>
        <v>0</v>
      </c>
      <c r="K668" s="207"/>
      <c r="L668" s="208"/>
      <c r="M668" s="209" t="s">
        <v>1</v>
      </c>
      <c r="N668" s="210" t="s">
        <v>42</v>
      </c>
      <c r="O668" s="76"/>
      <c r="P668" s="191">
        <f>O668*H668</f>
        <v>0</v>
      </c>
      <c r="Q668" s="191">
        <v>0.0029499999999999999</v>
      </c>
      <c r="R668" s="191">
        <f>Q668*H668</f>
        <v>0.0029499999999999999</v>
      </c>
      <c r="S668" s="191">
        <v>0</v>
      </c>
      <c r="T668" s="192">
        <f>S668*H668</f>
        <v>0</v>
      </c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R668" s="193" t="s">
        <v>333</v>
      </c>
      <c r="AT668" s="193" t="s">
        <v>209</v>
      </c>
      <c r="AU668" s="193" t="s">
        <v>86</v>
      </c>
      <c r="AY668" s="18" t="s">
        <v>168</v>
      </c>
      <c r="BE668" s="194">
        <f>IF(N668="základní",J668,0)</f>
        <v>0</v>
      </c>
      <c r="BF668" s="194">
        <f>IF(N668="snížená",J668,0)</f>
        <v>0</v>
      </c>
      <c r="BG668" s="194">
        <f>IF(N668="zákl. přenesená",J668,0)</f>
        <v>0</v>
      </c>
      <c r="BH668" s="194">
        <f>IF(N668="sníž. přenesená",J668,0)</f>
        <v>0</v>
      </c>
      <c r="BI668" s="194">
        <f>IF(N668="nulová",J668,0)</f>
        <v>0</v>
      </c>
      <c r="BJ668" s="18" t="s">
        <v>84</v>
      </c>
      <c r="BK668" s="194">
        <f>ROUND(I668*H668,2)</f>
        <v>0</v>
      </c>
      <c r="BL668" s="18" t="s">
        <v>250</v>
      </c>
      <c r="BM668" s="193" t="s">
        <v>2297</v>
      </c>
    </row>
    <row r="669" s="2" customFormat="1">
      <c r="A669" s="37"/>
      <c r="B669" s="38"/>
      <c r="C669" s="37"/>
      <c r="D669" s="195" t="s">
        <v>188</v>
      </c>
      <c r="E669" s="37"/>
      <c r="F669" s="196" t="s">
        <v>1375</v>
      </c>
      <c r="G669" s="37"/>
      <c r="H669" s="37"/>
      <c r="I669" s="197"/>
      <c r="J669" s="37"/>
      <c r="K669" s="37"/>
      <c r="L669" s="38"/>
      <c r="M669" s="198"/>
      <c r="N669" s="199"/>
      <c r="O669" s="76"/>
      <c r="P669" s="76"/>
      <c r="Q669" s="76"/>
      <c r="R669" s="76"/>
      <c r="S669" s="76"/>
      <c r="T669" s="7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T669" s="18" t="s">
        <v>188</v>
      </c>
      <c r="AU669" s="18" t="s">
        <v>86</v>
      </c>
    </row>
    <row r="670" s="2" customFormat="1" ht="24.15" customHeight="1">
      <c r="A670" s="37"/>
      <c r="B670" s="180"/>
      <c r="C670" s="181" t="s">
        <v>1376</v>
      </c>
      <c r="D670" s="181" t="s">
        <v>171</v>
      </c>
      <c r="E670" s="182" t="s">
        <v>1389</v>
      </c>
      <c r="F670" s="183" t="s">
        <v>1390</v>
      </c>
      <c r="G670" s="184" t="s">
        <v>242</v>
      </c>
      <c r="H670" s="185">
        <v>9.9309999999999992</v>
      </c>
      <c r="I670" s="186"/>
      <c r="J670" s="187">
        <f>ROUND(I670*H670,2)</f>
        <v>0</v>
      </c>
      <c r="K670" s="188"/>
      <c r="L670" s="38"/>
      <c r="M670" s="189" t="s">
        <v>1</v>
      </c>
      <c r="N670" s="190" t="s">
        <v>42</v>
      </c>
      <c r="O670" s="76"/>
      <c r="P670" s="191">
        <f>O670*H670</f>
        <v>0</v>
      </c>
      <c r="Q670" s="191">
        <v>0</v>
      </c>
      <c r="R670" s="191">
        <f>Q670*H670</f>
        <v>0</v>
      </c>
      <c r="S670" s="191">
        <v>0</v>
      </c>
      <c r="T670" s="192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193" t="s">
        <v>250</v>
      </c>
      <c r="AT670" s="193" t="s">
        <v>171</v>
      </c>
      <c r="AU670" s="193" t="s">
        <v>86</v>
      </c>
      <c r="AY670" s="18" t="s">
        <v>168</v>
      </c>
      <c r="BE670" s="194">
        <f>IF(N670="základní",J670,0)</f>
        <v>0</v>
      </c>
      <c r="BF670" s="194">
        <f>IF(N670="snížená",J670,0)</f>
        <v>0</v>
      </c>
      <c r="BG670" s="194">
        <f>IF(N670="zákl. přenesená",J670,0)</f>
        <v>0</v>
      </c>
      <c r="BH670" s="194">
        <f>IF(N670="sníž. přenesená",J670,0)</f>
        <v>0</v>
      </c>
      <c r="BI670" s="194">
        <f>IF(N670="nulová",J670,0)</f>
        <v>0</v>
      </c>
      <c r="BJ670" s="18" t="s">
        <v>84</v>
      </c>
      <c r="BK670" s="194">
        <f>ROUND(I670*H670,2)</f>
        <v>0</v>
      </c>
      <c r="BL670" s="18" t="s">
        <v>250</v>
      </c>
      <c r="BM670" s="193" t="s">
        <v>2298</v>
      </c>
    </row>
    <row r="671" s="12" customFormat="1" ht="22.8" customHeight="1">
      <c r="A671" s="12"/>
      <c r="B671" s="168"/>
      <c r="C671" s="12"/>
      <c r="D671" s="169" t="s">
        <v>76</v>
      </c>
      <c r="E671" s="178" t="s">
        <v>1392</v>
      </c>
      <c r="F671" s="178" t="s">
        <v>1393</v>
      </c>
      <c r="G671" s="12"/>
      <c r="H671" s="12"/>
      <c r="I671" s="171"/>
      <c r="J671" s="179">
        <f>BK671</f>
        <v>0</v>
      </c>
      <c r="K671" s="12"/>
      <c r="L671" s="168"/>
      <c r="M671" s="172"/>
      <c r="N671" s="173"/>
      <c r="O671" s="173"/>
      <c r="P671" s="174">
        <f>SUM(P672:P690)</f>
        <v>0</v>
      </c>
      <c r="Q671" s="173"/>
      <c r="R671" s="174">
        <f>SUM(R672:R690)</f>
        <v>0.44065110000000002</v>
      </c>
      <c r="S671" s="173"/>
      <c r="T671" s="175">
        <f>SUM(T672:T690)</f>
        <v>0</v>
      </c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R671" s="169" t="s">
        <v>86</v>
      </c>
      <c r="AT671" s="176" t="s">
        <v>76</v>
      </c>
      <c r="AU671" s="176" t="s">
        <v>84</v>
      </c>
      <c r="AY671" s="169" t="s">
        <v>168</v>
      </c>
      <c r="BK671" s="177">
        <f>SUM(BK672:BK690)</f>
        <v>0</v>
      </c>
    </row>
    <row r="672" s="2" customFormat="1" ht="24.15" customHeight="1">
      <c r="A672" s="37"/>
      <c r="B672" s="180"/>
      <c r="C672" s="181" t="s">
        <v>1380</v>
      </c>
      <c r="D672" s="181" t="s">
        <v>171</v>
      </c>
      <c r="E672" s="182" t="s">
        <v>1395</v>
      </c>
      <c r="F672" s="183" t="s">
        <v>1396</v>
      </c>
      <c r="G672" s="184" t="s">
        <v>218</v>
      </c>
      <c r="H672" s="185">
        <v>110.7</v>
      </c>
      <c r="I672" s="186"/>
      <c r="J672" s="187">
        <f>ROUND(I672*H672,2)</f>
        <v>0</v>
      </c>
      <c r="K672" s="188"/>
      <c r="L672" s="38"/>
      <c r="M672" s="189" t="s">
        <v>1</v>
      </c>
      <c r="N672" s="190" t="s">
        <v>42</v>
      </c>
      <c r="O672" s="76"/>
      <c r="P672" s="191">
        <f>O672*H672</f>
        <v>0</v>
      </c>
      <c r="Q672" s="191">
        <v>3.0000000000000001E-05</v>
      </c>
      <c r="R672" s="191">
        <f>Q672*H672</f>
        <v>0.0033210000000000002</v>
      </c>
      <c r="S672" s="191">
        <v>0</v>
      </c>
      <c r="T672" s="192">
        <f>S672*H672</f>
        <v>0</v>
      </c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R672" s="193" t="s">
        <v>250</v>
      </c>
      <c r="AT672" s="193" t="s">
        <v>171</v>
      </c>
      <c r="AU672" s="193" t="s">
        <v>86</v>
      </c>
      <c r="AY672" s="18" t="s">
        <v>168</v>
      </c>
      <c r="BE672" s="194">
        <f>IF(N672="základní",J672,0)</f>
        <v>0</v>
      </c>
      <c r="BF672" s="194">
        <f>IF(N672="snížená",J672,0)</f>
        <v>0</v>
      </c>
      <c r="BG672" s="194">
        <f>IF(N672="zákl. přenesená",J672,0)</f>
        <v>0</v>
      </c>
      <c r="BH672" s="194">
        <f>IF(N672="sníž. přenesená",J672,0)</f>
        <v>0</v>
      </c>
      <c r="BI672" s="194">
        <f>IF(N672="nulová",J672,0)</f>
        <v>0</v>
      </c>
      <c r="BJ672" s="18" t="s">
        <v>84</v>
      </c>
      <c r="BK672" s="194">
        <f>ROUND(I672*H672,2)</f>
        <v>0</v>
      </c>
      <c r="BL672" s="18" t="s">
        <v>250</v>
      </c>
      <c r="BM672" s="193" t="s">
        <v>2299</v>
      </c>
    </row>
    <row r="673" s="13" customFormat="1">
      <c r="A673" s="13"/>
      <c r="B673" s="211"/>
      <c r="C673" s="13"/>
      <c r="D673" s="195" t="s">
        <v>220</v>
      </c>
      <c r="E673" s="212" t="s">
        <v>1</v>
      </c>
      <c r="F673" s="213" t="s">
        <v>1398</v>
      </c>
      <c r="G673" s="13"/>
      <c r="H673" s="214">
        <v>110.7</v>
      </c>
      <c r="I673" s="215"/>
      <c r="J673" s="13"/>
      <c r="K673" s="13"/>
      <c r="L673" s="211"/>
      <c r="M673" s="216"/>
      <c r="N673" s="217"/>
      <c r="O673" s="217"/>
      <c r="P673" s="217"/>
      <c r="Q673" s="217"/>
      <c r="R673" s="217"/>
      <c r="S673" s="217"/>
      <c r="T673" s="218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12" t="s">
        <v>220</v>
      </c>
      <c r="AU673" s="212" t="s">
        <v>86</v>
      </c>
      <c r="AV673" s="13" t="s">
        <v>86</v>
      </c>
      <c r="AW673" s="13" t="s">
        <v>33</v>
      </c>
      <c r="AX673" s="13" t="s">
        <v>84</v>
      </c>
      <c r="AY673" s="212" t="s">
        <v>168</v>
      </c>
    </row>
    <row r="674" s="2" customFormat="1" ht="24.15" customHeight="1">
      <c r="A674" s="37"/>
      <c r="B674" s="180"/>
      <c r="C674" s="181" t="s">
        <v>1384</v>
      </c>
      <c r="D674" s="181" t="s">
        <v>171</v>
      </c>
      <c r="E674" s="182" t="s">
        <v>1400</v>
      </c>
      <c r="F674" s="183" t="s">
        <v>1401</v>
      </c>
      <c r="G674" s="184" t="s">
        <v>218</v>
      </c>
      <c r="H674" s="185">
        <v>110.7</v>
      </c>
      <c r="I674" s="186"/>
      <c r="J674" s="187">
        <f>ROUND(I674*H674,2)</f>
        <v>0</v>
      </c>
      <c r="K674" s="188"/>
      <c r="L674" s="38"/>
      <c r="M674" s="189" t="s">
        <v>1</v>
      </c>
      <c r="N674" s="190" t="s">
        <v>42</v>
      </c>
      <c r="O674" s="76"/>
      <c r="P674" s="191">
        <f>O674*H674</f>
        <v>0</v>
      </c>
      <c r="Q674" s="191">
        <v>0.00020000000000000001</v>
      </c>
      <c r="R674" s="191">
        <f>Q674*H674</f>
        <v>0.02214</v>
      </c>
      <c r="S674" s="191">
        <v>0</v>
      </c>
      <c r="T674" s="192">
        <f>S674*H674</f>
        <v>0</v>
      </c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R674" s="193" t="s">
        <v>250</v>
      </c>
      <c r="AT674" s="193" t="s">
        <v>171</v>
      </c>
      <c r="AU674" s="193" t="s">
        <v>86</v>
      </c>
      <c r="AY674" s="18" t="s">
        <v>168</v>
      </c>
      <c r="BE674" s="194">
        <f>IF(N674="základní",J674,0)</f>
        <v>0</v>
      </c>
      <c r="BF674" s="194">
        <f>IF(N674="snížená",J674,0)</f>
        <v>0</v>
      </c>
      <c r="BG674" s="194">
        <f>IF(N674="zákl. přenesená",J674,0)</f>
        <v>0</v>
      </c>
      <c r="BH674" s="194">
        <f>IF(N674="sníž. přenesená",J674,0)</f>
        <v>0</v>
      </c>
      <c r="BI674" s="194">
        <f>IF(N674="nulová",J674,0)</f>
        <v>0</v>
      </c>
      <c r="BJ674" s="18" t="s">
        <v>84</v>
      </c>
      <c r="BK674" s="194">
        <f>ROUND(I674*H674,2)</f>
        <v>0</v>
      </c>
      <c r="BL674" s="18" t="s">
        <v>250</v>
      </c>
      <c r="BM674" s="193" t="s">
        <v>2300</v>
      </c>
    </row>
    <row r="675" s="13" customFormat="1">
      <c r="A675" s="13"/>
      <c r="B675" s="211"/>
      <c r="C675" s="13"/>
      <c r="D675" s="195" t="s">
        <v>220</v>
      </c>
      <c r="E675" s="212" t="s">
        <v>1</v>
      </c>
      <c r="F675" s="213" t="s">
        <v>877</v>
      </c>
      <c r="G675" s="13"/>
      <c r="H675" s="214">
        <v>110.7</v>
      </c>
      <c r="I675" s="215"/>
      <c r="J675" s="13"/>
      <c r="K675" s="13"/>
      <c r="L675" s="211"/>
      <c r="M675" s="216"/>
      <c r="N675" s="217"/>
      <c r="O675" s="217"/>
      <c r="P675" s="217"/>
      <c r="Q675" s="217"/>
      <c r="R675" s="217"/>
      <c r="S675" s="217"/>
      <c r="T675" s="218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12" t="s">
        <v>220</v>
      </c>
      <c r="AU675" s="212" t="s">
        <v>86</v>
      </c>
      <c r="AV675" s="13" t="s">
        <v>86</v>
      </c>
      <c r="AW675" s="13" t="s">
        <v>33</v>
      </c>
      <c r="AX675" s="13" t="s">
        <v>84</v>
      </c>
      <c r="AY675" s="212" t="s">
        <v>168</v>
      </c>
    </row>
    <row r="676" s="2" customFormat="1" ht="16.5" customHeight="1">
      <c r="A676" s="37"/>
      <c r="B676" s="180"/>
      <c r="C676" s="181" t="s">
        <v>1388</v>
      </c>
      <c r="D676" s="181" t="s">
        <v>171</v>
      </c>
      <c r="E676" s="182" t="s">
        <v>1404</v>
      </c>
      <c r="F676" s="183" t="s">
        <v>1405</v>
      </c>
      <c r="G676" s="184" t="s">
        <v>218</v>
      </c>
      <c r="H676" s="185">
        <v>110.7</v>
      </c>
      <c r="I676" s="186"/>
      <c r="J676" s="187">
        <f>ROUND(I676*H676,2)</f>
        <v>0</v>
      </c>
      <c r="K676" s="188"/>
      <c r="L676" s="38"/>
      <c r="M676" s="189" t="s">
        <v>1</v>
      </c>
      <c r="N676" s="190" t="s">
        <v>42</v>
      </c>
      <c r="O676" s="76"/>
      <c r="P676" s="191">
        <f>O676*H676</f>
        <v>0</v>
      </c>
      <c r="Q676" s="191">
        <v>0.00029999999999999997</v>
      </c>
      <c r="R676" s="191">
        <f>Q676*H676</f>
        <v>0.033209999999999996</v>
      </c>
      <c r="S676" s="191">
        <v>0</v>
      </c>
      <c r="T676" s="192">
        <f>S676*H676</f>
        <v>0</v>
      </c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R676" s="193" t="s">
        <v>250</v>
      </c>
      <c r="AT676" s="193" t="s">
        <v>171</v>
      </c>
      <c r="AU676" s="193" t="s">
        <v>86</v>
      </c>
      <c r="AY676" s="18" t="s">
        <v>168</v>
      </c>
      <c r="BE676" s="194">
        <f>IF(N676="základní",J676,0)</f>
        <v>0</v>
      </c>
      <c r="BF676" s="194">
        <f>IF(N676="snížená",J676,0)</f>
        <v>0</v>
      </c>
      <c r="BG676" s="194">
        <f>IF(N676="zákl. přenesená",J676,0)</f>
        <v>0</v>
      </c>
      <c r="BH676" s="194">
        <f>IF(N676="sníž. přenesená",J676,0)</f>
        <v>0</v>
      </c>
      <c r="BI676" s="194">
        <f>IF(N676="nulová",J676,0)</f>
        <v>0</v>
      </c>
      <c r="BJ676" s="18" t="s">
        <v>84</v>
      </c>
      <c r="BK676" s="194">
        <f>ROUND(I676*H676,2)</f>
        <v>0</v>
      </c>
      <c r="BL676" s="18" t="s">
        <v>250</v>
      </c>
      <c r="BM676" s="193" t="s">
        <v>2301</v>
      </c>
    </row>
    <row r="677" s="2" customFormat="1" ht="33" customHeight="1">
      <c r="A677" s="37"/>
      <c r="B677" s="180"/>
      <c r="C677" s="200" t="s">
        <v>1394</v>
      </c>
      <c r="D677" s="200" t="s">
        <v>209</v>
      </c>
      <c r="E677" s="201" t="s">
        <v>1408</v>
      </c>
      <c r="F677" s="202" t="s">
        <v>1409</v>
      </c>
      <c r="G677" s="203" t="s">
        <v>218</v>
      </c>
      <c r="H677" s="204">
        <v>121.77</v>
      </c>
      <c r="I677" s="205"/>
      <c r="J677" s="206">
        <f>ROUND(I677*H677,2)</f>
        <v>0</v>
      </c>
      <c r="K677" s="207"/>
      <c r="L677" s="208"/>
      <c r="M677" s="209" t="s">
        <v>1</v>
      </c>
      <c r="N677" s="210" t="s">
        <v>42</v>
      </c>
      <c r="O677" s="76"/>
      <c r="P677" s="191">
        <f>O677*H677</f>
        <v>0</v>
      </c>
      <c r="Q677" s="191">
        <v>0.0025799999999999998</v>
      </c>
      <c r="R677" s="191">
        <f>Q677*H677</f>
        <v>0.31416659999999996</v>
      </c>
      <c r="S677" s="191">
        <v>0</v>
      </c>
      <c r="T677" s="192">
        <f>S677*H677</f>
        <v>0</v>
      </c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R677" s="193" t="s">
        <v>333</v>
      </c>
      <c r="AT677" s="193" t="s">
        <v>209</v>
      </c>
      <c r="AU677" s="193" t="s">
        <v>86</v>
      </c>
      <c r="AY677" s="18" t="s">
        <v>168</v>
      </c>
      <c r="BE677" s="194">
        <f>IF(N677="základní",J677,0)</f>
        <v>0</v>
      </c>
      <c r="BF677" s="194">
        <f>IF(N677="snížená",J677,0)</f>
        <v>0</v>
      </c>
      <c r="BG677" s="194">
        <f>IF(N677="zákl. přenesená",J677,0)</f>
        <v>0</v>
      </c>
      <c r="BH677" s="194">
        <f>IF(N677="sníž. přenesená",J677,0)</f>
        <v>0</v>
      </c>
      <c r="BI677" s="194">
        <f>IF(N677="nulová",J677,0)</f>
        <v>0</v>
      </c>
      <c r="BJ677" s="18" t="s">
        <v>84</v>
      </c>
      <c r="BK677" s="194">
        <f>ROUND(I677*H677,2)</f>
        <v>0</v>
      </c>
      <c r="BL677" s="18" t="s">
        <v>250</v>
      </c>
      <c r="BM677" s="193" t="s">
        <v>2302</v>
      </c>
    </row>
    <row r="678" s="13" customFormat="1">
      <c r="A678" s="13"/>
      <c r="B678" s="211"/>
      <c r="C678" s="13"/>
      <c r="D678" s="195" t="s">
        <v>220</v>
      </c>
      <c r="E678" s="13"/>
      <c r="F678" s="213" t="s">
        <v>1411</v>
      </c>
      <c r="G678" s="13"/>
      <c r="H678" s="214">
        <v>121.77</v>
      </c>
      <c r="I678" s="215"/>
      <c r="J678" s="13"/>
      <c r="K678" s="13"/>
      <c r="L678" s="211"/>
      <c r="M678" s="216"/>
      <c r="N678" s="217"/>
      <c r="O678" s="217"/>
      <c r="P678" s="217"/>
      <c r="Q678" s="217"/>
      <c r="R678" s="217"/>
      <c r="S678" s="217"/>
      <c r="T678" s="218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12" t="s">
        <v>220</v>
      </c>
      <c r="AU678" s="212" t="s">
        <v>86</v>
      </c>
      <c r="AV678" s="13" t="s">
        <v>86</v>
      </c>
      <c r="AW678" s="13" t="s">
        <v>3</v>
      </c>
      <c r="AX678" s="13" t="s">
        <v>84</v>
      </c>
      <c r="AY678" s="212" t="s">
        <v>168</v>
      </c>
    </row>
    <row r="679" s="2" customFormat="1" ht="24.15" customHeight="1">
      <c r="A679" s="37"/>
      <c r="B679" s="180"/>
      <c r="C679" s="181" t="s">
        <v>1399</v>
      </c>
      <c r="D679" s="181" t="s">
        <v>171</v>
      </c>
      <c r="E679" s="182" t="s">
        <v>1413</v>
      </c>
      <c r="F679" s="183" t="s">
        <v>1414</v>
      </c>
      <c r="G679" s="184" t="s">
        <v>520</v>
      </c>
      <c r="H679" s="185">
        <v>220.5</v>
      </c>
      <c r="I679" s="186"/>
      <c r="J679" s="187">
        <f>ROUND(I679*H679,2)</f>
        <v>0</v>
      </c>
      <c r="K679" s="188"/>
      <c r="L679" s="38"/>
      <c r="M679" s="189" t="s">
        <v>1</v>
      </c>
      <c r="N679" s="190" t="s">
        <v>42</v>
      </c>
      <c r="O679" s="76"/>
      <c r="P679" s="191">
        <f>O679*H679</f>
        <v>0</v>
      </c>
      <c r="Q679" s="191">
        <v>2.0000000000000002E-05</v>
      </c>
      <c r="R679" s="191">
        <f>Q679*H679</f>
        <v>0.0044100000000000007</v>
      </c>
      <c r="S679" s="191">
        <v>0</v>
      </c>
      <c r="T679" s="192">
        <f>S679*H679</f>
        <v>0</v>
      </c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R679" s="193" t="s">
        <v>250</v>
      </c>
      <c r="AT679" s="193" t="s">
        <v>171</v>
      </c>
      <c r="AU679" s="193" t="s">
        <v>86</v>
      </c>
      <c r="AY679" s="18" t="s">
        <v>168</v>
      </c>
      <c r="BE679" s="194">
        <f>IF(N679="základní",J679,0)</f>
        <v>0</v>
      </c>
      <c r="BF679" s="194">
        <f>IF(N679="snížená",J679,0)</f>
        <v>0</v>
      </c>
      <c r="BG679" s="194">
        <f>IF(N679="zákl. přenesená",J679,0)</f>
        <v>0</v>
      </c>
      <c r="BH679" s="194">
        <f>IF(N679="sníž. přenesená",J679,0)</f>
        <v>0</v>
      </c>
      <c r="BI679" s="194">
        <f>IF(N679="nulová",J679,0)</f>
        <v>0</v>
      </c>
      <c r="BJ679" s="18" t="s">
        <v>84</v>
      </c>
      <c r="BK679" s="194">
        <f>ROUND(I679*H679,2)</f>
        <v>0</v>
      </c>
      <c r="BL679" s="18" t="s">
        <v>250</v>
      </c>
      <c r="BM679" s="193" t="s">
        <v>2303</v>
      </c>
    </row>
    <row r="680" s="13" customFormat="1">
      <c r="A680" s="13"/>
      <c r="B680" s="211"/>
      <c r="C680" s="13"/>
      <c r="D680" s="195" t="s">
        <v>220</v>
      </c>
      <c r="E680" s="212" t="s">
        <v>1</v>
      </c>
      <c r="F680" s="213" t="s">
        <v>1416</v>
      </c>
      <c r="G680" s="13"/>
      <c r="H680" s="214">
        <v>110.7</v>
      </c>
      <c r="I680" s="215"/>
      <c r="J680" s="13"/>
      <c r="K680" s="13"/>
      <c r="L680" s="211"/>
      <c r="M680" s="216"/>
      <c r="N680" s="217"/>
      <c r="O680" s="217"/>
      <c r="P680" s="217"/>
      <c r="Q680" s="217"/>
      <c r="R680" s="217"/>
      <c r="S680" s="217"/>
      <c r="T680" s="218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12" t="s">
        <v>220</v>
      </c>
      <c r="AU680" s="212" t="s">
        <v>86</v>
      </c>
      <c r="AV680" s="13" t="s">
        <v>86</v>
      </c>
      <c r="AW680" s="13" t="s">
        <v>33</v>
      </c>
      <c r="AX680" s="13" t="s">
        <v>77</v>
      </c>
      <c r="AY680" s="212" t="s">
        <v>168</v>
      </c>
    </row>
    <row r="681" s="13" customFormat="1">
      <c r="A681" s="13"/>
      <c r="B681" s="211"/>
      <c r="C681" s="13"/>
      <c r="D681" s="195" t="s">
        <v>220</v>
      </c>
      <c r="E681" s="212" t="s">
        <v>1</v>
      </c>
      <c r="F681" s="213" t="s">
        <v>1417</v>
      </c>
      <c r="G681" s="13"/>
      <c r="H681" s="214">
        <v>109.8</v>
      </c>
      <c r="I681" s="215"/>
      <c r="J681" s="13"/>
      <c r="K681" s="13"/>
      <c r="L681" s="211"/>
      <c r="M681" s="216"/>
      <c r="N681" s="217"/>
      <c r="O681" s="217"/>
      <c r="P681" s="217"/>
      <c r="Q681" s="217"/>
      <c r="R681" s="217"/>
      <c r="S681" s="217"/>
      <c r="T681" s="21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12" t="s">
        <v>220</v>
      </c>
      <c r="AU681" s="212" t="s">
        <v>86</v>
      </c>
      <c r="AV681" s="13" t="s">
        <v>86</v>
      </c>
      <c r="AW681" s="13" t="s">
        <v>33</v>
      </c>
      <c r="AX681" s="13" t="s">
        <v>77</v>
      </c>
      <c r="AY681" s="212" t="s">
        <v>168</v>
      </c>
    </row>
    <row r="682" s="14" customFormat="1">
      <c r="A682" s="14"/>
      <c r="B682" s="219"/>
      <c r="C682" s="14"/>
      <c r="D682" s="195" t="s">
        <v>220</v>
      </c>
      <c r="E682" s="220" t="s">
        <v>1</v>
      </c>
      <c r="F682" s="221" t="s">
        <v>261</v>
      </c>
      <c r="G682" s="14"/>
      <c r="H682" s="222">
        <v>220.5</v>
      </c>
      <c r="I682" s="223"/>
      <c r="J682" s="14"/>
      <c r="K682" s="14"/>
      <c r="L682" s="219"/>
      <c r="M682" s="224"/>
      <c r="N682" s="225"/>
      <c r="O682" s="225"/>
      <c r="P682" s="225"/>
      <c r="Q682" s="225"/>
      <c r="R682" s="225"/>
      <c r="S682" s="225"/>
      <c r="T682" s="226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20" t="s">
        <v>220</v>
      </c>
      <c r="AU682" s="220" t="s">
        <v>86</v>
      </c>
      <c r="AV682" s="14" t="s">
        <v>175</v>
      </c>
      <c r="AW682" s="14" t="s">
        <v>33</v>
      </c>
      <c r="AX682" s="14" t="s">
        <v>84</v>
      </c>
      <c r="AY682" s="220" t="s">
        <v>168</v>
      </c>
    </row>
    <row r="683" s="2" customFormat="1" ht="24.15" customHeight="1">
      <c r="A683" s="37"/>
      <c r="B683" s="180"/>
      <c r="C683" s="181" t="s">
        <v>1403</v>
      </c>
      <c r="D683" s="181" t="s">
        <v>171</v>
      </c>
      <c r="E683" s="182" t="s">
        <v>1419</v>
      </c>
      <c r="F683" s="183" t="s">
        <v>1420</v>
      </c>
      <c r="G683" s="184" t="s">
        <v>520</v>
      </c>
      <c r="H683" s="185">
        <v>110.7</v>
      </c>
      <c r="I683" s="186"/>
      <c r="J683" s="187">
        <f>ROUND(I683*H683,2)</f>
        <v>0</v>
      </c>
      <c r="K683" s="188"/>
      <c r="L683" s="38"/>
      <c r="M683" s="189" t="s">
        <v>1</v>
      </c>
      <c r="N683" s="190" t="s">
        <v>42</v>
      </c>
      <c r="O683" s="76"/>
      <c r="P683" s="191">
        <f>O683*H683</f>
        <v>0</v>
      </c>
      <c r="Q683" s="191">
        <v>5.0000000000000002E-05</v>
      </c>
      <c r="R683" s="191">
        <f>Q683*H683</f>
        <v>0.005535</v>
      </c>
      <c r="S683" s="191">
        <v>0</v>
      </c>
      <c r="T683" s="192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193" t="s">
        <v>250</v>
      </c>
      <c r="AT683" s="193" t="s">
        <v>171</v>
      </c>
      <c r="AU683" s="193" t="s">
        <v>86</v>
      </c>
      <c r="AY683" s="18" t="s">
        <v>168</v>
      </c>
      <c r="BE683" s="194">
        <f>IF(N683="základní",J683,0)</f>
        <v>0</v>
      </c>
      <c r="BF683" s="194">
        <f>IF(N683="snížená",J683,0)</f>
        <v>0</v>
      </c>
      <c r="BG683" s="194">
        <f>IF(N683="zákl. přenesená",J683,0)</f>
        <v>0</v>
      </c>
      <c r="BH683" s="194">
        <f>IF(N683="sníž. přenesená",J683,0)</f>
        <v>0</v>
      </c>
      <c r="BI683" s="194">
        <f>IF(N683="nulová",J683,0)</f>
        <v>0</v>
      </c>
      <c r="BJ683" s="18" t="s">
        <v>84</v>
      </c>
      <c r="BK683" s="194">
        <f>ROUND(I683*H683,2)</f>
        <v>0</v>
      </c>
      <c r="BL683" s="18" t="s">
        <v>250</v>
      </c>
      <c r="BM683" s="193" t="s">
        <v>2304</v>
      </c>
    </row>
    <row r="684" s="13" customFormat="1">
      <c r="A684" s="13"/>
      <c r="B684" s="211"/>
      <c r="C684" s="13"/>
      <c r="D684" s="195" t="s">
        <v>220</v>
      </c>
      <c r="E684" s="212" t="s">
        <v>1</v>
      </c>
      <c r="F684" s="213" t="s">
        <v>877</v>
      </c>
      <c r="G684" s="13"/>
      <c r="H684" s="214">
        <v>110.7</v>
      </c>
      <c r="I684" s="215"/>
      <c r="J684" s="13"/>
      <c r="K684" s="13"/>
      <c r="L684" s="211"/>
      <c r="M684" s="216"/>
      <c r="N684" s="217"/>
      <c r="O684" s="217"/>
      <c r="P684" s="217"/>
      <c r="Q684" s="217"/>
      <c r="R684" s="217"/>
      <c r="S684" s="217"/>
      <c r="T684" s="218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12" t="s">
        <v>220</v>
      </c>
      <c r="AU684" s="212" t="s">
        <v>86</v>
      </c>
      <c r="AV684" s="13" t="s">
        <v>86</v>
      </c>
      <c r="AW684" s="13" t="s">
        <v>33</v>
      </c>
      <c r="AX684" s="13" t="s">
        <v>84</v>
      </c>
      <c r="AY684" s="212" t="s">
        <v>168</v>
      </c>
    </row>
    <row r="685" s="2" customFormat="1" ht="33" customHeight="1">
      <c r="A685" s="37"/>
      <c r="B685" s="180"/>
      <c r="C685" s="200" t="s">
        <v>1407</v>
      </c>
      <c r="D685" s="200" t="s">
        <v>209</v>
      </c>
      <c r="E685" s="201" t="s">
        <v>1408</v>
      </c>
      <c r="F685" s="202" t="s">
        <v>1409</v>
      </c>
      <c r="G685" s="203" t="s">
        <v>218</v>
      </c>
      <c r="H685" s="204">
        <v>10.183999999999999</v>
      </c>
      <c r="I685" s="205"/>
      <c r="J685" s="206">
        <f>ROUND(I685*H685,2)</f>
        <v>0</v>
      </c>
      <c r="K685" s="207"/>
      <c r="L685" s="208"/>
      <c r="M685" s="209" t="s">
        <v>1</v>
      </c>
      <c r="N685" s="210" t="s">
        <v>42</v>
      </c>
      <c r="O685" s="76"/>
      <c r="P685" s="191">
        <f>O685*H685</f>
        <v>0</v>
      </c>
      <c r="Q685" s="191">
        <v>0.0025799999999999998</v>
      </c>
      <c r="R685" s="191">
        <f>Q685*H685</f>
        <v>0.026274719999999998</v>
      </c>
      <c r="S685" s="191">
        <v>0</v>
      </c>
      <c r="T685" s="192">
        <f>S685*H685</f>
        <v>0</v>
      </c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R685" s="193" t="s">
        <v>333</v>
      </c>
      <c r="AT685" s="193" t="s">
        <v>209</v>
      </c>
      <c r="AU685" s="193" t="s">
        <v>86</v>
      </c>
      <c r="AY685" s="18" t="s">
        <v>168</v>
      </c>
      <c r="BE685" s="194">
        <f>IF(N685="základní",J685,0)</f>
        <v>0</v>
      </c>
      <c r="BF685" s="194">
        <f>IF(N685="snížená",J685,0)</f>
        <v>0</v>
      </c>
      <c r="BG685" s="194">
        <f>IF(N685="zákl. přenesená",J685,0)</f>
        <v>0</v>
      </c>
      <c r="BH685" s="194">
        <f>IF(N685="sníž. přenesená",J685,0)</f>
        <v>0</v>
      </c>
      <c r="BI685" s="194">
        <f>IF(N685="nulová",J685,0)</f>
        <v>0</v>
      </c>
      <c r="BJ685" s="18" t="s">
        <v>84</v>
      </c>
      <c r="BK685" s="194">
        <f>ROUND(I685*H685,2)</f>
        <v>0</v>
      </c>
      <c r="BL685" s="18" t="s">
        <v>250</v>
      </c>
      <c r="BM685" s="193" t="s">
        <v>2305</v>
      </c>
    </row>
    <row r="686" s="13" customFormat="1">
      <c r="A686" s="13"/>
      <c r="B686" s="211"/>
      <c r="C686" s="13"/>
      <c r="D686" s="195" t="s">
        <v>220</v>
      </c>
      <c r="E686" s="13"/>
      <c r="F686" s="213" t="s">
        <v>1424</v>
      </c>
      <c r="G686" s="13"/>
      <c r="H686" s="214">
        <v>10.183999999999999</v>
      </c>
      <c r="I686" s="215"/>
      <c r="J686" s="13"/>
      <c r="K686" s="13"/>
      <c r="L686" s="211"/>
      <c r="M686" s="216"/>
      <c r="N686" s="217"/>
      <c r="O686" s="217"/>
      <c r="P686" s="217"/>
      <c r="Q686" s="217"/>
      <c r="R686" s="217"/>
      <c r="S686" s="217"/>
      <c r="T686" s="218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12" t="s">
        <v>220</v>
      </c>
      <c r="AU686" s="212" t="s">
        <v>86</v>
      </c>
      <c r="AV686" s="13" t="s">
        <v>86</v>
      </c>
      <c r="AW686" s="13" t="s">
        <v>3</v>
      </c>
      <c r="AX686" s="13" t="s">
        <v>84</v>
      </c>
      <c r="AY686" s="212" t="s">
        <v>168</v>
      </c>
    </row>
    <row r="687" s="2" customFormat="1" ht="16.5" customHeight="1">
      <c r="A687" s="37"/>
      <c r="B687" s="180"/>
      <c r="C687" s="181" t="s">
        <v>1412</v>
      </c>
      <c r="D687" s="181" t="s">
        <v>171</v>
      </c>
      <c r="E687" s="182" t="s">
        <v>1426</v>
      </c>
      <c r="F687" s="183" t="s">
        <v>1427</v>
      </c>
      <c r="G687" s="184" t="s">
        <v>520</v>
      </c>
      <c r="H687" s="185">
        <v>110.7</v>
      </c>
      <c r="I687" s="186"/>
      <c r="J687" s="187">
        <f>ROUND(I687*H687,2)</f>
        <v>0</v>
      </c>
      <c r="K687" s="188"/>
      <c r="L687" s="38"/>
      <c r="M687" s="189" t="s">
        <v>1</v>
      </c>
      <c r="N687" s="190" t="s">
        <v>42</v>
      </c>
      <c r="O687" s="76"/>
      <c r="P687" s="191">
        <f>O687*H687</f>
        <v>0</v>
      </c>
      <c r="Q687" s="191">
        <v>1.0000000000000001E-05</v>
      </c>
      <c r="R687" s="191">
        <f>Q687*H687</f>
        <v>0.0011070000000000001</v>
      </c>
      <c r="S687" s="191">
        <v>0</v>
      </c>
      <c r="T687" s="192">
        <f>S687*H687</f>
        <v>0</v>
      </c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R687" s="193" t="s">
        <v>250</v>
      </c>
      <c r="AT687" s="193" t="s">
        <v>171</v>
      </c>
      <c r="AU687" s="193" t="s">
        <v>86</v>
      </c>
      <c r="AY687" s="18" t="s">
        <v>168</v>
      </c>
      <c r="BE687" s="194">
        <f>IF(N687="základní",J687,0)</f>
        <v>0</v>
      </c>
      <c r="BF687" s="194">
        <f>IF(N687="snížená",J687,0)</f>
        <v>0</v>
      </c>
      <c r="BG687" s="194">
        <f>IF(N687="zákl. přenesená",J687,0)</f>
        <v>0</v>
      </c>
      <c r="BH687" s="194">
        <f>IF(N687="sníž. přenesená",J687,0)</f>
        <v>0</v>
      </c>
      <c r="BI687" s="194">
        <f>IF(N687="nulová",J687,0)</f>
        <v>0</v>
      </c>
      <c r="BJ687" s="18" t="s">
        <v>84</v>
      </c>
      <c r="BK687" s="194">
        <f>ROUND(I687*H687,2)</f>
        <v>0</v>
      </c>
      <c r="BL687" s="18" t="s">
        <v>250</v>
      </c>
      <c r="BM687" s="193" t="s">
        <v>2306</v>
      </c>
    </row>
    <row r="688" s="2" customFormat="1" ht="16.5" customHeight="1">
      <c r="A688" s="37"/>
      <c r="B688" s="180"/>
      <c r="C688" s="200" t="s">
        <v>1418</v>
      </c>
      <c r="D688" s="200" t="s">
        <v>209</v>
      </c>
      <c r="E688" s="201" t="s">
        <v>1430</v>
      </c>
      <c r="F688" s="202" t="s">
        <v>1431</v>
      </c>
      <c r="G688" s="203" t="s">
        <v>520</v>
      </c>
      <c r="H688" s="204">
        <v>112.914</v>
      </c>
      <c r="I688" s="205"/>
      <c r="J688" s="206">
        <f>ROUND(I688*H688,2)</f>
        <v>0</v>
      </c>
      <c r="K688" s="207"/>
      <c r="L688" s="208"/>
      <c r="M688" s="209" t="s">
        <v>1</v>
      </c>
      <c r="N688" s="210" t="s">
        <v>42</v>
      </c>
      <c r="O688" s="76"/>
      <c r="P688" s="191">
        <f>O688*H688</f>
        <v>0</v>
      </c>
      <c r="Q688" s="191">
        <v>0.00027</v>
      </c>
      <c r="R688" s="191">
        <f>Q688*H688</f>
        <v>0.030486780000000002</v>
      </c>
      <c r="S688" s="191">
        <v>0</v>
      </c>
      <c r="T688" s="192">
        <f>S688*H688</f>
        <v>0</v>
      </c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R688" s="193" t="s">
        <v>333</v>
      </c>
      <c r="AT688" s="193" t="s">
        <v>209</v>
      </c>
      <c r="AU688" s="193" t="s">
        <v>86</v>
      </c>
      <c r="AY688" s="18" t="s">
        <v>168</v>
      </c>
      <c r="BE688" s="194">
        <f>IF(N688="základní",J688,0)</f>
        <v>0</v>
      </c>
      <c r="BF688" s="194">
        <f>IF(N688="snížená",J688,0)</f>
        <v>0</v>
      </c>
      <c r="BG688" s="194">
        <f>IF(N688="zákl. přenesená",J688,0)</f>
        <v>0</v>
      </c>
      <c r="BH688" s="194">
        <f>IF(N688="sníž. přenesená",J688,0)</f>
        <v>0</v>
      </c>
      <c r="BI688" s="194">
        <f>IF(N688="nulová",J688,0)</f>
        <v>0</v>
      </c>
      <c r="BJ688" s="18" t="s">
        <v>84</v>
      </c>
      <c r="BK688" s="194">
        <f>ROUND(I688*H688,2)</f>
        <v>0</v>
      </c>
      <c r="BL688" s="18" t="s">
        <v>250</v>
      </c>
      <c r="BM688" s="193" t="s">
        <v>2307</v>
      </c>
    </row>
    <row r="689" s="13" customFormat="1">
      <c r="A689" s="13"/>
      <c r="B689" s="211"/>
      <c r="C689" s="13"/>
      <c r="D689" s="195" t="s">
        <v>220</v>
      </c>
      <c r="E689" s="13"/>
      <c r="F689" s="213" t="s">
        <v>1433</v>
      </c>
      <c r="G689" s="13"/>
      <c r="H689" s="214">
        <v>112.914</v>
      </c>
      <c r="I689" s="215"/>
      <c r="J689" s="13"/>
      <c r="K689" s="13"/>
      <c r="L689" s="211"/>
      <c r="M689" s="216"/>
      <c r="N689" s="217"/>
      <c r="O689" s="217"/>
      <c r="P689" s="217"/>
      <c r="Q689" s="217"/>
      <c r="R689" s="217"/>
      <c r="S689" s="217"/>
      <c r="T689" s="218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12" t="s">
        <v>220</v>
      </c>
      <c r="AU689" s="212" t="s">
        <v>86</v>
      </c>
      <c r="AV689" s="13" t="s">
        <v>86</v>
      </c>
      <c r="AW689" s="13" t="s">
        <v>3</v>
      </c>
      <c r="AX689" s="13" t="s">
        <v>84</v>
      </c>
      <c r="AY689" s="212" t="s">
        <v>168</v>
      </c>
    </row>
    <row r="690" s="2" customFormat="1" ht="24.15" customHeight="1">
      <c r="A690" s="37"/>
      <c r="B690" s="180"/>
      <c r="C690" s="181" t="s">
        <v>1422</v>
      </c>
      <c r="D690" s="181" t="s">
        <v>171</v>
      </c>
      <c r="E690" s="182" t="s">
        <v>1435</v>
      </c>
      <c r="F690" s="183" t="s">
        <v>1436</v>
      </c>
      <c r="G690" s="184" t="s">
        <v>242</v>
      </c>
      <c r="H690" s="185">
        <v>0.441</v>
      </c>
      <c r="I690" s="186"/>
      <c r="J690" s="187">
        <f>ROUND(I690*H690,2)</f>
        <v>0</v>
      </c>
      <c r="K690" s="188"/>
      <c r="L690" s="38"/>
      <c r="M690" s="189" t="s">
        <v>1</v>
      </c>
      <c r="N690" s="190" t="s">
        <v>42</v>
      </c>
      <c r="O690" s="76"/>
      <c r="P690" s="191">
        <f>O690*H690</f>
        <v>0</v>
      </c>
      <c r="Q690" s="191">
        <v>0</v>
      </c>
      <c r="R690" s="191">
        <f>Q690*H690</f>
        <v>0</v>
      </c>
      <c r="S690" s="191">
        <v>0</v>
      </c>
      <c r="T690" s="192">
        <f>S690*H690</f>
        <v>0</v>
      </c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R690" s="193" t="s">
        <v>250</v>
      </c>
      <c r="AT690" s="193" t="s">
        <v>171</v>
      </c>
      <c r="AU690" s="193" t="s">
        <v>86</v>
      </c>
      <c r="AY690" s="18" t="s">
        <v>168</v>
      </c>
      <c r="BE690" s="194">
        <f>IF(N690="základní",J690,0)</f>
        <v>0</v>
      </c>
      <c r="BF690" s="194">
        <f>IF(N690="snížená",J690,0)</f>
        <v>0</v>
      </c>
      <c r="BG690" s="194">
        <f>IF(N690="zákl. přenesená",J690,0)</f>
        <v>0</v>
      </c>
      <c r="BH690" s="194">
        <f>IF(N690="sníž. přenesená",J690,0)</f>
        <v>0</v>
      </c>
      <c r="BI690" s="194">
        <f>IF(N690="nulová",J690,0)</f>
        <v>0</v>
      </c>
      <c r="BJ690" s="18" t="s">
        <v>84</v>
      </c>
      <c r="BK690" s="194">
        <f>ROUND(I690*H690,2)</f>
        <v>0</v>
      </c>
      <c r="BL690" s="18" t="s">
        <v>250</v>
      </c>
      <c r="BM690" s="193" t="s">
        <v>2308</v>
      </c>
    </row>
    <row r="691" s="12" customFormat="1" ht="22.8" customHeight="1">
      <c r="A691" s="12"/>
      <c r="B691" s="168"/>
      <c r="C691" s="12"/>
      <c r="D691" s="169" t="s">
        <v>76</v>
      </c>
      <c r="E691" s="178" t="s">
        <v>1438</v>
      </c>
      <c r="F691" s="178" t="s">
        <v>1439</v>
      </c>
      <c r="G691" s="12"/>
      <c r="H691" s="12"/>
      <c r="I691" s="171"/>
      <c r="J691" s="179">
        <f>BK691</f>
        <v>0</v>
      </c>
      <c r="K691" s="12"/>
      <c r="L691" s="168"/>
      <c r="M691" s="172"/>
      <c r="N691" s="173"/>
      <c r="O691" s="173"/>
      <c r="P691" s="174">
        <f>SUM(P692:P709)</f>
        <v>0</v>
      </c>
      <c r="Q691" s="173"/>
      <c r="R691" s="174">
        <f>SUM(R692:R709)</f>
        <v>0.47528058000000006</v>
      </c>
      <c r="S691" s="173"/>
      <c r="T691" s="175">
        <f>SUM(T692:T709)</f>
        <v>0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169" t="s">
        <v>86</v>
      </c>
      <c r="AT691" s="176" t="s">
        <v>76</v>
      </c>
      <c r="AU691" s="176" t="s">
        <v>84</v>
      </c>
      <c r="AY691" s="169" t="s">
        <v>168</v>
      </c>
      <c r="BK691" s="177">
        <f>SUM(BK692:BK709)</f>
        <v>0</v>
      </c>
    </row>
    <row r="692" s="2" customFormat="1" ht="16.5" customHeight="1">
      <c r="A692" s="37"/>
      <c r="B692" s="180"/>
      <c r="C692" s="181" t="s">
        <v>1425</v>
      </c>
      <c r="D692" s="181" t="s">
        <v>171</v>
      </c>
      <c r="E692" s="182" t="s">
        <v>1441</v>
      </c>
      <c r="F692" s="183" t="s">
        <v>1442</v>
      </c>
      <c r="G692" s="184" t="s">
        <v>218</v>
      </c>
      <c r="H692" s="185">
        <v>18.747</v>
      </c>
      <c r="I692" s="186"/>
      <c r="J692" s="187">
        <f>ROUND(I692*H692,2)</f>
        <v>0</v>
      </c>
      <c r="K692" s="188"/>
      <c r="L692" s="38"/>
      <c r="M692" s="189" t="s">
        <v>1</v>
      </c>
      <c r="N692" s="190" t="s">
        <v>42</v>
      </c>
      <c r="O692" s="76"/>
      <c r="P692" s="191">
        <f>O692*H692</f>
        <v>0</v>
      </c>
      <c r="Q692" s="191">
        <v>0.00029999999999999997</v>
      </c>
      <c r="R692" s="191">
        <f>Q692*H692</f>
        <v>0.0056240999999999991</v>
      </c>
      <c r="S692" s="191">
        <v>0</v>
      </c>
      <c r="T692" s="192">
        <f>S692*H692</f>
        <v>0</v>
      </c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R692" s="193" t="s">
        <v>250</v>
      </c>
      <c r="AT692" s="193" t="s">
        <v>171</v>
      </c>
      <c r="AU692" s="193" t="s">
        <v>86</v>
      </c>
      <c r="AY692" s="18" t="s">
        <v>168</v>
      </c>
      <c r="BE692" s="194">
        <f>IF(N692="základní",J692,0)</f>
        <v>0</v>
      </c>
      <c r="BF692" s="194">
        <f>IF(N692="snížená",J692,0)</f>
        <v>0</v>
      </c>
      <c r="BG692" s="194">
        <f>IF(N692="zákl. přenesená",J692,0)</f>
        <v>0</v>
      </c>
      <c r="BH692" s="194">
        <f>IF(N692="sníž. přenesená",J692,0)</f>
        <v>0</v>
      </c>
      <c r="BI692" s="194">
        <f>IF(N692="nulová",J692,0)</f>
        <v>0</v>
      </c>
      <c r="BJ692" s="18" t="s">
        <v>84</v>
      </c>
      <c r="BK692" s="194">
        <f>ROUND(I692*H692,2)</f>
        <v>0</v>
      </c>
      <c r="BL692" s="18" t="s">
        <v>250</v>
      </c>
      <c r="BM692" s="193" t="s">
        <v>2309</v>
      </c>
    </row>
    <row r="693" s="2" customFormat="1" ht="24.15" customHeight="1">
      <c r="A693" s="37"/>
      <c r="B693" s="180"/>
      <c r="C693" s="181" t="s">
        <v>1429</v>
      </c>
      <c r="D693" s="181" t="s">
        <v>171</v>
      </c>
      <c r="E693" s="182" t="s">
        <v>1445</v>
      </c>
      <c r="F693" s="183" t="s">
        <v>1446</v>
      </c>
      <c r="G693" s="184" t="s">
        <v>218</v>
      </c>
      <c r="H693" s="185">
        <v>18.747</v>
      </c>
      <c r="I693" s="186"/>
      <c r="J693" s="187">
        <f>ROUND(I693*H693,2)</f>
        <v>0</v>
      </c>
      <c r="K693" s="188"/>
      <c r="L693" s="38"/>
      <c r="M693" s="189" t="s">
        <v>1</v>
      </c>
      <c r="N693" s="190" t="s">
        <v>42</v>
      </c>
      <c r="O693" s="76"/>
      <c r="P693" s="191">
        <f>O693*H693</f>
        <v>0</v>
      </c>
      <c r="Q693" s="191">
        <v>0.0015</v>
      </c>
      <c r="R693" s="191">
        <f>Q693*H693</f>
        <v>0.0281205</v>
      </c>
      <c r="S693" s="191">
        <v>0</v>
      </c>
      <c r="T693" s="192">
        <f>S693*H693</f>
        <v>0</v>
      </c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R693" s="193" t="s">
        <v>250</v>
      </c>
      <c r="AT693" s="193" t="s">
        <v>171</v>
      </c>
      <c r="AU693" s="193" t="s">
        <v>86</v>
      </c>
      <c r="AY693" s="18" t="s">
        <v>168</v>
      </c>
      <c r="BE693" s="194">
        <f>IF(N693="základní",J693,0)</f>
        <v>0</v>
      </c>
      <c r="BF693" s="194">
        <f>IF(N693="snížená",J693,0)</f>
        <v>0</v>
      </c>
      <c r="BG693" s="194">
        <f>IF(N693="zákl. přenesená",J693,0)</f>
        <v>0</v>
      </c>
      <c r="BH693" s="194">
        <f>IF(N693="sníž. přenesená",J693,0)</f>
        <v>0</v>
      </c>
      <c r="BI693" s="194">
        <f>IF(N693="nulová",J693,0)</f>
        <v>0</v>
      </c>
      <c r="BJ693" s="18" t="s">
        <v>84</v>
      </c>
      <c r="BK693" s="194">
        <f>ROUND(I693*H693,2)</f>
        <v>0</v>
      </c>
      <c r="BL693" s="18" t="s">
        <v>250</v>
      </c>
      <c r="BM693" s="193" t="s">
        <v>2310</v>
      </c>
    </row>
    <row r="694" s="2" customFormat="1" ht="24.15" customHeight="1">
      <c r="A694" s="37"/>
      <c r="B694" s="180"/>
      <c r="C694" s="181" t="s">
        <v>1434</v>
      </c>
      <c r="D694" s="181" t="s">
        <v>171</v>
      </c>
      <c r="E694" s="182" t="s">
        <v>1449</v>
      </c>
      <c r="F694" s="183" t="s">
        <v>1450</v>
      </c>
      <c r="G694" s="184" t="s">
        <v>520</v>
      </c>
      <c r="H694" s="185">
        <v>23.015000000000001</v>
      </c>
      <c r="I694" s="186"/>
      <c r="J694" s="187">
        <f>ROUND(I694*H694,2)</f>
        <v>0</v>
      </c>
      <c r="K694" s="188"/>
      <c r="L694" s="38"/>
      <c r="M694" s="189" t="s">
        <v>1</v>
      </c>
      <c r="N694" s="190" t="s">
        <v>42</v>
      </c>
      <c r="O694" s="76"/>
      <c r="P694" s="191">
        <f>O694*H694</f>
        <v>0</v>
      </c>
      <c r="Q694" s="191">
        <v>0.00018000000000000001</v>
      </c>
      <c r="R694" s="191">
        <f>Q694*H694</f>
        <v>0.0041427</v>
      </c>
      <c r="S694" s="191">
        <v>0</v>
      </c>
      <c r="T694" s="192">
        <f>S694*H694</f>
        <v>0</v>
      </c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R694" s="193" t="s">
        <v>250</v>
      </c>
      <c r="AT694" s="193" t="s">
        <v>171</v>
      </c>
      <c r="AU694" s="193" t="s">
        <v>86</v>
      </c>
      <c r="AY694" s="18" t="s">
        <v>168</v>
      </c>
      <c r="BE694" s="194">
        <f>IF(N694="základní",J694,0)</f>
        <v>0</v>
      </c>
      <c r="BF694" s="194">
        <f>IF(N694="snížená",J694,0)</f>
        <v>0</v>
      </c>
      <c r="BG694" s="194">
        <f>IF(N694="zákl. přenesená",J694,0)</f>
        <v>0</v>
      </c>
      <c r="BH694" s="194">
        <f>IF(N694="sníž. přenesená",J694,0)</f>
        <v>0</v>
      </c>
      <c r="BI694" s="194">
        <f>IF(N694="nulová",J694,0)</f>
        <v>0</v>
      </c>
      <c r="BJ694" s="18" t="s">
        <v>84</v>
      </c>
      <c r="BK694" s="194">
        <f>ROUND(I694*H694,2)</f>
        <v>0</v>
      </c>
      <c r="BL694" s="18" t="s">
        <v>250</v>
      </c>
      <c r="BM694" s="193" t="s">
        <v>2311</v>
      </c>
    </row>
    <row r="695" s="13" customFormat="1">
      <c r="A695" s="13"/>
      <c r="B695" s="211"/>
      <c r="C695" s="13"/>
      <c r="D695" s="195" t="s">
        <v>220</v>
      </c>
      <c r="E695" s="212" t="s">
        <v>1</v>
      </c>
      <c r="F695" s="213" t="s">
        <v>1452</v>
      </c>
      <c r="G695" s="13"/>
      <c r="H695" s="214">
        <v>8.2149999999999999</v>
      </c>
      <c r="I695" s="215"/>
      <c r="J695" s="13"/>
      <c r="K695" s="13"/>
      <c r="L695" s="211"/>
      <c r="M695" s="216"/>
      <c r="N695" s="217"/>
      <c r="O695" s="217"/>
      <c r="P695" s="217"/>
      <c r="Q695" s="217"/>
      <c r="R695" s="217"/>
      <c r="S695" s="217"/>
      <c r="T695" s="218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12" t="s">
        <v>220</v>
      </c>
      <c r="AU695" s="212" t="s">
        <v>86</v>
      </c>
      <c r="AV695" s="13" t="s">
        <v>86</v>
      </c>
      <c r="AW695" s="13" t="s">
        <v>33</v>
      </c>
      <c r="AX695" s="13" t="s">
        <v>77</v>
      </c>
      <c r="AY695" s="212" t="s">
        <v>168</v>
      </c>
    </row>
    <row r="696" s="13" customFormat="1">
      <c r="A696" s="13"/>
      <c r="B696" s="211"/>
      <c r="C696" s="13"/>
      <c r="D696" s="195" t="s">
        <v>220</v>
      </c>
      <c r="E696" s="212" t="s">
        <v>1</v>
      </c>
      <c r="F696" s="213" t="s">
        <v>1453</v>
      </c>
      <c r="G696" s="13"/>
      <c r="H696" s="214">
        <v>5.5999999999999996</v>
      </c>
      <c r="I696" s="215"/>
      <c r="J696" s="13"/>
      <c r="K696" s="13"/>
      <c r="L696" s="211"/>
      <c r="M696" s="216"/>
      <c r="N696" s="217"/>
      <c r="O696" s="217"/>
      <c r="P696" s="217"/>
      <c r="Q696" s="217"/>
      <c r="R696" s="217"/>
      <c r="S696" s="217"/>
      <c r="T696" s="21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12" t="s">
        <v>220</v>
      </c>
      <c r="AU696" s="212" t="s">
        <v>86</v>
      </c>
      <c r="AV696" s="13" t="s">
        <v>86</v>
      </c>
      <c r="AW696" s="13" t="s">
        <v>33</v>
      </c>
      <c r="AX696" s="13" t="s">
        <v>77</v>
      </c>
      <c r="AY696" s="212" t="s">
        <v>168</v>
      </c>
    </row>
    <row r="697" s="13" customFormat="1">
      <c r="A697" s="13"/>
      <c r="B697" s="211"/>
      <c r="C697" s="13"/>
      <c r="D697" s="195" t="s">
        <v>220</v>
      </c>
      <c r="E697" s="212" t="s">
        <v>1</v>
      </c>
      <c r="F697" s="213" t="s">
        <v>2312</v>
      </c>
      <c r="G697" s="13"/>
      <c r="H697" s="214">
        <v>9.1999999999999993</v>
      </c>
      <c r="I697" s="215"/>
      <c r="J697" s="13"/>
      <c r="K697" s="13"/>
      <c r="L697" s="211"/>
      <c r="M697" s="216"/>
      <c r="N697" s="217"/>
      <c r="O697" s="217"/>
      <c r="P697" s="217"/>
      <c r="Q697" s="217"/>
      <c r="R697" s="217"/>
      <c r="S697" s="217"/>
      <c r="T697" s="21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12" t="s">
        <v>220</v>
      </c>
      <c r="AU697" s="212" t="s">
        <v>86</v>
      </c>
      <c r="AV697" s="13" t="s">
        <v>86</v>
      </c>
      <c r="AW697" s="13" t="s">
        <v>33</v>
      </c>
      <c r="AX697" s="13" t="s">
        <v>77</v>
      </c>
      <c r="AY697" s="212" t="s">
        <v>168</v>
      </c>
    </row>
    <row r="698" s="14" customFormat="1">
      <c r="A698" s="14"/>
      <c r="B698" s="219"/>
      <c r="C698" s="14"/>
      <c r="D698" s="195" t="s">
        <v>220</v>
      </c>
      <c r="E698" s="220" t="s">
        <v>1</v>
      </c>
      <c r="F698" s="221" t="s">
        <v>261</v>
      </c>
      <c r="G698" s="14"/>
      <c r="H698" s="222">
        <v>23.015000000000001</v>
      </c>
      <c r="I698" s="223"/>
      <c r="J698" s="14"/>
      <c r="K698" s="14"/>
      <c r="L698" s="219"/>
      <c r="M698" s="224"/>
      <c r="N698" s="225"/>
      <c r="O698" s="225"/>
      <c r="P698" s="225"/>
      <c r="Q698" s="225"/>
      <c r="R698" s="225"/>
      <c r="S698" s="225"/>
      <c r="T698" s="226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20" t="s">
        <v>220</v>
      </c>
      <c r="AU698" s="220" t="s">
        <v>86</v>
      </c>
      <c r="AV698" s="14" t="s">
        <v>175</v>
      </c>
      <c r="AW698" s="14" t="s">
        <v>33</v>
      </c>
      <c r="AX698" s="14" t="s">
        <v>84</v>
      </c>
      <c r="AY698" s="220" t="s">
        <v>168</v>
      </c>
    </row>
    <row r="699" s="2" customFormat="1" ht="24.15" customHeight="1">
      <c r="A699" s="37"/>
      <c r="B699" s="180"/>
      <c r="C699" s="200" t="s">
        <v>1440</v>
      </c>
      <c r="D699" s="200" t="s">
        <v>209</v>
      </c>
      <c r="E699" s="201" t="s">
        <v>1455</v>
      </c>
      <c r="F699" s="202" t="s">
        <v>1456</v>
      </c>
      <c r="G699" s="203" t="s">
        <v>520</v>
      </c>
      <c r="H699" s="204">
        <v>25.317</v>
      </c>
      <c r="I699" s="205"/>
      <c r="J699" s="206">
        <f>ROUND(I699*H699,2)</f>
        <v>0</v>
      </c>
      <c r="K699" s="207"/>
      <c r="L699" s="208"/>
      <c r="M699" s="209" t="s">
        <v>1</v>
      </c>
      <c r="N699" s="210" t="s">
        <v>42</v>
      </c>
      <c r="O699" s="76"/>
      <c r="P699" s="191">
        <f>O699*H699</f>
        <v>0</v>
      </c>
      <c r="Q699" s="191">
        <v>0.00025999999999999998</v>
      </c>
      <c r="R699" s="191">
        <f>Q699*H699</f>
        <v>0.0065824199999999994</v>
      </c>
      <c r="S699" s="191">
        <v>0</v>
      </c>
      <c r="T699" s="192">
        <f>S699*H699</f>
        <v>0</v>
      </c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R699" s="193" t="s">
        <v>333</v>
      </c>
      <c r="AT699" s="193" t="s">
        <v>209</v>
      </c>
      <c r="AU699" s="193" t="s">
        <v>86</v>
      </c>
      <c r="AY699" s="18" t="s">
        <v>168</v>
      </c>
      <c r="BE699" s="194">
        <f>IF(N699="základní",J699,0)</f>
        <v>0</v>
      </c>
      <c r="BF699" s="194">
        <f>IF(N699="snížená",J699,0)</f>
        <v>0</v>
      </c>
      <c r="BG699" s="194">
        <f>IF(N699="zákl. přenesená",J699,0)</f>
        <v>0</v>
      </c>
      <c r="BH699" s="194">
        <f>IF(N699="sníž. přenesená",J699,0)</f>
        <v>0</v>
      </c>
      <c r="BI699" s="194">
        <f>IF(N699="nulová",J699,0)</f>
        <v>0</v>
      </c>
      <c r="BJ699" s="18" t="s">
        <v>84</v>
      </c>
      <c r="BK699" s="194">
        <f>ROUND(I699*H699,2)</f>
        <v>0</v>
      </c>
      <c r="BL699" s="18" t="s">
        <v>250</v>
      </c>
      <c r="BM699" s="193" t="s">
        <v>2313</v>
      </c>
    </row>
    <row r="700" s="13" customFormat="1">
      <c r="A700" s="13"/>
      <c r="B700" s="211"/>
      <c r="C700" s="13"/>
      <c r="D700" s="195" t="s">
        <v>220</v>
      </c>
      <c r="E700" s="13"/>
      <c r="F700" s="213" t="s">
        <v>2314</v>
      </c>
      <c r="G700" s="13"/>
      <c r="H700" s="214">
        <v>25.317</v>
      </c>
      <c r="I700" s="215"/>
      <c r="J700" s="13"/>
      <c r="K700" s="13"/>
      <c r="L700" s="211"/>
      <c r="M700" s="216"/>
      <c r="N700" s="217"/>
      <c r="O700" s="217"/>
      <c r="P700" s="217"/>
      <c r="Q700" s="217"/>
      <c r="R700" s="217"/>
      <c r="S700" s="217"/>
      <c r="T700" s="218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12" t="s">
        <v>220</v>
      </c>
      <c r="AU700" s="212" t="s">
        <v>86</v>
      </c>
      <c r="AV700" s="13" t="s">
        <v>86</v>
      </c>
      <c r="AW700" s="13" t="s">
        <v>3</v>
      </c>
      <c r="AX700" s="13" t="s">
        <v>84</v>
      </c>
      <c r="AY700" s="212" t="s">
        <v>168</v>
      </c>
    </row>
    <row r="701" s="2" customFormat="1" ht="33" customHeight="1">
      <c r="A701" s="37"/>
      <c r="B701" s="180"/>
      <c r="C701" s="181" t="s">
        <v>1444</v>
      </c>
      <c r="D701" s="181" t="s">
        <v>171</v>
      </c>
      <c r="E701" s="182" t="s">
        <v>1460</v>
      </c>
      <c r="F701" s="183" t="s">
        <v>1461</v>
      </c>
      <c r="G701" s="184" t="s">
        <v>218</v>
      </c>
      <c r="H701" s="185">
        <v>18.747</v>
      </c>
      <c r="I701" s="186"/>
      <c r="J701" s="187">
        <f>ROUND(I701*H701,2)</f>
        <v>0</v>
      </c>
      <c r="K701" s="188"/>
      <c r="L701" s="38"/>
      <c r="M701" s="189" t="s">
        <v>1</v>
      </c>
      <c r="N701" s="190" t="s">
        <v>42</v>
      </c>
      <c r="O701" s="76"/>
      <c r="P701" s="191">
        <f>O701*H701</f>
        <v>0</v>
      </c>
      <c r="Q701" s="191">
        <v>0.0053800000000000002</v>
      </c>
      <c r="R701" s="191">
        <f>Q701*H701</f>
        <v>0.10085886000000001</v>
      </c>
      <c r="S701" s="191">
        <v>0</v>
      </c>
      <c r="T701" s="192">
        <f>S701*H701</f>
        <v>0</v>
      </c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R701" s="193" t="s">
        <v>250</v>
      </c>
      <c r="AT701" s="193" t="s">
        <v>171</v>
      </c>
      <c r="AU701" s="193" t="s">
        <v>86</v>
      </c>
      <c r="AY701" s="18" t="s">
        <v>168</v>
      </c>
      <c r="BE701" s="194">
        <f>IF(N701="základní",J701,0)</f>
        <v>0</v>
      </c>
      <c r="BF701" s="194">
        <f>IF(N701="snížená",J701,0)</f>
        <v>0</v>
      </c>
      <c r="BG701" s="194">
        <f>IF(N701="zákl. přenesená",J701,0)</f>
        <v>0</v>
      </c>
      <c r="BH701" s="194">
        <f>IF(N701="sníž. přenesená",J701,0)</f>
        <v>0</v>
      </c>
      <c r="BI701" s="194">
        <f>IF(N701="nulová",J701,0)</f>
        <v>0</v>
      </c>
      <c r="BJ701" s="18" t="s">
        <v>84</v>
      </c>
      <c r="BK701" s="194">
        <f>ROUND(I701*H701,2)</f>
        <v>0</v>
      </c>
      <c r="BL701" s="18" t="s">
        <v>250</v>
      </c>
      <c r="BM701" s="193" t="s">
        <v>2315</v>
      </c>
    </row>
    <row r="702" s="13" customFormat="1">
      <c r="A702" s="13"/>
      <c r="B702" s="211"/>
      <c r="C702" s="13"/>
      <c r="D702" s="195" t="s">
        <v>220</v>
      </c>
      <c r="E702" s="212" t="s">
        <v>1</v>
      </c>
      <c r="F702" s="213" t="s">
        <v>1463</v>
      </c>
      <c r="G702" s="13"/>
      <c r="H702" s="214">
        <v>5.0670000000000002</v>
      </c>
      <c r="I702" s="215"/>
      <c r="J702" s="13"/>
      <c r="K702" s="13"/>
      <c r="L702" s="211"/>
      <c r="M702" s="216"/>
      <c r="N702" s="217"/>
      <c r="O702" s="217"/>
      <c r="P702" s="217"/>
      <c r="Q702" s="217"/>
      <c r="R702" s="217"/>
      <c r="S702" s="217"/>
      <c r="T702" s="218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12" t="s">
        <v>220</v>
      </c>
      <c r="AU702" s="212" t="s">
        <v>86</v>
      </c>
      <c r="AV702" s="13" t="s">
        <v>86</v>
      </c>
      <c r="AW702" s="13" t="s">
        <v>33</v>
      </c>
      <c r="AX702" s="13" t="s">
        <v>77</v>
      </c>
      <c r="AY702" s="212" t="s">
        <v>168</v>
      </c>
    </row>
    <row r="703" s="13" customFormat="1">
      <c r="A703" s="13"/>
      <c r="B703" s="211"/>
      <c r="C703" s="13"/>
      <c r="D703" s="195" t="s">
        <v>220</v>
      </c>
      <c r="E703" s="212" t="s">
        <v>1</v>
      </c>
      <c r="F703" s="213" t="s">
        <v>1464</v>
      </c>
      <c r="G703" s="13"/>
      <c r="H703" s="214">
        <v>3.6000000000000001</v>
      </c>
      <c r="I703" s="215"/>
      <c r="J703" s="13"/>
      <c r="K703" s="13"/>
      <c r="L703" s="211"/>
      <c r="M703" s="216"/>
      <c r="N703" s="217"/>
      <c r="O703" s="217"/>
      <c r="P703" s="217"/>
      <c r="Q703" s="217"/>
      <c r="R703" s="217"/>
      <c r="S703" s="217"/>
      <c r="T703" s="21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12" t="s">
        <v>220</v>
      </c>
      <c r="AU703" s="212" t="s">
        <v>86</v>
      </c>
      <c r="AV703" s="13" t="s">
        <v>86</v>
      </c>
      <c r="AW703" s="13" t="s">
        <v>33</v>
      </c>
      <c r="AX703" s="13" t="s">
        <v>77</v>
      </c>
      <c r="AY703" s="212" t="s">
        <v>168</v>
      </c>
    </row>
    <row r="704" s="13" customFormat="1">
      <c r="A704" s="13"/>
      <c r="B704" s="211"/>
      <c r="C704" s="13"/>
      <c r="D704" s="195" t="s">
        <v>220</v>
      </c>
      <c r="E704" s="212" t="s">
        <v>1</v>
      </c>
      <c r="F704" s="213" t="s">
        <v>2316</v>
      </c>
      <c r="G704" s="13"/>
      <c r="H704" s="214">
        <v>10.08</v>
      </c>
      <c r="I704" s="215"/>
      <c r="J704" s="13"/>
      <c r="K704" s="13"/>
      <c r="L704" s="211"/>
      <c r="M704" s="216"/>
      <c r="N704" s="217"/>
      <c r="O704" s="217"/>
      <c r="P704" s="217"/>
      <c r="Q704" s="217"/>
      <c r="R704" s="217"/>
      <c r="S704" s="217"/>
      <c r="T704" s="218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12" t="s">
        <v>220</v>
      </c>
      <c r="AU704" s="212" t="s">
        <v>86</v>
      </c>
      <c r="AV704" s="13" t="s">
        <v>86</v>
      </c>
      <c r="AW704" s="13" t="s">
        <v>33</v>
      </c>
      <c r="AX704" s="13" t="s">
        <v>77</v>
      </c>
      <c r="AY704" s="212" t="s">
        <v>168</v>
      </c>
    </row>
    <row r="705" s="14" customFormat="1">
      <c r="A705" s="14"/>
      <c r="B705" s="219"/>
      <c r="C705" s="14"/>
      <c r="D705" s="195" t="s">
        <v>220</v>
      </c>
      <c r="E705" s="220" t="s">
        <v>1</v>
      </c>
      <c r="F705" s="221" t="s">
        <v>261</v>
      </c>
      <c r="G705" s="14"/>
      <c r="H705" s="222">
        <v>18.747</v>
      </c>
      <c r="I705" s="223"/>
      <c r="J705" s="14"/>
      <c r="K705" s="14"/>
      <c r="L705" s="219"/>
      <c r="M705" s="224"/>
      <c r="N705" s="225"/>
      <c r="O705" s="225"/>
      <c r="P705" s="225"/>
      <c r="Q705" s="225"/>
      <c r="R705" s="225"/>
      <c r="S705" s="225"/>
      <c r="T705" s="22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20" t="s">
        <v>220</v>
      </c>
      <c r="AU705" s="220" t="s">
        <v>86</v>
      </c>
      <c r="AV705" s="14" t="s">
        <v>175</v>
      </c>
      <c r="AW705" s="14" t="s">
        <v>33</v>
      </c>
      <c r="AX705" s="14" t="s">
        <v>84</v>
      </c>
      <c r="AY705" s="220" t="s">
        <v>168</v>
      </c>
    </row>
    <row r="706" s="2" customFormat="1" ht="24.15" customHeight="1">
      <c r="A706" s="37"/>
      <c r="B706" s="180"/>
      <c r="C706" s="200" t="s">
        <v>1448</v>
      </c>
      <c r="D706" s="200" t="s">
        <v>209</v>
      </c>
      <c r="E706" s="201" t="s">
        <v>1466</v>
      </c>
      <c r="F706" s="202" t="s">
        <v>1467</v>
      </c>
      <c r="G706" s="203" t="s">
        <v>218</v>
      </c>
      <c r="H706" s="204">
        <v>20.622</v>
      </c>
      <c r="I706" s="205"/>
      <c r="J706" s="206">
        <f>ROUND(I706*H706,2)</f>
        <v>0</v>
      </c>
      <c r="K706" s="207"/>
      <c r="L706" s="208"/>
      <c r="M706" s="209" t="s">
        <v>1</v>
      </c>
      <c r="N706" s="210" t="s">
        <v>42</v>
      </c>
      <c r="O706" s="76"/>
      <c r="P706" s="191">
        <f>O706*H706</f>
        <v>0</v>
      </c>
      <c r="Q706" s="191">
        <v>0.016</v>
      </c>
      <c r="R706" s="191">
        <f>Q706*H706</f>
        <v>0.32995200000000002</v>
      </c>
      <c r="S706" s="191">
        <v>0</v>
      </c>
      <c r="T706" s="192">
        <f>S706*H706</f>
        <v>0</v>
      </c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R706" s="193" t="s">
        <v>333</v>
      </c>
      <c r="AT706" s="193" t="s">
        <v>209</v>
      </c>
      <c r="AU706" s="193" t="s">
        <v>86</v>
      </c>
      <c r="AY706" s="18" t="s">
        <v>168</v>
      </c>
      <c r="BE706" s="194">
        <f>IF(N706="základní",J706,0)</f>
        <v>0</v>
      </c>
      <c r="BF706" s="194">
        <f>IF(N706="snížená",J706,0)</f>
        <v>0</v>
      </c>
      <c r="BG706" s="194">
        <f>IF(N706="zákl. přenesená",J706,0)</f>
        <v>0</v>
      </c>
      <c r="BH706" s="194">
        <f>IF(N706="sníž. přenesená",J706,0)</f>
        <v>0</v>
      </c>
      <c r="BI706" s="194">
        <f>IF(N706="nulová",J706,0)</f>
        <v>0</v>
      </c>
      <c r="BJ706" s="18" t="s">
        <v>84</v>
      </c>
      <c r="BK706" s="194">
        <f>ROUND(I706*H706,2)</f>
        <v>0</v>
      </c>
      <c r="BL706" s="18" t="s">
        <v>250</v>
      </c>
      <c r="BM706" s="193" t="s">
        <v>2317</v>
      </c>
    </row>
    <row r="707" s="13" customFormat="1">
      <c r="A707" s="13"/>
      <c r="B707" s="211"/>
      <c r="C707" s="13"/>
      <c r="D707" s="195" t="s">
        <v>220</v>
      </c>
      <c r="E707" s="13"/>
      <c r="F707" s="213" t="s">
        <v>2318</v>
      </c>
      <c r="G707" s="13"/>
      <c r="H707" s="214">
        <v>20.622</v>
      </c>
      <c r="I707" s="215"/>
      <c r="J707" s="13"/>
      <c r="K707" s="13"/>
      <c r="L707" s="211"/>
      <c r="M707" s="216"/>
      <c r="N707" s="217"/>
      <c r="O707" s="217"/>
      <c r="P707" s="217"/>
      <c r="Q707" s="217"/>
      <c r="R707" s="217"/>
      <c r="S707" s="217"/>
      <c r="T707" s="218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12" t="s">
        <v>220</v>
      </c>
      <c r="AU707" s="212" t="s">
        <v>86</v>
      </c>
      <c r="AV707" s="13" t="s">
        <v>86</v>
      </c>
      <c r="AW707" s="13" t="s">
        <v>3</v>
      </c>
      <c r="AX707" s="13" t="s">
        <v>84</v>
      </c>
      <c r="AY707" s="212" t="s">
        <v>168</v>
      </c>
    </row>
    <row r="708" s="2" customFormat="1" ht="33" customHeight="1">
      <c r="A708" s="37"/>
      <c r="B708" s="180"/>
      <c r="C708" s="181" t="s">
        <v>1454</v>
      </c>
      <c r="D708" s="181" t="s">
        <v>171</v>
      </c>
      <c r="E708" s="182" t="s">
        <v>1471</v>
      </c>
      <c r="F708" s="183" t="s">
        <v>1472</v>
      </c>
      <c r="G708" s="184" t="s">
        <v>218</v>
      </c>
      <c r="H708" s="185">
        <v>8.6669999999999998</v>
      </c>
      <c r="I708" s="186"/>
      <c r="J708" s="187">
        <f>ROUND(I708*H708,2)</f>
        <v>0</v>
      </c>
      <c r="K708" s="188"/>
      <c r="L708" s="38"/>
      <c r="M708" s="189" t="s">
        <v>1</v>
      </c>
      <c r="N708" s="190" t="s">
        <v>42</v>
      </c>
      <c r="O708" s="76"/>
      <c r="P708" s="191">
        <f>O708*H708</f>
        <v>0</v>
      </c>
      <c r="Q708" s="191">
        <v>0</v>
      </c>
      <c r="R708" s="191">
        <f>Q708*H708</f>
        <v>0</v>
      </c>
      <c r="S708" s="191">
        <v>0</v>
      </c>
      <c r="T708" s="192">
        <f>S708*H708</f>
        <v>0</v>
      </c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R708" s="193" t="s">
        <v>250</v>
      </c>
      <c r="AT708" s="193" t="s">
        <v>171</v>
      </c>
      <c r="AU708" s="193" t="s">
        <v>86</v>
      </c>
      <c r="AY708" s="18" t="s">
        <v>168</v>
      </c>
      <c r="BE708" s="194">
        <f>IF(N708="základní",J708,0)</f>
        <v>0</v>
      </c>
      <c r="BF708" s="194">
        <f>IF(N708="snížená",J708,0)</f>
        <v>0</v>
      </c>
      <c r="BG708" s="194">
        <f>IF(N708="zákl. přenesená",J708,0)</f>
        <v>0</v>
      </c>
      <c r="BH708" s="194">
        <f>IF(N708="sníž. přenesená",J708,0)</f>
        <v>0</v>
      </c>
      <c r="BI708" s="194">
        <f>IF(N708="nulová",J708,0)</f>
        <v>0</v>
      </c>
      <c r="BJ708" s="18" t="s">
        <v>84</v>
      </c>
      <c r="BK708" s="194">
        <f>ROUND(I708*H708,2)</f>
        <v>0</v>
      </c>
      <c r="BL708" s="18" t="s">
        <v>250</v>
      </c>
      <c r="BM708" s="193" t="s">
        <v>2319</v>
      </c>
    </row>
    <row r="709" s="2" customFormat="1" ht="24.15" customHeight="1">
      <c r="A709" s="37"/>
      <c r="B709" s="180"/>
      <c r="C709" s="181" t="s">
        <v>1459</v>
      </c>
      <c r="D709" s="181" t="s">
        <v>171</v>
      </c>
      <c r="E709" s="182" t="s">
        <v>1475</v>
      </c>
      <c r="F709" s="183" t="s">
        <v>1476</v>
      </c>
      <c r="G709" s="184" t="s">
        <v>242</v>
      </c>
      <c r="H709" s="185">
        <v>0.47499999999999998</v>
      </c>
      <c r="I709" s="186"/>
      <c r="J709" s="187">
        <f>ROUND(I709*H709,2)</f>
        <v>0</v>
      </c>
      <c r="K709" s="188"/>
      <c r="L709" s="38"/>
      <c r="M709" s="189" t="s">
        <v>1</v>
      </c>
      <c r="N709" s="190" t="s">
        <v>42</v>
      </c>
      <c r="O709" s="76"/>
      <c r="P709" s="191">
        <f>O709*H709</f>
        <v>0</v>
      </c>
      <c r="Q709" s="191">
        <v>0</v>
      </c>
      <c r="R709" s="191">
        <f>Q709*H709</f>
        <v>0</v>
      </c>
      <c r="S709" s="191">
        <v>0</v>
      </c>
      <c r="T709" s="192">
        <f>S709*H709</f>
        <v>0</v>
      </c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R709" s="193" t="s">
        <v>250</v>
      </c>
      <c r="AT709" s="193" t="s">
        <v>171</v>
      </c>
      <c r="AU709" s="193" t="s">
        <v>86</v>
      </c>
      <c r="AY709" s="18" t="s">
        <v>168</v>
      </c>
      <c r="BE709" s="194">
        <f>IF(N709="základní",J709,0)</f>
        <v>0</v>
      </c>
      <c r="BF709" s="194">
        <f>IF(N709="snížená",J709,0)</f>
        <v>0</v>
      </c>
      <c r="BG709" s="194">
        <f>IF(N709="zákl. přenesená",J709,0)</f>
        <v>0</v>
      </c>
      <c r="BH709" s="194">
        <f>IF(N709="sníž. přenesená",J709,0)</f>
        <v>0</v>
      </c>
      <c r="BI709" s="194">
        <f>IF(N709="nulová",J709,0)</f>
        <v>0</v>
      </c>
      <c r="BJ709" s="18" t="s">
        <v>84</v>
      </c>
      <c r="BK709" s="194">
        <f>ROUND(I709*H709,2)</f>
        <v>0</v>
      </c>
      <c r="BL709" s="18" t="s">
        <v>250</v>
      </c>
      <c r="BM709" s="193" t="s">
        <v>2320</v>
      </c>
    </row>
    <row r="710" s="12" customFormat="1" ht="22.8" customHeight="1">
      <c r="A710" s="12"/>
      <c r="B710" s="168"/>
      <c r="C710" s="12"/>
      <c r="D710" s="169" t="s">
        <v>76</v>
      </c>
      <c r="E710" s="178" t="s">
        <v>1478</v>
      </c>
      <c r="F710" s="178" t="s">
        <v>1479</v>
      </c>
      <c r="G710" s="12"/>
      <c r="H710" s="12"/>
      <c r="I710" s="171"/>
      <c r="J710" s="179">
        <f>BK710</f>
        <v>0</v>
      </c>
      <c r="K710" s="12"/>
      <c r="L710" s="168"/>
      <c r="M710" s="172"/>
      <c r="N710" s="173"/>
      <c r="O710" s="173"/>
      <c r="P710" s="174">
        <f>SUM(P711:P715)</f>
        <v>0</v>
      </c>
      <c r="Q710" s="173"/>
      <c r="R710" s="174">
        <f>SUM(R711:R715)</f>
        <v>0.00017849999999999998</v>
      </c>
      <c r="S710" s="173"/>
      <c r="T710" s="175">
        <f>SUM(T711:T715)</f>
        <v>0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R710" s="169" t="s">
        <v>86</v>
      </c>
      <c r="AT710" s="176" t="s">
        <v>76</v>
      </c>
      <c r="AU710" s="176" t="s">
        <v>84</v>
      </c>
      <c r="AY710" s="169" t="s">
        <v>168</v>
      </c>
      <c r="BK710" s="177">
        <f>SUM(BK711:BK715)</f>
        <v>0</v>
      </c>
    </row>
    <row r="711" s="2" customFormat="1" ht="24.15" customHeight="1">
      <c r="A711" s="37"/>
      <c r="B711" s="180"/>
      <c r="C711" s="181" t="s">
        <v>1465</v>
      </c>
      <c r="D711" s="181" t="s">
        <v>171</v>
      </c>
      <c r="E711" s="182" t="s">
        <v>1481</v>
      </c>
      <c r="F711" s="183" t="s">
        <v>1482</v>
      </c>
      <c r="G711" s="184" t="s">
        <v>218</v>
      </c>
      <c r="H711" s="185">
        <v>0.34999999999999998</v>
      </c>
      <c r="I711" s="186"/>
      <c r="J711" s="187">
        <f>ROUND(I711*H711,2)</f>
        <v>0</v>
      </c>
      <c r="K711" s="188"/>
      <c r="L711" s="38"/>
      <c r="M711" s="189" t="s">
        <v>1</v>
      </c>
      <c r="N711" s="190" t="s">
        <v>42</v>
      </c>
      <c r="O711" s="76"/>
      <c r="P711" s="191">
        <f>O711*H711</f>
        <v>0</v>
      </c>
      <c r="Q711" s="191">
        <v>0.00013999999999999999</v>
      </c>
      <c r="R711" s="191">
        <f>Q711*H711</f>
        <v>4.8999999999999992E-05</v>
      </c>
      <c r="S711" s="191">
        <v>0</v>
      </c>
      <c r="T711" s="192">
        <f>S711*H711</f>
        <v>0</v>
      </c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R711" s="193" t="s">
        <v>250</v>
      </c>
      <c r="AT711" s="193" t="s">
        <v>171</v>
      </c>
      <c r="AU711" s="193" t="s">
        <v>86</v>
      </c>
      <c r="AY711" s="18" t="s">
        <v>168</v>
      </c>
      <c r="BE711" s="194">
        <f>IF(N711="základní",J711,0)</f>
        <v>0</v>
      </c>
      <c r="BF711" s="194">
        <f>IF(N711="snížená",J711,0)</f>
        <v>0</v>
      </c>
      <c r="BG711" s="194">
        <f>IF(N711="zákl. přenesená",J711,0)</f>
        <v>0</v>
      </c>
      <c r="BH711" s="194">
        <f>IF(N711="sníž. přenesená",J711,0)</f>
        <v>0</v>
      </c>
      <c r="BI711" s="194">
        <f>IF(N711="nulová",J711,0)</f>
        <v>0</v>
      </c>
      <c r="BJ711" s="18" t="s">
        <v>84</v>
      </c>
      <c r="BK711" s="194">
        <f>ROUND(I711*H711,2)</f>
        <v>0</v>
      </c>
      <c r="BL711" s="18" t="s">
        <v>250</v>
      </c>
      <c r="BM711" s="193" t="s">
        <v>2321</v>
      </c>
    </row>
    <row r="712" s="13" customFormat="1">
      <c r="A712" s="13"/>
      <c r="B712" s="211"/>
      <c r="C712" s="13"/>
      <c r="D712" s="195" t="s">
        <v>220</v>
      </c>
      <c r="E712" s="212" t="s">
        <v>1</v>
      </c>
      <c r="F712" s="213" t="s">
        <v>1484</v>
      </c>
      <c r="G712" s="13"/>
      <c r="H712" s="214">
        <v>0.252</v>
      </c>
      <c r="I712" s="215"/>
      <c r="J712" s="13"/>
      <c r="K712" s="13"/>
      <c r="L712" s="211"/>
      <c r="M712" s="216"/>
      <c r="N712" s="217"/>
      <c r="O712" s="217"/>
      <c r="P712" s="217"/>
      <c r="Q712" s="217"/>
      <c r="R712" s="217"/>
      <c r="S712" s="217"/>
      <c r="T712" s="21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12" t="s">
        <v>220</v>
      </c>
      <c r="AU712" s="212" t="s">
        <v>86</v>
      </c>
      <c r="AV712" s="13" t="s">
        <v>86</v>
      </c>
      <c r="AW712" s="13" t="s">
        <v>33</v>
      </c>
      <c r="AX712" s="13" t="s">
        <v>77</v>
      </c>
      <c r="AY712" s="212" t="s">
        <v>168</v>
      </c>
    </row>
    <row r="713" s="13" customFormat="1">
      <c r="A713" s="13"/>
      <c r="B713" s="211"/>
      <c r="C713" s="13"/>
      <c r="D713" s="195" t="s">
        <v>220</v>
      </c>
      <c r="E713" s="212" t="s">
        <v>1</v>
      </c>
      <c r="F713" s="213" t="s">
        <v>2322</v>
      </c>
      <c r="G713" s="13"/>
      <c r="H713" s="214">
        <v>0.098000000000000004</v>
      </c>
      <c r="I713" s="215"/>
      <c r="J713" s="13"/>
      <c r="K713" s="13"/>
      <c r="L713" s="211"/>
      <c r="M713" s="216"/>
      <c r="N713" s="217"/>
      <c r="O713" s="217"/>
      <c r="P713" s="217"/>
      <c r="Q713" s="217"/>
      <c r="R713" s="217"/>
      <c r="S713" s="217"/>
      <c r="T713" s="21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12" t="s">
        <v>220</v>
      </c>
      <c r="AU713" s="212" t="s">
        <v>86</v>
      </c>
      <c r="AV713" s="13" t="s">
        <v>86</v>
      </c>
      <c r="AW713" s="13" t="s">
        <v>33</v>
      </c>
      <c r="AX713" s="13" t="s">
        <v>77</v>
      </c>
      <c r="AY713" s="212" t="s">
        <v>168</v>
      </c>
    </row>
    <row r="714" s="14" customFormat="1">
      <c r="A714" s="14"/>
      <c r="B714" s="219"/>
      <c r="C714" s="14"/>
      <c r="D714" s="195" t="s">
        <v>220</v>
      </c>
      <c r="E714" s="220" t="s">
        <v>1</v>
      </c>
      <c r="F714" s="221" t="s">
        <v>261</v>
      </c>
      <c r="G714" s="14"/>
      <c r="H714" s="222">
        <v>0.34999999999999998</v>
      </c>
      <c r="I714" s="223"/>
      <c r="J714" s="14"/>
      <c r="K714" s="14"/>
      <c r="L714" s="219"/>
      <c r="M714" s="224"/>
      <c r="N714" s="225"/>
      <c r="O714" s="225"/>
      <c r="P714" s="225"/>
      <c r="Q714" s="225"/>
      <c r="R714" s="225"/>
      <c r="S714" s="225"/>
      <c r="T714" s="226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20" t="s">
        <v>220</v>
      </c>
      <c r="AU714" s="220" t="s">
        <v>86</v>
      </c>
      <c r="AV714" s="14" t="s">
        <v>175</v>
      </c>
      <c r="AW714" s="14" t="s">
        <v>33</v>
      </c>
      <c r="AX714" s="14" t="s">
        <v>84</v>
      </c>
      <c r="AY714" s="220" t="s">
        <v>168</v>
      </c>
    </row>
    <row r="715" s="2" customFormat="1" ht="24.15" customHeight="1">
      <c r="A715" s="37"/>
      <c r="B715" s="180"/>
      <c r="C715" s="181" t="s">
        <v>1470</v>
      </c>
      <c r="D715" s="181" t="s">
        <v>171</v>
      </c>
      <c r="E715" s="182" t="s">
        <v>1486</v>
      </c>
      <c r="F715" s="183" t="s">
        <v>1487</v>
      </c>
      <c r="G715" s="184" t="s">
        <v>218</v>
      </c>
      <c r="H715" s="185">
        <v>0.34999999999999998</v>
      </c>
      <c r="I715" s="186"/>
      <c r="J715" s="187">
        <f>ROUND(I715*H715,2)</f>
        <v>0</v>
      </c>
      <c r="K715" s="188"/>
      <c r="L715" s="38"/>
      <c r="M715" s="189" t="s">
        <v>1</v>
      </c>
      <c r="N715" s="190" t="s">
        <v>42</v>
      </c>
      <c r="O715" s="76"/>
      <c r="P715" s="191">
        <f>O715*H715</f>
        <v>0</v>
      </c>
      <c r="Q715" s="191">
        <v>0.00036999999999999999</v>
      </c>
      <c r="R715" s="191">
        <f>Q715*H715</f>
        <v>0.00012949999999999998</v>
      </c>
      <c r="S715" s="191">
        <v>0</v>
      </c>
      <c r="T715" s="192">
        <f>S715*H715</f>
        <v>0</v>
      </c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R715" s="193" t="s">
        <v>250</v>
      </c>
      <c r="AT715" s="193" t="s">
        <v>171</v>
      </c>
      <c r="AU715" s="193" t="s">
        <v>86</v>
      </c>
      <c r="AY715" s="18" t="s">
        <v>168</v>
      </c>
      <c r="BE715" s="194">
        <f>IF(N715="základní",J715,0)</f>
        <v>0</v>
      </c>
      <c r="BF715" s="194">
        <f>IF(N715="snížená",J715,0)</f>
        <v>0</v>
      </c>
      <c r="BG715" s="194">
        <f>IF(N715="zákl. přenesená",J715,0)</f>
        <v>0</v>
      </c>
      <c r="BH715" s="194">
        <f>IF(N715="sníž. přenesená",J715,0)</f>
        <v>0</v>
      </c>
      <c r="BI715" s="194">
        <f>IF(N715="nulová",J715,0)</f>
        <v>0</v>
      </c>
      <c r="BJ715" s="18" t="s">
        <v>84</v>
      </c>
      <c r="BK715" s="194">
        <f>ROUND(I715*H715,2)</f>
        <v>0</v>
      </c>
      <c r="BL715" s="18" t="s">
        <v>250</v>
      </c>
      <c r="BM715" s="193" t="s">
        <v>2323</v>
      </c>
    </row>
    <row r="716" s="12" customFormat="1" ht="22.8" customHeight="1">
      <c r="A716" s="12"/>
      <c r="B716" s="168"/>
      <c r="C716" s="12"/>
      <c r="D716" s="169" t="s">
        <v>76</v>
      </c>
      <c r="E716" s="178" t="s">
        <v>1489</v>
      </c>
      <c r="F716" s="178" t="s">
        <v>1490</v>
      </c>
      <c r="G716" s="12"/>
      <c r="H716" s="12"/>
      <c r="I716" s="171"/>
      <c r="J716" s="179">
        <f>BK716</f>
        <v>0</v>
      </c>
      <c r="K716" s="12"/>
      <c r="L716" s="168"/>
      <c r="M716" s="172"/>
      <c r="N716" s="173"/>
      <c r="O716" s="173"/>
      <c r="P716" s="174">
        <f>SUM(P717:P755)</f>
        <v>0</v>
      </c>
      <c r="Q716" s="173"/>
      <c r="R716" s="174">
        <f>SUM(R717:R755)</f>
        <v>1.19384099</v>
      </c>
      <c r="S716" s="173"/>
      <c r="T716" s="175">
        <f>SUM(T717:T755)</f>
        <v>0.030457660000000001</v>
      </c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R716" s="169" t="s">
        <v>86</v>
      </c>
      <c r="AT716" s="176" t="s">
        <v>76</v>
      </c>
      <c r="AU716" s="176" t="s">
        <v>84</v>
      </c>
      <c r="AY716" s="169" t="s">
        <v>168</v>
      </c>
      <c r="BK716" s="177">
        <f>SUM(BK717:BK755)</f>
        <v>0</v>
      </c>
    </row>
    <row r="717" s="2" customFormat="1" ht="16.5" customHeight="1">
      <c r="A717" s="37"/>
      <c r="B717" s="180"/>
      <c r="C717" s="181" t="s">
        <v>1474</v>
      </c>
      <c r="D717" s="181" t="s">
        <v>171</v>
      </c>
      <c r="E717" s="182" t="s">
        <v>1492</v>
      </c>
      <c r="F717" s="183" t="s">
        <v>1493</v>
      </c>
      <c r="G717" s="184" t="s">
        <v>218</v>
      </c>
      <c r="H717" s="185">
        <v>60.204999999999998</v>
      </c>
      <c r="I717" s="186"/>
      <c r="J717" s="187">
        <f>ROUND(I717*H717,2)</f>
        <v>0</v>
      </c>
      <c r="K717" s="188"/>
      <c r="L717" s="38"/>
      <c r="M717" s="189" t="s">
        <v>1</v>
      </c>
      <c r="N717" s="190" t="s">
        <v>42</v>
      </c>
      <c r="O717" s="76"/>
      <c r="P717" s="191">
        <f>O717*H717</f>
        <v>0</v>
      </c>
      <c r="Q717" s="191">
        <v>0.001</v>
      </c>
      <c r="R717" s="191">
        <f>Q717*H717</f>
        <v>0.060205000000000002</v>
      </c>
      <c r="S717" s="191">
        <v>0.00031</v>
      </c>
      <c r="T717" s="192">
        <f>S717*H717</f>
        <v>0.018663550000000001</v>
      </c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R717" s="193" t="s">
        <v>250</v>
      </c>
      <c r="AT717" s="193" t="s">
        <v>171</v>
      </c>
      <c r="AU717" s="193" t="s">
        <v>86</v>
      </c>
      <c r="AY717" s="18" t="s">
        <v>168</v>
      </c>
      <c r="BE717" s="194">
        <f>IF(N717="základní",J717,0)</f>
        <v>0</v>
      </c>
      <c r="BF717" s="194">
        <f>IF(N717="snížená",J717,0)</f>
        <v>0</v>
      </c>
      <c r="BG717" s="194">
        <f>IF(N717="zákl. přenesená",J717,0)</f>
        <v>0</v>
      </c>
      <c r="BH717" s="194">
        <f>IF(N717="sníž. přenesená",J717,0)</f>
        <v>0</v>
      </c>
      <c r="BI717" s="194">
        <f>IF(N717="nulová",J717,0)</f>
        <v>0</v>
      </c>
      <c r="BJ717" s="18" t="s">
        <v>84</v>
      </c>
      <c r="BK717" s="194">
        <f>ROUND(I717*H717,2)</f>
        <v>0</v>
      </c>
      <c r="BL717" s="18" t="s">
        <v>250</v>
      </c>
      <c r="BM717" s="193" t="s">
        <v>2324</v>
      </c>
    </row>
    <row r="718" s="13" customFormat="1">
      <c r="A718" s="13"/>
      <c r="B718" s="211"/>
      <c r="C718" s="13"/>
      <c r="D718" s="195" t="s">
        <v>220</v>
      </c>
      <c r="E718" s="212" t="s">
        <v>1</v>
      </c>
      <c r="F718" s="213" t="s">
        <v>2325</v>
      </c>
      <c r="G718" s="13"/>
      <c r="H718" s="214">
        <v>60.204999999999998</v>
      </c>
      <c r="I718" s="215"/>
      <c r="J718" s="13"/>
      <c r="K718" s="13"/>
      <c r="L718" s="211"/>
      <c r="M718" s="216"/>
      <c r="N718" s="217"/>
      <c r="O718" s="217"/>
      <c r="P718" s="217"/>
      <c r="Q718" s="217"/>
      <c r="R718" s="217"/>
      <c r="S718" s="217"/>
      <c r="T718" s="218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12" t="s">
        <v>220</v>
      </c>
      <c r="AU718" s="212" t="s">
        <v>86</v>
      </c>
      <c r="AV718" s="13" t="s">
        <v>86</v>
      </c>
      <c r="AW718" s="13" t="s">
        <v>33</v>
      </c>
      <c r="AX718" s="13" t="s">
        <v>84</v>
      </c>
      <c r="AY718" s="212" t="s">
        <v>168</v>
      </c>
    </row>
    <row r="719" s="2" customFormat="1" ht="16.5" customHeight="1">
      <c r="A719" s="37"/>
      <c r="B719" s="180"/>
      <c r="C719" s="181" t="s">
        <v>1480</v>
      </c>
      <c r="D719" s="181" t="s">
        <v>171</v>
      </c>
      <c r="E719" s="182" t="s">
        <v>1497</v>
      </c>
      <c r="F719" s="183" t="s">
        <v>1498</v>
      </c>
      <c r="G719" s="184" t="s">
        <v>218</v>
      </c>
      <c r="H719" s="185">
        <v>256.11000000000001</v>
      </c>
      <c r="I719" s="186"/>
      <c r="J719" s="187">
        <f>ROUND(I719*H719,2)</f>
        <v>0</v>
      </c>
      <c r="K719" s="188"/>
      <c r="L719" s="38"/>
      <c r="M719" s="189" t="s">
        <v>1</v>
      </c>
      <c r="N719" s="190" t="s">
        <v>42</v>
      </c>
      <c r="O719" s="76"/>
      <c r="P719" s="191">
        <f>O719*H719</f>
        <v>0</v>
      </c>
      <c r="Q719" s="191">
        <v>0</v>
      </c>
      <c r="R719" s="191">
        <f>Q719*H719</f>
        <v>0</v>
      </c>
      <c r="S719" s="191">
        <v>3.0000000000000001E-05</v>
      </c>
      <c r="T719" s="192">
        <f>S719*H719</f>
        <v>0.0076833000000000005</v>
      </c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R719" s="193" t="s">
        <v>250</v>
      </c>
      <c r="AT719" s="193" t="s">
        <v>171</v>
      </c>
      <c r="AU719" s="193" t="s">
        <v>86</v>
      </c>
      <c r="AY719" s="18" t="s">
        <v>168</v>
      </c>
      <c r="BE719" s="194">
        <f>IF(N719="základní",J719,0)</f>
        <v>0</v>
      </c>
      <c r="BF719" s="194">
        <f>IF(N719="snížená",J719,0)</f>
        <v>0</v>
      </c>
      <c r="BG719" s="194">
        <f>IF(N719="zákl. přenesená",J719,0)</f>
        <v>0</v>
      </c>
      <c r="BH719" s="194">
        <f>IF(N719="sníž. přenesená",J719,0)</f>
        <v>0</v>
      </c>
      <c r="BI719" s="194">
        <f>IF(N719="nulová",J719,0)</f>
        <v>0</v>
      </c>
      <c r="BJ719" s="18" t="s">
        <v>84</v>
      </c>
      <c r="BK719" s="194">
        <f>ROUND(I719*H719,2)</f>
        <v>0</v>
      </c>
      <c r="BL719" s="18" t="s">
        <v>250</v>
      </c>
      <c r="BM719" s="193" t="s">
        <v>2326</v>
      </c>
    </row>
    <row r="720" s="13" customFormat="1">
      <c r="A720" s="13"/>
      <c r="B720" s="211"/>
      <c r="C720" s="13"/>
      <c r="D720" s="195" t="s">
        <v>220</v>
      </c>
      <c r="E720" s="212" t="s">
        <v>1</v>
      </c>
      <c r="F720" s="213" t="s">
        <v>639</v>
      </c>
      <c r="G720" s="13"/>
      <c r="H720" s="214">
        <v>197.19999999999999</v>
      </c>
      <c r="I720" s="215"/>
      <c r="J720" s="13"/>
      <c r="K720" s="13"/>
      <c r="L720" s="211"/>
      <c r="M720" s="216"/>
      <c r="N720" s="217"/>
      <c r="O720" s="217"/>
      <c r="P720" s="217"/>
      <c r="Q720" s="217"/>
      <c r="R720" s="217"/>
      <c r="S720" s="217"/>
      <c r="T720" s="218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12" t="s">
        <v>220</v>
      </c>
      <c r="AU720" s="212" t="s">
        <v>86</v>
      </c>
      <c r="AV720" s="13" t="s">
        <v>86</v>
      </c>
      <c r="AW720" s="13" t="s">
        <v>33</v>
      </c>
      <c r="AX720" s="13" t="s">
        <v>77</v>
      </c>
      <c r="AY720" s="212" t="s">
        <v>168</v>
      </c>
    </row>
    <row r="721" s="13" customFormat="1">
      <c r="A721" s="13"/>
      <c r="B721" s="211"/>
      <c r="C721" s="13"/>
      <c r="D721" s="195" t="s">
        <v>220</v>
      </c>
      <c r="E721" s="212" t="s">
        <v>1</v>
      </c>
      <c r="F721" s="213" t="s">
        <v>640</v>
      </c>
      <c r="G721" s="13"/>
      <c r="H721" s="214">
        <v>51.5</v>
      </c>
      <c r="I721" s="215"/>
      <c r="J721" s="13"/>
      <c r="K721" s="13"/>
      <c r="L721" s="211"/>
      <c r="M721" s="216"/>
      <c r="N721" s="217"/>
      <c r="O721" s="217"/>
      <c r="P721" s="217"/>
      <c r="Q721" s="217"/>
      <c r="R721" s="217"/>
      <c r="S721" s="217"/>
      <c r="T721" s="21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12" t="s">
        <v>220</v>
      </c>
      <c r="AU721" s="212" t="s">
        <v>86</v>
      </c>
      <c r="AV721" s="13" t="s">
        <v>86</v>
      </c>
      <c r="AW721" s="13" t="s">
        <v>33</v>
      </c>
      <c r="AX721" s="13" t="s">
        <v>77</v>
      </c>
      <c r="AY721" s="212" t="s">
        <v>168</v>
      </c>
    </row>
    <row r="722" s="13" customFormat="1">
      <c r="A722" s="13"/>
      <c r="B722" s="211"/>
      <c r="C722" s="13"/>
      <c r="D722" s="195" t="s">
        <v>220</v>
      </c>
      <c r="E722" s="212" t="s">
        <v>1</v>
      </c>
      <c r="F722" s="213" t="s">
        <v>2327</v>
      </c>
      <c r="G722" s="13"/>
      <c r="H722" s="214">
        <v>7.4100000000000001</v>
      </c>
      <c r="I722" s="215"/>
      <c r="J722" s="13"/>
      <c r="K722" s="13"/>
      <c r="L722" s="211"/>
      <c r="M722" s="216"/>
      <c r="N722" s="217"/>
      <c r="O722" s="217"/>
      <c r="P722" s="217"/>
      <c r="Q722" s="217"/>
      <c r="R722" s="217"/>
      <c r="S722" s="217"/>
      <c r="T722" s="218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12" t="s">
        <v>220</v>
      </c>
      <c r="AU722" s="212" t="s">
        <v>86</v>
      </c>
      <c r="AV722" s="13" t="s">
        <v>86</v>
      </c>
      <c r="AW722" s="13" t="s">
        <v>33</v>
      </c>
      <c r="AX722" s="13" t="s">
        <v>77</v>
      </c>
      <c r="AY722" s="212" t="s">
        <v>168</v>
      </c>
    </row>
    <row r="723" s="14" customFormat="1">
      <c r="A723" s="14"/>
      <c r="B723" s="219"/>
      <c r="C723" s="14"/>
      <c r="D723" s="195" t="s">
        <v>220</v>
      </c>
      <c r="E723" s="220" t="s">
        <v>1</v>
      </c>
      <c r="F723" s="221" t="s">
        <v>261</v>
      </c>
      <c r="G723" s="14"/>
      <c r="H723" s="222">
        <v>256.11000000000001</v>
      </c>
      <c r="I723" s="223"/>
      <c r="J723" s="14"/>
      <c r="K723" s="14"/>
      <c r="L723" s="219"/>
      <c r="M723" s="224"/>
      <c r="N723" s="225"/>
      <c r="O723" s="225"/>
      <c r="P723" s="225"/>
      <c r="Q723" s="225"/>
      <c r="R723" s="225"/>
      <c r="S723" s="225"/>
      <c r="T723" s="226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20" t="s">
        <v>220</v>
      </c>
      <c r="AU723" s="220" t="s">
        <v>86</v>
      </c>
      <c r="AV723" s="14" t="s">
        <v>175</v>
      </c>
      <c r="AW723" s="14" t="s">
        <v>33</v>
      </c>
      <c r="AX723" s="14" t="s">
        <v>84</v>
      </c>
      <c r="AY723" s="220" t="s">
        <v>168</v>
      </c>
    </row>
    <row r="724" s="2" customFormat="1" ht="16.5" customHeight="1">
      <c r="A724" s="37"/>
      <c r="B724" s="180"/>
      <c r="C724" s="200" t="s">
        <v>1485</v>
      </c>
      <c r="D724" s="200" t="s">
        <v>209</v>
      </c>
      <c r="E724" s="201" t="s">
        <v>1501</v>
      </c>
      <c r="F724" s="202" t="s">
        <v>1502</v>
      </c>
      <c r="G724" s="203" t="s">
        <v>218</v>
      </c>
      <c r="H724" s="204">
        <v>268.916</v>
      </c>
      <c r="I724" s="205"/>
      <c r="J724" s="206">
        <f>ROUND(I724*H724,2)</f>
        <v>0</v>
      </c>
      <c r="K724" s="207"/>
      <c r="L724" s="208"/>
      <c r="M724" s="209" t="s">
        <v>1</v>
      </c>
      <c r="N724" s="210" t="s">
        <v>42</v>
      </c>
      <c r="O724" s="76"/>
      <c r="P724" s="191">
        <f>O724*H724</f>
        <v>0</v>
      </c>
      <c r="Q724" s="191">
        <v>2.0000000000000002E-05</v>
      </c>
      <c r="R724" s="191">
        <f>Q724*H724</f>
        <v>0.0053783200000000007</v>
      </c>
      <c r="S724" s="191">
        <v>0</v>
      </c>
      <c r="T724" s="192">
        <f>S724*H724</f>
        <v>0</v>
      </c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R724" s="193" t="s">
        <v>333</v>
      </c>
      <c r="AT724" s="193" t="s">
        <v>209</v>
      </c>
      <c r="AU724" s="193" t="s">
        <v>86</v>
      </c>
      <c r="AY724" s="18" t="s">
        <v>168</v>
      </c>
      <c r="BE724" s="194">
        <f>IF(N724="základní",J724,0)</f>
        <v>0</v>
      </c>
      <c r="BF724" s="194">
        <f>IF(N724="snížená",J724,0)</f>
        <v>0</v>
      </c>
      <c r="BG724" s="194">
        <f>IF(N724="zákl. přenesená",J724,0)</f>
        <v>0</v>
      </c>
      <c r="BH724" s="194">
        <f>IF(N724="sníž. přenesená",J724,0)</f>
        <v>0</v>
      </c>
      <c r="BI724" s="194">
        <f>IF(N724="nulová",J724,0)</f>
        <v>0</v>
      </c>
      <c r="BJ724" s="18" t="s">
        <v>84</v>
      </c>
      <c r="BK724" s="194">
        <f>ROUND(I724*H724,2)</f>
        <v>0</v>
      </c>
      <c r="BL724" s="18" t="s">
        <v>250</v>
      </c>
      <c r="BM724" s="193" t="s">
        <v>2328</v>
      </c>
    </row>
    <row r="725" s="13" customFormat="1">
      <c r="A725" s="13"/>
      <c r="B725" s="211"/>
      <c r="C725" s="13"/>
      <c r="D725" s="195" t="s">
        <v>220</v>
      </c>
      <c r="E725" s="13"/>
      <c r="F725" s="213" t="s">
        <v>2329</v>
      </c>
      <c r="G725" s="13"/>
      <c r="H725" s="214">
        <v>268.916</v>
      </c>
      <c r="I725" s="215"/>
      <c r="J725" s="13"/>
      <c r="K725" s="13"/>
      <c r="L725" s="211"/>
      <c r="M725" s="216"/>
      <c r="N725" s="217"/>
      <c r="O725" s="217"/>
      <c r="P725" s="217"/>
      <c r="Q725" s="217"/>
      <c r="R725" s="217"/>
      <c r="S725" s="217"/>
      <c r="T725" s="218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12" t="s">
        <v>220</v>
      </c>
      <c r="AU725" s="212" t="s">
        <v>86</v>
      </c>
      <c r="AV725" s="13" t="s">
        <v>86</v>
      </c>
      <c r="AW725" s="13" t="s">
        <v>3</v>
      </c>
      <c r="AX725" s="13" t="s">
        <v>84</v>
      </c>
      <c r="AY725" s="212" t="s">
        <v>168</v>
      </c>
    </row>
    <row r="726" s="2" customFormat="1" ht="21.75" customHeight="1">
      <c r="A726" s="37"/>
      <c r="B726" s="180"/>
      <c r="C726" s="181" t="s">
        <v>1491</v>
      </c>
      <c r="D726" s="181" t="s">
        <v>171</v>
      </c>
      <c r="E726" s="182" t="s">
        <v>1506</v>
      </c>
      <c r="F726" s="183" t="s">
        <v>1507</v>
      </c>
      <c r="G726" s="184" t="s">
        <v>218</v>
      </c>
      <c r="H726" s="185">
        <v>137.02699999999999</v>
      </c>
      <c r="I726" s="186"/>
      <c r="J726" s="187">
        <f>ROUND(I726*H726,2)</f>
        <v>0</v>
      </c>
      <c r="K726" s="188"/>
      <c r="L726" s="38"/>
      <c r="M726" s="189" t="s">
        <v>1</v>
      </c>
      <c r="N726" s="190" t="s">
        <v>42</v>
      </c>
      <c r="O726" s="76"/>
      <c r="P726" s="191">
        <f>O726*H726</f>
        <v>0</v>
      </c>
      <c r="Q726" s="191">
        <v>0</v>
      </c>
      <c r="R726" s="191">
        <f>Q726*H726</f>
        <v>0</v>
      </c>
      <c r="S726" s="191">
        <v>3.0000000000000001E-05</v>
      </c>
      <c r="T726" s="192">
        <f>S726*H726</f>
        <v>0.0041108099999999995</v>
      </c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R726" s="193" t="s">
        <v>250</v>
      </c>
      <c r="AT726" s="193" t="s">
        <v>171</v>
      </c>
      <c r="AU726" s="193" t="s">
        <v>86</v>
      </c>
      <c r="AY726" s="18" t="s">
        <v>168</v>
      </c>
      <c r="BE726" s="194">
        <f>IF(N726="základní",J726,0)</f>
        <v>0</v>
      </c>
      <c r="BF726" s="194">
        <f>IF(N726="snížená",J726,0)</f>
        <v>0</v>
      </c>
      <c r="BG726" s="194">
        <f>IF(N726="zákl. přenesená",J726,0)</f>
        <v>0</v>
      </c>
      <c r="BH726" s="194">
        <f>IF(N726="sníž. přenesená",J726,0)</f>
        <v>0</v>
      </c>
      <c r="BI726" s="194">
        <f>IF(N726="nulová",J726,0)</f>
        <v>0</v>
      </c>
      <c r="BJ726" s="18" t="s">
        <v>84</v>
      </c>
      <c r="BK726" s="194">
        <f>ROUND(I726*H726,2)</f>
        <v>0</v>
      </c>
      <c r="BL726" s="18" t="s">
        <v>250</v>
      </c>
      <c r="BM726" s="193" t="s">
        <v>2330</v>
      </c>
    </row>
    <row r="727" s="13" customFormat="1">
      <c r="A727" s="13"/>
      <c r="B727" s="211"/>
      <c r="C727" s="13"/>
      <c r="D727" s="195" t="s">
        <v>220</v>
      </c>
      <c r="E727" s="212" t="s">
        <v>1</v>
      </c>
      <c r="F727" s="213" t="s">
        <v>2331</v>
      </c>
      <c r="G727" s="13"/>
      <c r="H727" s="214">
        <v>107.184</v>
      </c>
      <c r="I727" s="215"/>
      <c r="J727" s="13"/>
      <c r="K727" s="13"/>
      <c r="L727" s="211"/>
      <c r="M727" s="216"/>
      <c r="N727" s="217"/>
      <c r="O727" s="217"/>
      <c r="P727" s="217"/>
      <c r="Q727" s="217"/>
      <c r="R727" s="217"/>
      <c r="S727" s="217"/>
      <c r="T727" s="218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12" t="s">
        <v>220</v>
      </c>
      <c r="AU727" s="212" t="s">
        <v>86</v>
      </c>
      <c r="AV727" s="13" t="s">
        <v>86</v>
      </c>
      <c r="AW727" s="13" t="s">
        <v>33</v>
      </c>
      <c r="AX727" s="13" t="s">
        <v>77</v>
      </c>
      <c r="AY727" s="212" t="s">
        <v>168</v>
      </c>
    </row>
    <row r="728" s="13" customFormat="1">
      <c r="A728" s="13"/>
      <c r="B728" s="211"/>
      <c r="C728" s="13"/>
      <c r="D728" s="195" t="s">
        <v>220</v>
      </c>
      <c r="E728" s="212" t="s">
        <v>1</v>
      </c>
      <c r="F728" s="213" t="s">
        <v>2332</v>
      </c>
      <c r="G728" s="13"/>
      <c r="H728" s="214">
        <v>29.843</v>
      </c>
      <c r="I728" s="215"/>
      <c r="J728" s="13"/>
      <c r="K728" s="13"/>
      <c r="L728" s="211"/>
      <c r="M728" s="216"/>
      <c r="N728" s="217"/>
      <c r="O728" s="217"/>
      <c r="P728" s="217"/>
      <c r="Q728" s="217"/>
      <c r="R728" s="217"/>
      <c r="S728" s="217"/>
      <c r="T728" s="218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12" t="s">
        <v>220</v>
      </c>
      <c r="AU728" s="212" t="s">
        <v>86</v>
      </c>
      <c r="AV728" s="13" t="s">
        <v>86</v>
      </c>
      <c r="AW728" s="13" t="s">
        <v>33</v>
      </c>
      <c r="AX728" s="13" t="s">
        <v>77</v>
      </c>
      <c r="AY728" s="212" t="s">
        <v>168</v>
      </c>
    </row>
    <row r="729" s="14" customFormat="1">
      <c r="A729" s="14"/>
      <c r="B729" s="219"/>
      <c r="C729" s="14"/>
      <c r="D729" s="195" t="s">
        <v>220</v>
      </c>
      <c r="E729" s="220" t="s">
        <v>1</v>
      </c>
      <c r="F729" s="221" t="s">
        <v>261</v>
      </c>
      <c r="G729" s="14"/>
      <c r="H729" s="222">
        <v>137.02699999999999</v>
      </c>
      <c r="I729" s="223"/>
      <c r="J729" s="14"/>
      <c r="K729" s="14"/>
      <c r="L729" s="219"/>
      <c r="M729" s="224"/>
      <c r="N729" s="225"/>
      <c r="O729" s="225"/>
      <c r="P729" s="225"/>
      <c r="Q729" s="225"/>
      <c r="R729" s="225"/>
      <c r="S729" s="225"/>
      <c r="T729" s="226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20" t="s">
        <v>220</v>
      </c>
      <c r="AU729" s="220" t="s">
        <v>86</v>
      </c>
      <c r="AV729" s="14" t="s">
        <v>175</v>
      </c>
      <c r="AW729" s="14" t="s">
        <v>33</v>
      </c>
      <c r="AX729" s="14" t="s">
        <v>84</v>
      </c>
      <c r="AY729" s="220" t="s">
        <v>168</v>
      </c>
    </row>
    <row r="730" s="2" customFormat="1" ht="16.5" customHeight="1">
      <c r="A730" s="37"/>
      <c r="B730" s="180"/>
      <c r="C730" s="200" t="s">
        <v>1496</v>
      </c>
      <c r="D730" s="200" t="s">
        <v>209</v>
      </c>
      <c r="E730" s="201" t="s">
        <v>1513</v>
      </c>
      <c r="F730" s="202" t="s">
        <v>1514</v>
      </c>
      <c r="G730" s="203" t="s">
        <v>218</v>
      </c>
      <c r="H730" s="204">
        <v>143.87799999999999</v>
      </c>
      <c r="I730" s="205"/>
      <c r="J730" s="206">
        <f>ROUND(I730*H730,2)</f>
        <v>0</v>
      </c>
      <c r="K730" s="207"/>
      <c r="L730" s="208"/>
      <c r="M730" s="209" t="s">
        <v>1</v>
      </c>
      <c r="N730" s="210" t="s">
        <v>42</v>
      </c>
      <c r="O730" s="76"/>
      <c r="P730" s="191">
        <f>O730*H730</f>
        <v>0</v>
      </c>
      <c r="Q730" s="191">
        <v>1.0000000000000001E-05</v>
      </c>
      <c r="R730" s="191">
        <f>Q730*H730</f>
        <v>0.00143878</v>
      </c>
      <c r="S730" s="191">
        <v>0</v>
      </c>
      <c r="T730" s="192">
        <f>S730*H730</f>
        <v>0</v>
      </c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R730" s="193" t="s">
        <v>333</v>
      </c>
      <c r="AT730" s="193" t="s">
        <v>209</v>
      </c>
      <c r="AU730" s="193" t="s">
        <v>86</v>
      </c>
      <c r="AY730" s="18" t="s">
        <v>168</v>
      </c>
      <c r="BE730" s="194">
        <f>IF(N730="základní",J730,0)</f>
        <v>0</v>
      </c>
      <c r="BF730" s="194">
        <f>IF(N730="snížená",J730,0)</f>
        <v>0</v>
      </c>
      <c r="BG730" s="194">
        <f>IF(N730="zákl. přenesená",J730,0)</f>
        <v>0</v>
      </c>
      <c r="BH730" s="194">
        <f>IF(N730="sníž. přenesená",J730,0)</f>
        <v>0</v>
      </c>
      <c r="BI730" s="194">
        <f>IF(N730="nulová",J730,0)</f>
        <v>0</v>
      </c>
      <c r="BJ730" s="18" t="s">
        <v>84</v>
      </c>
      <c r="BK730" s="194">
        <f>ROUND(I730*H730,2)</f>
        <v>0</v>
      </c>
      <c r="BL730" s="18" t="s">
        <v>250</v>
      </c>
      <c r="BM730" s="193" t="s">
        <v>2333</v>
      </c>
    </row>
    <row r="731" s="13" customFormat="1">
      <c r="A731" s="13"/>
      <c r="B731" s="211"/>
      <c r="C731" s="13"/>
      <c r="D731" s="195" t="s">
        <v>220</v>
      </c>
      <c r="E731" s="13"/>
      <c r="F731" s="213" t="s">
        <v>2334</v>
      </c>
      <c r="G731" s="13"/>
      <c r="H731" s="214">
        <v>143.87799999999999</v>
      </c>
      <c r="I731" s="215"/>
      <c r="J731" s="13"/>
      <c r="K731" s="13"/>
      <c r="L731" s="211"/>
      <c r="M731" s="216"/>
      <c r="N731" s="217"/>
      <c r="O731" s="217"/>
      <c r="P731" s="217"/>
      <c r="Q731" s="217"/>
      <c r="R731" s="217"/>
      <c r="S731" s="217"/>
      <c r="T731" s="21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12" t="s">
        <v>220</v>
      </c>
      <c r="AU731" s="212" t="s">
        <v>86</v>
      </c>
      <c r="AV731" s="13" t="s">
        <v>86</v>
      </c>
      <c r="AW731" s="13" t="s">
        <v>3</v>
      </c>
      <c r="AX731" s="13" t="s">
        <v>84</v>
      </c>
      <c r="AY731" s="212" t="s">
        <v>168</v>
      </c>
    </row>
    <row r="732" s="2" customFormat="1" ht="24.15" customHeight="1">
      <c r="A732" s="37"/>
      <c r="B732" s="180"/>
      <c r="C732" s="181" t="s">
        <v>1500</v>
      </c>
      <c r="D732" s="181" t="s">
        <v>171</v>
      </c>
      <c r="E732" s="182" t="s">
        <v>1518</v>
      </c>
      <c r="F732" s="183" t="s">
        <v>1519</v>
      </c>
      <c r="G732" s="184" t="s">
        <v>218</v>
      </c>
      <c r="H732" s="185">
        <v>820.29100000000005</v>
      </c>
      <c r="I732" s="186"/>
      <c r="J732" s="187">
        <f>ROUND(I732*H732,2)</f>
        <v>0</v>
      </c>
      <c r="K732" s="188"/>
      <c r="L732" s="38"/>
      <c r="M732" s="189" t="s">
        <v>1</v>
      </c>
      <c r="N732" s="190" t="s">
        <v>42</v>
      </c>
      <c r="O732" s="76"/>
      <c r="P732" s="191">
        <f>O732*H732</f>
        <v>0</v>
      </c>
      <c r="Q732" s="191">
        <v>0.00021000000000000001</v>
      </c>
      <c r="R732" s="191">
        <f>Q732*H732</f>
        <v>0.17226111000000002</v>
      </c>
      <c r="S732" s="191">
        <v>0</v>
      </c>
      <c r="T732" s="192">
        <f>S732*H732</f>
        <v>0</v>
      </c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R732" s="193" t="s">
        <v>250</v>
      </c>
      <c r="AT732" s="193" t="s">
        <v>171</v>
      </c>
      <c r="AU732" s="193" t="s">
        <v>86</v>
      </c>
      <c r="AY732" s="18" t="s">
        <v>168</v>
      </c>
      <c r="BE732" s="194">
        <f>IF(N732="základní",J732,0)</f>
        <v>0</v>
      </c>
      <c r="BF732" s="194">
        <f>IF(N732="snížená",J732,0)</f>
        <v>0</v>
      </c>
      <c r="BG732" s="194">
        <f>IF(N732="zákl. přenesená",J732,0)</f>
        <v>0</v>
      </c>
      <c r="BH732" s="194">
        <f>IF(N732="sníž. přenesená",J732,0)</f>
        <v>0</v>
      </c>
      <c r="BI732" s="194">
        <f>IF(N732="nulová",J732,0)</f>
        <v>0</v>
      </c>
      <c r="BJ732" s="18" t="s">
        <v>84</v>
      </c>
      <c r="BK732" s="194">
        <f>ROUND(I732*H732,2)</f>
        <v>0</v>
      </c>
      <c r="BL732" s="18" t="s">
        <v>250</v>
      </c>
      <c r="BM732" s="193" t="s">
        <v>2335</v>
      </c>
    </row>
    <row r="733" s="2" customFormat="1" ht="33" customHeight="1">
      <c r="A733" s="37"/>
      <c r="B733" s="180"/>
      <c r="C733" s="181" t="s">
        <v>1505</v>
      </c>
      <c r="D733" s="181" t="s">
        <v>171</v>
      </c>
      <c r="E733" s="182" t="s">
        <v>1522</v>
      </c>
      <c r="F733" s="183" t="s">
        <v>1523</v>
      </c>
      <c r="G733" s="184" t="s">
        <v>218</v>
      </c>
      <c r="H733" s="185">
        <v>820.29100000000005</v>
      </c>
      <c r="I733" s="186"/>
      <c r="J733" s="187">
        <f>ROUND(I733*H733,2)</f>
        <v>0</v>
      </c>
      <c r="K733" s="188"/>
      <c r="L733" s="38"/>
      <c r="M733" s="189" t="s">
        <v>1</v>
      </c>
      <c r="N733" s="190" t="s">
        <v>42</v>
      </c>
      <c r="O733" s="76"/>
      <c r="P733" s="191">
        <f>O733*H733</f>
        <v>0</v>
      </c>
      <c r="Q733" s="191">
        <v>0.00029999999999999997</v>
      </c>
      <c r="R733" s="191">
        <f>Q733*H733</f>
        <v>0.24608729999999998</v>
      </c>
      <c r="S733" s="191">
        <v>0</v>
      </c>
      <c r="T733" s="192">
        <f>S733*H733</f>
        <v>0</v>
      </c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R733" s="193" t="s">
        <v>250</v>
      </c>
      <c r="AT733" s="193" t="s">
        <v>171</v>
      </c>
      <c r="AU733" s="193" t="s">
        <v>86</v>
      </c>
      <c r="AY733" s="18" t="s">
        <v>168</v>
      </c>
      <c r="BE733" s="194">
        <f>IF(N733="základní",J733,0)</f>
        <v>0</v>
      </c>
      <c r="BF733" s="194">
        <f>IF(N733="snížená",J733,0)</f>
        <v>0</v>
      </c>
      <c r="BG733" s="194">
        <f>IF(N733="zákl. přenesená",J733,0)</f>
        <v>0</v>
      </c>
      <c r="BH733" s="194">
        <f>IF(N733="sníž. přenesená",J733,0)</f>
        <v>0</v>
      </c>
      <c r="BI733" s="194">
        <f>IF(N733="nulová",J733,0)</f>
        <v>0</v>
      </c>
      <c r="BJ733" s="18" t="s">
        <v>84</v>
      </c>
      <c r="BK733" s="194">
        <f>ROUND(I733*H733,2)</f>
        <v>0</v>
      </c>
      <c r="BL733" s="18" t="s">
        <v>250</v>
      </c>
      <c r="BM733" s="193" t="s">
        <v>2336</v>
      </c>
    </row>
    <row r="734" s="13" customFormat="1">
      <c r="A734" s="13"/>
      <c r="B734" s="211"/>
      <c r="C734" s="13"/>
      <c r="D734" s="195" t="s">
        <v>220</v>
      </c>
      <c r="E734" s="212" t="s">
        <v>1</v>
      </c>
      <c r="F734" s="213" t="s">
        <v>1525</v>
      </c>
      <c r="G734" s="13"/>
      <c r="H734" s="214">
        <v>156</v>
      </c>
      <c r="I734" s="215"/>
      <c r="J734" s="13"/>
      <c r="K734" s="13"/>
      <c r="L734" s="211"/>
      <c r="M734" s="216"/>
      <c r="N734" s="217"/>
      <c r="O734" s="217"/>
      <c r="P734" s="217"/>
      <c r="Q734" s="217"/>
      <c r="R734" s="217"/>
      <c r="S734" s="217"/>
      <c r="T734" s="218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12" t="s">
        <v>220</v>
      </c>
      <c r="AU734" s="212" t="s">
        <v>86</v>
      </c>
      <c r="AV734" s="13" t="s">
        <v>86</v>
      </c>
      <c r="AW734" s="13" t="s">
        <v>33</v>
      </c>
      <c r="AX734" s="13" t="s">
        <v>77</v>
      </c>
      <c r="AY734" s="212" t="s">
        <v>168</v>
      </c>
    </row>
    <row r="735" s="13" customFormat="1">
      <c r="A735" s="13"/>
      <c r="B735" s="211"/>
      <c r="C735" s="13"/>
      <c r="D735" s="195" t="s">
        <v>220</v>
      </c>
      <c r="E735" s="212" t="s">
        <v>1</v>
      </c>
      <c r="F735" s="213" t="s">
        <v>1526</v>
      </c>
      <c r="G735" s="13"/>
      <c r="H735" s="214">
        <v>35.399999999999999</v>
      </c>
      <c r="I735" s="215"/>
      <c r="J735" s="13"/>
      <c r="K735" s="13"/>
      <c r="L735" s="211"/>
      <c r="M735" s="216"/>
      <c r="N735" s="217"/>
      <c r="O735" s="217"/>
      <c r="P735" s="217"/>
      <c r="Q735" s="217"/>
      <c r="R735" s="217"/>
      <c r="S735" s="217"/>
      <c r="T735" s="218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12" t="s">
        <v>220</v>
      </c>
      <c r="AU735" s="212" t="s">
        <v>86</v>
      </c>
      <c r="AV735" s="13" t="s">
        <v>86</v>
      </c>
      <c r="AW735" s="13" t="s">
        <v>33</v>
      </c>
      <c r="AX735" s="13" t="s">
        <v>77</v>
      </c>
      <c r="AY735" s="212" t="s">
        <v>168</v>
      </c>
    </row>
    <row r="736" s="13" customFormat="1">
      <c r="A736" s="13"/>
      <c r="B736" s="211"/>
      <c r="C736" s="13"/>
      <c r="D736" s="195" t="s">
        <v>220</v>
      </c>
      <c r="E736" s="212" t="s">
        <v>1</v>
      </c>
      <c r="F736" s="213" t="s">
        <v>1527</v>
      </c>
      <c r="G736" s="13"/>
      <c r="H736" s="214">
        <v>172.17500000000001</v>
      </c>
      <c r="I736" s="215"/>
      <c r="J736" s="13"/>
      <c r="K736" s="13"/>
      <c r="L736" s="211"/>
      <c r="M736" s="216"/>
      <c r="N736" s="217"/>
      <c r="O736" s="217"/>
      <c r="P736" s="217"/>
      <c r="Q736" s="217"/>
      <c r="R736" s="217"/>
      <c r="S736" s="217"/>
      <c r="T736" s="218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12" t="s">
        <v>220</v>
      </c>
      <c r="AU736" s="212" t="s">
        <v>86</v>
      </c>
      <c r="AV736" s="13" t="s">
        <v>86</v>
      </c>
      <c r="AW736" s="13" t="s">
        <v>33</v>
      </c>
      <c r="AX736" s="13" t="s">
        <v>77</v>
      </c>
      <c r="AY736" s="212" t="s">
        <v>168</v>
      </c>
    </row>
    <row r="737" s="15" customFormat="1">
      <c r="A737" s="15"/>
      <c r="B737" s="227"/>
      <c r="C737" s="15"/>
      <c r="D737" s="195" t="s">
        <v>220</v>
      </c>
      <c r="E737" s="228" t="s">
        <v>1</v>
      </c>
      <c r="F737" s="229" t="s">
        <v>1528</v>
      </c>
      <c r="G737" s="15"/>
      <c r="H737" s="230">
        <v>363.57499999999999</v>
      </c>
      <c r="I737" s="231"/>
      <c r="J737" s="15"/>
      <c r="K737" s="15"/>
      <c r="L737" s="227"/>
      <c r="M737" s="232"/>
      <c r="N737" s="233"/>
      <c r="O737" s="233"/>
      <c r="P737" s="233"/>
      <c r="Q737" s="233"/>
      <c r="R737" s="233"/>
      <c r="S737" s="233"/>
      <c r="T737" s="234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28" t="s">
        <v>220</v>
      </c>
      <c r="AU737" s="228" t="s">
        <v>86</v>
      </c>
      <c r="AV737" s="15" t="s">
        <v>181</v>
      </c>
      <c r="AW737" s="15" t="s">
        <v>33</v>
      </c>
      <c r="AX737" s="15" t="s">
        <v>77</v>
      </c>
      <c r="AY737" s="228" t="s">
        <v>168</v>
      </c>
    </row>
    <row r="738" s="13" customFormat="1">
      <c r="A738" s="13"/>
      <c r="B738" s="211"/>
      <c r="C738" s="13"/>
      <c r="D738" s="195" t="s">
        <v>220</v>
      </c>
      <c r="E738" s="212" t="s">
        <v>1</v>
      </c>
      <c r="F738" s="213" t="s">
        <v>1529</v>
      </c>
      <c r="G738" s="13"/>
      <c r="H738" s="214">
        <v>329.51100000000002</v>
      </c>
      <c r="I738" s="215"/>
      <c r="J738" s="13"/>
      <c r="K738" s="13"/>
      <c r="L738" s="211"/>
      <c r="M738" s="216"/>
      <c r="N738" s="217"/>
      <c r="O738" s="217"/>
      <c r="P738" s="217"/>
      <c r="Q738" s="217"/>
      <c r="R738" s="217"/>
      <c r="S738" s="217"/>
      <c r="T738" s="218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12" t="s">
        <v>220</v>
      </c>
      <c r="AU738" s="212" t="s">
        <v>86</v>
      </c>
      <c r="AV738" s="13" t="s">
        <v>86</v>
      </c>
      <c r="AW738" s="13" t="s">
        <v>33</v>
      </c>
      <c r="AX738" s="13" t="s">
        <v>77</v>
      </c>
      <c r="AY738" s="212" t="s">
        <v>168</v>
      </c>
    </row>
    <row r="739" s="15" customFormat="1">
      <c r="A739" s="15"/>
      <c r="B739" s="227"/>
      <c r="C739" s="15"/>
      <c r="D739" s="195" t="s">
        <v>220</v>
      </c>
      <c r="E739" s="228" t="s">
        <v>1</v>
      </c>
      <c r="F739" s="229" t="s">
        <v>1530</v>
      </c>
      <c r="G739" s="15"/>
      <c r="H739" s="230">
        <v>329.51100000000002</v>
      </c>
      <c r="I739" s="231"/>
      <c r="J739" s="15"/>
      <c r="K739" s="15"/>
      <c r="L739" s="227"/>
      <c r="M739" s="232"/>
      <c r="N739" s="233"/>
      <c r="O739" s="233"/>
      <c r="P739" s="233"/>
      <c r="Q739" s="233"/>
      <c r="R739" s="233"/>
      <c r="S739" s="233"/>
      <c r="T739" s="234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28" t="s">
        <v>220</v>
      </c>
      <c r="AU739" s="228" t="s">
        <v>86</v>
      </c>
      <c r="AV739" s="15" t="s">
        <v>181</v>
      </c>
      <c r="AW739" s="15" t="s">
        <v>33</v>
      </c>
      <c r="AX739" s="15" t="s">
        <v>77</v>
      </c>
      <c r="AY739" s="228" t="s">
        <v>168</v>
      </c>
    </row>
    <row r="740" s="13" customFormat="1">
      <c r="A740" s="13"/>
      <c r="B740" s="211"/>
      <c r="C740" s="13"/>
      <c r="D740" s="195" t="s">
        <v>220</v>
      </c>
      <c r="E740" s="212" t="s">
        <v>1</v>
      </c>
      <c r="F740" s="213" t="s">
        <v>1533</v>
      </c>
      <c r="G740" s="13"/>
      <c r="H740" s="214">
        <v>69.120000000000005</v>
      </c>
      <c r="I740" s="215"/>
      <c r="J740" s="13"/>
      <c r="K740" s="13"/>
      <c r="L740" s="211"/>
      <c r="M740" s="216"/>
      <c r="N740" s="217"/>
      <c r="O740" s="217"/>
      <c r="P740" s="217"/>
      <c r="Q740" s="217"/>
      <c r="R740" s="217"/>
      <c r="S740" s="217"/>
      <c r="T740" s="218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12" t="s">
        <v>220</v>
      </c>
      <c r="AU740" s="212" t="s">
        <v>86</v>
      </c>
      <c r="AV740" s="13" t="s">
        <v>86</v>
      </c>
      <c r="AW740" s="13" t="s">
        <v>33</v>
      </c>
      <c r="AX740" s="13" t="s">
        <v>77</v>
      </c>
      <c r="AY740" s="212" t="s">
        <v>168</v>
      </c>
    </row>
    <row r="741" s="13" customFormat="1">
      <c r="A741" s="13"/>
      <c r="B741" s="211"/>
      <c r="C741" s="13"/>
      <c r="D741" s="195" t="s">
        <v>220</v>
      </c>
      <c r="E741" s="212" t="s">
        <v>1</v>
      </c>
      <c r="F741" s="213" t="s">
        <v>2337</v>
      </c>
      <c r="G741" s="13"/>
      <c r="H741" s="214">
        <v>15.060000000000001</v>
      </c>
      <c r="I741" s="215"/>
      <c r="J741" s="13"/>
      <c r="K741" s="13"/>
      <c r="L741" s="211"/>
      <c r="M741" s="216"/>
      <c r="N741" s="217"/>
      <c r="O741" s="217"/>
      <c r="P741" s="217"/>
      <c r="Q741" s="217"/>
      <c r="R741" s="217"/>
      <c r="S741" s="217"/>
      <c r="T741" s="218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12" t="s">
        <v>220</v>
      </c>
      <c r="AU741" s="212" t="s">
        <v>86</v>
      </c>
      <c r="AV741" s="13" t="s">
        <v>86</v>
      </c>
      <c r="AW741" s="13" t="s">
        <v>33</v>
      </c>
      <c r="AX741" s="13" t="s">
        <v>77</v>
      </c>
      <c r="AY741" s="212" t="s">
        <v>168</v>
      </c>
    </row>
    <row r="742" s="13" customFormat="1">
      <c r="A742" s="13"/>
      <c r="B742" s="211"/>
      <c r="C742" s="13"/>
      <c r="D742" s="195" t="s">
        <v>220</v>
      </c>
      <c r="E742" s="212" t="s">
        <v>1</v>
      </c>
      <c r="F742" s="213" t="s">
        <v>2338</v>
      </c>
      <c r="G742" s="13"/>
      <c r="H742" s="214">
        <v>10</v>
      </c>
      <c r="I742" s="215"/>
      <c r="J742" s="13"/>
      <c r="K742" s="13"/>
      <c r="L742" s="211"/>
      <c r="M742" s="216"/>
      <c r="N742" s="217"/>
      <c r="O742" s="217"/>
      <c r="P742" s="217"/>
      <c r="Q742" s="217"/>
      <c r="R742" s="217"/>
      <c r="S742" s="217"/>
      <c r="T742" s="218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12" t="s">
        <v>220</v>
      </c>
      <c r="AU742" s="212" t="s">
        <v>86</v>
      </c>
      <c r="AV742" s="13" t="s">
        <v>86</v>
      </c>
      <c r="AW742" s="13" t="s">
        <v>33</v>
      </c>
      <c r="AX742" s="13" t="s">
        <v>77</v>
      </c>
      <c r="AY742" s="212" t="s">
        <v>168</v>
      </c>
    </row>
    <row r="743" s="13" customFormat="1">
      <c r="A743" s="13"/>
      <c r="B743" s="211"/>
      <c r="C743" s="13"/>
      <c r="D743" s="195" t="s">
        <v>220</v>
      </c>
      <c r="E743" s="212" t="s">
        <v>1</v>
      </c>
      <c r="F743" s="213" t="s">
        <v>2339</v>
      </c>
      <c r="G743" s="13"/>
      <c r="H743" s="214">
        <v>2.0800000000000001</v>
      </c>
      <c r="I743" s="215"/>
      <c r="J743" s="13"/>
      <c r="K743" s="13"/>
      <c r="L743" s="211"/>
      <c r="M743" s="216"/>
      <c r="N743" s="217"/>
      <c r="O743" s="217"/>
      <c r="P743" s="217"/>
      <c r="Q743" s="217"/>
      <c r="R743" s="217"/>
      <c r="S743" s="217"/>
      <c r="T743" s="218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12" t="s">
        <v>220</v>
      </c>
      <c r="AU743" s="212" t="s">
        <v>86</v>
      </c>
      <c r="AV743" s="13" t="s">
        <v>86</v>
      </c>
      <c r="AW743" s="13" t="s">
        <v>33</v>
      </c>
      <c r="AX743" s="13" t="s">
        <v>77</v>
      </c>
      <c r="AY743" s="212" t="s">
        <v>168</v>
      </c>
    </row>
    <row r="744" s="13" customFormat="1">
      <c r="A744" s="13"/>
      <c r="B744" s="211"/>
      <c r="C744" s="13"/>
      <c r="D744" s="195" t="s">
        <v>220</v>
      </c>
      <c r="E744" s="212" t="s">
        <v>1</v>
      </c>
      <c r="F744" s="213" t="s">
        <v>2340</v>
      </c>
      <c r="G744" s="13"/>
      <c r="H744" s="214">
        <v>3.6899999999999999</v>
      </c>
      <c r="I744" s="215"/>
      <c r="J744" s="13"/>
      <c r="K744" s="13"/>
      <c r="L744" s="211"/>
      <c r="M744" s="216"/>
      <c r="N744" s="217"/>
      <c r="O744" s="217"/>
      <c r="P744" s="217"/>
      <c r="Q744" s="217"/>
      <c r="R744" s="217"/>
      <c r="S744" s="217"/>
      <c r="T744" s="218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12" t="s">
        <v>220</v>
      </c>
      <c r="AU744" s="212" t="s">
        <v>86</v>
      </c>
      <c r="AV744" s="13" t="s">
        <v>86</v>
      </c>
      <c r="AW744" s="13" t="s">
        <v>33</v>
      </c>
      <c r="AX744" s="13" t="s">
        <v>77</v>
      </c>
      <c r="AY744" s="212" t="s">
        <v>168</v>
      </c>
    </row>
    <row r="745" s="13" customFormat="1">
      <c r="A745" s="13"/>
      <c r="B745" s="211"/>
      <c r="C745" s="13"/>
      <c r="D745" s="195" t="s">
        <v>220</v>
      </c>
      <c r="E745" s="212" t="s">
        <v>1</v>
      </c>
      <c r="F745" s="213" t="s">
        <v>1539</v>
      </c>
      <c r="G745" s="13"/>
      <c r="H745" s="214">
        <v>2.3999999999999999</v>
      </c>
      <c r="I745" s="215"/>
      <c r="J745" s="13"/>
      <c r="K745" s="13"/>
      <c r="L745" s="211"/>
      <c r="M745" s="216"/>
      <c r="N745" s="217"/>
      <c r="O745" s="217"/>
      <c r="P745" s="217"/>
      <c r="Q745" s="217"/>
      <c r="R745" s="217"/>
      <c r="S745" s="217"/>
      <c r="T745" s="21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12" t="s">
        <v>220</v>
      </c>
      <c r="AU745" s="212" t="s">
        <v>86</v>
      </c>
      <c r="AV745" s="13" t="s">
        <v>86</v>
      </c>
      <c r="AW745" s="13" t="s">
        <v>33</v>
      </c>
      <c r="AX745" s="13" t="s">
        <v>77</v>
      </c>
      <c r="AY745" s="212" t="s">
        <v>168</v>
      </c>
    </row>
    <row r="746" s="13" customFormat="1">
      <c r="A746" s="13"/>
      <c r="B746" s="211"/>
      <c r="C746" s="13"/>
      <c r="D746" s="195" t="s">
        <v>220</v>
      </c>
      <c r="E746" s="212" t="s">
        <v>1</v>
      </c>
      <c r="F746" s="213" t="s">
        <v>2341</v>
      </c>
      <c r="G746" s="13"/>
      <c r="H746" s="214">
        <v>24.855</v>
      </c>
      <c r="I746" s="215"/>
      <c r="J746" s="13"/>
      <c r="K746" s="13"/>
      <c r="L746" s="211"/>
      <c r="M746" s="216"/>
      <c r="N746" s="217"/>
      <c r="O746" s="217"/>
      <c r="P746" s="217"/>
      <c r="Q746" s="217"/>
      <c r="R746" s="217"/>
      <c r="S746" s="217"/>
      <c r="T746" s="218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12" t="s">
        <v>220</v>
      </c>
      <c r="AU746" s="212" t="s">
        <v>86</v>
      </c>
      <c r="AV746" s="13" t="s">
        <v>86</v>
      </c>
      <c r="AW746" s="13" t="s">
        <v>33</v>
      </c>
      <c r="AX746" s="13" t="s">
        <v>77</v>
      </c>
      <c r="AY746" s="212" t="s">
        <v>168</v>
      </c>
    </row>
    <row r="747" s="15" customFormat="1">
      <c r="A747" s="15"/>
      <c r="B747" s="227"/>
      <c r="C747" s="15"/>
      <c r="D747" s="195" t="s">
        <v>220</v>
      </c>
      <c r="E747" s="228" t="s">
        <v>1</v>
      </c>
      <c r="F747" s="229" t="s">
        <v>1541</v>
      </c>
      <c r="G747" s="15"/>
      <c r="H747" s="230">
        <v>127.205</v>
      </c>
      <c r="I747" s="231"/>
      <c r="J747" s="15"/>
      <c r="K747" s="15"/>
      <c r="L747" s="227"/>
      <c r="M747" s="232"/>
      <c r="N747" s="233"/>
      <c r="O747" s="233"/>
      <c r="P747" s="233"/>
      <c r="Q747" s="233"/>
      <c r="R747" s="233"/>
      <c r="S747" s="233"/>
      <c r="T747" s="234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28" t="s">
        <v>220</v>
      </c>
      <c r="AU747" s="228" t="s">
        <v>86</v>
      </c>
      <c r="AV747" s="15" t="s">
        <v>181</v>
      </c>
      <c r="AW747" s="15" t="s">
        <v>33</v>
      </c>
      <c r="AX747" s="15" t="s">
        <v>77</v>
      </c>
      <c r="AY747" s="228" t="s">
        <v>168</v>
      </c>
    </row>
    <row r="748" s="14" customFormat="1">
      <c r="A748" s="14"/>
      <c r="B748" s="219"/>
      <c r="C748" s="14"/>
      <c r="D748" s="195" t="s">
        <v>220</v>
      </c>
      <c r="E748" s="220" t="s">
        <v>1</v>
      </c>
      <c r="F748" s="221" t="s">
        <v>261</v>
      </c>
      <c r="G748" s="14"/>
      <c r="H748" s="222">
        <v>820.29100000000005</v>
      </c>
      <c r="I748" s="223"/>
      <c r="J748" s="14"/>
      <c r="K748" s="14"/>
      <c r="L748" s="219"/>
      <c r="M748" s="224"/>
      <c r="N748" s="225"/>
      <c r="O748" s="225"/>
      <c r="P748" s="225"/>
      <c r="Q748" s="225"/>
      <c r="R748" s="225"/>
      <c r="S748" s="225"/>
      <c r="T748" s="226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20" t="s">
        <v>220</v>
      </c>
      <c r="AU748" s="220" t="s">
        <v>86</v>
      </c>
      <c r="AV748" s="14" t="s">
        <v>175</v>
      </c>
      <c r="AW748" s="14" t="s">
        <v>33</v>
      </c>
      <c r="AX748" s="14" t="s">
        <v>84</v>
      </c>
      <c r="AY748" s="220" t="s">
        <v>168</v>
      </c>
    </row>
    <row r="749" s="2" customFormat="1" ht="24.15" customHeight="1">
      <c r="A749" s="37"/>
      <c r="B749" s="180"/>
      <c r="C749" s="181" t="s">
        <v>1512</v>
      </c>
      <c r="D749" s="181" t="s">
        <v>171</v>
      </c>
      <c r="E749" s="182" t="s">
        <v>1543</v>
      </c>
      <c r="F749" s="183" t="s">
        <v>1544</v>
      </c>
      <c r="G749" s="184" t="s">
        <v>218</v>
      </c>
      <c r="H749" s="185">
        <v>79.335999999999999</v>
      </c>
      <c r="I749" s="186"/>
      <c r="J749" s="187">
        <f>ROUND(I749*H749,2)</f>
        <v>0</v>
      </c>
      <c r="K749" s="188"/>
      <c r="L749" s="38"/>
      <c r="M749" s="189" t="s">
        <v>1</v>
      </c>
      <c r="N749" s="190" t="s">
        <v>42</v>
      </c>
      <c r="O749" s="76"/>
      <c r="P749" s="191">
        <f>O749*H749</f>
        <v>0</v>
      </c>
      <c r="Q749" s="191">
        <v>0.0089300000000000004</v>
      </c>
      <c r="R749" s="191">
        <f>Q749*H749</f>
        <v>0.70847048000000001</v>
      </c>
      <c r="S749" s="191">
        <v>0</v>
      </c>
      <c r="T749" s="192">
        <f>S749*H749</f>
        <v>0</v>
      </c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R749" s="193" t="s">
        <v>250</v>
      </c>
      <c r="AT749" s="193" t="s">
        <v>171</v>
      </c>
      <c r="AU749" s="193" t="s">
        <v>86</v>
      </c>
      <c r="AY749" s="18" t="s">
        <v>168</v>
      </c>
      <c r="BE749" s="194">
        <f>IF(N749="základní",J749,0)</f>
        <v>0</v>
      </c>
      <c r="BF749" s="194">
        <f>IF(N749="snížená",J749,0)</f>
        <v>0</v>
      </c>
      <c r="BG749" s="194">
        <f>IF(N749="zákl. přenesená",J749,0)</f>
        <v>0</v>
      </c>
      <c r="BH749" s="194">
        <f>IF(N749="sníž. přenesená",J749,0)</f>
        <v>0</v>
      </c>
      <c r="BI749" s="194">
        <f>IF(N749="nulová",J749,0)</f>
        <v>0</v>
      </c>
      <c r="BJ749" s="18" t="s">
        <v>84</v>
      </c>
      <c r="BK749" s="194">
        <f>ROUND(I749*H749,2)</f>
        <v>0</v>
      </c>
      <c r="BL749" s="18" t="s">
        <v>250</v>
      </c>
      <c r="BM749" s="193" t="s">
        <v>2342</v>
      </c>
    </row>
    <row r="750" s="13" customFormat="1">
      <c r="A750" s="13"/>
      <c r="B750" s="211"/>
      <c r="C750" s="13"/>
      <c r="D750" s="195" t="s">
        <v>220</v>
      </c>
      <c r="E750" s="212" t="s">
        <v>1</v>
      </c>
      <c r="F750" s="213" t="s">
        <v>1546</v>
      </c>
      <c r="G750" s="13"/>
      <c r="H750" s="214">
        <v>35.140000000000001</v>
      </c>
      <c r="I750" s="215"/>
      <c r="J750" s="13"/>
      <c r="K750" s="13"/>
      <c r="L750" s="211"/>
      <c r="M750" s="216"/>
      <c r="N750" s="217"/>
      <c r="O750" s="217"/>
      <c r="P750" s="217"/>
      <c r="Q750" s="217"/>
      <c r="R750" s="217"/>
      <c r="S750" s="217"/>
      <c r="T750" s="218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12" t="s">
        <v>220</v>
      </c>
      <c r="AU750" s="212" t="s">
        <v>86</v>
      </c>
      <c r="AV750" s="13" t="s">
        <v>86</v>
      </c>
      <c r="AW750" s="13" t="s">
        <v>33</v>
      </c>
      <c r="AX750" s="13" t="s">
        <v>77</v>
      </c>
      <c r="AY750" s="212" t="s">
        <v>168</v>
      </c>
    </row>
    <row r="751" s="13" customFormat="1">
      <c r="A751" s="13"/>
      <c r="B751" s="211"/>
      <c r="C751" s="13"/>
      <c r="D751" s="195" t="s">
        <v>220</v>
      </c>
      <c r="E751" s="212" t="s">
        <v>1</v>
      </c>
      <c r="F751" s="213" t="s">
        <v>1547</v>
      </c>
      <c r="G751" s="13"/>
      <c r="H751" s="214">
        <v>36.747999999999998</v>
      </c>
      <c r="I751" s="215"/>
      <c r="J751" s="13"/>
      <c r="K751" s="13"/>
      <c r="L751" s="211"/>
      <c r="M751" s="216"/>
      <c r="N751" s="217"/>
      <c r="O751" s="217"/>
      <c r="P751" s="217"/>
      <c r="Q751" s="217"/>
      <c r="R751" s="217"/>
      <c r="S751" s="217"/>
      <c r="T751" s="218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12" t="s">
        <v>220</v>
      </c>
      <c r="AU751" s="212" t="s">
        <v>86</v>
      </c>
      <c r="AV751" s="13" t="s">
        <v>86</v>
      </c>
      <c r="AW751" s="13" t="s">
        <v>33</v>
      </c>
      <c r="AX751" s="13" t="s">
        <v>77</v>
      </c>
      <c r="AY751" s="212" t="s">
        <v>168</v>
      </c>
    </row>
    <row r="752" s="13" customFormat="1">
      <c r="A752" s="13"/>
      <c r="B752" s="211"/>
      <c r="C752" s="13"/>
      <c r="D752" s="195" t="s">
        <v>220</v>
      </c>
      <c r="E752" s="212" t="s">
        <v>1</v>
      </c>
      <c r="F752" s="213" t="s">
        <v>2343</v>
      </c>
      <c r="G752" s="13"/>
      <c r="H752" s="214">
        <v>3.3599999999999999</v>
      </c>
      <c r="I752" s="215"/>
      <c r="J752" s="13"/>
      <c r="K752" s="13"/>
      <c r="L752" s="211"/>
      <c r="M752" s="216"/>
      <c r="N752" s="217"/>
      <c r="O752" s="217"/>
      <c r="P752" s="217"/>
      <c r="Q752" s="217"/>
      <c r="R752" s="217"/>
      <c r="S752" s="217"/>
      <c r="T752" s="218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12" t="s">
        <v>220</v>
      </c>
      <c r="AU752" s="212" t="s">
        <v>86</v>
      </c>
      <c r="AV752" s="13" t="s">
        <v>86</v>
      </c>
      <c r="AW752" s="13" t="s">
        <v>33</v>
      </c>
      <c r="AX752" s="13" t="s">
        <v>77</v>
      </c>
      <c r="AY752" s="212" t="s">
        <v>168</v>
      </c>
    </row>
    <row r="753" s="13" customFormat="1">
      <c r="A753" s="13"/>
      <c r="B753" s="211"/>
      <c r="C753" s="13"/>
      <c r="D753" s="195" t="s">
        <v>220</v>
      </c>
      <c r="E753" s="212" t="s">
        <v>1</v>
      </c>
      <c r="F753" s="213" t="s">
        <v>2344</v>
      </c>
      <c r="G753" s="13"/>
      <c r="H753" s="214">
        <v>4.0880000000000001</v>
      </c>
      <c r="I753" s="215"/>
      <c r="J753" s="13"/>
      <c r="K753" s="13"/>
      <c r="L753" s="211"/>
      <c r="M753" s="216"/>
      <c r="N753" s="217"/>
      <c r="O753" s="217"/>
      <c r="P753" s="217"/>
      <c r="Q753" s="217"/>
      <c r="R753" s="217"/>
      <c r="S753" s="217"/>
      <c r="T753" s="218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12" t="s">
        <v>220</v>
      </c>
      <c r="AU753" s="212" t="s">
        <v>86</v>
      </c>
      <c r="AV753" s="13" t="s">
        <v>86</v>
      </c>
      <c r="AW753" s="13" t="s">
        <v>33</v>
      </c>
      <c r="AX753" s="13" t="s">
        <v>77</v>
      </c>
      <c r="AY753" s="212" t="s">
        <v>168</v>
      </c>
    </row>
    <row r="754" s="14" customFormat="1">
      <c r="A754" s="14"/>
      <c r="B754" s="219"/>
      <c r="C754" s="14"/>
      <c r="D754" s="195" t="s">
        <v>220</v>
      </c>
      <c r="E754" s="220" t="s">
        <v>1</v>
      </c>
      <c r="F754" s="221" t="s">
        <v>261</v>
      </c>
      <c r="G754" s="14"/>
      <c r="H754" s="222">
        <v>79.335999999999999</v>
      </c>
      <c r="I754" s="223"/>
      <c r="J754" s="14"/>
      <c r="K754" s="14"/>
      <c r="L754" s="219"/>
      <c r="M754" s="224"/>
      <c r="N754" s="225"/>
      <c r="O754" s="225"/>
      <c r="P754" s="225"/>
      <c r="Q754" s="225"/>
      <c r="R754" s="225"/>
      <c r="S754" s="225"/>
      <c r="T754" s="22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20" t="s">
        <v>220</v>
      </c>
      <c r="AU754" s="220" t="s">
        <v>86</v>
      </c>
      <c r="AV754" s="14" t="s">
        <v>175</v>
      </c>
      <c r="AW754" s="14" t="s">
        <v>33</v>
      </c>
      <c r="AX754" s="14" t="s">
        <v>84</v>
      </c>
      <c r="AY754" s="220" t="s">
        <v>168</v>
      </c>
    </row>
    <row r="755" s="2" customFormat="1" ht="24.15" customHeight="1">
      <c r="A755" s="37"/>
      <c r="B755" s="180"/>
      <c r="C755" s="181" t="s">
        <v>1517</v>
      </c>
      <c r="D755" s="181" t="s">
        <v>171</v>
      </c>
      <c r="E755" s="182" t="s">
        <v>1551</v>
      </c>
      <c r="F755" s="183" t="s">
        <v>1552</v>
      </c>
      <c r="G755" s="184" t="s">
        <v>316</v>
      </c>
      <c r="H755" s="185">
        <v>4</v>
      </c>
      <c r="I755" s="186"/>
      <c r="J755" s="187">
        <f>ROUND(I755*H755,2)</f>
        <v>0</v>
      </c>
      <c r="K755" s="188"/>
      <c r="L755" s="38"/>
      <c r="M755" s="189" t="s">
        <v>1</v>
      </c>
      <c r="N755" s="190" t="s">
        <v>42</v>
      </c>
      <c r="O755" s="76"/>
      <c r="P755" s="191">
        <f>O755*H755</f>
        <v>0</v>
      </c>
      <c r="Q755" s="191">
        <v>0</v>
      </c>
      <c r="R755" s="191">
        <f>Q755*H755</f>
        <v>0</v>
      </c>
      <c r="S755" s="191">
        <v>0</v>
      </c>
      <c r="T755" s="192">
        <f>S755*H755</f>
        <v>0</v>
      </c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R755" s="193" t="s">
        <v>250</v>
      </c>
      <c r="AT755" s="193" t="s">
        <v>171</v>
      </c>
      <c r="AU755" s="193" t="s">
        <v>86</v>
      </c>
      <c r="AY755" s="18" t="s">
        <v>168</v>
      </c>
      <c r="BE755" s="194">
        <f>IF(N755="základní",J755,0)</f>
        <v>0</v>
      </c>
      <c r="BF755" s="194">
        <f>IF(N755="snížená",J755,0)</f>
        <v>0</v>
      </c>
      <c r="BG755" s="194">
        <f>IF(N755="zákl. přenesená",J755,0)</f>
        <v>0</v>
      </c>
      <c r="BH755" s="194">
        <f>IF(N755="sníž. přenesená",J755,0)</f>
        <v>0</v>
      </c>
      <c r="BI755" s="194">
        <f>IF(N755="nulová",J755,0)</f>
        <v>0</v>
      </c>
      <c r="BJ755" s="18" t="s">
        <v>84</v>
      </c>
      <c r="BK755" s="194">
        <f>ROUND(I755*H755,2)</f>
        <v>0</v>
      </c>
      <c r="BL755" s="18" t="s">
        <v>250</v>
      </c>
      <c r="BM755" s="193" t="s">
        <v>2345</v>
      </c>
    </row>
    <row r="756" s="12" customFormat="1" ht="25.92" customHeight="1">
      <c r="A756" s="12"/>
      <c r="B756" s="168"/>
      <c r="C756" s="12"/>
      <c r="D756" s="169" t="s">
        <v>76</v>
      </c>
      <c r="E756" s="170" t="s">
        <v>1554</v>
      </c>
      <c r="F756" s="170" t="s">
        <v>1555</v>
      </c>
      <c r="G756" s="12"/>
      <c r="H756" s="12"/>
      <c r="I756" s="171"/>
      <c r="J756" s="156">
        <f>BK756</f>
        <v>0</v>
      </c>
      <c r="K756" s="12"/>
      <c r="L756" s="168"/>
      <c r="M756" s="172"/>
      <c r="N756" s="173"/>
      <c r="O756" s="173"/>
      <c r="P756" s="174">
        <f>SUM(P757:P766)</f>
        <v>0</v>
      </c>
      <c r="Q756" s="173"/>
      <c r="R756" s="174">
        <f>SUM(R757:R766)</f>
        <v>0</v>
      </c>
      <c r="S756" s="173"/>
      <c r="T756" s="175">
        <f>SUM(T757:T766)</f>
        <v>0</v>
      </c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R756" s="169" t="s">
        <v>190</v>
      </c>
      <c r="AT756" s="176" t="s">
        <v>76</v>
      </c>
      <c r="AU756" s="176" t="s">
        <v>77</v>
      </c>
      <c r="AY756" s="169" t="s">
        <v>168</v>
      </c>
      <c r="BK756" s="177">
        <f>SUM(BK757:BK766)</f>
        <v>0</v>
      </c>
    </row>
    <row r="757" s="2" customFormat="1" ht="16.5" customHeight="1">
      <c r="A757" s="37"/>
      <c r="B757" s="180"/>
      <c r="C757" s="181" t="s">
        <v>1521</v>
      </c>
      <c r="D757" s="181" t="s">
        <v>171</v>
      </c>
      <c r="E757" s="182" t="s">
        <v>1557</v>
      </c>
      <c r="F757" s="183" t="s">
        <v>1558</v>
      </c>
      <c r="G757" s="184" t="s">
        <v>179</v>
      </c>
      <c r="H757" s="185">
        <v>1</v>
      </c>
      <c r="I757" s="186"/>
      <c r="J757" s="187">
        <f>ROUND(I757*H757,2)</f>
        <v>0</v>
      </c>
      <c r="K757" s="188"/>
      <c r="L757" s="38"/>
      <c r="M757" s="189" t="s">
        <v>1</v>
      </c>
      <c r="N757" s="190" t="s">
        <v>42</v>
      </c>
      <c r="O757" s="76"/>
      <c r="P757" s="191">
        <f>O757*H757</f>
        <v>0</v>
      </c>
      <c r="Q757" s="191">
        <v>0</v>
      </c>
      <c r="R757" s="191">
        <f>Q757*H757</f>
        <v>0</v>
      </c>
      <c r="S757" s="191">
        <v>0</v>
      </c>
      <c r="T757" s="192">
        <f>S757*H757</f>
        <v>0</v>
      </c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R757" s="193" t="s">
        <v>1559</v>
      </c>
      <c r="AT757" s="193" t="s">
        <v>171</v>
      </c>
      <c r="AU757" s="193" t="s">
        <v>84</v>
      </c>
      <c r="AY757" s="18" t="s">
        <v>168</v>
      </c>
      <c r="BE757" s="194">
        <f>IF(N757="základní",J757,0)</f>
        <v>0</v>
      </c>
      <c r="BF757" s="194">
        <f>IF(N757="snížená",J757,0)</f>
        <v>0</v>
      </c>
      <c r="BG757" s="194">
        <f>IF(N757="zákl. přenesená",J757,0)</f>
        <v>0</v>
      </c>
      <c r="BH757" s="194">
        <f>IF(N757="sníž. přenesená",J757,0)</f>
        <v>0</v>
      </c>
      <c r="BI757" s="194">
        <f>IF(N757="nulová",J757,0)</f>
        <v>0</v>
      </c>
      <c r="BJ757" s="18" t="s">
        <v>84</v>
      </c>
      <c r="BK757" s="194">
        <f>ROUND(I757*H757,2)</f>
        <v>0</v>
      </c>
      <c r="BL757" s="18" t="s">
        <v>1559</v>
      </c>
      <c r="BM757" s="193" t="s">
        <v>2346</v>
      </c>
    </row>
    <row r="758" s="2" customFormat="1" ht="16.5" customHeight="1">
      <c r="A758" s="37"/>
      <c r="B758" s="180"/>
      <c r="C758" s="181" t="s">
        <v>1542</v>
      </c>
      <c r="D758" s="181" t="s">
        <v>171</v>
      </c>
      <c r="E758" s="182" t="s">
        <v>1562</v>
      </c>
      <c r="F758" s="183" t="s">
        <v>1563</v>
      </c>
      <c r="G758" s="184" t="s">
        <v>965</v>
      </c>
      <c r="H758" s="235"/>
      <c r="I758" s="186"/>
      <c r="J758" s="187">
        <f>ROUND(I758*H758,2)</f>
        <v>0</v>
      </c>
      <c r="K758" s="188"/>
      <c r="L758" s="38"/>
      <c r="M758" s="189" t="s">
        <v>1</v>
      </c>
      <c r="N758" s="190" t="s">
        <v>42</v>
      </c>
      <c r="O758" s="76"/>
      <c r="P758" s="191">
        <f>O758*H758</f>
        <v>0</v>
      </c>
      <c r="Q758" s="191">
        <v>0</v>
      </c>
      <c r="R758" s="191">
        <f>Q758*H758</f>
        <v>0</v>
      </c>
      <c r="S758" s="191">
        <v>0</v>
      </c>
      <c r="T758" s="192">
        <f>S758*H758</f>
        <v>0</v>
      </c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R758" s="193" t="s">
        <v>1559</v>
      </c>
      <c r="AT758" s="193" t="s">
        <v>171</v>
      </c>
      <c r="AU758" s="193" t="s">
        <v>84</v>
      </c>
      <c r="AY758" s="18" t="s">
        <v>168</v>
      </c>
      <c r="BE758" s="194">
        <f>IF(N758="základní",J758,0)</f>
        <v>0</v>
      </c>
      <c r="BF758" s="194">
        <f>IF(N758="snížená",J758,0)</f>
        <v>0</v>
      </c>
      <c r="BG758" s="194">
        <f>IF(N758="zákl. přenesená",J758,0)</f>
        <v>0</v>
      </c>
      <c r="BH758" s="194">
        <f>IF(N758="sníž. přenesená",J758,0)</f>
        <v>0</v>
      </c>
      <c r="BI758" s="194">
        <f>IF(N758="nulová",J758,0)</f>
        <v>0</v>
      </c>
      <c r="BJ758" s="18" t="s">
        <v>84</v>
      </c>
      <c r="BK758" s="194">
        <f>ROUND(I758*H758,2)</f>
        <v>0</v>
      </c>
      <c r="BL758" s="18" t="s">
        <v>1559</v>
      </c>
      <c r="BM758" s="193" t="s">
        <v>2347</v>
      </c>
    </row>
    <row r="759" s="2" customFormat="1" ht="21.75" customHeight="1">
      <c r="A759" s="37"/>
      <c r="B759" s="180"/>
      <c r="C759" s="181" t="s">
        <v>1550</v>
      </c>
      <c r="D759" s="181" t="s">
        <v>171</v>
      </c>
      <c r="E759" s="182" t="s">
        <v>1566</v>
      </c>
      <c r="F759" s="183" t="s">
        <v>1567</v>
      </c>
      <c r="G759" s="184" t="s">
        <v>179</v>
      </c>
      <c r="H759" s="185">
        <v>1</v>
      </c>
      <c r="I759" s="186"/>
      <c r="J759" s="187">
        <f>ROUND(I759*H759,2)</f>
        <v>0</v>
      </c>
      <c r="K759" s="188"/>
      <c r="L759" s="38"/>
      <c r="M759" s="189" t="s">
        <v>1</v>
      </c>
      <c r="N759" s="190" t="s">
        <v>42</v>
      </c>
      <c r="O759" s="76"/>
      <c r="P759" s="191">
        <f>O759*H759</f>
        <v>0</v>
      </c>
      <c r="Q759" s="191">
        <v>0</v>
      </c>
      <c r="R759" s="191">
        <f>Q759*H759</f>
        <v>0</v>
      </c>
      <c r="S759" s="191">
        <v>0</v>
      </c>
      <c r="T759" s="192">
        <f>S759*H759</f>
        <v>0</v>
      </c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R759" s="193" t="s">
        <v>1559</v>
      </c>
      <c r="AT759" s="193" t="s">
        <v>171</v>
      </c>
      <c r="AU759" s="193" t="s">
        <v>84</v>
      </c>
      <c r="AY759" s="18" t="s">
        <v>168</v>
      </c>
      <c r="BE759" s="194">
        <f>IF(N759="základní",J759,0)</f>
        <v>0</v>
      </c>
      <c r="BF759" s="194">
        <f>IF(N759="snížená",J759,0)</f>
        <v>0</v>
      </c>
      <c r="BG759" s="194">
        <f>IF(N759="zákl. přenesená",J759,0)</f>
        <v>0</v>
      </c>
      <c r="BH759" s="194">
        <f>IF(N759="sníž. přenesená",J759,0)</f>
        <v>0</v>
      </c>
      <c r="BI759" s="194">
        <f>IF(N759="nulová",J759,0)</f>
        <v>0</v>
      </c>
      <c r="BJ759" s="18" t="s">
        <v>84</v>
      </c>
      <c r="BK759" s="194">
        <f>ROUND(I759*H759,2)</f>
        <v>0</v>
      </c>
      <c r="BL759" s="18" t="s">
        <v>1559</v>
      </c>
      <c r="BM759" s="193" t="s">
        <v>2348</v>
      </c>
    </row>
    <row r="760" s="2" customFormat="1" ht="16.5" customHeight="1">
      <c r="A760" s="37"/>
      <c r="B760" s="180"/>
      <c r="C760" s="181" t="s">
        <v>1556</v>
      </c>
      <c r="D760" s="181" t="s">
        <v>171</v>
      </c>
      <c r="E760" s="182" t="s">
        <v>1570</v>
      </c>
      <c r="F760" s="183" t="s">
        <v>1571</v>
      </c>
      <c r="G760" s="184" t="s">
        <v>965</v>
      </c>
      <c r="H760" s="235"/>
      <c r="I760" s="186"/>
      <c r="J760" s="187">
        <f>ROUND(I760*H760,2)</f>
        <v>0</v>
      </c>
      <c r="K760" s="188"/>
      <c r="L760" s="38"/>
      <c r="M760" s="189" t="s">
        <v>1</v>
      </c>
      <c r="N760" s="190" t="s">
        <v>42</v>
      </c>
      <c r="O760" s="76"/>
      <c r="P760" s="191">
        <f>O760*H760</f>
        <v>0</v>
      </c>
      <c r="Q760" s="191">
        <v>0</v>
      </c>
      <c r="R760" s="191">
        <f>Q760*H760</f>
        <v>0</v>
      </c>
      <c r="S760" s="191">
        <v>0</v>
      </c>
      <c r="T760" s="192">
        <f>S760*H760</f>
        <v>0</v>
      </c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R760" s="193" t="s">
        <v>1559</v>
      </c>
      <c r="AT760" s="193" t="s">
        <v>171</v>
      </c>
      <c r="AU760" s="193" t="s">
        <v>84</v>
      </c>
      <c r="AY760" s="18" t="s">
        <v>168</v>
      </c>
      <c r="BE760" s="194">
        <f>IF(N760="základní",J760,0)</f>
        <v>0</v>
      </c>
      <c r="BF760" s="194">
        <f>IF(N760="snížená",J760,0)</f>
        <v>0</v>
      </c>
      <c r="BG760" s="194">
        <f>IF(N760="zákl. přenesená",J760,0)</f>
        <v>0</v>
      </c>
      <c r="BH760" s="194">
        <f>IF(N760="sníž. přenesená",J760,0)</f>
        <v>0</v>
      </c>
      <c r="BI760" s="194">
        <f>IF(N760="nulová",J760,0)</f>
        <v>0</v>
      </c>
      <c r="BJ760" s="18" t="s">
        <v>84</v>
      </c>
      <c r="BK760" s="194">
        <f>ROUND(I760*H760,2)</f>
        <v>0</v>
      </c>
      <c r="BL760" s="18" t="s">
        <v>1559</v>
      </c>
      <c r="BM760" s="193" t="s">
        <v>2349</v>
      </c>
    </row>
    <row r="761" s="2" customFormat="1" ht="16.5" customHeight="1">
      <c r="A761" s="37"/>
      <c r="B761" s="180"/>
      <c r="C761" s="181" t="s">
        <v>1561</v>
      </c>
      <c r="D761" s="181" t="s">
        <v>171</v>
      </c>
      <c r="E761" s="182" t="s">
        <v>1574</v>
      </c>
      <c r="F761" s="183" t="s">
        <v>1575</v>
      </c>
      <c r="G761" s="184" t="s">
        <v>965</v>
      </c>
      <c r="H761" s="235"/>
      <c r="I761" s="186"/>
      <c r="J761" s="187">
        <f>ROUND(I761*H761,2)</f>
        <v>0</v>
      </c>
      <c r="K761" s="188"/>
      <c r="L761" s="38"/>
      <c r="M761" s="189" t="s">
        <v>1</v>
      </c>
      <c r="N761" s="190" t="s">
        <v>42</v>
      </c>
      <c r="O761" s="76"/>
      <c r="P761" s="191">
        <f>O761*H761</f>
        <v>0</v>
      </c>
      <c r="Q761" s="191">
        <v>0</v>
      </c>
      <c r="R761" s="191">
        <f>Q761*H761</f>
        <v>0</v>
      </c>
      <c r="S761" s="191">
        <v>0</v>
      </c>
      <c r="T761" s="192">
        <f>S761*H761</f>
        <v>0</v>
      </c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R761" s="193" t="s">
        <v>1559</v>
      </c>
      <c r="AT761" s="193" t="s">
        <v>171</v>
      </c>
      <c r="AU761" s="193" t="s">
        <v>84</v>
      </c>
      <c r="AY761" s="18" t="s">
        <v>168</v>
      </c>
      <c r="BE761" s="194">
        <f>IF(N761="základní",J761,0)</f>
        <v>0</v>
      </c>
      <c r="BF761" s="194">
        <f>IF(N761="snížená",J761,0)</f>
        <v>0</v>
      </c>
      <c r="BG761" s="194">
        <f>IF(N761="zákl. přenesená",J761,0)</f>
        <v>0</v>
      </c>
      <c r="BH761" s="194">
        <f>IF(N761="sníž. přenesená",J761,0)</f>
        <v>0</v>
      </c>
      <c r="BI761" s="194">
        <f>IF(N761="nulová",J761,0)</f>
        <v>0</v>
      </c>
      <c r="BJ761" s="18" t="s">
        <v>84</v>
      </c>
      <c r="BK761" s="194">
        <f>ROUND(I761*H761,2)</f>
        <v>0</v>
      </c>
      <c r="BL761" s="18" t="s">
        <v>1559</v>
      </c>
      <c r="BM761" s="193" t="s">
        <v>2350</v>
      </c>
    </row>
    <row r="762" s="2" customFormat="1" ht="21.75" customHeight="1">
      <c r="A762" s="37"/>
      <c r="B762" s="180"/>
      <c r="C762" s="181" t="s">
        <v>1565</v>
      </c>
      <c r="D762" s="181" t="s">
        <v>171</v>
      </c>
      <c r="E762" s="182" t="s">
        <v>1578</v>
      </c>
      <c r="F762" s="183" t="s">
        <v>1579</v>
      </c>
      <c r="G762" s="184" t="s">
        <v>179</v>
      </c>
      <c r="H762" s="185">
        <v>1</v>
      </c>
      <c r="I762" s="186"/>
      <c r="J762" s="187">
        <f>ROUND(I762*H762,2)</f>
        <v>0</v>
      </c>
      <c r="K762" s="188"/>
      <c r="L762" s="38"/>
      <c r="M762" s="189" t="s">
        <v>1</v>
      </c>
      <c r="N762" s="190" t="s">
        <v>42</v>
      </c>
      <c r="O762" s="76"/>
      <c r="P762" s="191">
        <f>O762*H762</f>
        <v>0</v>
      </c>
      <c r="Q762" s="191">
        <v>0</v>
      </c>
      <c r="R762" s="191">
        <f>Q762*H762</f>
        <v>0</v>
      </c>
      <c r="S762" s="191">
        <v>0</v>
      </c>
      <c r="T762" s="192">
        <f>S762*H762</f>
        <v>0</v>
      </c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R762" s="193" t="s">
        <v>1559</v>
      </c>
      <c r="AT762" s="193" t="s">
        <v>171</v>
      </c>
      <c r="AU762" s="193" t="s">
        <v>84</v>
      </c>
      <c r="AY762" s="18" t="s">
        <v>168</v>
      </c>
      <c r="BE762" s="194">
        <f>IF(N762="základní",J762,0)</f>
        <v>0</v>
      </c>
      <c r="BF762" s="194">
        <f>IF(N762="snížená",J762,0)</f>
        <v>0</v>
      </c>
      <c r="BG762" s="194">
        <f>IF(N762="zákl. přenesená",J762,0)</f>
        <v>0</v>
      </c>
      <c r="BH762" s="194">
        <f>IF(N762="sníž. přenesená",J762,0)</f>
        <v>0</v>
      </c>
      <c r="BI762" s="194">
        <f>IF(N762="nulová",J762,0)</f>
        <v>0</v>
      </c>
      <c r="BJ762" s="18" t="s">
        <v>84</v>
      </c>
      <c r="BK762" s="194">
        <f>ROUND(I762*H762,2)</f>
        <v>0</v>
      </c>
      <c r="BL762" s="18" t="s">
        <v>1559</v>
      </c>
      <c r="BM762" s="193" t="s">
        <v>2351</v>
      </c>
    </row>
    <row r="763" s="2" customFormat="1" ht="16.5" customHeight="1">
      <c r="A763" s="37"/>
      <c r="B763" s="180"/>
      <c r="C763" s="181" t="s">
        <v>1569</v>
      </c>
      <c r="D763" s="181" t="s">
        <v>171</v>
      </c>
      <c r="E763" s="182" t="s">
        <v>1582</v>
      </c>
      <c r="F763" s="183" t="s">
        <v>1583</v>
      </c>
      <c r="G763" s="184" t="s">
        <v>316</v>
      </c>
      <c r="H763" s="185">
        <v>1</v>
      </c>
      <c r="I763" s="186"/>
      <c r="J763" s="187">
        <f>ROUND(I763*H763,2)</f>
        <v>0</v>
      </c>
      <c r="K763" s="188"/>
      <c r="L763" s="38"/>
      <c r="M763" s="189" t="s">
        <v>1</v>
      </c>
      <c r="N763" s="190" t="s">
        <v>42</v>
      </c>
      <c r="O763" s="76"/>
      <c r="P763" s="191">
        <f>O763*H763</f>
        <v>0</v>
      </c>
      <c r="Q763" s="191">
        <v>0</v>
      </c>
      <c r="R763" s="191">
        <f>Q763*H763</f>
        <v>0</v>
      </c>
      <c r="S763" s="191">
        <v>0</v>
      </c>
      <c r="T763" s="192">
        <f>S763*H763</f>
        <v>0</v>
      </c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R763" s="193" t="s">
        <v>1559</v>
      </c>
      <c r="AT763" s="193" t="s">
        <v>171</v>
      </c>
      <c r="AU763" s="193" t="s">
        <v>84</v>
      </c>
      <c r="AY763" s="18" t="s">
        <v>168</v>
      </c>
      <c r="BE763" s="194">
        <f>IF(N763="základní",J763,0)</f>
        <v>0</v>
      </c>
      <c r="BF763" s="194">
        <f>IF(N763="snížená",J763,0)</f>
        <v>0</v>
      </c>
      <c r="BG763" s="194">
        <f>IF(N763="zákl. přenesená",J763,0)</f>
        <v>0</v>
      </c>
      <c r="BH763" s="194">
        <f>IF(N763="sníž. přenesená",J763,0)</f>
        <v>0</v>
      </c>
      <c r="BI763" s="194">
        <f>IF(N763="nulová",J763,0)</f>
        <v>0</v>
      </c>
      <c r="BJ763" s="18" t="s">
        <v>84</v>
      </c>
      <c r="BK763" s="194">
        <f>ROUND(I763*H763,2)</f>
        <v>0</v>
      </c>
      <c r="BL763" s="18" t="s">
        <v>1559</v>
      </c>
      <c r="BM763" s="193" t="s">
        <v>2352</v>
      </c>
    </row>
    <row r="764" s="2" customFormat="1">
      <c r="A764" s="37"/>
      <c r="B764" s="38"/>
      <c r="C764" s="37"/>
      <c r="D764" s="195" t="s">
        <v>188</v>
      </c>
      <c r="E764" s="37"/>
      <c r="F764" s="196" t="s">
        <v>1585</v>
      </c>
      <c r="G764" s="37"/>
      <c r="H764" s="37"/>
      <c r="I764" s="197"/>
      <c r="J764" s="37"/>
      <c r="K764" s="37"/>
      <c r="L764" s="38"/>
      <c r="M764" s="198"/>
      <c r="N764" s="199"/>
      <c r="O764" s="76"/>
      <c r="P764" s="76"/>
      <c r="Q764" s="76"/>
      <c r="R764" s="76"/>
      <c r="S764" s="76"/>
      <c r="T764" s="7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T764" s="18" t="s">
        <v>188</v>
      </c>
      <c r="AU764" s="18" t="s">
        <v>84</v>
      </c>
    </row>
    <row r="765" s="2" customFormat="1" ht="16.5" customHeight="1">
      <c r="A765" s="37"/>
      <c r="B765" s="180"/>
      <c r="C765" s="181" t="s">
        <v>1573</v>
      </c>
      <c r="D765" s="181" t="s">
        <v>171</v>
      </c>
      <c r="E765" s="182" t="s">
        <v>1587</v>
      </c>
      <c r="F765" s="183" t="s">
        <v>1588</v>
      </c>
      <c r="G765" s="184" t="s">
        <v>316</v>
      </c>
      <c r="H765" s="185">
        <v>1</v>
      </c>
      <c r="I765" s="186"/>
      <c r="J765" s="187">
        <f>ROUND(I765*H765,2)</f>
        <v>0</v>
      </c>
      <c r="K765" s="188"/>
      <c r="L765" s="38"/>
      <c r="M765" s="189" t="s">
        <v>1</v>
      </c>
      <c r="N765" s="190" t="s">
        <v>42</v>
      </c>
      <c r="O765" s="76"/>
      <c r="P765" s="191">
        <f>O765*H765</f>
        <v>0</v>
      </c>
      <c r="Q765" s="191">
        <v>0</v>
      </c>
      <c r="R765" s="191">
        <f>Q765*H765</f>
        <v>0</v>
      </c>
      <c r="S765" s="191">
        <v>0</v>
      </c>
      <c r="T765" s="192">
        <f>S765*H765</f>
        <v>0</v>
      </c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R765" s="193" t="s">
        <v>1559</v>
      </c>
      <c r="AT765" s="193" t="s">
        <v>171</v>
      </c>
      <c r="AU765" s="193" t="s">
        <v>84</v>
      </c>
      <c r="AY765" s="18" t="s">
        <v>168</v>
      </c>
      <c r="BE765" s="194">
        <f>IF(N765="základní",J765,0)</f>
        <v>0</v>
      </c>
      <c r="BF765" s="194">
        <f>IF(N765="snížená",J765,0)</f>
        <v>0</v>
      </c>
      <c r="BG765" s="194">
        <f>IF(N765="zákl. přenesená",J765,0)</f>
        <v>0</v>
      </c>
      <c r="BH765" s="194">
        <f>IF(N765="sníž. přenesená",J765,0)</f>
        <v>0</v>
      </c>
      <c r="BI765" s="194">
        <f>IF(N765="nulová",J765,0)</f>
        <v>0</v>
      </c>
      <c r="BJ765" s="18" t="s">
        <v>84</v>
      </c>
      <c r="BK765" s="194">
        <f>ROUND(I765*H765,2)</f>
        <v>0</v>
      </c>
      <c r="BL765" s="18" t="s">
        <v>1559</v>
      </c>
      <c r="BM765" s="193" t="s">
        <v>2353</v>
      </c>
    </row>
    <row r="766" s="2" customFormat="1">
      <c r="A766" s="37"/>
      <c r="B766" s="38"/>
      <c r="C766" s="37"/>
      <c r="D766" s="195" t="s">
        <v>188</v>
      </c>
      <c r="E766" s="37"/>
      <c r="F766" s="196" t="s">
        <v>1590</v>
      </c>
      <c r="G766" s="37"/>
      <c r="H766" s="37"/>
      <c r="I766" s="197"/>
      <c r="J766" s="37"/>
      <c r="K766" s="37"/>
      <c r="L766" s="38"/>
      <c r="M766" s="198"/>
      <c r="N766" s="199"/>
      <c r="O766" s="76"/>
      <c r="P766" s="76"/>
      <c r="Q766" s="76"/>
      <c r="R766" s="76"/>
      <c r="S766" s="76"/>
      <c r="T766" s="7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T766" s="18" t="s">
        <v>188</v>
      </c>
      <c r="AU766" s="18" t="s">
        <v>84</v>
      </c>
    </row>
    <row r="767" s="2" customFormat="1" ht="49.92" customHeight="1">
      <c r="A767" s="37"/>
      <c r="B767" s="38"/>
      <c r="C767" s="37"/>
      <c r="D767" s="37"/>
      <c r="E767" s="170" t="s">
        <v>1591</v>
      </c>
      <c r="F767" s="170" t="s">
        <v>1592</v>
      </c>
      <c r="G767" s="37"/>
      <c r="H767" s="37"/>
      <c r="I767" s="37"/>
      <c r="J767" s="156">
        <f>BK767</f>
        <v>0</v>
      </c>
      <c r="K767" s="37"/>
      <c r="L767" s="38"/>
      <c r="M767" s="198"/>
      <c r="N767" s="199"/>
      <c r="O767" s="76"/>
      <c r="P767" s="76"/>
      <c r="Q767" s="76"/>
      <c r="R767" s="76"/>
      <c r="S767" s="76"/>
      <c r="T767" s="7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T767" s="18" t="s">
        <v>76</v>
      </c>
      <c r="AU767" s="18" t="s">
        <v>77</v>
      </c>
      <c r="AY767" s="18" t="s">
        <v>1593</v>
      </c>
      <c r="BK767" s="194">
        <f>SUM(BK768:BK772)</f>
        <v>0</v>
      </c>
    </row>
    <row r="768" s="2" customFormat="1" ht="16.32" customHeight="1">
      <c r="A768" s="37"/>
      <c r="B768" s="38"/>
      <c r="C768" s="236" t="s">
        <v>1</v>
      </c>
      <c r="D768" s="236" t="s">
        <v>171</v>
      </c>
      <c r="E768" s="237" t="s">
        <v>1</v>
      </c>
      <c r="F768" s="238" t="s">
        <v>1</v>
      </c>
      <c r="G768" s="239" t="s">
        <v>1</v>
      </c>
      <c r="H768" s="240"/>
      <c r="I768" s="241"/>
      <c r="J768" s="242">
        <f>BK768</f>
        <v>0</v>
      </c>
      <c r="K768" s="243"/>
      <c r="L768" s="38"/>
      <c r="M768" s="244" t="s">
        <v>1</v>
      </c>
      <c r="N768" s="245" t="s">
        <v>42</v>
      </c>
      <c r="O768" s="76"/>
      <c r="P768" s="76"/>
      <c r="Q768" s="76"/>
      <c r="R768" s="76"/>
      <c r="S768" s="76"/>
      <c r="T768" s="7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T768" s="18" t="s">
        <v>1593</v>
      </c>
      <c r="AU768" s="18" t="s">
        <v>84</v>
      </c>
      <c r="AY768" s="18" t="s">
        <v>1593</v>
      </c>
      <c r="BE768" s="194">
        <f>IF(N768="základní",J768,0)</f>
        <v>0</v>
      </c>
      <c r="BF768" s="194">
        <f>IF(N768="snížená",J768,0)</f>
        <v>0</v>
      </c>
      <c r="BG768" s="194">
        <f>IF(N768="zákl. přenesená",J768,0)</f>
        <v>0</v>
      </c>
      <c r="BH768" s="194">
        <f>IF(N768="sníž. přenesená",J768,0)</f>
        <v>0</v>
      </c>
      <c r="BI768" s="194">
        <f>IF(N768="nulová",J768,0)</f>
        <v>0</v>
      </c>
      <c r="BJ768" s="18" t="s">
        <v>84</v>
      </c>
      <c r="BK768" s="194">
        <f>I768*H768</f>
        <v>0</v>
      </c>
    </row>
    <row r="769" s="2" customFormat="1" ht="16.32" customHeight="1">
      <c r="A769" s="37"/>
      <c r="B769" s="38"/>
      <c r="C769" s="236" t="s">
        <v>1</v>
      </c>
      <c r="D769" s="236" t="s">
        <v>171</v>
      </c>
      <c r="E769" s="237" t="s">
        <v>1</v>
      </c>
      <c r="F769" s="238" t="s">
        <v>1</v>
      </c>
      <c r="G769" s="239" t="s">
        <v>1</v>
      </c>
      <c r="H769" s="240"/>
      <c r="I769" s="241"/>
      <c r="J769" s="242">
        <f>BK769</f>
        <v>0</v>
      </c>
      <c r="K769" s="243"/>
      <c r="L769" s="38"/>
      <c r="M769" s="244" t="s">
        <v>1</v>
      </c>
      <c r="N769" s="245" t="s">
        <v>42</v>
      </c>
      <c r="O769" s="76"/>
      <c r="P769" s="76"/>
      <c r="Q769" s="76"/>
      <c r="R769" s="76"/>
      <c r="S769" s="76"/>
      <c r="T769" s="7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T769" s="18" t="s">
        <v>1593</v>
      </c>
      <c r="AU769" s="18" t="s">
        <v>84</v>
      </c>
      <c r="AY769" s="18" t="s">
        <v>1593</v>
      </c>
      <c r="BE769" s="194">
        <f>IF(N769="základní",J769,0)</f>
        <v>0</v>
      </c>
      <c r="BF769" s="194">
        <f>IF(N769="snížená",J769,0)</f>
        <v>0</v>
      </c>
      <c r="BG769" s="194">
        <f>IF(N769="zákl. přenesená",J769,0)</f>
        <v>0</v>
      </c>
      <c r="BH769" s="194">
        <f>IF(N769="sníž. přenesená",J769,0)</f>
        <v>0</v>
      </c>
      <c r="BI769" s="194">
        <f>IF(N769="nulová",J769,0)</f>
        <v>0</v>
      </c>
      <c r="BJ769" s="18" t="s">
        <v>84</v>
      </c>
      <c r="BK769" s="194">
        <f>I769*H769</f>
        <v>0</v>
      </c>
    </row>
    <row r="770" s="2" customFormat="1" ht="16.32" customHeight="1">
      <c r="A770" s="37"/>
      <c r="B770" s="38"/>
      <c r="C770" s="236" t="s">
        <v>1</v>
      </c>
      <c r="D770" s="236" t="s">
        <v>171</v>
      </c>
      <c r="E770" s="237" t="s">
        <v>1</v>
      </c>
      <c r="F770" s="238" t="s">
        <v>1</v>
      </c>
      <c r="G770" s="239" t="s">
        <v>1</v>
      </c>
      <c r="H770" s="240"/>
      <c r="I770" s="241"/>
      <c r="J770" s="242">
        <f>BK770</f>
        <v>0</v>
      </c>
      <c r="K770" s="243"/>
      <c r="L770" s="38"/>
      <c r="M770" s="244" t="s">
        <v>1</v>
      </c>
      <c r="N770" s="245" t="s">
        <v>42</v>
      </c>
      <c r="O770" s="76"/>
      <c r="P770" s="76"/>
      <c r="Q770" s="76"/>
      <c r="R770" s="76"/>
      <c r="S770" s="76"/>
      <c r="T770" s="7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T770" s="18" t="s">
        <v>1593</v>
      </c>
      <c r="AU770" s="18" t="s">
        <v>84</v>
      </c>
      <c r="AY770" s="18" t="s">
        <v>1593</v>
      </c>
      <c r="BE770" s="194">
        <f>IF(N770="základní",J770,0)</f>
        <v>0</v>
      </c>
      <c r="BF770" s="194">
        <f>IF(N770="snížená",J770,0)</f>
        <v>0</v>
      </c>
      <c r="BG770" s="194">
        <f>IF(N770="zákl. přenesená",J770,0)</f>
        <v>0</v>
      </c>
      <c r="BH770" s="194">
        <f>IF(N770="sníž. přenesená",J770,0)</f>
        <v>0</v>
      </c>
      <c r="BI770" s="194">
        <f>IF(N770="nulová",J770,0)</f>
        <v>0</v>
      </c>
      <c r="BJ770" s="18" t="s">
        <v>84</v>
      </c>
      <c r="BK770" s="194">
        <f>I770*H770</f>
        <v>0</v>
      </c>
    </row>
    <row r="771" s="2" customFormat="1" ht="16.32" customHeight="1">
      <c r="A771" s="37"/>
      <c r="B771" s="38"/>
      <c r="C771" s="236" t="s">
        <v>1</v>
      </c>
      <c r="D771" s="236" t="s">
        <v>171</v>
      </c>
      <c r="E771" s="237" t="s">
        <v>1</v>
      </c>
      <c r="F771" s="238" t="s">
        <v>1</v>
      </c>
      <c r="G771" s="239" t="s">
        <v>1</v>
      </c>
      <c r="H771" s="240"/>
      <c r="I771" s="241"/>
      <c r="J771" s="242">
        <f>BK771</f>
        <v>0</v>
      </c>
      <c r="K771" s="243"/>
      <c r="L771" s="38"/>
      <c r="M771" s="244" t="s">
        <v>1</v>
      </c>
      <c r="N771" s="245" t="s">
        <v>42</v>
      </c>
      <c r="O771" s="76"/>
      <c r="P771" s="76"/>
      <c r="Q771" s="76"/>
      <c r="R771" s="76"/>
      <c r="S771" s="76"/>
      <c r="T771" s="7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T771" s="18" t="s">
        <v>1593</v>
      </c>
      <c r="AU771" s="18" t="s">
        <v>84</v>
      </c>
      <c r="AY771" s="18" t="s">
        <v>1593</v>
      </c>
      <c r="BE771" s="194">
        <f>IF(N771="základní",J771,0)</f>
        <v>0</v>
      </c>
      <c r="BF771" s="194">
        <f>IF(N771="snížená",J771,0)</f>
        <v>0</v>
      </c>
      <c r="BG771" s="194">
        <f>IF(N771="zákl. přenesená",J771,0)</f>
        <v>0</v>
      </c>
      <c r="BH771" s="194">
        <f>IF(N771="sníž. přenesená",J771,0)</f>
        <v>0</v>
      </c>
      <c r="BI771" s="194">
        <f>IF(N771="nulová",J771,0)</f>
        <v>0</v>
      </c>
      <c r="BJ771" s="18" t="s">
        <v>84</v>
      </c>
      <c r="BK771" s="194">
        <f>I771*H771</f>
        <v>0</v>
      </c>
    </row>
    <row r="772" s="2" customFormat="1" ht="16.32" customHeight="1">
      <c r="A772" s="37"/>
      <c r="B772" s="38"/>
      <c r="C772" s="236" t="s">
        <v>1</v>
      </c>
      <c r="D772" s="236" t="s">
        <v>171</v>
      </c>
      <c r="E772" s="237" t="s">
        <v>1</v>
      </c>
      <c r="F772" s="238" t="s">
        <v>1</v>
      </c>
      <c r="G772" s="239" t="s">
        <v>1</v>
      </c>
      <c r="H772" s="240"/>
      <c r="I772" s="241"/>
      <c r="J772" s="242">
        <f>BK772</f>
        <v>0</v>
      </c>
      <c r="K772" s="243"/>
      <c r="L772" s="38"/>
      <c r="M772" s="244" t="s">
        <v>1</v>
      </c>
      <c r="N772" s="245" t="s">
        <v>42</v>
      </c>
      <c r="O772" s="246"/>
      <c r="P772" s="246"/>
      <c r="Q772" s="246"/>
      <c r="R772" s="246"/>
      <c r="S772" s="246"/>
      <c r="T772" s="24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T772" s="18" t="s">
        <v>1593</v>
      </c>
      <c r="AU772" s="18" t="s">
        <v>84</v>
      </c>
      <c r="AY772" s="18" t="s">
        <v>1593</v>
      </c>
      <c r="BE772" s="194">
        <f>IF(N772="základní",J772,0)</f>
        <v>0</v>
      </c>
      <c r="BF772" s="194">
        <f>IF(N772="snížená",J772,0)</f>
        <v>0</v>
      </c>
      <c r="BG772" s="194">
        <f>IF(N772="zákl. přenesená",J772,0)</f>
        <v>0</v>
      </c>
      <c r="BH772" s="194">
        <f>IF(N772="sníž. přenesená",J772,0)</f>
        <v>0</v>
      </c>
      <c r="BI772" s="194">
        <f>IF(N772="nulová",J772,0)</f>
        <v>0</v>
      </c>
      <c r="BJ772" s="18" t="s">
        <v>84</v>
      </c>
      <c r="BK772" s="194">
        <f>I772*H772</f>
        <v>0</v>
      </c>
    </row>
    <row r="773" s="2" customFormat="1" ht="6.96" customHeight="1">
      <c r="A773" s="37"/>
      <c r="B773" s="59"/>
      <c r="C773" s="60"/>
      <c r="D773" s="60"/>
      <c r="E773" s="60"/>
      <c r="F773" s="60"/>
      <c r="G773" s="60"/>
      <c r="H773" s="60"/>
      <c r="I773" s="60"/>
      <c r="J773" s="60"/>
      <c r="K773" s="60"/>
      <c r="L773" s="38"/>
      <c r="M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</row>
  </sheetData>
  <autoFilter ref="C143:K772"/>
  <mergeCells count="9">
    <mergeCell ref="E7:H7"/>
    <mergeCell ref="E9:H9"/>
    <mergeCell ref="E18:H18"/>
    <mergeCell ref="E27:H27"/>
    <mergeCell ref="E85:H85"/>
    <mergeCell ref="E87:H87"/>
    <mergeCell ref="E134:H134"/>
    <mergeCell ref="E136:H136"/>
    <mergeCell ref="L2:V2"/>
  </mergeCells>
  <dataValidations count="2">
    <dataValidation type="list" allowBlank="1" showInputMessage="1" showErrorMessage="1" error="Povoleny jsou hodnoty K, M." sqref="D768:D773">
      <formula1>"K, M"</formula1>
    </dataValidation>
    <dataValidation type="list" allowBlank="1" showInputMessage="1" showErrorMessage="1" error="Povoleny jsou hodnoty základní, snížená, zákl. přenesená, sníž. přenesená, nulová." sqref="N768:N773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1" customFormat="1" ht="12" customHeight="1">
      <c r="B8" s="21"/>
      <c r="D8" s="31" t="s">
        <v>118</v>
      </c>
      <c r="L8" s="21"/>
    </row>
    <row r="9" s="2" customFormat="1" ht="16.5" customHeight="1">
      <c r="A9" s="37"/>
      <c r="B9" s="38"/>
      <c r="C9" s="37"/>
      <c r="D9" s="37"/>
      <c r="E9" s="128" t="s">
        <v>1978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1594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2354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tr">
        <f>IF('Rekapitulace stavby'!AN10="","",'Rekapitulace stavby'!AN10)</f>
        <v/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26</v>
      </c>
      <c r="J17" s="26" t="str">
        <f>IF('Rekapitulace stavby'!AN11="","",'Rekapitulace stavby'!AN11)</f>
        <v/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27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26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29</v>
      </c>
      <c r="E22" s="37"/>
      <c r="F22" s="37"/>
      <c r="G22" s="37"/>
      <c r="H22" s="37"/>
      <c r="I22" s="31" t="s">
        <v>25</v>
      </c>
      <c r="J22" s="26" t="str">
        <f>IF('Rekapitulace stavby'!AN16="","",'Rekapitulace stavby'!AN16)</f>
        <v>28203097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tr">
        <f>IF('Rekapitulace stavby'!E17="","",'Rekapitulace stavby'!E17)</f>
        <v>RHM a.s.</v>
      </c>
      <c r="F23" s="37"/>
      <c r="G23" s="37"/>
      <c r="H23" s="37"/>
      <c r="I23" s="31" t="s">
        <v>26</v>
      </c>
      <c r="J23" s="26" t="str">
        <f>IF('Rekapitulace stavby'!AN17="","",'Rekapitulace stavby'!AN17)</f>
        <v>CZ28203097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26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ROUND(J131,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ROUND((ROUND((SUM(BE131:BE206)),  2) + SUM(BE208:BE212)), 2)</f>
        <v>0</v>
      </c>
      <c r="G35" s="37"/>
      <c r="H35" s="37"/>
      <c r="I35" s="135">
        <v>0.20999999999999999</v>
      </c>
      <c r="J35" s="134">
        <f>ROUND((ROUND(((SUM(BE131:BE206))*I35),  2) + (SUM(BE208:BE212)*I35)),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ROUND((ROUND((SUM(BF131:BF206)),  2) + SUM(BF208:BF212)), 2)</f>
        <v>0</v>
      </c>
      <c r="G36" s="37"/>
      <c r="H36" s="37"/>
      <c r="I36" s="135">
        <v>0.12</v>
      </c>
      <c r="J36" s="134">
        <f>ROUND((ROUND(((SUM(BF131:BF206))*I36),  2) + (SUM(BF208:BF212)*I36)),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ROUND((ROUND((SUM(BG131:BG206)),  2) + SUM(BG208:BG212)),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ROUND((ROUND((SUM(BH131:BH206)),  2) + SUM(BH208:BH212)),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ROUND((ROUND((SUM(BI131:BI206)),  2) + SUM(BI208:BI212)),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118</v>
      </c>
      <c r="L86" s="21"/>
    </row>
    <row r="87" s="2" customFormat="1" ht="16.5" customHeight="1">
      <c r="A87" s="37"/>
      <c r="B87" s="38"/>
      <c r="C87" s="37"/>
      <c r="D87" s="37"/>
      <c r="E87" s="128" t="s">
        <v>1978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1594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SO-02 ZTI - Zdravotechnika D14a - Pavilon A2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 </v>
      </c>
      <c r="G91" s="37"/>
      <c r="H91" s="37"/>
      <c r="I91" s="31" t="s">
        <v>22</v>
      </c>
      <c r="J91" s="68" t="str">
        <f>IF(J14="","",J14)</f>
        <v>19. 11. 2025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29</v>
      </c>
      <c r="J93" s="35" t="str">
        <f>E23</f>
        <v>RHM a.s.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7"/>
      <c r="E94" s="37"/>
      <c r="F94" s="26" t="str">
        <f>IF(E20="","",E20)</f>
        <v>Vyplň údaj</v>
      </c>
      <c r="G94" s="37"/>
      <c r="H94" s="37"/>
      <c r="I94" s="31" t="s">
        <v>34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121</v>
      </c>
      <c r="D96" s="136"/>
      <c r="E96" s="136"/>
      <c r="F96" s="136"/>
      <c r="G96" s="136"/>
      <c r="H96" s="136"/>
      <c r="I96" s="136"/>
      <c r="J96" s="145" t="s">
        <v>122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123</v>
      </c>
      <c r="D98" s="37"/>
      <c r="E98" s="37"/>
      <c r="F98" s="37"/>
      <c r="G98" s="37"/>
      <c r="H98" s="37"/>
      <c r="I98" s="37"/>
      <c r="J98" s="95">
        <f>J131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124</v>
      </c>
    </row>
    <row r="99" s="9" customFormat="1" ht="24.96" customHeight="1">
      <c r="A99" s="9"/>
      <c r="B99" s="147"/>
      <c r="C99" s="9"/>
      <c r="D99" s="148" t="s">
        <v>125</v>
      </c>
      <c r="E99" s="149"/>
      <c r="F99" s="149"/>
      <c r="G99" s="149"/>
      <c r="H99" s="149"/>
      <c r="I99" s="149"/>
      <c r="J99" s="150">
        <f>J132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129</v>
      </c>
      <c r="E100" s="153"/>
      <c r="F100" s="153"/>
      <c r="G100" s="153"/>
      <c r="H100" s="153"/>
      <c r="I100" s="153"/>
      <c r="J100" s="154">
        <f>J133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133</v>
      </c>
      <c r="E101" s="153"/>
      <c r="F101" s="153"/>
      <c r="G101" s="153"/>
      <c r="H101" s="153"/>
      <c r="I101" s="153"/>
      <c r="J101" s="154">
        <f>J135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134</v>
      </c>
      <c r="E102" s="153"/>
      <c r="F102" s="153"/>
      <c r="G102" s="153"/>
      <c r="H102" s="153"/>
      <c r="I102" s="153"/>
      <c r="J102" s="154">
        <f>J139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135</v>
      </c>
      <c r="E103" s="153"/>
      <c r="F103" s="153"/>
      <c r="G103" s="153"/>
      <c r="H103" s="153"/>
      <c r="I103" s="153"/>
      <c r="J103" s="154">
        <f>J146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136</v>
      </c>
      <c r="E104" s="149"/>
      <c r="F104" s="149"/>
      <c r="G104" s="149"/>
      <c r="H104" s="149"/>
      <c r="I104" s="149"/>
      <c r="J104" s="150">
        <f>J148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1596</v>
      </c>
      <c r="E105" s="153"/>
      <c r="F105" s="153"/>
      <c r="G105" s="153"/>
      <c r="H105" s="153"/>
      <c r="I105" s="153"/>
      <c r="J105" s="154">
        <f>J149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1597</v>
      </c>
      <c r="E106" s="153"/>
      <c r="F106" s="153"/>
      <c r="G106" s="153"/>
      <c r="H106" s="153"/>
      <c r="I106" s="153"/>
      <c r="J106" s="154">
        <f>J171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1598</v>
      </c>
      <c r="E107" s="153"/>
      <c r="F107" s="153"/>
      <c r="G107" s="153"/>
      <c r="H107" s="153"/>
      <c r="I107" s="153"/>
      <c r="J107" s="154">
        <f>J188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1599</v>
      </c>
      <c r="E108" s="153"/>
      <c r="F108" s="153"/>
      <c r="G108" s="153"/>
      <c r="H108" s="153"/>
      <c r="I108" s="153"/>
      <c r="J108" s="154">
        <f>J203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1.84" customHeight="1">
      <c r="A109" s="9"/>
      <c r="B109" s="147"/>
      <c r="C109" s="9"/>
      <c r="D109" s="155" t="s">
        <v>152</v>
      </c>
      <c r="E109" s="9"/>
      <c r="F109" s="9"/>
      <c r="G109" s="9"/>
      <c r="H109" s="9"/>
      <c r="I109" s="9"/>
      <c r="J109" s="156">
        <f>J207</f>
        <v>0</v>
      </c>
      <c r="K109" s="9"/>
      <c r="L109" s="14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153</v>
      </c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7"/>
      <c r="D119" s="37"/>
      <c r="E119" s="128" t="str">
        <f>E7</f>
        <v>Dostavba budovy - zkapacitnění - ZŠ Hovorčovická, Praha 8</v>
      </c>
      <c r="F119" s="31"/>
      <c r="G119" s="31"/>
      <c r="H119" s="31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" customFormat="1" ht="12" customHeight="1">
      <c r="B120" s="21"/>
      <c r="C120" s="31" t="s">
        <v>118</v>
      </c>
      <c r="L120" s="21"/>
    </row>
    <row r="121" s="2" customFormat="1" ht="16.5" customHeight="1">
      <c r="A121" s="37"/>
      <c r="B121" s="38"/>
      <c r="C121" s="37"/>
      <c r="D121" s="37"/>
      <c r="E121" s="128" t="s">
        <v>1978</v>
      </c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1594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66" t="str">
        <f>E11</f>
        <v>SO-02 ZTI - Zdravotechnika D14a - Pavilon A2</v>
      </c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7"/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7"/>
      <c r="E125" s="37"/>
      <c r="F125" s="26" t="str">
        <f>F14</f>
        <v xml:space="preserve"> </v>
      </c>
      <c r="G125" s="37"/>
      <c r="H125" s="37"/>
      <c r="I125" s="31" t="s">
        <v>22</v>
      </c>
      <c r="J125" s="68" t="str">
        <f>IF(J14="","",J14)</f>
        <v>19. 11. 2025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24</v>
      </c>
      <c r="D127" s="37"/>
      <c r="E127" s="37"/>
      <c r="F127" s="26" t="str">
        <f>E17</f>
        <v xml:space="preserve"> </v>
      </c>
      <c r="G127" s="37"/>
      <c r="H127" s="37"/>
      <c r="I127" s="31" t="s">
        <v>29</v>
      </c>
      <c r="J127" s="35" t="str">
        <f>E23</f>
        <v>RHM a.s.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27</v>
      </c>
      <c r="D128" s="37"/>
      <c r="E128" s="37"/>
      <c r="F128" s="26" t="str">
        <f>IF(E20="","",E20)</f>
        <v>Vyplň údaj</v>
      </c>
      <c r="G128" s="37"/>
      <c r="H128" s="37"/>
      <c r="I128" s="31" t="s">
        <v>34</v>
      </c>
      <c r="J128" s="35" t="str">
        <f>E26</f>
        <v xml:space="preserve"> 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57"/>
      <c r="B130" s="158"/>
      <c r="C130" s="159" t="s">
        <v>154</v>
      </c>
      <c r="D130" s="160" t="s">
        <v>62</v>
      </c>
      <c r="E130" s="160" t="s">
        <v>58</v>
      </c>
      <c r="F130" s="160" t="s">
        <v>59</v>
      </c>
      <c r="G130" s="160" t="s">
        <v>155</v>
      </c>
      <c r="H130" s="160" t="s">
        <v>156</v>
      </c>
      <c r="I130" s="160" t="s">
        <v>157</v>
      </c>
      <c r="J130" s="161" t="s">
        <v>122</v>
      </c>
      <c r="K130" s="162" t="s">
        <v>158</v>
      </c>
      <c r="L130" s="163"/>
      <c r="M130" s="85" t="s">
        <v>1</v>
      </c>
      <c r="N130" s="86" t="s">
        <v>41</v>
      </c>
      <c r="O130" s="86" t="s">
        <v>159</v>
      </c>
      <c r="P130" s="86" t="s">
        <v>160</v>
      </c>
      <c r="Q130" s="86" t="s">
        <v>161</v>
      </c>
      <c r="R130" s="86" t="s">
        <v>162</v>
      </c>
      <c r="S130" s="86" t="s">
        <v>163</v>
      </c>
      <c r="T130" s="87" t="s">
        <v>164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="2" customFormat="1" ht="22.8" customHeight="1">
      <c r="A131" s="37"/>
      <c r="B131" s="38"/>
      <c r="C131" s="92" t="s">
        <v>165</v>
      </c>
      <c r="D131" s="37"/>
      <c r="E131" s="37"/>
      <c r="F131" s="37"/>
      <c r="G131" s="37"/>
      <c r="H131" s="37"/>
      <c r="I131" s="37"/>
      <c r="J131" s="164">
        <f>BK131</f>
        <v>0</v>
      </c>
      <c r="K131" s="37"/>
      <c r="L131" s="38"/>
      <c r="M131" s="88"/>
      <c r="N131" s="72"/>
      <c r="O131" s="89"/>
      <c r="P131" s="165">
        <f>P132+P148+P207</f>
        <v>0</v>
      </c>
      <c r="Q131" s="89"/>
      <c r="R131" s="165">
        <f>R132+R148+R207</f>
        <v>0.67672280000000007</v>
      </c>
      <c r="S131" s="89"/>
      <c r="T131" s="166">
        <f>T132+T148+T207</f>
        <v>0.069779999999999995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8" t="s">
        <v>76</v>
      </c>
      <c r="AU131" s="18" t="s">
        <v>124</v>
      </c>
      <c r="BK131" s="167">
        <f>BK132+BK148+BK207</f>
        <v>0</v>
      </c>
    </row>
    <row r="132" s="12" customFormat="1" ht="25.92" customHeight="1">
      <c r="A132" s="12"/>
      <c r="B132" s="168"/>
      <c r="C132" s="12"/>
      <c r="D132" s="169" t="s">
        <v>76</v>
      </c>
      <c r="E132" s="170" t="s">
        <v>166</v>
      </c>
      <c r="F132" s="170" t="s">
        <v>167</v>
      </c>
      <c r="G132" s="12"/>
      <c r="H132" s="12"/>
      <c r="I132" s="171"/>
      <c r="J132" s="156">
        <f>BK132</f>
        <v>0</v>
      </c>
      <c r="K132" s="12"/>
      <c r="L132" s="168"/>
      <c r="M132" s="172"/>
      <c r="N132" s="173"/>
      <c r="O132" s="173"/>
      <c r="P132" s="174">
        <f>P133+P135+P139+P146</f>
        <v>0</v>
      </c>
      <c r="Q132" s="173"/>
      <c r="R132" s="174">
        <f>R133+R135+R139+R146</f>
        <v>0.48641400000000001</v>
      </c>
      <c r="S132" s="173"/>
      <c r="T132" s="175">
        <f>T133+T135+T139+T146</f>
        <v>0.03304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9" t="s">
        <v>84</v>
      </c>
      <c r="AT132" s="176" t="s">
        <v>76</v>
      </c>
      <c r="AU132" s="176" t="s">
        <v>77</v>
      </c>
      <c r="AY132" s="169" t="s">
        <v>168</v>
      </c>
      <c r="BK132" s="177">
        <f>BK133+BK135+BK139+BK146</f>
        <v>0</v>
      </c>
    </row>
    <row r="133" s="12" customFormat="1" ht="22.8" customHeight="1">
      <c r="A133" s="12"/>
      <c r="B133" s="168"/>
      <c r="C133" s="12"/>
      <c r="D133" s="169" t="s">
        <v>76</v>
      </c>
      <c r="E133" s="178" t="s">
        <v>181</v>
      </c>
      <c r="F133" s="178" t="s">
        <v>297</v>
      </c>
      <c r="G133" s="12"/>
      <c r="H133" s="12"/>
      <c r="I133" s="171"/>
      <c r="J133" s="179">
        <f>BK133</f>
        <v>0</v>
      </c>
      <c r="K133" s="12"/>
      <c r="L133" s="168"/>
      <c r="M133" s="172"/>
      <c r="N133" s="173"/>
      <c r="O133" s="173"/>
      <c r="P133" s="174">
        <f>P134</f>
        <v>0</v>
      </c>
      <c r="Q133" s="173"/>
      <c r="R133" s="174">
        <f>R134</f>
        <v>0.48430000000000001</v>
      </c>
      <c r="S133" s="173"/>
      <c r="T133" s="175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9" t="s">
        <v>84</v>
      </c>
      <c r="AT133" s="176" t="s">
        <v>76</v>
      </c>
      <c r="AU133" s="176" t="s">
        <v>84</v>
      </c>
      <c r="AY133" s="169" t="s">
        <v>168</v>
      </c>
      <c r="BK133" s="177">
        <f>BK134</f>
        <v>0</v>
      </c>
    </row>
    <row r="134" s="2" customFormat="1" ht="33" customHeight="1">
      <c r="A134" s="37"/>
      <c r="B134" s="180"/>
      <c r="C134" s="181" t="s">
        <v>84</v>
      </c>
      <c r="D134" s="181" t="s">
        <v>171</v>
      </c>
      <c r="E134" s="182" t="s">
        <v>1600</v>
      </c>
      <c r="F134" s="183" t="s">
        <v>1601</v>
      </c>
      <c r="G134" s="184" t="s">
        <v>316</v>
      </c>
      <c r="H134" s="185">
        <v>10</v>
      </c>
      <c r="I134" s="186"/>
      <c r="J134" s="187">
        <f>ROUND(I134*H134,2)</f>
        <v>0</v>
      </c>
      <c r="K134" s="188"/>
      <c r="L134" s="38"/>
      <c r="M134" s="189" t="s">
        <v>1</v>
      </c>
      <c r="N134" s="190" t="s">
        <v>42</v>
      </c>
      <c r="O134" s="76"/>
      <c r="P134" s="191">
        <f>O134*H134</f>
        <v>0</v>
      </c>
      <c r="Q134" s="191">
        <v>0.048430000000000001</v>
      </c>
      <c r="R134" s="191">
        <f>Q134*H134</f>
        <v>0.48430000000000001</v>
      </c>
      <c r="S134" s="191">
        <v>0</v>
      </c>
      <c r="T134" s="192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3" t="s">
        <v>175</v>
      </c>
      <c r="AT134" s="193" t="s">
        <v>171</v>
      </c>
      <c r="AU134" s="193" t="s">
        <v>86</v>
      </c>
      <c r="AY134" s="18" t="s">
        <v>168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8" t="s">
        <v>84</v>
      </c>
      <c r="BK134" s="194">
        <f>ROUND(I134*H134,2)</f>
        <v>0</v>
      </c>
      <c r="BL134" s="18" t="s">
        <v>175</v>
      </c>
      <c r="BM134" s="193" t="s">
        <v>2355</v>
      </c>
    </row>
    <row r="135" s="12" customFormat="1" ht="22.8" customHeight="1">
      <c r="A135" s="12"/>
      <c r="B135" s="168"/>
      <c r="C135" s="12"/>
      <c r="D135" s="169" t="s">
        <v>76</v>
      </c>
      <c r="E135" s="178" t="s">
        <v>215</v>
      </c>
      <c r="F135" s="178" t="s">
        <v>620</v>
      </c>
      <c r="G135" s="12"/>
      <c r="H135" s="12"/>
      <c r="I135" s="171"/>
      <c r="J135" s="179">
        <f>BK135</f>
        <v>0</v>
      </c>
      <c r="K135" s="12"/>
      <c r="L135" s="168"/>
      <c r="M135" s="172"/>
      <c r="N135" s="173"/>
      <c r="O135" s="173"/>
      <c r="P135" s="174">
        <f>SUM(P136:P138)</f>
        <v>0</v>
      </c>
      <c r="Q135" s="173"/>
      <c r="R135" s="174">
        <f>SUM(R136:R138)</f>
        <v>0.002114</v>
      </c>
      <c r="S135" s="173"/>
      <c r="T135" s="175">
        <f>SUM(T136:T138)</f>
        <v>0.03304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9" t="s">
        <v>84</v>
      </c>
      <c r="AT135" s="176" t="s">
        <v>76</v>
      </c>
      <c r="AU135" s="176" t="s">
        <v>84</v>
      </c>
      <c r="AY135" s="169" t="s">
        <v>168</v>
      </c>
      <c r="BK135" s="177">
        <f>SUM(BK136:BK138)</f>
        <v>0</v>
      </c>
    </row>
    <row r="136" s="2" customFormat="1" ht="24.15" customHeight="1">
      <c r="A136" s="37"/>
      <c r="B136" s="180"/>
      <c r="C136" s="181" t="s">
        <v>86</v>
      </c>
      <c r="D136" s="181" t="s">
        <v>171</v>
      </c>
      <c r="E136" s="182" t="s">
        <v>1603</v>
      </c>
      <c r="F136" s="183" t="s">
        <v>1604</v>
      </c>
      <c r="G136" s="184" t="s">
        <v>520</v>
      </c>
      <c r="H136" s="185">
        <v>0.40000000000000002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42</v>
      </c>
      <c r="O136" s="76"/>
      <c r="P136" s="191">
        <f>O136*H136</f>
        <v>0</v>
      </c>
      <c r="Q136" s="191">
        <v>0.00076000000000000004</v>
      </c>
      <c r="R136" s="191">
        <f>Q136*H136</f>
        <v>0.00030400000000000002</v>
      </c>
      <c r="S136" s="191">
        <v>0.0020999999999999999</v>
      </c>
      <c r="T136" s="192">
        <f>S136*H136</f>
        <v>0.00084000000000000003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3" t="s">
        <v>175</v>
      </c>
      <c r="AT136" s="193" t="s">
        <v>171</v>
      </c>
      <c r="AU136" s="193" t="s">
        <v>86</v>
      </c>
      <c r="AY136" s="18" t="s">
        <v>168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8" t="s">
        <v>84</v>
      </c>
      <c r="BK136" s="194">
        <f>ROUND(I136*H136,2)</f>
        <v>0</v>
      </c>
      <c r="BL136" s="18" t="s">
        <v>175</v>
      </c>
      <c r="BM136" s="193" t="s">
        <v>2356</v>
      </c>
    </row>
    <row r="137" s="2" customFormat="1" ht="24.15" customHeight="1">
      <c r="A137" s="37"/>
      <c r="B137" s="180"/>
      <c r="C137" s="181" t="s">
        <v>181</v>
      </c>
      <c r="D137" s="181" t="s">
        <v>171</v>
      </c>
      <c r="E137" s="182" t="s">
        <v>1606</v>
      </c>
      <c r="F137" s="183" t="s">
        <v>1607</v>
      </c>
      <c r="G137" s="184" t="s">
        <v>520</v>
      </c>
      <c r="H137" s="185">
        <v>0.20000000000000001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42</v>
      </c>
      <c r="O137" s="76"/>
      <c r="P137" s="191">
        <f>O137*H137</f>
        <v>0</v>
      </c>
      <c r="Q137" s="191">
        <v>0.0011299999999999999</v>
      </c>
      <c r="R137" s="191">
        <f>Q137*H137</f>
        <v>0.00022599999999999999</v>
      </c>
      <c r="S137" s="191">
        <v>0.010999999999999999</v>
      </c>
      <c r="T137" s="192">
        <f>S137*H137</f>
        <v>0.0022000000000000001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3" t="s">
        <v>175</v>
      </c>
      <c r="AT137" s="193" t="s">
        <v>171</v>
      </c>
      <c r="AU137" s="193" t="s">
        <v>86</v>
      </c>
      <c r="AY137" s="18" t="s">
        <v>168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8" t="s">
        <v>84</v>
      </c>
      <c r="BK137" s="194">
        <f>ROUND(I137*H137,2)</f>
        <v>0</v>
      </c>
      <c r="BL137" s="18" t="s">
        <v>175</v>
      </c>
      <c r="BM137" s="193" t="s">
        <v>2357</v>
      </c>
    </row>
    <row r="138" s="2" customFormat="1" ht="24.15" customHeight="1">
      <c r="A138" s="37"/>
      <c r="B138" s="180"/>
      <c r="C138" s="181" t="s">
        <v>175</v>
      </c>
      <c r="D138" s="181" t="s">
        <v>171</v>
      </c>
      <c r="E138" s="182" t="s">
        <v>1609</v>
      </c>
      <c r="F138" s="183" t="s">
        <v>1610</v>
      </c>
      <c r="G138" s="184" t="s">
        <v>520</v>
      </c>
      <c r="H138" s="185">
        <v>1.2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42</v>
      </c>
      <c r="O138" s="76"/>
      <c r="P138" s="191">
        <f>O138*H138</f>
        <v>0</v>
      </c>
      <c r="Q138" s="191">
        <v>0.00132</v>
      </c>
      <c r="R138" s="191">
        <f>Q138*H138</f>
        <v>0.0015839999999999999</v>
      </c>
      <c r="S138" s="191">
        <v>0.025000000000000001</v>
      </c>
      <c r="T138" s="192">
        <f>S138*H138</f>
        <v>0.029999999999999999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3" t="s">
        <v>175</v>
      </c>
      <c r="AT138" s="193" t="s">
        <v>171</v>
      </c>
      <c r="AU138" s="193" t="s">
        <v>86</v>
      </c>
      <c r="AY138" s="18" t="s">
        <v>168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84</v>
      </c>
      <c r="BK138" s="194">
        <f>ROUND(I138*H138,2)</f>
        <v>0</v>
      </c>
      <c r="BL138" s="18" t="s">
        <v>175</v>
      </c>
      <c r="BM138" s="193" t="s">
        <v>2358</v>
      </c>
    </row>
    <row r="139" s="12" customFormat="1" ht="22.8" customHeight="1">
      <c r="A139" s="12"/>
      <c r="B139" s="168"/>
      <c r="C139" s="12"/>
      <c r="D139" s="169" t="s">
        <v>76</v>
      </c>
      <c r="E139" s="178" t="s">
        <v>709</v>
      </c>
      <c r="F139" s="178" t="s">
        <v>710</v>
      </c>
      <c r="G139" s="12"/>
      <c r="H139" s="12"/>
      <c r="I139" s="171"/>
      <c r="J139" s="179">
        <f>BK139</f>
        <v>0</v>
      </c>
      <c r="K139" s="12"/>
      <c r="L139" s="168"/>
      <c r="M139" s="172"/>
      <c r="N139" s="173"/>
      <c r="O139" s="173"/>
      <c r="P139" s="174">
        <f>SUM(P140:P145)</f>
        <v>0</v>
      </c>
      <c r="Q139" s="173"/>
      <c r="R139" s="174">
        <f>SUM(R140:R145)</f>
        <v>0</v>
      </c>
      <c r="S139" s="173"/>
      <c r="T139" s="175">
        <f>SUM(T140:T145)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9" t="s">
        <v>84</v>
      </c>
      <c r="AT139" s="176" t="s">
        <v>76</v>
      </c>
      <c r="AU139" s="176" t="s">
        <v>84</v>
      </c>
      <c r="AY139" s="169" t="s">
        <v>168</v>
      </c>
      <c r="BK139" s="177">
        <f>SUM(BK140:BK145)</f>
        <v>0</v>
      </c>
    </row>
    <row r="140" s="2" customFormat="1" ht="24.15" customHeight="1">
      <c r="A140" s="37"/>
      <c r="B140" s="180"/>
      <c r="C140" s="181" t="s">
        <v>190</v>
      </c>
      <c r="D140" s="181" t="s">
        <v>171</v>
      </c>
      <c r="E140" s="182" t="s">
        <v>1612</v>
      </c>
      <c r="F140" s="183" t="s">
        <v>1613</v>
      </c>
      <c r="G140" s="184" t="s">
        <v>242</v>
      </c>
      <c r="H140" s="185">
        <v>0.070000000000000007</v>
      </c>
      <c r="I140" s="186"/>
      <c r="J140" s="187">
        <f>ROUND(I140*H140,2)</f>
        <v>0</v>
      </c>
      <c r="K140" s="188"/>
      <c r="L140" s="38"/>
      <c r="M140" s="189" t="s">
        <v>1</v>
      </c>
      <c r="N140" s="190" t="s">
        <v>42</v>
      </c>
      <c r="O140" s="76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3" t="s">
        <v>175</v>
      </c>
      <c r="AT140" s="193" t="s">
        <v>171</v>
      </c>
      <c r="AU140" s="193" t="s">
        <v>86</v>
      </c>
      <c r="AY140" s="18" t="s">
        <v>168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8" t="s">
        <v>84</v>
      </c>
      <c r="BK140" s="194">
        <f>ROUND(I140*H140,2)</f>
        <v>0</v>
      </c>
      <c r="BL140" s="18" t="s">
        <v>175</v>
      </c>
      <c r="BM140" s="193" t="s">
        <v>2359</v>
      </c>
    </row>
    <row r="141" s="2" customFormat="1" ht="24.15" customHeight="1">
      <c r="A141" s="37"/>
      <c r="B141" s="180"/>
      <c r="C141" s="181" t="s">
        <v>194</v>
      </c>
      <c r="D141" s="181" t="s">
        <v>171</v>
      </c>
      <c r="E141" s="182" t="s">
        <v>716</v>
      </c>
      <c r="F141" s="183" t="s">
        <v>717</v>
      </c>
      <c r="G141" s="184" t="s">
        <v>242</v>
      </c>
      <c r="H141" s="185">
        <v>0.070000000000000007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42</v>
      </c>
      <c r="O141" s="76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3" t="s">
        <v>250</v>
      </c>
      <c r="AT141" s="193" t="s">
        <v>171</v>
      </c>
      <c r="AU141" s="193" t="s">
        <v>86</v>
      </c>
      <c r="AY141" s="18" t="s">
        <v>168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8" t="s">
        <v>84</v>
      </c>
      <c r="BK141" s="194">
        <f>ROUND(I141*H141,2)</f>
        <v>0</v>
      </c>
      <c r="BL141" s="18" t="s">
        <v>250</v>
      </c>
      <c r="BM141" s="193" t="s">
        <v>2360</v>
      </c>
    </row>
    <row r="142" s="2" customFormat="1" ht="24.15" customHeight="1">
      <c r="A142" s="37"/>
      <c r="B142" s="180"/>
      <c r="C142" s="181" t="s">
        <v>199</v>
      </c>
      <c r="D142" s="181" t="s">
        <v>171</v>
      </c>
      <c r="E142" s="182" t="s">
        <v>720</v>
      </c>
      <c r="F142" s="183" t="s">
        <v>721</v>
      </c>
      <c r="G142" s="184" t="s">
        <v>242</v>
      </c>
      <c r="H142" s="185">
        <v>1.3999999999999999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42</v>
      </c>
      <c r="O142" s="76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3" t="s">
        <v>175</v>
      </c>
      <c r="AT142" s="193" t="s">
        <v>171</v>
      </c>
      <c r="AU142" s="193" t="s">
        <v>86</v>
      </c>
      <c r="AY142" s="18" t="s">
        <v>168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84</v>
      </c>
      <c r="BK142" s="194">
        <f>ROUND(I142*H142,2)</f>
        <v>0</v>
      </c>
      <c r="BL142" s="18" t="s">
        <v>175</v>
      </c>
      <c r="BM142" s="193" t="s">
        <v>2361</v>
      </c>
    </row>
    <row r="143" s="13" customFormat="1">
      <c r="A143" s="13"/>
      <c r="B143" s="211"/>
      <c r="C143" s="13"/>
      <c r="D143" s="195" t="s">
        <v>220</v>
      </c>
      <c r="E143" s="13"/>
      <c r="F143" s="213" t="s">
        <v>2362</v>
      </c>
      <c r="G143" s="13"/>
      <c r="H143" s="214">
        <v>1.3999999999999999</v>
      </c>
      <c r="I143" s="215"/>
      <c r="J143" s="13"/>
      <c r="K143" s="13"/>
      <c r="L143" s="211"/>
      <c r="M143" s="216"/>
      <c r="N143" s="217"/>
      <c r="O143" s="217"/>
      <c r="P143" s="217"/>
      <c r="Q143" s="217"/>
      <c r="R143" s="217"/>
      <c r="S143" s="217"/>
      <c r="T143" s="21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12" t="s">
        <v>220</v>
      </c>
      <c r="AU143" s="212" t="s">
        <v>86</v>
      </c>
      <c r="AV143" s="13" t="s">
        <v>86</v>
      </c>
      <c r="AW143" s="13" t="s">
        <v>3</v>
      </c>
      <c r="AX143" s="13" t="s">
        <v>84</v>
      </c>
      <c r="AY143" s="212" t="s">
        <v>168</v>
      </c>
    </row>
    <row r="144" s="2" customFormat="1" ht="33" customHeight="1">
      <c r="A144" s="37"/>
      <c r="B144" s="180"/>
      <c r="C144" s="181" t="s">
        <v>203</v>
      </c>
      <c r="D144" s="181" t="s">
        <v>171</v>
      </c>
      <c r="E144" s="182" t="s">
        <v>1618</v>
      </c>
      <c r="F144" s="183" t="s">
        <v>1619</v>
      </c>
      <c r="G144" s="184" t="s">
        <v>242</v>
      </c>
      <c r="H144" s="185">
        <v>0.070000000000000007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42</v>
      </c>
      <c r="O144" s="76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3" t="s">
        <v>175</v>
      </c>
      <c r="AT144" s="193" t="s">
        <v>171</v>
      </c>
      <c r="AU144" s="193" t="s">
        <v>86</v>
      </c>
      <c r="AY144" s="18" t="s">
        <v>168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8" t="s">
        <v>84</v>
      </c>
      <c r="BK144" s="194">
        <f>ROUND(I144*H144,2)</f>
        <v>0</v>
      </c>
      <c r="BL144" s="18" t="s">
        <v>175</v>
      </c>
      <c r="BM144" s="193" t="s">
        <v>2363</v>
      </c>
    </row>
    <row r="145" s="2" customFormat="1" ht="24.15" customHeight="1">
      <c r="A145" s="37"/>
      <c r="B145" s="180"/>
      <c r="C145" s="181" t="s">
        <v>215</v>
      </c>
      <c r="D145" s="181" t="s">
        <v>171</v>
      </c>
      <c r="E145" s="182" t="s">
        <v>1621</v>
      </c>
      <c r="F145" s="183" t="s">
        <v>1622</v>
      </c>
      <c r="G145" s="184" t="s">
        <v>242</v>
      </c>
      <c r="H145" s="185">
        <v>0.070000000000000007</v>
      </c>
      <c r="I145" s="186"/>
      <c r="J145" s="187">
        <f>ROUND(I145*H145,2)</f>
        <v>0</v>
      </c>
      <c r="K145" s="188"/>
      <c r="L145" s="38"/>
      <c r="M145" s="189" t="s">
        <v>1</v>
      </c>
      <c r="N145" s="190" t="s">
        <v>42</v>
      </c>
      <c r="O145" s="76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3" t="s">
        <v>175</v>
      </c>
      <c r="AT145" s="193" t="s">
        <v>171</v>
      </c>
      <c r="AU145" s="193" t="s">
        <v>86</v>
      </c>
      <c r="AY145" s="18" t="s">
        <v>168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8" t="s">
        <v>84</v>
      </c>
      <c r="BK145" s="194">
        <f>ROUND(I145*H145,2)</f>
        <v>0</v>
      </c>
      <c r="BL145" s="18" t="s">
        <v>175</v>
      </c>
      <c r="BM145" s="193" t="s">
        <v>2364</v>
      </c>
    </row>
    <row r="146" s="12" customFormat="1" ht="22.8" customHeight="1">
      <c r="A146" s="12"/>
      <c r="B146" s="168"/>
      <c r="C146" s="12"/>
      <c r="D146" s="169" t="s">
        <v>76</v>
      </c>
      <c r="E146" s="178" t="s">
        <v>728</v>
      </c>
      <c r="F146" s="178" t="s">
        <v>729</v>
      </c>
      <c r="G146" s="12"/>
      <c r="H146" s="12"/>
      <c r="I146" s="171"/>
      <c r="J146" s="179">
        <f>BK146</f>
        <v>0</v>
      </c>
      <c r="K146" s="12"/>
      <c r="L146" s="168"/>
      <c r="M146" s="172"/>
      <c r="N146" s="173"/>
      <c r="O146" s="173"/>
      <c r="P146" s="174">
        <f>P147</f>
        <v>0</v>
      </c>
      <c r="Q146" s="173"/>
      <c r="R146" s="174">
        <f>R147</f>
        <v>0</v>
      </c>
      <c r="S146" s="173"/>
      <c r="T146" s="175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9" t="s">
        <v>84</v>
      </c>
      <c r="AT146" s="176" t="s">
        <v>76</v>
      </c>
      <c r="AU146" s="176" t="s">
        <v>84</v>
      </c>
      <c r="AY146" s="169" t="s">
        <v>168</v>
      </c>
      <c r="BK146" s="177">
        <f>BK147</f>
        <v>0</v>
      </c>
    </row>
    <row r="147" s="2" customFormat="1" ht="24.15" customHeight="1">
      <c r="A147" s="37"/>
      <c r="B147" s="180"/>
      <c r="C147" s="181" t="s">
        <v>222</v>
      </c>
      <c r="D147" s="181" t="s">
        <v>171</v>
      </c>
      <c r="E147" s="182" t="s">
        <v>1624</v>
      </c>
      <c r="F147" s="183" t="s">
        <v>1625</v>
      </c>
      <c r="G147" s="184" t="s">
        <v>242</v>
      </c>
      <c r="H147" s="185">
        <v>0.48599999999999999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42</v>
      </c>
      <c r="O147" s="76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3" t="s">
        <v>175</v>
      </c>
      <c r="AT147" s="193" t="s">
        <v>171</v>
      </c>
      <c r="AU147" s="193" t="s">
        <v>86</v>
      </c>
      <c r="AY147" s="18" t="s">
        <v>168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84</v>
      </c>
      <c r="BK147" s="194">
        <f>ROUND(I147*H147,2)</f>
        <v>0</v>
      </c>
      <c r="BL147" s="18" t="s">
        <v>175</v>
      </c>
      <c r="BM147" s="193" t="s">
        <v>2365</v>
      </c>
    </row>
    <row r="148" s="12" customFormat="1" ht="25.92" customHeight="1">
      <c r="A148" s="12"/>
      <c r="B148" s="168"/>
      <c r="C148" s="12"/>
      <c r="D148" s="169" t="s">
        <v>76</v>
      </c>
      <c r="E148" s="170" t="s">
        <v>734</v>
      </c>
      <c r="F148" s="170" t="s">
        <v>735</v>
      </c>
      <c r="G148" s="12"/>
      <c r="H148" s="12"/>
      <c r="I148" s="171"/>
      <c r="J148" s="156">
        <f>BK148</f>
        <v>0</v>
      </c>
      <c r="K148" s="12"/>
      <c r="L148" s="168"/>
      <c r="M148" s="172"/>
      <c r="N148" s="173"/>
      <c r="O148" s="173"/>
      <c r="P148" s="174">
        <f>P149+P171+P188+P203</f>
        <v>0</v>
      </c>
      <c r="Q148" s="173"/>
      <c r="R148" s="174">
        <f>R149+R171+R188+R203</f>
        <v>0.1903088</v>
      </c>
      <c r="S148" s="173"/>
      <c r="T148" s="175">
        <f>T149+T171+T188+T203</f>
        <v>0.036739999999999995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9" t="s">
        <v>86</v>
      </c>
      <c r="AT148" s="176" t="s">
        <v>76</v>
      </c>
      <c r="AU148" s="176" t="s">
        <v>77</v>
      </c>
      <c r="AY148" s="169" t="s">
        <v>168</v>
      </c>
      <c r="BK148" s="177">
        <f>BK149+BK171+BK188+BK203</f>
        <v>0</v>
      </c>
    </row>
    <row r="149" s="12" customFormat="1" ht="22.8" customHeight="1">
      <c r="A149" s="12"/>
      <c r="B149" s="168"/>
      <c r="C149" s="12"/>
      <c r="D149" s="169" t="s">
        <v>76</v>
      </c>
      <c r="E149" s="178" t="s">
        <v>1627</v>
      </c>
      <c r="F149" s="178" t="s">
        <v>1628</v>
      </c>
      <c r="G149" s="12"/>
      <c r="H149" s="12"/>
      <c r="I149" s="171"/>
      <c r="J149" s="179">
        <f>BK149</f>
        <v>0</v>
      </c>
      <c r="K149" s="12"/>
      <c r="L149" s="168"/>
      <c r="M149" s="172"/>
      <c r="N149" s="173"/>
      <c r="O149" s="173"/>
      <c r="P149" s="174">
        <f>SUM(P150:P170)</f>
        <v>0</v>
      </c>
      <c r="Q149" s="173"/>
      <c r="R149" s="174">
        <f>SUM(R150:R170)</f>
        <v>0.10466</v>
      </c>
      <c r="S149" s="173"/>
      <c r="T149" s="175">
        <f>SUM(T150:T170)</f>
        <v>0.034099999999999998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9" t="s">
        <v>86</v>
      </c>
      <c r="AT149" s="176" t="s">
        <v>76</v>
      </c>
      <c r="AU149" s="176" t="s">
        <v>84</v>
      </c>
      <c r="AY149" s="169" t="s">
        <v>168</v>
      </c>
      <c r="BK149" s="177">
        <f>SUM(BK150:BK170)</f>
        <v>0</v>
      </c>
    </row>
    <row r="150" s="2" customFormat="1" ht="16.5" customHeight="1">
      <c r="A150" s="37"/>
      <c r="B150" s="180"/>
      <c r="C150" s="181" t="s">
        <v>169</v>
      </c>
      <c r="D150" s="181" t="s">
        <v>171</v>
      </c>
      <c r="E150" s="182" t="s">
        <v>1629</v>
      </c>
      <c r="F150" s="183" t="s">
        <v>1630</v>
      </c>
      <c r="G150" s="184" t="s">
        <v>316</v>
      </c>
      <c r="H150" s="185">
        <v>1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42</v>
      </c>
      <c r="O150" s="76"/>
      <c r="P150" s="191">
        <f>O150*H150</f>
        <v>0</v>
      </c>
      <c r="Q150" s="191">
        <v>0.00050000000000000001</v>
      </c>
      <c r="R150" s="191">
        <f>Q150*H150</f>
        <v>0.00050000000000000001</v>
      </c>
      <c r="S150" s="191">
        <v>0</v>
      </c>
      <c r="T150" s="19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3" t="s">
        <v>250</v>
      </c>
      <c r="AT150" s="193" t="s">
        <v>171</v>
      </c>
      <c r="AU150" s="193" t="s">
        <v>86</v>
      </c>
      <c r="AY150" s="18" t="s">
        <v>168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8" t="s">
        <v>84</v>
      </c>
      <c r="BK150" s="194">
        <f>ROUND(I150*H150,2)</f>
        <v>0</v>
      </c>
      <c r="BL150" s="18" t="s">
        <v>250</v>
      </c>
      <c r="BM150" s="193" t="s">
        <v>2366</v>
      </c>
    </row>
    <row r="151" s="2" customFormat="1" ht="16.5" customHeight="1">
      <c r="A151" s="37"/>
      <c r="B151" s="180"/>
      <c r="C151" s="181" t="s">
        <v>8</v>
      </c>
      <c r="D151" s="181" t="s">
        <v>171</v>
      </c>
      <c r="E151" s="182" t="s">
        <v>1632</v>
      </c>
      <c r="F151" s="183" t="s">
        <v>1633</v>
      </c>
      <c r="G151" s="184" t="s">
        <v>316</v>
      </c>
      <c r="H151" s="185">
        <v>1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42</v>
      </c>
      <c r="O151" s="76"/>
      <c r="P151" s="191">
        <f>O151*H151</f>
        <v>0</v>
      </c>
      <c r="Q151" s="191">
        <v>0.00052999999999999998</v>
      </c>
      <c r="R151" s="191">
        <f>Q151*H151</f>
        <v>0.00052999999999999998</v>
      </c>
      <c r="S151" s="191">
        <v>0</v>
      </c>
      <c r="T151" s="19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3" t="s">
        <v>250</v>
      </c>
      <c r="AT151" s="193" t="s">
        <v>171</v>
      </c>
      <c r="AU151" s="193" t="s">
        <v>86</v>
      </c>
      <c r="AY151" s="18" t="s">
        <v>168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84</v>
      </c>
      <c r="BK151" s="194">
        <f>ROUND(I151*H151,2)</f>
        <v>0</v>
      </c>
      <c r="BL151" s="18" t="s">
        <v>250</v>
      </c>
      <c r="BM151" s="193" t="s">
        <v>2367</v>
      </c>
    </row>
    <row r="152" s="2" customFormat="1" ht="16.5" customHeight="1">
      <c r="A152" s="37"/>
      <c r="B152" s="180"/>
      <c r="C152" s="181" t="s">
        <v>235</v>
      </c>
      <c r="D152" s="181" t="s">
        <v>171</v>
      </c>
      <c r="E152" s="182" t="s">
        <v>1635</v>
      </c>
      <c r="F152" s="183" t="s">
        <v>1636</v>
      </c>
      <c r="G152" s="184" t="s">
        <v>316</v>
      </c>
      <c r="H152" s="185">
        <v>6</v>
      </c>
      <c r="I152" s="186"/>
      <c r="J152" s="187">
        <f>ROUND(I152*H152,2)</f>
        <v>0</v>
      </c>
      <c r="K152" s="188"/>
      <c r="L152" s="38"/>
      <c r="M152" s="189" t="s">
        <v>1</v>
      </c>
      <c r="N152" s="190" t="s">
        <v>42</v>
      </c>
      <c r="O152" s="76"/>
      <c r="P152" s="191">
        <f>O152*H152</f>
        <v>0</v>
      </c>
      <c r="Q152" s="191">
        <v>0.001</v>
      </c>
      <c r="R152" s="191">
        <f>Q152*H152</f>
        <v>0.0060000000000000001</v>
      </c>
      <c r="S152" s="191">
        <v>0</v>
      </c>
      <c r="T152" s="19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3" t="s">
        <v>250</v>
      </c>
      <c r="AT152" s="193" t="s">
        <v>171</v>
      </c>
      <c r="AU152" s="193" t="s">
        <v>86</v>
      </c>
      <c r="AY152" s="18" t="s">
        <v>168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8" t="s">
        <v>84</v>
      </c>
      <c r="BK152" s="194">
        <f>ROUND(I152*H152,2)</f>
        <v>0</v>
      </c>
      <c r="BL152" s="18" t="s">
        <v>250</v>
      </c>
      <c r="BM152" s="193" t="s">
        <v>2368</v>
      </c>
    </row>
    <row r="153" s="2" customFormat="1" ht="16.5" customHeight="1">
      <c r="A153" s="37"/>
      <c r="B153" s="180"/>
      <c r="C153" s="181" t="s">
        <v>239</v>
      </c>
      <c r="D153" s="181" t="s">
        <v>171</v>
      </c>
      <c r="E153" s="182" t="s">
        <v>1638</v>
      </c>
      <c r="F153" s="183" t="s">
        <v>1639</v>
      </c>
      <c r="G153" s="184" t="s">
        <v>520</v>
      </c>
      <c r="H153" s="185">
        <v>4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42</v>
      </c>
      <c r="O153" s="76"/>
      <c r="P153" s="191">
        <f>O153*H153</f>
        <v>0</v>
      </c>
      <c r="Q153" s="191">
        <v>0.00063000000000000003</v>
      </c>
      <c r="R153" s="191">
        <f>Q153*H153</f>
        <v>0.0025200000000000001</v>
      </c>
      <c r="S153" s="191">
        <v>0</v>
      </c>
      <c r="T153" s="19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3" t="s">
        <v>250</v>
      </c>
      <c r="AT153" s="193" t="s">
        <v>171</v>
      </c>
      <c r="AU153" s="193" t="s">
        <v>86</v>
      </c>
      <c r="AY153" s="18" t="s">
        <v>168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8" t="s">
        <v>84</v>
      </c>
      <c r="BK153" s="194">
        <f>ROUND(I153*H153,2)</f>
        <v>0</v>
      </c>
      <c r="BL153" s="18" t="s">
        <v>250</v>
      </c>
      <c r="BM153" s="193" t="s">
        <v>2369</v>
      </c>
    </row>
    <row r="154" s="2" customFormat="1" ht="21.75" customHeight="1">
      <c r="A154" s="37"/>
      <c r="B154" s="180"/>
      <c r="C154" s="200" t="s">
        <v>245</v>
      </c>
      <c r="D154" s="200" t="s">
        <v>209</v>
      </c>
      <c r="E154" s="201" t="s">
        <v>1641</v>
      </c>
      <c r="F154" s="202" t="s">
        <v>1642</v>
      </c>
      <c r="G154" s="203" t="s">
        <v>316</v>
      </c>
      <c r="H154" s="204">
        <v>8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42</v>
      </c>
      <c r="O154" s="76"/>
      <c r="P154" s="191">
        <f>O154*H154</f>
        <v>0</v>
      </c>
      <c r="Q154" s="191">
        <v>0.00014999999999999999</v>
      </c>
      <c r="R154" s="191">
        <f>Q154*H154</f>
        <v>0.0011999999999999999</v>
      </c>
      <c r="S154" s="191">
        <v>0</v>
      </c>
      <c r="T154" s="19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3" t="s">
        <v>333</v>
      </c>
      <c r="AT154" s="193" t="s">
        <v>209</v>
      </c>
      <c r="AU154" s="193" t="s">
        <v>86</v>
      </c>
      <c r="AY154" s="18" t="s">
        <v>168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8" t="s">
        <v>84</v>
      </c>
      <c r="BK154" s="194">
        <f>ROUND(I154*H154,2)</f>
        <v>0</v>
      </c>
      <c r="BL154" s="18" t="s">
        <v>250</v>
      </c>
      <c r="BM154" s="193" t="s">
        <v>2370</v>
      </c>
    </row>
    <row r="155" s="2" customFormat="1" ht="16.5" customHeight="1">
      <c r="A155" s="37"/>
      <c r="B155" s="180"/>
      <c r="C155" s="181" t="s">
        <v>250</v>
      </c>
      <c r="D155" s="181" t="s">
        <v>171</v>
      </c>
      <c r="E155" s="182" t="s">
        <v>1644</v>
      </c>
      <c r="F155" s="183" t="s">
        <v>1645</v>
      </c>
      <c r="G155" s="184" t="s">
        <v>520</v>
      </c>
      <c r="H155" s="185">
        <v>36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42</v>
      </c>
      <c r="O155" s="76"/>
      <c r="P155" s="191">
        <f>O155*H155</f>
        <v>0</v>
      </c>
      <c r="Q155" s="191">
        <v>0.0012999999999999999</v>
      </c>
      <c r="R155" s="191">
        <f>Q155*H155</f>
        <v>0.046799999999999994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250</v>
      </c>
      <c r="AT155" s="193" t="s">
        <v>171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250</v>
      </c>
      <c r="BM155" s="193" t="s">
        <v>2371</v>
      </c>
    </row>
    <row r="156" s="2" customFormat="1" ht="21.75" customHeight="1">
      <c r="A156" s="37"/>
      <c r="B156" s="180"/>
      <c r="C156" s="200" t="s">
        <v>255</v>
      </c>
      <c r="D156" s="200" t="s">
        <v>209</v>
      </c>
      <c r="E156" s="201" t="s">
        <v>1647</v>
      </c>
      <c r="F156" s="202" t="s">
        <v>1648</v>
      </c>
      <c r="G156" s="203" t="s">
        <v>316</v>
      </c>
      <c r="H156" s="204">
        <v>72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42</v>
      </c>
      <c r="O156" s="76"/>
      <c r="P156" s="191">
        <f>O156*H156</f>
        <v>0</v>
      </c>
      <c r="Q156" s="191">
        <v>0.00027</v>
      </c>
      <c r="R156" s="191">
        <f>Q156*H156</f>
        <v>0.019439999999999999</v>
      </c>
      <c r="S156" s="191">
        <v>0</v>
      </c>
      <c r="T156" s="19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3" t="s">
        <v>333</v>
      </c>
      <c r="AT156" s="193" t="s">
        <v>209</v>
      </c>
      <c r="AU156" s="193" t="s">
        <v>86</v>
      </c>
      <c r="AY156" s="18" t="s">
        <v>168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8" t="s">
        <v>84</v>
      </c>
      <c r="BK156" s="194">
        <f>ROUND(I156*H156,2)</f>
        <v>0</v>
      </c>
      <c r="BL156" s="18" t="s">
        <v>250</v>
      </c>
      <c r="BM156" s="193" t="s">
        <v>2372</v>
      </c>
    </row>
    <row r="157" s="2" customFormat="1" ht="16.5" customHeight="1">
      <c r="A157" s="37"/>
      <c r="B157" s="180"/>
      <c r="C157" s="181" t="s">
        <v>262</v>
      </c>
      <c r="D157" s="181" t="s">
        <v>171</v>
      </c>
      <c r="E157" s="182" t="s">
        <v>1650</v>
      </c>
      <c r="F157" s="183" t="s">
        <v>1651</v>
      </c>
      <c r="G157" s="184" t="s">
        <v>520</v>
      </c>
      <c r="H157" s="185">
        <v>28</v>
      </c>
      <c r="I157" s="186"/>
      <c r="J157" s="187">
        <f>ROUND(I157*H157,2)</f>
        <v>0</v>
      </c>
      <c r="K157" s="188"/>
      <c r="L157" s="38"/>
      <c r="M157" s="189" t="s">
        <v>1</v>
      </c>
      <c r="N157" s="190" t="s">
        <v>42</v>
      </c>
      <c r="O157" s="76"/>
      <c r="P157" s="191">
        <f>O157*H157</f>
        <v>0</v>
      </c>
      <c r="Q157" s="191">
        <v>0.00040000000000000002</v>
      </c>
      <c r="R157" s="191">
        <f>Q157*H157</f>
        <v>0.0112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250</v>
      </c>
      <c r="AT157" s="193" t="s">
        <v>171</v>
      </c>
      <c r="AU157" s="193" t="s">
        <v>86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250</v>
      </c>
      <c r="BM157" s="193" t="s">
        <v>2373</v>
      </c>
    </row>
    <row r="158" s="2" customFormat="1" ht="21.75" customHeight="1">
      <c r="A158" s="37"/>
      <c r="B158" s="180"/>
      <c r="C158" s="200" t="s">
        <v>267</v>
      </c>
      <c r="D158" s="200" t="s">
        <v>209</v>
      </c>
      <c r="E158" s="201" t="s">
        <v>1653</v>
      </c>
      <c r="F158" s="202" t="s">
        <v>1654</v>
      </c>
      <c r="G158" s="203" t="s">
        <v>316</v>
      </c>
      <c r="H158" s="204">
        <v>56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42</v>
      </c>
      <c r="O158" s="76"/>
      <c r="P158" s="191">
        <f>O158*H158</f>
        <v>0</v>
      </c>
      <c r="Q158" s="191">
        <v>6.9999999999999994E-05</v>
      </c>
      <c r="R158" s="191">
        <f>Q158*H158</f>
        <v>0.0039199999999999999</v>
      </c>
      <c r="S158" s="191">
        <v>0</v>
      </c>
      <c r="T158" s="19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3" t="s">
        <v>333</v>
      </c>
      <c r="AT158" s="193" t="s">
        <v>209</v>
      </c>
      <c r="AU158" s="193" t="s">
        <v>86</v>
      </c>
      <c r="AY158" s="18" t="s">
        <v>168</v>
      </c>
      <c r="BE158" s="194">
        <f>IF(N158="základní",J158,0)</f>
        <v>0</v>
      </c>
      <c r="BF158" s="194">
        <f>IF(N158="snížená",J158,0)</f>
        <v>0</v>
      </c>
      <c r="BG158" s="194">
        <f>IF(N158="zákl. přenesená",J158,0)</f>
        <v>0</v>
      </c>
      <c r="BH158" s="194">
        <f>IF(N158="sníž. přenesená",J158,0)</f>
        <v>0</v>
      </c>
      <c r="BI158" s="194">
        <f>IF(N158="nulová",J158,0)</f>
        <v>0</v>
      </c>
      <c r="BJ158" s="18" t="s">
        <v>84</v>
      </c>
      <c r="BK158" s="194">
        <f>ROUND(I158*H158,2)</f>
        <v>0</v>
      </c>
      <c r="BL158" s="18" t="s">
        <v>250</v>
      </c>
      <c r="BM158" s="193" t="s">
        <v>2374</v>
      </c>
    </row>
    <row r="159" s="2" customFormat="1" ht="16.5" customHeight="1">
      <c r="A159" s="37"/>
      <c r="B159" s="180"/>
      <c r="C159" s="181" t="s">
        <v>272</v>
      </c>
      <c r="D159" s="181" t="s">
        <v>171</v>
      </c>
      <c r="E159" s="182" t="s">
        <v>1656</v>
      </c>
      <c r="F159" s="183" t="s">
        <v>1657</v>
      </c>
      <c r="G159" s="184" t="s">
        <v>520</v>
      </c>
      <c r="H159" s="185">
        <v>4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42</v>
      </c>
      <c r="O159" s="76"/>
      <c r="P159" s="191">
        <f>O159*H159</f>
        <v>0</v>
      </c>
      <c r="Q159" s="191">
        <v>0.00050000000000000001</v>
      </c>
      <c r="R159" s="191">
        <f>Q159*H159</f>
        <v>0.002</v>
      </c>
      <c r="S159" s="191">
        <v>0</v>
      </c>
      <c r="T159" s="19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3" t="s">
        <v>250</v>
      </c>
      <c r="AT159" s="193" t="s">
        <v>171</v>
      </c>
      <c r="AU159" s="193" t="s">
        <v>86</v>
      </c>
      <c r="AY159" s="18" t="s">
        <v>168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84</v>
      </c>
      <c r="BK159" s="194">
        <f>ROUND(I159*H159,2)</f>
        <v>0</v>
      </c>
      <c r="BL159" s="18" t="s">
        <v>250</v>
      </c>
      <c r="BM159" s="193" t="s">
        <v>2375</v>
      </c>
    </row>
    <row r="160" s="2" customFormat="1" ht="21.75" customHeight="1">
      <c r="A160" s="37"/>
      <c r="B160" s="180"/>
      <c r="C160" s="200" t="s">
        <v>7</v>
      </c>
      <c r="D160" s="200" t="s">
        <v>209</v>
      </c>
      <c r="E160" s="201" t="s">
        <v>1659</v>
      </c>
      <c r="F160" s="202" t="s">
        <v>1660</v>
      </c>
      <c r="G160" s="203" t="s">
        <v>316</v>
      </c>
      <c r="H160" s="204">
        <v>8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42</v>
      </c>
      <c r="O160" s="76"/>
      <c r="P160" s="191">
        <f>O160*H160</f>
        <v>0</v>
      </c>
      <c r="Q160" s="191">
        <v>6.9999999999999994E-05</v>
      </c>
      <c r="R160" s="191">
        <f>Q160*H160</f>
        <v>0.00055999999999999995</v>
      </c>
      <c r="S160" s="191">
        <v>0</v>
      </c>
      <c r="T160" s="19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333</v>
      </c>
      <c r="AT160" s="193" t="s">
        <v>209</v>
      </c>
      <c r="AU160" s="193" t="s">
        <v>86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250</v>
      </c>
      <c r="BM160" s="193" t="s">
        <v>2376</v>
      </c>
    </row>
    <row r="161" s="2" customFormat="1" ht="16.5" customHeight="1">
      <c r="A161" s="37"/>
      <c r="B161" s="180"/>
      <c r="C161" s="181" t="s">
        <v>279</v>
      </c>
      <c r="D161" s="181" t="s">
        <v>171</v>
      </c>
      <c r="E161" s="182" t="s">
        <v>1662</v>
      </c>
      <c r="F161" s="183" t="s">
        <v>1663</v>
      </c>
      <c r="G161" s="184" t="s">
        <v>316</v>
      </c>
      <c r="H161" s="185">
        <v>4</v>
      </c>
      <c r="I161" s="186"/>
      <c r="J161" s="187">
        <f>ROUND(I161*H161,2)</f>
        <v>0</v>
      </c>
      <c r="K161" s="188"/>
      <c r="L161" s="38"/>
      <c r="M161" s="189" t="s">
        <v>1</v>
      </c>
      <c r="N161" s="190" t="s">
        <v>42</v>
      </c>
      <c r="O161" s="76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3" t="s">
        <v>250</v>
      </c>
      <c r="AT161" s="193" t="s">
        <v>171</v>
      </c>
      <c r="AU161" s="193" t="s">
        <v>86</v>
      </c>
      <c r="AY161" s="18" t="s">
        <v>168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8" t="s">
        <v>84</v>
      </c>
      <c r="BK161" s="194">
        <f>ROUND(I161*H161,2)</f>
        <v>0</v>
      </c>
      <c r="BL161" s="18" t="s">
        <v>250</v>
      </c>
      <c r="BM161" s="193" t="s">
        <v>2377</v>
      </c>
    </row>
    <row r="162" s="2" customFormat="1" ht="16.5" customHeight="1">
      <c r="A162" s="37"/>
      <c r="B162" s="180"/>
      <c r="C162" s="181" t="s">
        <v>284</v>
      </c>
      <c r="D162" s="181" t="s">
        <v>171</v>
      </c>
      <c r="E162" s="182" t="s">
        <v>1665</v>
      </c>
      <c r="F162" s="183" t="s">
        <v>1666</v>
      </c>
      <c r="G162" s="184" t="s">
        <v>316</v>
      </c>
      <c r="H162" s="185">
        <v>3</v>
      </c>
      <c r="I162" s="186"/>
      <c r="J162" s="187">
        <f>ROUND(I162*H162,2)</f>
        <v>0</v>
      </c>
      <c r="K162" s="188"/>
      <c r="L162" s="38"/>
      <c r="M162" s="189" t="s">
        <v>1</v>
      </c>
      <c r="N162" s="190" t="s">
        <v>42</v>
      </c>
      <c r="O162" s="76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3" t="s">
        <v>250</v>
      </c>
      <c r="AT162" s="193" t="s">
        <v>171</v>
      </c>
      <c r="AU162" s="193" t="s">
        <v>86</v>
      </c>
      <c r="AY162" s="18" t="s">
        <v>168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8" t="s">
        <v>84</v>
      </c>
      <c r="BK162" s="194">
        <f>ROUND(I162*H162,2)</f>
        <v>0</v>
      </c>
      <c r="BL162" s="18" t="s">
        <v>250</v>
      </c>
      <c r="BM162" s="193" t="s">
        <v>2378</v>
      </c>
    </row>
    <row r="163" s="2" customFormat="1" ht="16.5" customHeight="1">
      <c r="A163" s="37"/>
      <c r="B163" s="180"/>
      <c r="C163" s="181" t="s">
        <v>289</v>
      </c>
      <c r="D163" s="181" t="s">
        <v>171</v>
      </c>
      <c r="E163" s="182" t="s">
        <v>1668</v>
      </c>
      <c r="F163" s="183" t="s">
        <v>1669</v>
      </c>
      <c r="G163" s="184" t="s">
        <v>316</v>
      </c>
      <c r="H163" s="185">
        <v>2</v>
      </c>
      <c r="I163" s="186"/>
      <c r="J163" s="187">
        <f>ROUND(I163*H163,2)</f>
        <v>0</v>
      </c>
      <c r="K163" s="188"/>
      <c r="L163" s="38"/>
      <c r="M163" s="189" t="s">
        <v>1</v>
      </c>
      <c r="N163" s="190" t="s">
        <v>42</v>
      </c>
      <c r="O163" s="76"/>
      <c r="P163" s="191">
        <f>O163*H163</f>
        <v>0</v>
      </c>
      <c r="Q163" s="191">
        <v>0</v>
      </c>
      <c r="R163" s="191">
        <f>Q163*H163</f>
        <v>0</v>
      </c>
      <c r="S163" s="191">
        <v>0.017049999999999999</v>
      </c>
      <c r="T163" s="192">
        <f>S163*H163</f>
        <v>0.034099999999999998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3" t="s">
        <v>250</v>
      </c>
      <c r="AT163" s="193" t="s">
        <v>171</v>
      </c>
      <c r="AU163" s="193" t="s">
        <v>86</v>
      </c>
      <c r="AY163" s="18" t="s">
        <v>168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8" t="s">
        <v>84</v>
      </c>
      <c r="BK163" s="194">
        <f>ROUND(I163*H163,2)</f>
        <v>0</v>
      </c>
      <c r="BL163" s="18" t="s">
        <v>250</v>
      </c>
      <c r="BM163" s="193" t="s">
        <v>2379</v>
      </c>
    </row>
    <row r="164" s="2" customFormat="1" ht="24.15" customHeight="1">
      <c r="A164" s="37"/>
      <c r="B164" s="180"/>
      <c r="C164" s="181" t="s">
        <v>293</v>
      </c>
      <c r="D164" s="181" t="s">
        <v>171</v>
      </c>
      <c r="E164" s="182" t="s">
        <v>1671</v>
      </c>
      <c r="F164" s="183" t="s">
        <v>1672</v>
      </c>
      <c r="G164" s="184" t="s">
        <v>316</v>
      </c>
      <c r="H164" s="185">
        <v>4</v>
      </c>
      <c r="I164" s="186"/>
      <c r="J164" s="187">
        <f>ROUND(I164*H164,2)</f>
        <v>0</v>
      </c>
      <c r="K164" s="188"/>
      <c r="L164" s="38"/>
      <c r="M164" s="189" t="s">
        <v>1</v>
      </c>
      <c r="N164" s="190" t="s">
        <v>42</v>
      </c>
      <c r="O164" s="76"/>
      <c r="P164" s="191">
        <f>O164*H164</f>
        <v>0</v>
      </c>
      <c r="Q164" s="191">
        <v>6.0000000000000002E-05</v>
      </c>
      <c r="R164" s="191">
        <f>Q164*H164</f>
        <v>0.00024000000000000001</v>
      </c>
      <c r="S164" s="191">
        <v>0</v>
      </c>
      <c r="T164" s="19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3" t="s">
        <v>250</v>
      </c>
      <c r="AT164" s="193" t="s">
        <v>171</v>
      </c>
      <c r="AU164" s="193" t="s">
        <v>86</v>
      </c>
      <c r="AY164" s="18" t="s">
        <v>168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84</v>
      </c>
      <c r="BK164" s="194">
        <f>ROUND(I164*H164,2)</f>
        <v>0</v>
      </c>
      <c r="BL164" s="18" t="s">
        <v>250</v>
      </c>
      <c r="BM164" s="193" t="s">
        <v>2380</v>
      </c>
    </row>
    <row r="165" s="2" customFormat="1" ht="24.15" customHeight="1">
      <c r="A165" s="37"/>
      <c r="B165" s="180"/>
      <c r="C165" s="200" t="s">
        <v>298</v>
      </c>
      <c r="D165" s="200" t="s">
        <v>209</v>
      </c>
      <c r="E165" s="201" t="s">
        <v>1674</v>
      </c>
      <c r="F165" s="202" t="s">
        <v>1675</v>
      </c>
      <c r="G165" s="203" t="s">
        <v>316</v>
      </c>
      <c r="H165" s="204">
        <v>4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42</v>
      </c>
      <c r="O165" s="76"/>
      <c r="P165" s="191">
        <f>O165*H165</f>
        <v>0</v>
      </c>
      <c r="Q165" s="191">
        <v>0.00025000000000000001</v>
      </c>
      <c r="R165" s="191">
        <f>Q165*H165</f>
        <v>0.001</v>
      </c>
      <c r="S165" s="191">
        <v>0</v>
      </c>
      <c r="T165" s="19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3" t="s">
        <v>333</v>
      </c>
      <c r="AT165" s="193" t="s">
        <v>209</v>
      </c>
      <c r="AU165" s="193" t="s">
        <v>86</v>
      </c>
      <c r="AY165" s="18" t="s">
        <v>168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ROUND(I165*H165,2)</f>
        <v>0</v>
      </c>
      <c r="BL165" s="18" t="s">
        <v>250</v>
      </c>
      <c r="BM165" s="193" t="s">
        <v>2381</v>
      </c>
    </row>
    <row r="166" s="2" customFormat="1" ht="33" customHeight="1">
      <c r="A166" s="37"/>
      <c r="B166" s="180"/>
      <c r="C166" s="181" t="s">
        <v>306</v>
      </c>
      <c r="D166" s="181" t="s">
        <v>171</v>
      </c>
      <c r="E166" s="182" t="s">
        <v>1677</v>
      </c>
      <c r="F166" s="183" t="s">
        <v>1678</v>
      </c>
      <c r="G166" s="184" t="s">
        <v>316</v>
      </c>
      <c r="H166" s="185">
        <v>2</v>
      </c>
      <c r="I166" s="186"/>
      <c r="J166" s="187">
        <f>ROUND(I166*H166,2)</f>
        <v>0</v>
      </c>
      <c r="K166" s="188"/>
      <c r="L166" s="38"/>
      <c r="M166" s="189" t="s">
        <v>1</v>
      </c>
      <c r="N166" s="190" t="s">
        <v>42</v>
      </c>
      <c r="O166" s="76"/>
      <c r="P166" s="191">
        <f>O166*H166</f>
        <v>0</v>
      </c>
      <c r="Q166" s="191">
        <v>0.0020300000000000001</v>
      </c>
      <c r="R166" s="191">
        <f>Q166*H166</f>
        <v>0.0040600000000000002</v>
      </c>
      <c r="S166" s="191">
        <v>0</v>
      </c>
      <c r="T166" s="19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3" t="s">
        <v>250</v>
      </c>
      <c r="AT166" s="193" t="s">
        <v>171</v>
      </c>
      <c r="AU166" s="193" t="s">
        <v>86</v>
      </c>
      <c r="AY166" s="18" t="s">
        <v>168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ROUND(I166*H166,2)</f>
        <v>0</v>
      </c>
      <c r="BL166" s="18" t="s">
        <v>250</v>
      </c>
      <c r="BM166" s="193" t="s">
        <v>2382</v>
      </c>
    </row>
    <row r="167" s="2" customFormat="1" ht="16.5" customHeight="1">
      <c r="A167" s="37"/>
      <c r="B167" s="180"/>
      <c r="C167" s="181" t="s">
        <v>313</v>
      </c>
      <c r="D167" s="181" t="s">
        <v>171</v>
      </c>
      <c r="E167" s="182" t="s">
        <v>1680</v>
      </c>
      <c r="F167" s="183" t="s">
        <v>1681</v>
      </c>
      <c r="G167" s="184" t="s">
        <v>316</v>
      </c>
      <c r="H167" s="185">
        <v>1</v>
      </c>
      <c r="I167" s="186"/>
      <c r="J167" s="187">
        <f>ROUND(I167*H167,2)</f>
        <v>0</v>
      </c>
      <c r="K167" s="188"/>
      <c r="L167" s="38"/>
      <c r="M167" s="189" t="s">
        <v>1</v>
      </c>
      <c r="N167" s="190" t="s">
        <v>42</v>
      </c>
      <c r="O167" s="76"/>
      <c r="P167" s="191">
        <f>O167*H167</f>
        <v>0</v>
      </c>
      <c r="Q167" s="191">
        <v>0.00029</v>
      </c>
      <c r="R167" s="191">
        <f>Q167*H167</f>
        <v>0.00029</v>
      </c>
      <c r="S167" s="191">
        <v>0</v>
      </c>
      <c r="T167" s="19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3" t="s">
        <v>250</v>
      </c>
      <c r="AT167" s="193" t="s">
        <v>171</v>
      </c>
      <c r="AU167" s="193" t="s">
        <v>86</v>
      </c>
      <c r="AY167" s="18" t="s">
        <v>168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8" t="s">
        <v>84</v>
      </c>
      <c r="BK167" s="194">
        <f>ROUND(I167*H167,2)</f>
        <v>0</v>
      </c>
      <c r="BL167" s="18" t="s">
        <v>250</v>
      </c>
      <c r="BM167" s="193" t="s">
        <v>2383</v>
      </c>
    </row>
    <row r="168" s="2" customFormat="1" ht="37.8" customHeight="1">
      <c r="A168" s="37"/>
      <c r="B168" s="180"/>
      <c r="C168" s="181" t="s">
        <v>319</v>
      </c>
      <c r="D168" s="181" t="s">
        <v>171</v>
      </c>
      <c r="E168" s="182" t="s">
        <v>1683</v>
      </c>
      <c r="F168" s="183" t="s">
        <v>1684</v>
      </c>
      <c r="G168" s="184" t="s">
        <v>520</v>
      </c>
      <c r="H168" s="185">
        <v>10</v>
      </c>
      <c r="I168" s="186"/>
      <c r="J168" s="187">
        <f>ROUND(I168*H168,2)</f>
        <v>0</v>
      </c>
      <c r="K168" s="188"/>
      <c r="L168" s="38"/>
      <c r="M168" s="189" t="s">
        <v>1</v>
      </c>
      <c r="N168" s="190" t="s">
        <v>42</v>
      </c>
      <c r="O168" s="76"/>
      <c r="P168" s="191">
        <f>O168*H168</f>
        <v>0</v>
      </c>
      <c r="Q168" s="191">
        <v>0.00044000000000000002</v>
      </c>
      <c r="R168" s="191">
        <f>Q168*H168</f>
        <v>0.0044000000000000003</v>
      </c>
      <c r="S168" s="191">
        <v>0</v>
      </c>
      <c r="T168" s="19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3" t="s">
        <v>250</v>
      </c>
      <c r="AT168" s="193" t="s">
        <v>171</v>
      </c>
      <c r="AU168" s="193" t="s">
        <v>86</v>
      </c>
      <c r="AY168" s="18" t="s">
        <v>168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84</v>
      </c>
      <c r="BK168" s="194">
        <f>ROUND(I168*H168,2)</f>
        <v>0</v>
      </c>
      <c r="BL168" s="18" t="s">
        <v>250</v>
      </c>
      <c r="BM168" s="193" t="s">
        <v>2384</v>
      </c>
    </row>
    <row r="169" s="2" customFormat="1" ht="21.75" customHeight="1">
      <c r="A169" s="37"/>
      <c r="B169" s="180"/>
      <c r="C169" s="181" t="s">
        <v>323</v>
      </c>
      <c r="D169" s="181" t="s">
        <v>171</v>
      </c>
      <c r="E169" s="182" t="s">
        <v>1686</v>
      </c>
      <c r="F169" s="183" t="s">
        <v>1687</v>
      </c>
      <c r="G169" s="184" t="s">
        <v>520</v>
      </c>
      <c r="H169" s="185">
        <v>72</v>
      </c>
      <c r="I169" s="186"/>
      <c r="J169" s="187">
        <f>ROUND(I169*H169,2)</f>
        <v>0</v>
      </c>
      <c r="K169" s="188"/>
      <c r="L169" s="38"/>
      <c r="M169" s="189" t="s">
        <v>1</v>
      </c>
      <c r="N169" s="190" t="s">
        <v>42</v>
      </c>
      <c r="O169" s="76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3" t="s">
        <v>250</v>
      </c>
      <c r="AT169" s="193" t="s">
        <v>171</v>
      </c>
      <c r="AU169" s="193" t="s">
        <v>86</v>
      </c>
      <c r="AY169" s="18" t="s">
        <v>168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84</v>
      </c>
      <c r="BK169" s="194">
        <f>ROUND(I169*H169,2)</f>
        <v>0</v>
      </c>
      <c r="BL169" s="18" t="s">
        <v>250</v>
      </c>
      <c r="BM169" s="193" t="s">
        <v>2385</v>
      </c>
    </row>
    <row r="170" s="2" customFormat="1" ht="33" customHeight="1">
      <c r="A170" s="37"/>
      <c r="B170" s="180"/>
      <c r="C170" s="181" t="s">
        <v>328</v>
      </c>
      <c r="D170" s="181" t="s">
        <v>171</v>
      </c>
      <c r="E170" s="182" t="s">
        <v>1689</v>
      </c>
      <c r="F170" s="183" t="s">
        <v>1690</v>
      </c>
      <c r="G170" s="184" t="s">
        <v>242</v>
      </c>
      <c r="H170" s="185">
        <v>0.105</v>
      </c>
      <c r="I170" s="186"/>
      <c r="J170" s="187">
        <f>ROUND(I170*H170,2)</f>
        <v>0</v>
      </c>
      <c r="K170" s="188"/>
      <c r="L170" s="38"/>
      <c r="M170" s="189" t="s">
        <v>1</v>
      </c>
      <c r="N170" s="190" t="s">
        <v>42</v>
      </c>
      <c r="O170" s="76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3" t="s">
        <v>250</v>
      </c>
      <c r="AT170" s="193" t="s">
        <v>171</v>
      </c>
      <c r="AU170" s="193" t="s">
        <v>86</v>
      </c>
      <c r="AY170" s="18" t="s">
        <v>168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8" t="s">
        <v>84</v>
      </c>
      <c r="BK170" s="194">
        <f>ROUND(I170*H170,2)</f>
        <v>0</v>
      </c>
      <c r="BL170" s="18" t="s">
        <v>250</v>
      </c>
      <c r="BM170" s="193" t="s">
        <v>2386</v>
      </c>
    </row>
    <row r="171" s="12" customFormat="1" ht="22.8" customHeight="1">
      <c r="A171" s="12"/>
      <c r="B171" s="168"/>
      <c r="C171" s="12"/>
      <c r="D171" s="169" t="s">
        <v>76</v>
      </c>
      <c r="E171" s="178" t="s">
        <v>1692</v>
      </c>
      <c r="F171" s="178" t="s">
        <v>1693</v>
      </c>
      <c r="G171" s="12"/>
      <c r="H171" s="12"/>
      <c r="I171" s="171"/>
      <c r="J171" s="179">
        <f>BK171</f>
        <v>0</v>
      </c>
      <c r="K171" s="12"/>
      <c r="L171" s="168"/>
      <c r="M171" s="172"/>
      <c r="N171" s="173"/>
      <c r="O171" s="173"/>
      <c r="P171" s="174">
        <f>SUM(P172:P187)</f>
        <v>0</v>
      </c>
      <c r="Q171" s="173"/>
      <c r="R171" s="174">
        <f>SUM(R172:R187)</f>
        <v>0.016498799999999997</v>
      </c>
      <c r="S171" s="173"/>
      <c r="T171" s="175">
        <f>SUM(T172:T187)</f>
        <v>0.00108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9" t="s">
        <v>86</v>
      </c>
      <c r="AT171" s="176" t="s">
        <v>76</v>
      </c>
      <c r="AU171" s="176" t="s">
        <v>84</v>
      </c>
      <c r="AY171" s="169" t="s">
        <v>168</v>
      </c>
      <c r="BK171" s="177">
        <f>SUM(BK172:BK187)</f>
        <v>0</v>
      </c>
    </row>
    <row r="172" s="2" customFormat="1" ht="24.15" customHeight="1">
      <c r="A172" s="37"/>
      <c r="B172" s="180"/>
      <c r="C172" s="181" t="s">
        <v>333</v>
      </c>
      <c r="D172" s="181" t="s">
        <v>171</v>
      </c>
      <c r="E172" s="182" t="s">
        <v>1694</v>
      </c>
      <c r="F172" s="183" t="s">
        <v>1695</v>
      </c>
      <c r="G172" s="184" t="s">
        <v>316</v>
      </c>
      <c r="H172" s="185">
        <v>3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42</v>
      </c>
      <c r="O172" s="76"/>
      <c r="P172" s="191">
        <f>O172*H172</f>
        <v>0</v>
      </c>
      <c r="Q172" s="191">
        <v>2.0000000000000002E-05</v>
      </c>
      <c r="R172" s="191">
        <f>Q172*H172</f>
        <v>6.0000000000000008E-05</v>
      </c>
      <c r="S172" s="191">
        <v>0.00036000000000000002</v>
      </c>
      <c r="T172" s="192">
        <f>S172*H172</f>
        <v>0.00108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3" t="s">
        <v>250</v>
      </c>
      <c r="AT172" s="193" t="s">
        <v>171</v>
      </c>
      <c r="AU172" s="193" t="s">
        <v>86</v>
      </c>
      <c r="AY172" s="18" t="s">
        <v>168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84</v>
      </c>
      <c r="BK172" s="194">
        <f>ROUND(I172*H172,2)</f>
        <v>0</v>
      </c>
      <c r="BL172" s="18" t="s">
        <v>250</v>
      </c>
      <c r="BM172" s="193" t="s">
        <v>2387</v>
      </c>
    </row>
    <row r="173" s="2" customFormat="1" ht="21.75" customHeight="1">
      <c r="A173" s="37"/>
      <c r="B173" s="180"/>
      <c r="C173" s="200" t="s">
        <v>337</v>
      </c>
      <c r="D173" s="200" t="s">
        <v>209</v>
      </c>
      <c r="E173" s="201" t="s">
        <v>1697</v>
      </c>
      <c r="F173" s="202" t="s">
        <v>1698</v>
      </c>
      <c r="G173" s="203" t="s">
        <v>520</v>
      </c>
      <c r="H173" s="204">
        <v>3.0899999999999999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42</v>
      </c>
      <c r="O173" s="76"/>
      <c r="P173" s="191">
        <f>O173*H173</f>
        <v>0</v>
      </c>
      <c r="Q173" s="191">
        <v>0.00032000000000000003</v>
      </c>
      <c r="R173" s="191">
        <f>Q173*H173</f>
        <v>0.00098879999999999997</v>
      </c>
      <c r="S173" s="191">
        <v>0</v>
      </c>
      <c r="T173" s="192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93" t="s">
        <v>333</v>
      </c>
      <c r="AT173" s="193" t="s">
        <v>209</v>
      </c>
      <c r="AU173" s="193" t="s">
        <v>86</v>
      </c>
      <c r="AY173" s="18" t="s">
        <v>168</v>
      </c>
      <c r="BE173" s="194">
        <f>IF(N173="základní",J173,0)</f>
        <v>0</v>
      </c>
      <c r="BF173" s="194">
        <f>IF(N173="snížená",J173,0)</f>
        <v>0</v>
      </c>
      <c r="BG173" s="194">
        <f>IF(N173="zákl. přenesená",J173,0)</f>
        <v>0</v>
      </c>
      <c r="BH173" s="194">
        <f>IF(N173="sníž. přenesená",J173,0)</f>
        <v>0</v>
      </c>
      <c r="BI173" s="194">
        <f>IF(N173="nulová",J173,0)</f>
        <v>0</v>
      </c>
      <c r="BJ173" s="18" t="s">
        <v>84</v>
      </c>
      <c r="BK173" s="194">
        <f>ROUND(I173*H173,2)</f>
        <v>0</v>
      </c>
      <c r="BL173" s="18" t="s">
        <v>250</v>
      </c>
      <c r="BM173" s="193" t="s">
        <v>2388</v>
      </c>
    </row>
    <row r="174" s="13" customFormat="1">
      <c r="A174" s="13"/>
      <c r="B174" s="211"/>
      <c r="C174" s="13"/>
      <c r="D174" s="195" t="s">
        <v>220</v>
      </c>
      <c r="E174" s="13"/>
      <c r="F174" s="213" t="s">
        <v>2389</v>
      </c>
      <c r="G174" s="13"/>
      <c r="H174" s="214">
        <v>3.0899999999999999</v>
      </c>
      <c r="I174" s="215"/>
      <c r="J174" s="13"/>
      <c r="K174" s="13"/>
      <c r="L174" s="211"/>
      <c r="M174" s="216"/>
      <c r="N174" s="217"/>
      <c r="O174" s="217"/>
      <c r="P174" s="217"/>
      <c r="Q174" s="217"/>
      <c r="R174" s="217"/>
      <c r="S174" s="217"/>
      <c r="T174" s="21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12" t="s">
        <v>220</v>
      </c>
      <c r="AU174" s="212" t="s">
        <v>86</v>
      </c>
      <c r="AV174" s="13" t="s">
        <v>86</v>
      </c>
      <c r="AW174" s="13" t="s">
        <v>3</v>
      </c>
      <c r="AX174" s="13" t="s">
        <v>84</v>
      </c>
      <c r="AY174" s="212" t="s">
        <v>168</v>
      </c>
    </row>
    <row r="175" s="2" customFormat="1" ht="24.15" customHeight="1">
      <c r="A175" s="37"/>
      <c r="B175" s="180"/>
      <c r="C175" s="181" t="s">
        <v>341</v>
      </c>
      <c r="D175" s="181" t="s">
        <v>171</v>
      </c>
      <c r="E175" s="182" t="s">
        <v>1701</v>
      </c>
      <c r="F175" s="183" t="s">
        <v>1702</v>
      </c>
      <c r="G175" s="184" t="s">
        <v>520</v>
      </c>
      <c r="H175" s="185">
        <v>8</v>
      </c>
      <c r="I175" s="186"/>
      <c r="J175" s="187">
        <f>ROUND(I175*H175,2)</f>
        <v>0</v>
      </c>
      <c r="K175" s="188"/>
      <c r="L175" s="38"/>
      <c r="M175" s="189" t="s">
        <v>1</v>
      </c>
      <c r="N175" s="190" t="s">
        <v>42</v>
      </c>
      <c r="O175" s="76"/>
      <c r="P175" s="191">
        <f>O175*H175</f>
        <v>0</v>
      </c>
      <c r="Q175" s="191">
        <v>0.00080000000000000004</v>
      </c>
      <c r="R175" s="191">
        <f>Q175*H175</f>
        <v>0.0064000000000000003</v>
      </c>
      <c r="S175" s="191">
        <v>0</v>
      </c>
      <c r="T175" s="19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3" t="s">
        <v>250</v>
      </c>
      <c r="AT175" s="193" t="s">
        <v>171</v>
      </c>
      <c r="AU175" s="193" t="s">
        <v>86</v>
      </c>
      <c r="AY175" s="18" t="s">
        <v>168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8" t="s">
        <v>84</v>
      </c>
      <c r="BK175" s="194">
        <f>ROUND(I175*H175,2)</f>
        <v>0</v>
      </c>
      <c r="BL175" s="18" t="s">
        <v>250</v>
      </c>
      <c r="BM175" s="193" t="s">
        <v>2390</v>
      </c>
    </row>
    <row r="176" s="2" customFormat="1" ht="16.5" customHeight="1">
      <c r="A176" s="37"/>
      <c r="B176" s="180"/>
      <c r="C176" s="200" t="s">
        <v>345</v>
      </c>
      <c r="D176" s="200" t="s">
        <v>209</v>
      </c>
      <c r="E176" s="201" t="s">
        <v>1704</v>
      </c>
      <c r="F176" s="202" t="s">
        <v>1705</v>
      </c>
      <c r="G176" s="203" t="s">
        <v>316</v>
      </c>
      <c r="H176" s="204">
        <v>16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42</v>
      </c>
      <c r="O176" s="76"/>
      <c r="P176" s="191">
        <f>O176*H176</f>
        <v>0</v>
      </c>
      <c r="Q176" s="191">
        <v>6.0000000000000002E-05</v>
      </c>
      <c r="R176" s="191">
        <f>Q176*H176</f>
        <v>0.00096000000000000002</v>
      </c>
      <c r="S176" s="191">
        <v>0</v>
      </c>
      <c r="T176" s="192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3" t="s">
        <v>333</v>
      </c>
      <c r="AT176" s="193" t="s">
        <v>209</v>
      </c>
      <c r="AU176" s="193" t="s">
        <v>86</v>
      </c>
      <c r="AY176" s="18" t="s">
        <v>168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8" t="s">
        <v>84</v>
      </c>
      <c r="BK176" s="194">
        <f>ROUND(I176*H176,2)</f>
        <v>0</v>
      </c>
      <c r="BL176" s="18" t="s">
        <v>250</v>
      </c>
      <c r="BM176" s="193" t="s">
        <v>2391</v>
      </c>
    </row>
    <row r="177" s="2" customFormat="1" ht="37.8" customHeight="1">
      <c r="A177" s="37"/>
      <c r="B177" s="180"/>
      <c r="C177" s="181" t="s">
        <v>350</v>
      </c>
      <c r="D177" s="181" t="s">
        <v>171</v>
      </c>
      <c r="E177" s="182" t="s">
        <v>1707</v>
      </c>
      <c r="F177" s="183" t="s">
        <v>1708</v>
      </c>
      <c r="G177" s="184" t="s">
        <v>520</v>
      </c>
      <c r="H177" s="185">
        <v>8</v>
      </c>
      <c r="I177" s="186"/>
      <c r="J177" s="187">
        <f>ROUND(I177*H177,2)</f>
        <v>0</v>
      </c>
      <c r="K177" s="188"/>
      <c r="L177" s="38"/>
      <c r="M177" s="189" t="s">
        <v>1</v>
      </c>
      <c r="N177" s="190" t="s">
        <v>42</v>
      </c>
      <c r="O177" s="76"/>
      <c r="P177" s="191">
        <f>O177*H177</f>
        <v>0</v>
      </c>
      <c r="Q177" s="191">
        <v>0.00034000000000000002</v>
      </c>
      <c r="R177" s="191">
        <f>Q177*H177</f>
        <v>0.0027200000000000002</v>
      </c>
      <c r="S177" s="191">
        <v>0</v>
      </c>
      <c r="T177" s="19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3" t="s">
        <v>250</v>
      </c>
      <c r="AT177" s="193" t="s">
        <v>171</v>
      </c>
      <c r="AU177" s="193" t="s">
        <v>86</v>
      </c>
      <c r="AY177" s="18" t="s">
        <v>168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8" t="s">
        <v>84</v>
      </c>
      <c r="BK177" s="194">
        <f>ROUND(I177*H177,2)</f>
        <v>0</v>
      </c>
      <c r="BL177" s="18" t="s">
        <v>250</v>
      </c>
      <c r="BM177" s="193" t="s">
        <v>2392</v>
      </c>
    </row>
    <row r="178" s="2" customFormat="1" ht="16.5" customHeight="1">
      <c r="A178" s="37"/>
      <c r="B178" s="180"/>
      <c r="C178" s="181" t="s">
        <v>356</v>
      </c>
      <c r="D178" s="181" t="s">
        <v>171</v>
      </c>
      <c r="E178" s="182" t="s">
        <v>1710</v>
      </c>
      <c r="F178" s="183" t="s">
        <v>1711</v>
      </c>
      <c r="G178" s="184" t="s">
        <v>316</v>
      </c>
      <c r="H178" s="185">
        <v>4</v>
      </c>
      <c r="I178" s="186"/>
      <c r="J178" s="187">
        <f>ROUND(I178*H178,2)</f>
        <v>0</v>
      </c>
      <c r="K178" s="188"/>
      <c r="L178" s="38"/>
      <c r="M178" s="189" t="s">
        <v>1</v>
      </c>
      <c r="N178" s="190" t="s">
        <v>42</v>
      </c>
      <c r="O178" s="76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3" t="s">
        <v>250</v>
      </c>
      <c r="AT178" s="193" t="s">
        <v>171</v>
      </c>
      <c r="AU178" s="193" t="s">
        <v>86</v>
      </c>
      <c r="AY178" s="18" t="s">
        <v>168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8" t="s">
        <v>84</v>
      </c>
      <c r="BK178" s="194">
        <f>ROUND(I178*H178,2)</f>
        <v>0</v>
      </c>
      <c r="BL178" s="18" t="s">
        <v>250</v>
      </c>
      <c r="BM178" s="193" t="s">
        <v>2393</v>
      </c>
    </row>
    <row r="179" s="2" customFormat="1" ht="21.75" customHeight="1">
      <c r="A179" s="37"/>
      <c r="B179" s="180"/>
      <c r="C179" s="181" t="s">
        <v>361</v>
      </c>
      <c r="D179" s="181" t="s">
        <v>171</v>
      </c>
      <c r="E179" s="182" t="s">
        <v>1713</v>
      </c>
      <c r="F179" s="183" t="s">
        <v>1714</v>
      </c>
      <c r="G179" s="184" t="s">
        <v>316</v>
      </c>
      <c r="H179" s="185">
        <v>2</v>
      </c>
      <c r="I179" s="186"/>
      <c r="J179" s="187">
        <f>ROUND(I179*H179,2)</f>
        <v>0</v>
      </c>
      <c r="K179" s="188"/>
      <c r="L179" s="38"/>
      <c r="M179" s="189" t="s">
        <v>1</v>
      </c>
      <c r="N179" s="190" t="s">
        <v>42</v>
      </c>
      <c r="O179" s="76"/>
      <c r="P179" s="191">
        <f>O179*H179</f>
        <v>0</v>
      </c>
      <c r="Q179" s="191">
        <v>0.00012999999999999999</v>
      </c>
      <c r="R179" s="191">
        <f>Q179*H179</f>
        <v>0.00025999999999999998</v>
      </c>
      <c r="S179" s="191">
        <v>0</v>
      </c>
      <c r="T179" s="192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3" t="s">
        <v>250</v>
      </c>
      <c r="AT179" s="193" t="s">
        <v>171</v>
      </c>
      <c r="AU179" s="193" t="s">
        <v>86</v>
      </c>
      <c r="AY179" s="18" t="s">
        <v>168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18" t="s">
        <v>84</v>
      </c>
      <c r="BK179" s="194">
        <f>ROUND(I179*H179,2)</f>
        <v>0</v>
      </c>
      <c r="BL179" s="18" t="s">
        <v>250</v>
      </c>
      <c r="BM179" s="193" t="s">
        <v>2394</v>
      </c>
    </row>
    <row r="180" s="2" customFormat="1" ht="16.5" customHeight="1">
      <c r="A180" s="37"/>
      <c r="B180" s="180"/>
      <c r="C180" s="181" t="s">
        <v>366</v>
      </c>
      <c r="D180" s="181" t="s">
        <v>171</v>
      </c>
      <c r="E180" s="182" t="s">
        <v>2395</v>
      </c>
      <c r="F180" s="183" t="s">
        <v>2396</v>
      </c>
      <c r="G180" s="184" t="s">
        <v>2397</v>
      </c>
      <c r="H180" s="185">
        <v>1</v>
      </c>
      <c r="I180" s="186"/>
      <c r="J180" s="187">
        <f>ROUND(I180*H180,2)</f>
        <v>0</v>
      </c>
      <c r="K180" s="188"/>
      <c r="L180" s="38"/>
      <c r="M180" s="189" t="s">
        <v>1</v>
      </c>
      <c r="N180" s="190" t="s">
        <v>42</v>
      </c>
      <c r="O180" s="76"/>
      <c r="P180" s="191">
        <f>O180*H180</f>
        <v>0</v>
      </c>
      <c r="Q180" s="191">
        <v>0.00025000000000000001</v>
      </c>
      <c r="R180" s="191">
        <f>Q180*H180</f>
        <v>0.00025000000000000001</v>
      </c>
      <c r="S180" s="191">
        <v>0</v>
      </c>
      <c r="T180" s="19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3" t="s">
        <v>250</v>
      </c>
      <c r="AT180" s="193" t="s">
        <v>171</v>
      </c>
      <c r="AU180" s="193" t="s">
        <v>86</v>
      </c>
      <c r="AY180" s="18" t="s">
        <v>168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8" t="s">
        <v>84</v>
      </c>
      <c r="BK180" s="194">
        <f>ROUND(I180*H180,2)</f>
        <v>0</v>
      </c>
      <c r="BL180" s="18" t="s">
        <v>250</v>
      </c>
      <c r="BM180" s="193" t="s">
        <v>2398</v>
      </c>
    </row>
    <row r="181" s="2" customFormat="1" ht="16.5" customHeight="1">
      <c r="A181" s="37"/>
      <c r="B181" s="180"/>
      <c r="C181" s="181" t="s">
        <v>370</v>
      </c>
      <c r="D181" s="181" t="s">
        <v>171</v>
      </c>
      <c r="E181" s="182" t="s">
        <v>2399</v>
      </c>
      <c r="F181" s="183" t="s">
        <v>2400</v>
      </c>
      <c r="G181" s="184" t="s">
        <v>316</v>
      </c>
      <c r="H181" s="185">
        <v>1</v>
      </c>
      <c r="I181" s="186"/>
      <c r="J181" s="187">
        <f>ROUND(I181*H181,2)</f>
        <v>0</v>
      </c>
      <c r="K181" s="188"/>
      <c r="L181" s="38"/>
      <c r="M181" s="189" t="s">
        <v>1</v>
      </c>
      <c r="N181" s="190" t="s">
        <v>42</v>
      </c>
      <c r="O181" s="76"/>
      <c r="P181" s="191">
        <f>O181*H181</f>
        <v>0</v>
      </c>
      <c r="Q181" s="191">
        <v>0.00056999999999999998</v>
      </c>
      <c r="R181" s="191">
        <f>Q181*H181</f>
        <v>0.00056999999999999998</v>
      </c>
      <c r="S181" s="191">
        <v>0</v>
      </c>
      <c r="T181" s="19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93" t="s">
        <v>250</v>
      </c>
      <c r="AT181" s="193" t="s">
        <v>171</v>
      </c>
      <c r="AU181" s="193" t="s">
        <v>86</v>
      </c>
      <c r="AY181" s="18" t="s">
        <v>168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18" t="s">
        <v>84</v>
      </c>
      <c r="BK181" s="194">
        <f>ROUND(I181*H181,2)</f>
        <v>0</v>
      </c>
      <c r="BL181" s="18" t="s">
        <v>250</v>
      </c>
      <c r="BM181" s="193" t="s">
        <v>2401</v>
      </c>
    </row>
    <row r="182" s="2" customFormat="1" ht="24.15" customHeight="1">
      <c r="A182" s="37"/>
      <c r="B182" s="180"/>
      <c r="C182" s="181" t="s">
        <v>376</v>
      </c>
      <c r="D182" s="181" t="s">
        <v>171</v>
      </c>
      <c r="E182" s="182" t="s">
        <v>2402</v>
      </c>
      <c r="F182" s="183" t="s">
        <v>2403</v>
      </c>
      <c r="G182" s="184" t="s">
        <v>316</v>
      </c>
      <c r="H182" s="185">
        <v>1</v>
      </c>
      <c r="I182" s="186"/>
      <c r="J182" s="187">
        <f>ROUND(I182*H182,2)</f>
        <v>0</v>
      </c>
      <c r="K182" s="188"/>
      <c r="L182" s="38"/>
      <c r="M182" s="189" t="s">
        <v>1</v>
      </c>
      <c r="N182" s="190" t="s">
        <v>42</v>
      </c>
      <c r="O182" s="76"/>
      <c r="P182" s="191">
        <f>O182*H182</f>
        <v>0</v>
      </c>
      <c r="Q182" s="191">
        <v>0.00012</v>
      </c>
      <c r="R182" s="191">
        <f>Q182*H182</f>
        <v>0.00012</v>
      </c>
      <c r="S182" s="191">
        <v>0</v>
      </c>
      <c r="T182" s="19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3" t="s">
        <v>250</v>
      </c>
      <c r="AT182" s="193" t="s">
        <v>171</v>
      </c>
      <c r="AU182" s="193" t="s">
        <v>86</v>
      </c>
      <c r="AY182" s="18" t="s">
        <v>168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8" t="s">
        <v>84</v>
      </c>
      <c r="BK182" s="194">
        <f>ROUND(I182*H182,2)</f>
        <v>0</v>
      </c>
      <c r="BL182" s="18" t="s">
        <v>250</v>
      </c>
      <c r="BM182" s="193" t="s">
        <v>2404</v>
      </c>
    </row>
    <row r="183" s="2" customFormat="1" ht="24.15" customHeight="1">
      <c r="A183" s="37"/>
      <c r="B183" s="180"/>
      <c r="C183" s="181" t="s">
        <v>380</v>
      </c>
      <c r="D183" s="181" t="s">
        <v>171</v>
      </c>
      <c r="E183" s="182" t="s">
        <v>2405</v>
      </c>
      <c r="F183" s="183" t="s">
        <v>2406</v>
      </c>
      <c r="G183" s="184" t="s">
        <v>316</v>
      </c>
      <c r="H183" s="185">
        <v>1</v>
      </c>
      <c r="I183" s="186"/>
      <c r="J183" s="187">
        <f>ROUND(I183*H183,2)</f>
        <v>0</v>
      </c>
      <c r="K183" s="188"/>
      <c r="L183" s="38"/>
      <c r="M183" s="189" t="s">
        <v>1</v>
      </c>
      <c r="N183" s="190" t="s">
        <v>42</v>
      </c>
      <c r="O183" s="76"/>
      <c r="P183" s="191">
        <f>O183*H183</f>
        <v>0</v>
      </c>
      <c r="Q183" s="191">
        <v>0.00033</v>
      </c>
      <c r="R183" s="191">
        <f>Q183*H183</f>
        <v>0.00033</v>
      </c>
      <c r="S183" s="191">
        <v>0</v>
      </c>
      <c r="T183" s="19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3" t="s">
        <v>250</v>
      </c>
      <c r="AT183" s="193" t="s">
        <v>171</v>
      </c>
      <c r="AU183" s="193" t="s">
        <v>86</v>
      </c>
      <c r="AY183" s="18" t="s">
        <v>168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8" t="s">
        <v>84</v>
      </c>
      <c r="BK183" s="194">
        <f>ROUND(I183*H183,2)</f>
        <v>0</v>
      </c>
      <c r="BL183" s="18" t="s">
        <v>250</v>
      </c>
      <c r="BM183" s="193" t="s">
        <v>2407</v>
      </c>
    </row>
    <row r="184" s="2" customFormat="1" ht="24.15" customHeight="1">
      <c r="A184" s="37"/>
      <c r="B184" s="180"/>
      <c r="C184" s="181" t="s">
        <v>384</v>
      </c>
      <c r="D184" s="181" t="s">
        <v>171</v>
      </c>
      <c r="E184" s="182" t="s">
        <v>2408</v>
      </c>
      <c r="F184" s="183" t="s">
        <v>2409</v>
      </c>
      <c r="G184" s="184" t="s">
        <v>179</v>
      </c>
      <c r="H184" s="185">
        <v>1</v>
      </c>
      <c r="I184" s="186"/>
      <c r="J184" s="187">
        <f>ROUND(I184*H184,2)</f>
        <v>0</v>
      </c>
      <c r="K184" s="188"/>
      <c r="L184" s="38"/>
      <c r="M184" s="189" t="s">
        <v>1</v>
      </c>
      <c r="N184" s="190" t="s">
        <v>42</v>
      </c>
      <c r="O184" s="76"/>
      <c r="P184" s="191">
        <f>O184*H184</f>
        <v>0</v>
      </c>
      <c r="Q184" s="191">
        <v>0.0035999999999999999</v>
      </c>
      <c r="R184" s="191">
        <f>Q184*H184</f>
        <v>0.0035999999999999999</v>
      </c>
      <c r="S184" s="191">
        <v>0</v>
      </c>
      <c r="T184" s="19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3" t="s">
        <v>250</v>
      </c>
      <c r="AT184" s="193" t="s">
        <v>171</v>
      </c>
      <c r="AU184" s="193" t="s">
        <v>86</v>
      </c>
      <c r="AY184" s="18" t="s">
        <v>168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8" t="s">
        <v>84</v>
      </c>
      <c r="BK184" s="194">
        <f>ROUND(I184*H184,2)</f>
        <v>0</v>
      </c>
      <c r="BL184" s="18" t="s">
        <v>250</v>
      </c>
      <c r="BM184" s="193" t="s">
        <v>2410</v>
      </c>
    </row>
    <row r="185" s="2" customFormat="1" ht="21.75" customHeight="1">
      <c r="A185" s="37"/>
      <c r="B185" s="180"/>
      <c r="C185" s="181" t="s">
        <v>390</v>
      </c>
      <c r="D185" s="181" t="s">
        <v>171</v>
      </c>
      <c r="E185" s="182" t="s">
        <v>1716</v>
      </c>
      <c r="F185" s="183" t="s">
        <v>1717</v>
      </c>
      <c r="G185" s="184" t="s">
        <v>520</v>
      </c>
      <c r="H185" s="185">
        <v>8</v>
      </c>
      <c r="I185" s="186"/>
      <c r="J185" s="187">
        <f>ROUND(I185*H185,2)</f>
        <v>0</v>
      </c>
      <c r="K185" s="188"/>
      <c r="L185" s="38"/>
      <c r="M185" s="189" t="s">
        <v>1</v>
      </c>
      <c r="N185" s="190" t="s">
        <v>42</v>
      </c>
      <c r="O185" s="76"/>
      <c r="P185" s="191">
        <f>O185*H185</f>
        <v>0</v>
      </c>
      <c r="Q185" s="191">
        <v>1.0000000000000001E-05</v>
      </c>
      <c r="R185" s="191">
        <f>Q185*H185</f>
        <v>8.0000000000000007E-05</v>
      </c>
      <c r="S185" s="191">
        <v>0</v>
      </c>
      <c r="T185" s="19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3" t="s">
        <v>250</v>
      </c>
      <c r="AT185" s="193" t="s">
        <v>171</v>
      </c>
      <c r="AU185" s="193" t="s">
        <v>86</v>
      </c>
      <c r="AY185" s="18" t="s">
        <v>168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84</v>
      </c>
      <c r="BK185" s="194">
        <f>ROUND(I185*H185,2)</f>
        <v>0</v>
      </c>
      <c r="BL185" s="18" t="s">
        <v>250</v>
      </c>
      <c r="BM185" s="193" t="s">
        <v>2411</v>
      </c>
    </row>
    <row r="186" s="2" customFormat="1" ht="24.15" customHeight="1">
      <c r="A186" s="37"/>
      <c r="B186" s="180"/>
      <c r="C186" s="181" t="s">
        <v>395</v>
      </c>
      <c r="D186" s="181" t="s">
        <v>171</v>
      </c>
      <c r="E186" s="182" t="s">
        <v>1719</v>
      </c>
      <c r="F186" s="183" t="s">
        <v>1720</v>
      </c>
      <c r="G186" s="184" t="s">
        <v>520</v>
      </c>
      <c r="H186" s="185">
        <v>8</v>
      </c>
      <c r="I186" s="186"/>
      <c r="J186" s="187">
        <f>ROUND(I186*H186,2)</f>
        <v>0</v>
      </c>
      <c r="K186" s="188"/>
      <c r="L186" s="38"/>
      <c r="M186" s="189" t="s">
        <v>1</v>
      </c>
      <c r="N186" s="190" t="s">
        <v>42</v>
      </c>
      <c r="O186" s="76"/>
      <c r="P186" s="191">
        <f>O186*H186</f>
        <v>0</v>
      </c>
      <c r="Q186" s="191">
        <v>2.0000000000000002E-05</v>
      </c>
      <c r="R186" s="191">
        <f>Q186*H186</f>
        <v>0.00016000000000000001</v>
      </c>
      <c r="S186" s="191">
        <v>0</v>
      </c>
      <c r="T186" s="19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3" t="s">
        <v>250</v>
      </c>
      <c r="AT186" s="193" t="s">
        <v>171</v>
      </c>
      <c r="AU186" s="193" t="s">
        <v>86</v>
      </c>
      <c r="AY186" s="18" t="s">
        <v>168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8" t="s">
        <v>84</v>
      </c>
      <c r="BK186" s="194">
        <f>ROUND(I186*H186,2)</f>
        <v>0</v>
      </c>
      <c r="BL186" s="18" t="s">
        <v>250</v>
      </c>
      <c r="BM186" s="193" t="s">
        <v>2412</v>
      </c>
    </row>
    <row r="187" s="2" customFormat="1" ht="33" customHeight="1">
      <c r="A187" s="37"/>
      <c r="B187" s="180"/>
      <c r="C187" s="181" t="s">
        <v>400</v>
      </c>
      <c r="D187" s="181" t="s">
        <v>171</v>
      </c>
      <c r="E187" s="182" t="s">
        <v>1722</v>
      </c>
      <c r="F187" s="183" t="s">
        <v>1723</v>
      </c>
      <c r="G187" s="184" t="s">
        <v>242</v>
      </c>
      <c r="H187" s="185">
        <v>0.016</v>
      </c>
      <c r="I187" s="186"/>
      <c r="J187" s="187">
        <f>ROUND(I187*H187,2)</f>
        <v>0</v>
      </c>
      <c r="K187" s="188"/>
      <c r="L187" s="38"/>
      <c r="M187" s="189" t="s">
        <v>1</v>
      </c>
      <c r="N187" s="190" t="s">
        <v>42</v>
      </c>
      <c r="O187" s="76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3" t="s">
        <v>250</v>
      </c>
      <c r="AT187" s="193" t="s">
        <v>171</v>
      </c>
      <c r="AU187" s="193" t="s">
        <v>86</v>
      </c>
      <c r="AY187" s="18" t="s">
        <v>168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8" t="s">
        <v>84</v>
      </c>
      <c r="BK187" s="194">
        <f>ROUND(I187*H187,2)</f>
        <v>0</v>
      </c>
      <c r="BL187" s="18" t="s">
        <v>250</v>
      </c>
      <c r="BM187" s="193" t="s">
        <v>2413</v>
      </c>
    </row>
    <row r="188" s="12" customFormat="1" ht="22.8" customHeight="1">
      <c r="A188" s="12"/>
      <c r="B188" s="168"/>
      <c r="C188" s="12"/>
      <c r="D188" s="169" t="s">
        <v>76</v>
      </c>
      <c r="E188" s="178" t="s">
        <v>1725</v>
      </c>
      <c r="F188" s="178" t="s">
        <v>1726</v>
      </c>
      <c r="G188" s="12"/>
      <c r="H188" s="12"/>
      <c r="I188" s="171"/>
      <c r="J188" s="179">
        <f>BK188</f>
        <v>0</v>
      </c>
      <c r="K188" s="12"/>
      <c r="L188" s="168"/>
      <c r="M188" s="172"/>
      <c r="N188" s="173"/>
      <c r="O188" s="173"/>
      <c r="P188" s="174">
        <f>SUM(P189:P202)</f>
        <v>0</v>
      </c>
      <c r="Q188" s="173"/>
      <c r="R188" s="174">
        <f>SUM(R189:R202)</f>
        <v>0.068449999999999997</v>
      </c>
      <c r="S188" s="173"/>
      <c r="T188" s="175">
        <f>SUM(T189:T202)</f>
        <v>0.00156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9" t="s">
        <v>86</v>
      </c>
      <c r="AT188" s="176" t="s">
        <v>76</v>
      </c>
      <c r="AU188" s="176" t="s">
        <v>84</v>
      </c>
      <c r="AY188" s="169" t="s">
        <v>168</v>
      </c>
      <c r="BK188" s="177">
        <f>SUM(BK189:BK202)</f>
        <v>0</v>
      </c>
    </row>
    <row r="189" s="2" customFormat="1" ht="24.15" customHeight="1">
      <c r="A189" s="37"/>
      <c r="B189" s="180"/>
      <c r="C189" s="181" t="s">
        <v>405</v>
      </c>
      <c r="D189" s="181" t="s">
        <v>171</v>
      </c>
      <c r="E189" s="182" t="s">
        <v>1727</v>
      </c>
      <c r="F189" s="183" t="s">
        <v>1728</v>
      </c>
      <c r="G189" s="184" t="s">
        <v>316</v>
      </c>
      <c r="H189" s="185">
        <v>1</v>
      </c>
      <c r="I189" s="186"/>
      <c r="J189" s="187">
        <f>ROUND(I189*H189,2)</f>
        <v>0</v>
      </c>
      <c r="K189" s="188"/>
      <c r="L189" s="38"/>
      <c r="M189" s="189" t="s">
        <v>1</v>
      </c>
      <c r="N189" s="190" t="s">
        <v>42</v>
      </c>
      <c r="O189" s="76"/>
      <c r="P189" s="191">
        <f>O189*H189</f>
        <v>0</v>
      </c>
      <c r="Q189" s="191">
        <v>5.0000000000000002E-05</v>
      </c>
      <c r="R189" s="191">
        <f>Q189*H189</f>
        <v>5.0000000000000002E-05</v>
      </c>
      <c r="S189" s="191">
        <v>0</v>
      </c>
      <c r="T189" s="19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3" t="s">
        <v>250</v>
      </c>
      <c r="AT189" s="193" t="s">
        <v>171</v>
      </c>
      <c r="AU189" s="193" t="s">
        <v>86</v>
      </c>
      <c r="AY189" s="18" t="s">
        <v>168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8" t="s">
        <v>84</v>
      </c>
      <c r="BK189" s="194">
        <f>ROUND(I189*H189,2)</f>
        <v>0</v>
      </c>
      <c r="BL189" s="18" t="s">
        <v>250</v>
      </c>
      <c r="BM189" s="193" t="s">
        <v>2414</v>
      </c>
    </row>
    <row r="190" s="2" customFormat="1" ht="24.15" customHeight="1">
      <c r="A190" s="37"/>
      <c r="B190" s="180"/>
      <c r="C190" s="181" t="s">
        <v>411</v>
      </c>
      <c r="D190" s="181" t="s">
        <v>171</v>
      </c>
      <c r="E190" s="182" t="s">
        <v>1730</v>
      </c>
      <c r="F190" s="183" t="s">
        <v>1731</v>
      </c>
      <c r="G190" s="184" t="s">
        <v>179</v>
      </c>
      <c r="H190" s="185">
        <v>2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42</v>
      </c>
      <c r="O190" s="76"/>
      <c r="P190" s="191">
        <f>O190*H190</f>
        <v>0</v>
      </c>
      <c r="Q190" s="191">
        <v>0.01247</v>
      </c>
      <c r="R190" s="191">
        <f>Q190*H190</f>
        <v>0.02494</v>
      </c>
      <c r="S190" s="191">
        <v>0</v>
      </c>
      <c r="T190" s="19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3" t="s">
        <v>250</v>
      </c>
      <c r="AT190" s="193" t="s">
        <v>171</v>
      </c>
      <c r="AU190" s="193" t="s">
        <v>86</v>
      </c>
      <c r="AY190" s="18" t="s">
        <v>168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8" t="s">
        <v>84</v>
      </c>
      <c r="BK190" s="194">
        <f>ROUND(I190*H190,2)</f>
        <v>0</v>
      </c>
      <c r="BL190" s="18" t="s">
        <v>250</v>
      </c>
      <c r="BM190" s="193" t="s">
        <v>2415</v>
      </c>
    </row>
    <row r="191" s="2" customFormat="1" ht="16.5" customHeight="1">
      <c r="A191" s="37"/>
      <c r="B191" s="180"/>
      <c r="C191" s="181" t="s">
        <v>415</v>
      </c>
      <c r="D191" s="181" t="s">
        <v>171</v>
      </c>
      <c r="E191" s="182" t="s">
        <v>2416</v>
      </c>
      <c r="F191" s="183" t="s">
        <v>2417</v>
      </c>
      <c r="G191" s="184" t="s">
        <v>179</v>
      </c>
      <c r="H191" s="185">
        <v>1</v>
      </c>
      <c r="I191" s="186"/>
      <c r="J191" s="187">
        <f>ROUND(I191*H191,2)</f>
        <v>0</v>
      </c>
      <c r="K191" s="188"/>
      <c r="L191" s="38"/>
      <c r="M191" s="189" t="s">
        <v>1</v>
      </c>
      <c r="N191" s="190" t="s">
        <v>42</v>
      </c>
      <c r="O191" s="76"/>
      <c r="P191" s="191">
        <f>O191*H191</f>
        <v>0</v>
      </c>
      <c r="Q191" s="191">
        <v>0.00114</v>
      </c>
      <c r="R191" s="191">
        <f>Q191*H191</f>
        <v>0.00114</v>
      </c>
      <c r="S191" s="191">
        <v>0</v>
      </c>
      <c r="T191" s="19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3" t="s">
        <v>250</v>
      </c>
      <c r="AT191" s="193" t="s">
        <v>171</v>
      </c>
      <c r="AU191" s="193" t="s">
        <v>86</v>
      </c>
      <c r="AY191" s="18" t="s">
        <v>168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84</v>
      </c>
      <c r="BK191" s="194">
        <f>ROUND(I191*H191,2)</f>
        <v>0</v>
      </c>
      <c r="BL191" s="18" t="s">
        <v>250</v>
      </c>
      <c r="BM191" s="193" t="s">
        <v>2418</v>
      </c>
    </row>
    <row r="192" s="2" customFormat="1" ht="16.5" customHeight="1">
      <c r="A192" s="37"/>
      <c r="B192" s="180"/>
      <c r="C192" s="200" t="s">
        <v>420</v>
      </c>
      <c r="D192" s="200" t="s">
        <v>209</v>
      </c>
      <c r="E192" s="201" t="s">
        <v>2419</v>
      </c>
      <c r="F192" s="202" t="s">
        <v>2420</v>
      </c>
      <c r="G192" s="203" t="s">
        <v>316</v>
      </c>
      <c r="H192" s="204">
        <v>1</v>
      </c>
      <c r="I192" s="205"/>
      <c r="J192" s="206">
        <f>ROUND(I192*H192,2)</f>
        <v>0</v>
      </c>
      <c r="K192" s="207"/>
      <c r="L192" s="208"/>
      <c r="M192" s="209" t="s">
        <v>1</v>
      </c>
      <c r="N192" s="210" t="s">
        <v>42</v>
      </c>
      <c r="O192" s="76"/>
      <c r="P192" s="191">
        <f>O192*H192</f>
        <v>0</v>
      </c>
      <c r="Q192" s="191">
        <v>0.0048999999999999998</v>
      </c>
      <c r="R192" s="191">
        <f>Q192*H192</f>
        <v>0.0048999999999999998</v>
      </c>
      <c r="S192" s="191">
        <v>0</v>
      </c>
      <c r="T192" s="19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3" t="s">
        <v>333</v>
      </c>
      <c r="AT192" s="193" t="s">
        <v>209</v>
      </c>
      <c r="AU192" s="193" t="s">
        <v>86</v>
      </c>
      <c r="AY192" s="18" t="s">
        <v>168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84</v>
      </c>
      <c r="BK192" s="194">
        <f>ROUND(I192*H192,2)</f>
        <v>0</v>
      </c>
      <c r="BL192" s="18" t="s">
        <v>250</v>
      </c>
      <c r="BM192" s="193" t="s">
        <v>2421</v>
      </c>
    </row>
    <row r="193" s="2" customFormat="1" ht="24.15" customHeight="1">
      <c r="A193" s="37"/>
      <c r="B193" s="180"/>
      <c r="C193" s="181" t="s">
        <v>424</v>
      </c>
      <c r="D193" s="181" t="s">
        <v>171</v>
      </c>
      <c r="E193" s="182" t="s">
        <v>2422</v>
      </c>
      <c r="F193" s="183" t="s">
        <v>2423</v>
      </c>
      <c r="G193" s="184" t="s">
        <v>179</v>
      </c>
      <c r="H193" s="185">
        <v>1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42</v>
      </c>
      <c r="O193" s="76"/>
      <c r="P193" s="191">
        <f>O193*H193</f>
        <v>0</v>
      </c>
      <c r="Q193" s="191">
        <v>0.030339999999999999</v>
      </c>
      <c r="R193" s="191">
        <f>Q193*H193</f>
        <v>0.030339999999999999</v>
      </c>
      <c r="S193" s="191">
        <v>0</v>
      </c>
      <c r="T193" s="19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3" t="s">
        <v>250</v>
      </c>
      <c r="AT193" s="193" t="s">
        <v>171</v>
      </c>
      <c r="AU193" s="193" t="s">
        <v>86</v>
      </c>
      <c r="AY193" s="18" t="s">
        <v>168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8" t="s">
        <v>84</v>
      </c>
      <c r="BK193" s="194">
        <f>ROUND(I193*H193,2)</f>
        <v>0</v>
      </c>
      <c r="BL193" s="18" t="s">
        <v>250</v>
      </c>
      <c r="BM193" s="193" t="s">
        <v>2424</v>
      </c>
    </row>
    <row r="194" s="2" customFormat="1" ht="16.5" customHeight="1">
      <c r="A194" s="37"/>
      <c r="B194" s="180"/>
      <c r="C194" s="181" t="s">
        <v>428</v>
      </c>
      <c r="D194" s="181" t="s">
        <v>171</v>
      </c>
      <c r="E194" s="182" t="s">
        <v>1733</v>
      </c>
      <c r="F194" s="183" t="s">
        <v>1734</v>
      </c>
      <c r="G194" s="184" t="s">
        <v>316</v>
      </c>
      <c r="H194" s="185">
        <v>1</v>
      </c>
      <c r="I194" s="186"/>
      <c r="J194" s="187">
        <f>ROUND(I194*H194,2)</f>
        <v>0</v>
      </c>
      <c r="K194" s="188"/>
      <c r="L194" s="38"/>
      <c r="M194" s="189" t="s">
        <v>1</v>
      </c>
      <c r="N194" s="190" t="s">
        <v>42</v>
      </c>
      <c r="O194" s="76"/>
      <c r="P194" s="191">
        <f>O194*H194</f>
        <v>0</v>
      </c>
      <c r="Q194" s="191">
        <v>8.0000000000000007E-05</v>
      </c>
      <c r="R194" s="191">
        <f>Q194*H194</f>
        <v>8.0000000000000007E-05</v>
      </c>
      <c r="S194" s="191">
        <v>0</v>
      </c>
      <c r="T194" s="19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3" t="s">
        <v>250</v>
      </c>
      <c r="AT194" s="193" t="s">
        <v>171</v>
      </c>
      <c r="AU194" s="193" t="s">
        <v>86</v>
      </c>
      <c r="AY194" s="18" t="s">
        <v>168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18" t="s">
        <v>84</v>
      </c>
      <c r="BK194" s="194">
        <f>ROUND(I194*H194,2)</f>
        <v>0</v>
      </c>
      <c r="BL194" s="18" t="s">
        <v>250</v>
      </c>
      <c r="BM194" s="193" t="s">
        <v>2425</v>
      </c>
    </row>
    <row r="195" s="2" customFormat="1" ht="21.75" customHeight="1">
      <c r="A195" s="37"/>
      <c r="B195" s="180"/>
      <c r="C195" s="181" t="s">
        <v>434</v>
      </c>
      <c r="D195" s="181" t="s">
        <v>171</v>
      </c>
      <c r="E195" s="182" t="s">
        <v>1736</v>
      </c>
      <c r="F195" s="183" t="s">
        <v>1737</v>
      </c>
      <c r="G195" s="184" t="s">
        <v>179</v>
      </c>
      <c r="H195" s="185">
        <v>2</v>
      </c>
      <c r="I195" s="186"/>
      <c r="J195" s="187">
        <f>ROUND(I195*H195,2)</f>
        <v>0</v>
      </c>
      <c r="K195" s="188"/>
      <c r="L195" s="38"/>
      <c r="M195" s="189" t="s">
        <v>1</v>
      </c>
      <c r="N195" s="190" t="s">
        <v>42</v>
      </c>
      <c r="O195" s="76"/>
      <c r="P195" s="191">
        <f>O195*H195</f>
        <v>0</v>
      </c>
      <c r="Q195" s="191">
        <v>9.0000000000000006E-05</v>
      </c>
      <c r="R195" s="191">
        <f>Q195*H195</f>
        <v>0.00018000000000000001</v>
      </c>
      <c r="S195" s="191">
        <v>0</v>
      </c>
      <c r="T195" s="19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3" t="s">
        <v>250</v>
      </c>
      <c r="AT195" s="193" t="s">
        <v>171</v>
      </c>
      <c r="AU195" s="193" t="s">
        <v>86</v>
      </c>
      <c r="AY195" s="18" t="s">
        <v>168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8" t="s">
        <v>84</v>
      </c>
      <c r="BK195" s="194">
        <f>ROUND(I195*H195,2)</f>
        <v>0</v>
      </c>
      <c r="BL195" s="18" t="s">
        <v>250</v>
      </c>
      <c r="BM195" s="193" t="s">
        <v>2426</v>
      </c>
    </row>
    <row r="196" s="2" customFormat="1" ht="16.5" customHeight="1">
      <c r="A196" s="37"/>
      <c r="B196" s="180"/>
      <c r="C196" s="200" t="s">
        <v>438</v>
      </c>
      <c r="D196" s="200" t="s">
        <v>209</v>
      </c>
      <c r="E196" s="201" t="s">
        <v>1739</v>
      </c>
      <c r="F196" s="202" t="s">
        <v>1740</v>
      </c>
      <c r="G196" s="203" t="s">
        <v>316</v>
      </c>
      <c r="H196" s="204">
        <v>2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42</v>
      </c>
      <c r="O196" s="76"/>
      <c r="P196" s="191">
        <f>O196*H196</f>
        <v>0</v>
      </c>
      <c r="Q196" s="191">
        <v>0.00014999999999999999</v>
      </c>
      <c r="R196" s="191">
        <f>Q196*H196</f>
        <v>0.00029999999999999997</v>
      </c>
      <c r="S196" s="191">
        <v>0</v>
      </c>
      <c r="T196" s="19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3" t="s">
        <v>333</v>
      </c>
      <c r="AT196" s="193" t="s">
        <v>209</v>
      </c>
      <c r="AU196" s="193" t="s">
        <v>86</v>
      </c>
      <c r="AY196" s="18" t="s">
        <v>168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8" t="s">
        <v>84</v>
      </c>
      <c r="BK196" s="194">
        <f>ROUND(I196*H196,2)</f>
        <v>0</v>
      </c>
      <c r="BL196" s="18" t="s">
        <v>250</v>
      </c>
      <c r="BM196" s="193" t="s">
        <v>2427</v>
      </c>
    </row>
    <row r="197" s="2" customFormat="1" ht="16.5" customHeight="1">
      <c r="A197" s="37"/>
      <c r="B197" s="180"/>
      <c r="C197" s="181" t="s">
        <v>444</v>
      </c>
      <c r="D197" s="181" t="s">
        <v>171</v>
      </c>
      <c r="E197" s="182" t="s">
        <v>1742</v>
      </c>
      <c r="F197" s="183" t="s">
        <v>1743</v>
      </c>
      <c r="G197" s="184" t="s">
        <v>179</v>
      </c>
      <c r="H197" s="185">
        <v>1</v>
      </c>
      <c r="I197" s="186"/>
      <c r="J197" s="187">
        <f>ROUND(I197*H197,2)</f>
        <v>0</v>
      </c>
      <c r="K197" s="188"/>
      <c r="L197" s="38"/>
      <c r="M197" s="189" t="s">
        <v>1</v>
      </c>
      <c r="N197" s="190" t="s">
        <v>42</v>
      </c>
      <c r="O197" s="76"/>
      <c r="P197" s="191">
        <f>O197*H197</f>
        <v>0</v>
      </c>
      <c r="Q197" s="191">
        <v>0</v>
      </c>
      <c r="R197" s="191">
        <f>Q197*H197</f>
        <v>0</v>
      </c>
      <c r="S197" s="191">
        <v>0.00156</v>
      </c>
      <c r="T197" s="192">
        <f>S197*H197</f>
        <v>0.00156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3" t="s">
        <v>250</v>
      </c>
      <c r="AT197" s="193" t="s">
        <v>171</v>
      </c>
      <c r="AU197" s="193" t="s">
        <v>86</v>
      </c>
      <c r="AY197" s="18" t="s">
        <v>168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8" t="s">
        <v>84</v>
      </c>
      <c r="BK197" s="194">
        <f>ROUND(I197*H197,2)</f>
        <v>0</v>
      </c>
      <c r="BL197" s="18" t="s">
        <v>250</v>
      </c>
      <c r="BM197" s="193" t="s">
        <v>2428</v>
      </c>
    </row>
    <row r="198" s="2" customFormat="1" ht="24.15" customHeight="1">
      <c r="A198" s="37"/>
      <c r="B198" s="180"/>
      <c r="C198" s="181" t="s">
        <v>449</v>
      </c>
      <c r="D198" s="181" t="s">
        <v>171</v>
      </c>
      <c r="E198" s="182" t="s">
        <v>2429</v>
      </c>
      <c r="F198" s="183" t="s">
        <v>2430</v>
      </c>
      <c r="G198" s="184" t="s">
        <v>179</v>
      </c>
      <c r="H198" s="185">
        <v>1</v>
      </c>
      <c r="I198" s="186"/>
      <c r="J198" s="187">
        <f>ROUND(I198*H198,2)</f>
        <v>0</v>
      </c>
      <c r="K198" s="188"/>
      <c r="L198" s="38"/>
      <c r="M198" s="189" t="s">
        <v>1</v>
      </c>
      <c r="N198" s="190" t="s">
        <v>42</v>
      </c>
      <c r="O198" s="76"/>
      <c r="P198" s="191">
        <f>O198*H198</f>
        <v>0</v>
      </c>
      <c r="Q198" s="191">
        <v>0.00172</v>
      </c>
      <c r="R198" s="191">
        <f>Q198*H198</f>
        <v>0.00172</v>
      </c>
      <c r="S198" s="191">
        <v>0</v>
      </c>
      <c r="T198" s="19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3" t="s">
        <v>250</v>
      </c>
      <c r="AT198" s="193" t="s">
        <v>171</v>
      </c>
      <c r="AU198" s="193" t="s">
        <v>86</v>
      </c>
      <c r="AY198" s="18" t="s">
        <v>168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8" t="s">
        <v>84</v>
      </c>
      <c r="BK198" s="194">
        <f>ROUND(I198*H198,2)</f>
        <v>0</v>
      </c>
      <c r="BL198" s="18" t="s">
        <v>250</v>
      </c>
      <c r="BM198" s="193" t="s">
        <v>2431</v>
      </c>
    </row>
    <row r="199" s="2" customFormat="1" ht="24.15" customHeight="1">
      <c r="A199" s="37"/>
      <c r="B199" s="180"/>
      <c r="C199" s="181" t="s">
        <v>453</v>
      </c>
      <c r="D199" s="181" t="s">
        <v>171</v>
      </c>
      <c r="E199" s="182" t="s">
        <v>1745</v>
      </c>
      <c r="F199" s="183" t="s">
        <v>1746</v>
      </c>
      <c r="G199" s="184" t="s">
        <v>316</v>
      </c>
      <c r="H199" s="185">
        <v>2</v>
      </c>
      <c r="I199" s="186"/>
      <c r="J199" s="187">
        <f>ROUND(I199*H199,2)</f>
        <v>0</v>
      </c>
      <c r="K199" s="188"/>
      <c r="L199" s="38"/>
      <c r="M199" s="189" t="s">
        <v>1</v>
      </c>
      <c r="N199" s="190" t="s">
        <v>42</v>
      </c>
      <c r="O199" s="76"/>
      <c r="P199" s="191">
        <f>O199*H199</f>
        <v>0</v>
      </c>
      <c r="Q199" s="191">
        <v>0.00016000000000000001</v>
      </c>
      <c r="R199" s="191">
        <f>Q199*H199</f>
        <v>0.00032000000000000003</v>
      </c>
      <c r="S199" s="191">
        <v>0</v>
      </c>
      <c r="T199" s="19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3" t="s">
        <v>250</v>
      </c>
      <c r="AT199" s="193" t="s">
        <v>171</v>
      </c>
      <c r="AU199" s="193" t="s">
        <v>86</v>
      </c>
      <c r="AY199" s="18" t="s">
        <v>168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8" t="s">
        <v>84</v>
      </c>
      <c r="BK199" s="194">
        <f>ROUND(I199*H199,2)</f>
        <v>0</v>
      </c>
      <c r="BL199" s="18" t="s">
        <v>250</v>
      </c>
      <c r="BM199" s="193" t="s">
        <v>2432</v>
      </c>
    </row>
    <row r="200" s="2" customFormat="1" ht="21.75" customHeight="1">
      <c r="A200" s="37"/>
      <c r="B200" s="180"/>
      <c r="C200" s="200" t="s">
        <v>466</v>
      </c>
      <c r="D200" s="200" t="s">
        <v>209</v>
      </c>
      <c r="E200" s="201" t="s">
        <v>1748</v>
      </c>
      <c r="F200" s="202" t="s">
        <v>1749</v>
      </c>
      <c r="G200" s="203" t="s">
        <v>316</v>
      </c>
      <c r="H200" s="204">
        <v>2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42</v>
      </c>
      <c r="O200" s="76"/>
      <c r="P200" s="191">
        <f>O200*H200</f>
        <v>0</v>
      </c>
      <c r="Q200" s="191">
        <v>0.002</v>
      </c>
      <c r="R200" s="191">
        <f>Q200*H200</f>
        <v>0.0040000000000000001</v>
      </c>
      <c r="S200" s="191">
        <v>0</v>
      </c>
      <c r="T200" s="19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3" t="s">
        <v>333</v>
      </c>
      <c r="AT200" s="193" t="s">
        <v>209</v>
      </c>
      <c r="AU200" s="193" t="s">
        <v>86</v>
      </c>
      <c r="AY200" s="18" t="s">
        <v>168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8" t="s">
        <v>84</v>
      </c>
      <c r="BK200" s="194">
        <f>ROUND(I200*H200,2)</f>
        <v>0</v>
      </c>
      <c r="BL200" s="18" t="s">
        <v>250</v>
      </c>
      <c r="BM200" s="193" t="s">
        <v>2433</v>
      </c>
    </row>
    <row r="201" s="2" customFormat="1" ht="16.5" customHeight="1">
      <c r="A201" s="37"/>
      <c r="B201" s="180"/>
      <c r="C201" s="181" t="s">
        <v>471</v>
      </c>
      <c r="D201" s="181" t="s">
        <v>171</v>
      </c>
      <c r="E201" s="182" t="s">
        <v>1751</v>
      </c>
      <c r="F201" s="183" t="s">
        <v>1752</v>
      </c>
      <c r="G201" s="184" t="s">
        <v>316</v>
      </c>
      <c r="H201" s="185">
        <v>2</v>
      </c>
      <c r="I201" s="186"/>
      <c r="J201" s="187">
        <f>ROUND(I201*H201,2)</f>
        <v>0</v>
      </c>
      <c r="K201" s="188"/>
      <c r="L201" s="38"/>
      <c r="M201" s="189" t="s">
        <v>1</v>
      </c>
      <c r="N201" s="190" t="s">
        <v>42</v>
      </c>
      <c r="O201" s="76"/>
      <c r="P201" s="191">
        <f>O201*H201</f>
        <v>0</v>
      </c>
      <c r="Q201" s="191">
        <v>0.00024000000000000001</v>
      </c>
      <c r="R201" s="191">
        <f>Q201*H201</f>
        <v>0.00048000000000000001</v>
      </c>
      <c r="S201" s="191">
        <v>0</v>
      </c>
      <c r="T201" s="19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3" t="s">
        <v>250</v>
      </c>
      <c r="AT201" s="193" t="s">
        <v>171</v>
      </c>
      <c r="AU201" s="193" t="s">
        <v>86</v>
      </c>
      <c r="AY201" s="18" t="s">
        <v>168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8" t="s">
        <v>84</v>
      </c>
      <c r="BK201" s="194">
        <f>ROUND(I201*H201,2)</f>
        <v>0</v>
      </c>
      <c r="BL201" s="18" t="s">
        <v>250</v>
      </c>
      <c r="BM201" s="193" t="s">
        <v>2434</v>
      </c>
    </row>
    <row r="202" s="2" customFormat="1" ht="33" customHeight="1">
      <c r="A202" s="37"/>
      <c r="B202" s="180"/>
      <c r="C202" s="181" t="s">
        <v>476</v>
      </c>
      <c r="D202" s="181" t="s">
        <v>171</v>
      </c>
      <c r="E202" s="182" t="s">
        <v>1754</v>
      </c>
      <c r="F202" s="183" t="s">
        <v>1755</v>
      </c>
      <c r="G202" s="184" t="s">
        <v>242</v>
      </c>
      <c r="H202" s="185">
        <v>0.068000000000000005</v>
      </c>
      <c r="I202" s="186"/>
      <c r="J202" s="187">
        <f>ROUND(I202*H202,2)</f>
        <v>0</v>
      </c>
      <c r="K202" s="188"/>
      <c r="L202" s="38"/>
      <c r="M202" s="189" t="s">
        <v>1</v>
      </c>
      <c r="N202" s="190" t="s">
        <v>42</v>
      </c>
      <c r="O202" s="76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3" t="s">
        <v>250</v>
      </c>
      <c r="AT202" s="193" t="s">
        <v>171</v>
      </c>
      <c r="AU202" s="193" t="s">
        <v>86</v>
      </c>
      <c r="AY202" s="18" t="s">
        <v>168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8" t="s">
        <v>84</v>
      </c>
      <c r="BK202" s="194">
        <f>ROUND(I202*H202,2)</f>
        <v>0</v>
      </c>
      <c r="BL202" s="18" t="s">
        <v>250</v>
      </c>
      <c r="BM202" s="193" t="s">
        <v>2435</v>
      </c>
    </row>
    <row r="203" s="12" customFormat="1" ht="22.8" customHeight="1">
      <c r="A203" s="12"/>
      <c r="B203" s="168"/>
      <c r="C203" s="12"/>
      <c r="D203" s="169" t="s">
        <v>76</v>
      </c>
      <c r="E203" s="178" t="s">
        <v>1757</v>
      </c>
      <c r="F203" s="178" t="s">
        <v>1758</v>
      </c>
      <c r="G203" s="12"/>
      <c r="H203" s="12"/>
      <c r="I203" s="171"/>
      <c r="J203" s="179">
        <f>BK203</f>
        <v>0</v>
      </c>
      <c r="K203" s="12"/>
      <c r="L203" s="168"/>
      <c r="M203" s="172"/>
      <c r="N203" s="173"/>
      <c r="O203" s="173"/>
      <c r="P203" s="174">
        <f>SUM(P204:P206)</f>
        <v>0</v>
      </c>
      <c r="Q203" s="173"/>
      <c r="R203" s="174">
        <f>SUM(R204:R206)</f>
        <v>0.00069999999999999999</v>
      </c>
      <c r="S203" s="173"/>
      <c r="T203" s="175">
        <f>SUM(T204:T206)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9" t="s">
        <v>86</v>
      </c>
      <c r="AT203" s="176" t="s">
        <v>76</v>
      </c>
      <c r="AU203" s="176" t="s">
        <v>84</v>
      </c>
      <c r="AY203" s="169" t="s">
        <v>168</v>
      </c>
      <c r="BK203" s="177">
        <f>SUM(BK204:BK206)</f>
        <v>0</v>
      </c>
    </row>
    <row r="204" s="2" customFormat="1" ht="33" customHeight="1">
      <c r="A204" s="37"/>
      <c r="B204" s="180"/>
      <c r="C204" s="181" t="s">
        <v>481</v>
      </c>
      <c r="D204" s="181" t="s">
        <v>171</v>
      </c>
      <c r="E204" s="182" t="s">
        <v>1759</v>
      </c>
      <c r="F204" s="183" t="s">
        <v>1760</v>
      </c>
      <c r="G204" s="184" t="s">
        <v>316</v>
      </c>
      <c r="H204" s="185">
        <v>1</v>
      </c>
      <c r="I204" s="186"/>
      <c r="J204" s="187">
        <f>ROUND(I204*H204,2)</f>
        <v>0</v>
      </c>
      <c r="K204" s="188"/>
      <c r="L204" s="38"/>
      <c r="M204" s="189" t="s">
        <v>1</v>
      </c>
      <c r="N204" s="190" t="s">
        <v>42</v>
      </c>
      <c r="O204" s="76"/>
      <c r="P204" s="191">
        <f>O204*H204</f>
        <v>0</v>
      </c>
      <c r="Q204" s="191">
        <v>6.9999999999999994E-05</v>
      </c>
      <c r="R204" s="191">
        <f>Q204*H204</f>
        <v>6.9999999999999994E-05</v>
      </c>
      <c r="S204" s="191">
        <v>0</v>
      </c>
      <c r="T204" s="19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3" t="s">
        <v>250</v>
      </c>
      <c r="AT204" s="193" t="s">
        <v>171</v>
      </c>
      <c r="AU204" s="193" t="s">
        <v>86</v>
      </c>
      <c r="AY204" s="18" t="s">
        <v>168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8" t="s">
        <v>84</v>
      </c>
      <c r="BK204" s="194">
        <f>ROUND(I204*H204,2)</f>
        <v>0</v>
      </c>
      <c r="BL204" s="18" t="s">
        <v>250</v>
      </c>
      <c r="BM204" s="193" t="s">
        <v>2436</v>
      </c>
    </row>
    <row r="205" s="2" customFormat="1" ht="33" customHeight="1">
      <c r="A205" s="37"/>
      <c r="B205" s="180"/>
      <c r="C205" s="181" t="s">
        <v>486</v>
      </c>
      <c r="D205" s="181" t="s">
        <v>171</v>
      </c>
      <c r="E205" s="182" t="s">
        <v>1762</v>
      </c>
      <c r="F205" s="183" t="s">
        <v>1763</v>
      </c>
      <c r="G205" s="184" t="s">
        <v>316</v>
      </c>
      <c r="H205" s="185">
        <v>3</v>
      </c>
      <c r="I205" s="186"/>
      <c r="J205" s="187">
        <f>ROUND(I205*H205,2)</f>
        <v>0</v>
      </c>
      <c r="K205" s="188"/>
      <c r="L205" s="38"/>
      <c r="M205" s="189" t="s">
        <v>1</v>
      </c>
      <c r="N205" s="190" t="s">
        <v>42</v>
      </c>
      <c r="O205" s="76"/>
      <c r="P205" s="191">
        <f>O205*H205</f>
        <v>0</v>
      </c>
      <c r="Q205" s="191">
        <v>0.00021000000000000001</v>
      </c>
      <c r="R205" s="191">
        <f>Q205*H205</f>
        <v>0.00063000000000000003</v>
      </c>
      <c r="S205" s="191">
        <v>0</v>
      </c>
      <c r="T205" s="19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93" t="s">
        <v>250</v>
      </c>
      <c r="AT205" s="193" t="s">
        <v>171</v>
      </c>
      <c r="AU205" s="193" t="s">
        <v>86</v>
      </c>
      <c r="AY205" s="18" t="s">
        <v>168</v>
      </c>
      <c r="BE205" s="194">
        <f>IF(N205="základní",J205,0)</f>
        <v>0</v>
      </c>
      <c r="BF205" s="194">
        <f>IF(N205="snížená",J205,0)</f>
        <v>0</v>
      </c>
      <c r="BG205" s="194">
        <f>IF(N205="zákl. přenesená",J205,0)</f>
        <v>0</v>
      </c>
      <c r="BH205" s="194">
        <f>IF(N205="sníž. přenesená",J205,0)</f>
        <v>0</v>
      </c>
      <c r="BI205" s="194">
        <f>IF(N205="nulová",J205,0)</f>
        <v>0</v>
      </c>
      <c r="BJ205" s="18" t="s">
        <v>84</v>
      </c>
      <c r="BK205" s="194">
        <f>ROUND(I205*H205,2)</f>
        <v>0</v>
      </c>
      <c r="BL205" s="18" t="s">
        <v>250</v>
      </c>
      <c r="BM205" s="193" t="s">
        <v>2437</v>
      </c>
    </row>
    <row r="206" s="2" customFormat="1" ht="33" customHeight="1">
      <c r="A206" s="37"/>
      <c r="B206" s="180"/>
      <c r="C206" s="181" t="s">
        <v>490</v>
      </c>
      <c r="D206" s="181" t="s">
        <v>171</v>
      </c>
      <c r="E206" s="182" t="s">
        <v>1765</v>
      </c>
      <c r="F206" s="183" t="s">
        <v>1766</v>
      </c>
      <c r="G206" s="184" t="s">
        <v>242</v>
      </c>
      <c r="H206" s="185">
        <v>0.001</v>
      </c>
      <c r="I206" s="186"/>
      <c r="J206" s="187">
        <f>ROUND(I206*H206,2)</f>
        <v>0</v>
      </c>
      <c r="K206" s="188"/>
      <c r="L206" s="38"/>
      <c r="M206" s="189" t="s">
        <v>1</v>
      </c>
      <c r="N206" s="190" t="s">
        <v>42</v>
      </c>
      <c r="O206" s="76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93" t="s">
        <v>250</v>
      </c>
      <c r="AT206" s="193" t="s">
        <v>171</v>
      </c>
      <c r="AU206" s="193" t="s">
        <v>86</v>
      </c>
      <c r="AY206" s="18" t="s">
        <v>168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8" t="s">
        <v>84</v>
      </c>
      <c r="BK206" s="194">
        <f>ROUND(I206*H206,2)</f>
        <v>0</v>
      </c>
      <c r="BL206" s="18" t="s">
        <v>250</v>
      </c>
      <c r="BM206" s="193" t="s">
        <v>2438</v>
      </c>
    </row>
    <row r="207" s="2" customFormat="1" ht="49.92" customHeight="1">
      <c r="A207" s="37"/>
      <c r="B207" s="38"/>
      <c r="C207" s="37"/>
      <c r="D207" s="37"/>
      <c r="E207" s="170" t="s">
        <v>1591</v>
      </c>
      <c r="F207" s="170" t="s">
        <v>1592</v>
      </c>
      <c r="G207" s="37"/>
      <c r="H207" s="37"/>
      <c r="I207" s="37"/>
      <c r="J207" s="156">
        <f>BK207</f>
        <v>0</v>
      </c>
      <c r="K207" s="37"/>
      <c r="L207" s="38"/>
      <c r="M207" s="198"/>
      <c r="N207" s="199"/>
      <c r="O207" s="76"/>
      <c r="P207" s="76"/>
      <c r="Q207" s="76"/>
      <c r="R207" s="76"/>
      <c r="S207" s="76"/>
      <c r="T207" s="7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76</v>
      </c>
      <c r="AU207" s="18" t="s">
        <v>77</v>
      </c>
      <c r="AY207" s="18" t="s">
        <v>1593</v>
      </c>
      <c r="BK207" s="194">
        <f>SUM(BK208:BK212)</f>
        <v>0</v>
      </c>
    </row>
    <row r="208" s="2" customFormat="1" ht="16.32" customHeight="1">
      <c r="A208" s="37"/>
      <c r="B208" s="38"/>
      <c r="C208" s="236" t="s">
        <v>1</v>
      </c>
      <c r="D208" s="236" t="s">
        <v>171</v>
      </c>
      <c r="E208" s="237" t="s">
        <v>1</v>
      </c>
      <c r="F208" s="238" t="s">
        <v>1</v>
      </c>
      <c r="G208" s="239" t="s">
        <v>1</v>
      </c>
      <c r="H208" s="240"/>
      <c r="I208" s="241"/>
      <c r="J208" s="242">
        <f>BK208</f>
        <v>0</v>
      </c>
      <c r="K208" s="243"/>
      <c r="L208" s="38"/>
      <c r="M208" s="244" t="s">
        <v>1</v>
      </c>
      <c r="N208" s="245" t="s">
        <v>42</v>
      </c>
      <c r="O208" s="76"/>
      <c r="P208" s="76"/>
      <c r="Q208" s="76"/>
      <c r="R208" s="76"/>
      <c r="S208" s="76"/>
      <c r="T208" s="7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1593</v>
      </c>
      <c r="AU208" s="18" t="s">
        <v>84</v>
      </c>
      <c r="AY208" s="18" t="s">
        <v>1593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8" t="s">
        <v>84</v>
      </c>
      <c r="BK208" s="194">
        <f>I208*H208</f>
        <v>0</v>
      </c>
    </row>
    <row r="209" s="2" customFormat="1" ht="16.32" customHeight="1">
      <c r="A209" s="37"/>
      <c r="B209" s="38"/>
      <c r="C209" s="236" t="s">
        <v>1</v>
      </c>
      <c r="D209" s="236" t="s">
        <v>171</v>
      </c>
      <c r="E209" s="237" t="s">
        <v>1</v>
      </c>
      <c r="F209" s="238" t="s">
        <v>1</v>
      </c>
      <c r="G209" s="239" t="s">
        <v>1</v>
      </c>
      <c r="H209" s="240"/>
      <c r="I209" s="241"/>
      <c r="J209" s="242">
        <f>BK209</f>
        <v>0</v>
      </c>
      <c r="K209" s="243"/>
      <c r="L209" s="38"/>
      <c r="M209" s="244" t="s">
        <v>1</v>
      </c>
      <c r="N209" s="245" t="s">
        <v>42</v>
      </c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1593</v>
      </c>
      <c r="AU209" s="18" t="s">
        <v>84</v>
      </c>
      <c r="AY209" s="18" t="s">
        <v>1593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8" t="s">
        <v>84</v>
      </c>
      <c r="BK209" s="194">
        <f>I209*H209</f>
        <v>0</v>
      </c>
    </row>
    <row r="210" s="2" customFormat="1" ht="16.32" customHeight="1">
      <c r="A210" s="37"/>
      <c r="B210" s="38"/>
      <c r="C210" s="236" t="s">
        <v>1</v>
      </c>
      <c r="D210" s="236" t="s">
        <v>171</v>
      </c>
      <c r="E210" s="237" t="s">
        <v>1</v>
      </c>
      <c r="F210" s="238" t="s">
        <v>1</v>
      </c>
      <c r="G210" s="239" t="s">
        <v>1</v>
      </c>
      <c r="H210" s="240"/>
      <c r="I210" s="241"/>
      <c r="J210" s="242">
        <f>BK210</f>
        <v>0</v>
      </c>
      <c r="K210" s="243"/>
      <c r="L210" s="38"/>
      <c r="M210" s="244" t="s">
        <v>1</v>
      </c>
      <c r="N210" s="245" t="s">
        <v>42</v>
      </c>
      <c r="O210" s="76"/>
      <c r="P210" s="76"/>
      <c r="Q210" s="76"/>
      <c r="R210" s="76"/>
      <c r="S210" s="76"/>
      <c r="T210" s="7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1593</v>
      </c>
      <c r="AU210" s="18" t="s">
        <v>84</v>
      </c>
      <c r="AY210" s="18" t="s">
        <v>1593</v>
      </c>
      <c r="BE210" s="194">
        <f>IF(N210="základní",J210,0)</f>
        <v>0</v>
      </c>
      <c r="BF210" s="194">
        <f>IF(N210="snížená",J210,0)</f>
        <v>0</v>
      </c>
      <c r="BG210" s="194">
        <f>IF(N210="zákl. přenesená",J210,0)</f>
        <v>0</v>
      </c>
      <c r="BH210" s="194">
        <f>IF(N210="sníž. přenesená",J210,0)</f>
        <v>0</v>
      </c>
      <c r="BI210" s="194">
        <f>IF(N210="nulová",J210,0)</f>
        <v>0</v>
      </c>
      <c r="BJ210" s="18" t="s">
        <v>84</v>
      </c>
      <c r="BK210" s="194">
        <f>I210*H210</f>
        <v>0</v>
      </c>
    </row>
    <row r="211" s="2" customFormat="1" ht="16.32" customHeight="1">
      <c r="A211" s="37"/>
      <c r="B211" s="38"/>
      <c r="C211" s="236" t="s">
        <v>1</v>
      </c>
      <c r="D211" s="236" t="s">
        <v>171</v>
      </c>
      <c r="E211" s="237" t="s">
        <v>1</v>
      </c>
      <c r="F211" s="238" t="s">
        <v>1</v>
      </c>
      <c r="G211" s="239" t="s">
        <v>1</v>
      </c>
      <c r="H211" s="240"/>
      <c r="I211" s="241"/>
      <c r="J211" s="242">
        <f>BK211</f>
        <v>0</v>
      </c>
      <c r="K211" s="243"/>
      <c r="L211" s="38"/>
      <c r="M211" s="244" t="s">
        <v>1</v>
      </c>
      <c r="N211" s="245" t="s">
        <v>42</v>
      </c>
      <c r="O211" s="76"/>
      <c r="P211" s="76"/>
      <c r="Q211" s="76"/>
      <c r="R211" s="76"/>
      <c r="S211" s="76"/>
      <c r="T211" s="7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8" t="s">
        <v>1593</v>
      </c>
      <c r="AU211" s="18" t="s">
        <v>84</v>
      </c>
      <c r="AY211" s="18" t="s">
        <v>1593</v>
      </c>
      <c r="BE211" s="194">
        <f>IF(N211="základní",J211,0)</f>
        <v>0</v>
      </c>
      <c r="BF211" s="194">
        <f>IF(N211="snížená",J211,0)</f>
        <v>0</v>
      </c>
      <c r="BG211" s="194">
        <f>IF(N211="zákl. přenesená",J211,0)</f>
        <v>0</v>
      </c>
      <c r="BH211" s="194">
        <f>IF(N211="sníž. přenesená",J211,0)</f>
        <v>0</v>
      </c>
      <c r="BI211" s="194">
        <f>IF(N211="nulová",J211,0)</f>
        <v>0</v>
      </c>
      <c r="BJ211" s="18" t="s">
        <v>84</v>
      </c>
      <c r="BK211" s="194">
        <f>I211*H211</f>
        <v>0</v>
      </c>
    </row>
    <row r="212" s="2" customFormat="1" ht="16.32" customHeight="1">
      <c r="A212" s="37"/>
      <c r="B212" s="38"/>
      <c r="C212" s="236" t="s">
        <v>1</v>
      </c>
      <c r="D212" s="236" t="s">
        <v>171</v>
      </c>
      <c r="E212" s="237" t="s">
        <v>1</v>
      </c>
      <c r="F212" s="238" t="s">
        <v>1</v>
      </c>
      <c r="G212" s="239" t="s">
        <v>1</v>
      </c>
      <c r="H212" s="240"/>
      <c r="I212" s="241"/>
      <c r="J212" s="242">
        <f>BK212</f>
        <v>0</v>
      </c>
      <c r="K212" s="243"/>
      <c r="L212" s="38"/>
      <c r="M212" s="244" t="s">
        <v>1</v>
      </c>
      <c r="N212" s="245" t="s">
        <v>42</v>
      </c>
      <c r="O212" s="246"/>
      <c r="P212" s="246"/>
      <c r="Q212" s="246"/>
      <c r="R212" s="246"/>
      <c r="S212" s="246"/>
      <c r="T212" s="24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8" t="s">
        <v>1593</v>
      </c>
      <c r="AU212" s="18" t="s">
        <v>84</v>
      </c>
      <c r="AY212" s="18" t="s">
        <v>1593</v>
      </c>
      <c r="BE212" s="194">
        <f>IF(N212="základní",J212,0)</f>
        <v>0</v>
      </c>
      <c r="BF212" s="194">
        <f>IF(N212="snížená",J212,0)</f>
        <v>0</v>
      </c>
      <c r="BG212" s="194">
        <f>IF(N212="zákl. přenesená",J212,0)</f>
        <v>0</v>
      </c>
      <c r="BH212" s="194">
        <f>IF(N212="sníž. přenesená",J212,0)</f>
        <v>0</v>
      </c>
      <c r="BI212" s="194">
        <f>IF(N212="nulová",J212,0)</f>
        <v>0</v>
      </c>
      <c r="BJ212" s="18" t="s">
        <v>84</v>
      </c>
      <c r="BK212" s="194">
        <f>I212*H212</f>
        <v>0</v>
      </c>
    </row>
    <row r="213" s="2" customFormat="1" ht="6.96" customHeight="1">
      <c r="A213" s="37"/>
      <c r="B213" s="59"/>
      <c r="C213" s="60"/>
      <c r="D213" s="60"/>
      <c r="E213" s="60"/>
      <c r="F213" s="60"/>
      <c r="G213" s="60"/>
      <c r="H213" s="60"/>
      <c r="I213" s="60"/>
      <c r="J213" s="60"/>
      <c r="K213" s="60"/>
      <c r="L213" s="38"/>
      <c r="M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</row>
  </sheetData>
  <autoFilter ref="C130:K21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dataValidations count="2">
    <dataValidation type="list" allowBlank="1" showInputMessage="1" showErrorMessage="1" error="Povoleny jsou hodnoty K, M." sqref="D208:D213">
      <formula1>"K, M"</formula1>
    </dataValidation>
    <dataValidation type="list" allowBlank="1" showInputMessage="1" showErrorMessage="1" error="Povoleny jsou hodnoty základní, snížená, zákl. přenesená, sníž. přenesená, nulová." sqref="N208:N213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1" customFormat="1" ht="12" customHeight="1">
      <c r="B8" s="21"/>
      <c r="D8" s="31" t="s">
        <v>118</v>
      </c>
      <c r="L8" s="21"/>
    </row>
    <row r="9" s="2" customFormat="1" ht="16.5" customHeight="1">
      <c r="A9" s="37"/>
      <c r="B9" s="38"/>
      <c r="C9" s="37"/>
      <c r="D9" s="37"/>
      <c r="E9" s="128" t="s">
        <v>1978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1594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2439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tr">
        <f>IF('Rekapitulace stavby'!AN10="","",'Rekapitulace stavby'!AN10)</f>
        <v/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26</v>
      </c>
      <c r="J17" s="26" t="str">
        <f>IF('Rekapitulace stavby'!AN11="","",'Rekapitulace stavby'!AN11)</f>
        <v/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27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26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29</v>
      </c>
      <c r="E22" s="37"/>
      <c r="F22" s="37"/>
      <c r="G22" s="37"/>
      <c r="H22" s="37"/>
      <c r="I22" s="31" t="s">
        <v>25</v>
      </c>
      <c r="J22" s="26" t="str">
        <f>IF('Rekapitulace stavby'!AN16="","",'Rekapitulace stavby'!AN16)</f>
        <v>28203097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tr">
        <f>IF('Rekapitulace stavby'!E17="","",'Rekapitulace stavby'!E17)</f>
        <v>RHM a.s.</v>
      </c>
      <c r="F23" s="37"/>
      <c r="G23" s="37"/>
      <c r="H23" s="37"/>
      <c r="I23" s="31" t="s">
        <v>26</v>
      </c>
      <c r="J23" s="26" t="str">
        <f>IF('Rekapitulace stavby'!AN17="","",'Rekapitulace stavby'!AN17)</f>
        <v>CZ28203097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26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ROUND(J132,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ROUND((ROUND((SUM(BE132:BE204)),  2) + SUM(BE206:BE210)), 2)</f>
        <v>0</v>
      </c>
      <c r="G35" s="37"/>
      <c r="H35" s="37"/>
      <c r="I35" s="135">
        <v>0.20999999999999999</v>
      </c>
      <c r="J35" s="134">
        <f>ROUND((ROUND(((SUM(BE132:BE204))*I35),  2) + (SUM(BE206:BE210)*I35)),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ROUND((ROUND((SUM(BF132:BF204)),  2) + SUM(BF206:BF210)), 2)</f>
        <v>0</v>
      </c>
      <c r="G36" s="37"/>
      <c r="H36" s="37"/>
      <c r="I36" s="135">
        <v>0.12</v>
      </c>
      <c r="J36" s="134">
        <f>ROUND((ROUND(((SUM(BF132:BF204))*I36),  2) + (SUM(BF206:BF210)*I36)),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ROUND((ROUND((SUM(BG132:BG204)),  2) + SUM(BG206:BG210)),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ROUND((ROUND((SUM(BH132:BH204)),  2) + SUM(BH206:BH210)),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ROUND((ROUND((SUM(BI132:BI204)),  2) + SUM(BI206:BI210)),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118</v>
      </c>
      <c r="L86" s="21"/>
    </row>
    <row r="87" s="2" customFormat="1" ht="16.5" customHeight="1">
      <c r="A87" s="37"/>
      <c r="B87" s="38"/>
      <c r="C87" s="37"/>
      <c r="D87" s="37"/>
      <c r="E87" s="128" t="s">
        <v>1978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1594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SO-02 VZT - Vzduchotechnika D14c - Pavilon A2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 </v>
      </c>
      <c r="G91" s="37"/>
      <c r="H91" s="37"/>
      <c r="I91" s="31" t="s">
        <v>22</v>
      </c>
      <c r="J91" s="68" t="str">
        <f>IF(J14="","",J14)</f>
        <v>19. 11. 2025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29</v>
      </c>
      <c r="J93" s="35" t="str">
        <f>E23</f>
        <v>RHM a.s.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7"/>
      <c r="E94" s="37"/>
      <c r="F94" s="26" t="str">
        <f>IF(E20="","",E20)</f>
        <v>Vyplň údaj</v>
      </c>
      <c r="G94" s="37"/>
      <c r="H94" s="37"/>
      <c r="I94" s="31" t="s">
        <v>34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121</v>
      </c>
      <c r="D96" s="136"/>
      <c r="E96" s="136"/>
      <c r="F96" s="136"/>
      <c r="G96" s="136"/>
      <c r="H96" s="136"/>
      <c r="I96" s="136"/>
      <c r="J96" s="145" t="s">
        <v>122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123</v>
      </c>
      <c r="D98" s="37"/>
      <c r="E98" s="37"/>
      <c r="F98" s="37"/>
      <c r="G98" s="37"/>
      <c r="H98" s="37"/>
      <c r="I98" s="37"/>
      <c r="J98" s="95">
        <f>J132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124</v>
      </c>
    </row>
    <row r="99" s="9" customFormat="1" ht="24.96" customHeight="1">
      <c r="A99" s="9"/>
      <c r="B99" s="147"/>
      <c r="C99" s="9"/>
      <c r="D99" s="148" t="s">
        <v>125</v>
      </c>
      <c r="E99" s="149"/>
      <c r="F99" s="149"/>
      <c r="G99" s="149"/>
      <c r="H99" s="149"/>
      <c r="I99" s="149"/>
      <c r="J99" s="150">
        <f>J133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129</v>
      </c>
      <c r="E100" s="153"/>
      <c r="F100" s="153"/>
      <c r="G100" s="153"/>
      <c r="H100" s="153"/>
      <c r="I100" s="153"/>
      <c r="J100" s="154">
        <f>J134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130</v>
      </c>
      <c r="E101" s="153"/>
      <c r="F101" s="153"/>
      <c r="G101" s="153"/>
      <c r="H101" s="153"/>
      <c r="I101" s="153"/>
      <c r="J101" s="154">
        <f>J137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133</v>
      </c>
      <c r="E102" s="153"/>
      <c r="F102" s="153"/>
      <c r="G102" s="153"/>
      <c r="H102" s="153"/>
      <c r="I102" s="153"/>
      <c r="J102" s="154">
        <f>J139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134</v>
      </c>
      <c r="E103" s="153"/>
      <c r="F103" s="153"/>
      <c r="G103" s="153"/>
      <c r="H103" s="153"/>
      <c r="I103" s="153"/>
      <c r="J103" s="154">
        <f>J143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135</v>
      </c>
      <c r="E104" s="153"/>
      <c r="F104" s="153"/>
      <c r="G104" s="153"/>
      <c r="H104" s="153"/>
      <c r="I104" s="153"/>
      <c r="J104" s="154">
        <f>J150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7"/>
      <c r="C105" s="9"/>
      <c r="D105" s="148" t="s">
        <v>136</v>
      </c>
      <c r="E105" s="149"/>
      <c r="F105" s="149"/>
      <c r="G105" s="149"/>
      <c r="H105" s="149"/>
      <c r="I105" s="149"/>
      <c r="J105" s="150">
        <f>J152</f>
        <v>0</v>
      </c>
      <c r="K105" s="9"/>
      <c r="L105" s="14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1"/>
      <c r="C106" s="10"/>
      <c r="D106" s="152" t="s">
        <v>138</v>
      </c>
      <c r="E106" s="153"/>
      <c r="F106" s="153"/>
      <c r="G106" s="153"/>
      <c r="H106" s="153"/>
      <c r="I106" s="153"/>
      <c r="J106" s="154">
        <f>J153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1769</v>
      </c>
      <c r="E107" s="153"/>
      <c r="F107" s="153"/>
      <c r="G107" s="153"/>
      <c r="H107" s="153"/>
      <c r="I107" s="153"/>
      <c r="J107" s="154">
        <f>J167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1"/>
      <c r="C108" s="10"/>
      <c r="D108" s="152" t="s">
        <v>140</v>
      </c>
      <c r="E108" s="153"/>
      <c r="F108" s="153"/>
      <c r="G108" s="153"/>
      <c r="H108" s="153"/>
      <c r="I108" s="153"/>
      <c r="J108" s="154">
        <f>J173</f>
        <v>0</v>
      </c>
      <c r="K108" s="10"/>
      <c r="L108" s="15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1"/>
      <c r="C109" s="10"/>
      <c r="D109" s="152" t="s">
        <v>1770</v>
      </c>
      <c r="E109" s="153"/>
      <c r="F109" s="153"/>
      <c r="G109" s="153"/>
      <c r="H109" s="153"/>
      <c r="I109" s="153"/>
      <c r="J109" s="154">
        <f>J181</f>
        <v>0</v>
      </c>
      <c r="K109" s="10"/>
      <c r="L109" s="15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1.84" customHeight="1">
      <c r="A110" s="9"/>
      <c r="B110" s="147"/>
      <c r="C110" s="9"/>
      <c r="D110" s="155" t="s">
        <v>152</v>
      </c>
      <c r="E110" s="9"/>
      <c r="F110" s="9"/>
      <c r="G110" s="9"/>
      <c r="H110" s="9"/>
      <c r="I110" s="9"/>
      <c r="J110" s="156">
        <f>J205</f>
        <v>0</v>
      </c>
      <c r="K110" s="9"/>
      <c r="L110" s="14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7"/>
      <c r="B111" s="38"/>
      <c r="C111" s="37"/>
      <c r="D111" s="37"/>
      <c r="E111" s="37"/>
      <c r="F111" s="37"/>
      <c r="G111" s="37"/>
      <c r="H111" s="37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6" s="2" customFormat="1" ht="6.96" customHeight="1">
      <c r="A116" s="37"/>
      <c r="B116" s="61"/>
      <c r="C116" s="62"/>
      <c r="D116" s="62"/>
      <c r="E116" s="62"/>
      <c r="F116" s="62"/>
      <c r="G116" s="62"/>
      <c r="H116" s="62"/>
      <c r="I116" s="62"/>
      <c r="J116" s="62"/>
      <c r="K116" s="62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24.96" customHeight="1">
      <c r="A117" s="37"/>
      <c r="B117" s="38"/>
      <c r="C117" s="22" t="s">
        <v>153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16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128" t="str">
        <f>E7</f>
        <v>Dostavba budovy - zkapacitnění - ZŠ Hovorčovická, Praha 8</v>
      </c>
      <c r="F120" s="31"/>
      <c r="G120" s="31"/>
      <c r="H120" s="31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" customFormat="1" ht="12" customHeight="1">
      <c r="B121" s="21"/>
      <c r="C121" s="31" t="s">
        <v>118</v>
      </c>
      <c r="L121" s="21"/>
    </row>
    <row r="122" s="2" customFormat="1" ht="16.5" customHeight="1">
      <c r="A122" s="37"/>
      <c r="B122" s="38"/>
      <c r="C122" s="37"/>
      <c r="D122" s="37"/>
      <c r="E122" s="128" t="s">
        <v>1978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1594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66" t="str">
        <f>E11</f>
        <v>SO-02 VZT - Vzduchotechnika D14c - Pavilon A2</v>
      </c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2" customHeight="1">
      <c r="A126" s="37"/>
      <c r="B126" s="38"/>
      <c r="C126" s="31" t="s">
        <v>20</v>
      </c>
      <c r="D126" s="37"/>
      <c r="E126" s="37"/>
      <c r="F126" s="26" t="str">
        <f>F14</f>
        <v xml:space="preserve"> </v>
      </c>
      <c r="G126" s="37"/>
      <c r="H126" s="37"/>
      <c r="I126" s="31" t="s">
        <v>22</v>
      </c>
      <c r="J126" s="68" t="str">
        <f>IF(J14="","",J14)</f>
        <v>19. 11. 2025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24</v>
      </c>
      <c r="D128" s="37"/>
      <c r="E128" s="37"/>
      <c r="F128" s="26" t="str">
        <f>E17</f>
        <v xml:space="preserve"> </v>
      </c>
      <c r="G128" s="37"/>
      <c r="H128" s="37"/>
      <c r="I128" s="31" t="s">
        <v>29</v>
      </c>
      <c r="J128" s="35" t="str">
        <f>E23</f>
        <v>RHM a.s.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27</v>
      </c>
      <c r="D129" s="37"/>
      <c r="E129" s="37"/>
      <c r="F129" s="26" t="str">
        <f>IF(E20="","",E20)</f>
        <v>Vyplň údaj</v>
      </c>
      <c r="G129" s="37"/>
      <c r="H129" s="37"/>
      <c r="I129" s="31" t="s">
        <v>34</v>
      </c>
      <c r="J129" s="35" t="str">
        <f>E26</f>
        <v xml:space="preserve"> 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0.32" customHeight="1">
      <c r="A130" s="37"/>
      <c r="B130" s="38"/>
      <c r="C130" s="37"/>
      <c r="D130" s="37"/>
      <c r="E130" s="37"/>
      <c r="F130" s="37"/>
      <c r="G130" s="37"/>
      <c r="H130" s="37"/>
      <c r="I130" s="37"/>
      <c r="J130" s="37"/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11" customFormat="1" ht="29.28" customHeight="1">
      <c r="A131" s="157"/>
      <c r="B131" s="158"/>
      <c r="C131" s="159" t="s">
        <v>154</v>
      </c>
      <c r="D131" s="160" t="s">
        <v>62</v>
      </c>
      <c r="E131" s="160" t="s">
        <v>58</v>
      </c>
      <c r="F131" s="160" t="s">
        <v>59</v>
      </c>
      <c r="G131" s="160" t="s">
        <v>155</v>
      </c>
      <c r="H131" s="160" t="s">
        <v>156</v>
      </c>
      <c r="I131" s="160" t="s">
        <v>157</v>
      </c>
      <c r="J131" s="161" t="s">
        <v>122</v>
      </c>
      <c r="K131" s="162" t="s">
        <v>158</v>
      </c>
      <c r="L131" s="163"/>
      <c r="M131" s="85" t="s">
        <v>1</v>
      </c>
      <c r="N131" s="86" t="s">
        <v>41</v>
      </c>
      <c r="O131" s="86" t="s">
        <v>159</v>
      </c>
      <c r="P131" s="86" t="s">
        <v>160</v>
      </c>
      <c r="Q131" s="86" t="s">
        <v>161</v>
      </c>
      <c r="R131" s="86" t="s">
        <v>162</v>
      </c>
      <c r="S131" s="86" t="s">
        <v>163</v>
      </c>
      <c r="T131" s="87" t="s">
        <v>164</v>
      </c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</row>
    <row r="132" s="2" customFormat="1" ht="22.8" customHeight="1">
      <c r="A132" s="37"/>
      <c r="B132" s="38"/>
      <c r="C132" s="92" t="s">
        <v>165</v>
      </c>
      <c r="D132" s="37"/>
      <c r="E132" s="37"/>
      <c r="F132" s="37"/>
      <c r="G132" s="37"/>
      <c r="H132" s="37"/>
      <c r="I132" s="37"/>
      <c r="J132" s="164">
        <f>BK132</f>
        <v>0</v>
      </c>
      <c r="K132" s="37"/>
      <c r="L132" s="38"/>
      <c r="M132" s="88"/>
      <c r="N132" s="72"/>
      <c r="O132" s="89"/>
      <c r="P132" s="165">
        <f>P133+P152+P205</f>
        <v>0</v>
      </c>
      <c r="Q132" s="89"/>
      <c r="R132" s="165">
        <f>R133+R152+R205</f>
        <v>2.5099479999999996</v>
      </c>
      <c r="S132" s="89"/>
      <c r="T132" s="166">
        <f>T133+T152+T205</f>
        <v>0.31368000000000001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8" t="s">
        <v>76</v>
      </c>
      <c r="AU132" s="18" t="s">
        <v>124</v>
      </c>
      <c r="BK132" s="167">
        <f>BK133+BK152+BK205</f>
        <v>0</v>
      </c>
    </row>
    <row r="133" s="12" customFormat="1" ht="25.92" customHeight="1">
      <c r="A133" s="12"/>
      <c r="B133" s="168"/>
      <c r="C133" s="12"/>
      <c r="D133" s="169" t="s">
        <v>76</v>
      </c>
      <c r="E133" s="170" t="s">
        <v>166</v>
      </c>
      <c r="F133" s="170" t="s">
        <v>167</v>
      </c>
      <c r="G133" s="12"/>
      <c r="H133" s="12"/>
      <c r="I133" s="171"/>
      <c r="J133" s="156">
        <f>BK133</f>
        <v>0</v>
      </c>
      <c r="K133" s="12"/>
      <c r="L133" s="168"/>
      <c r="M133" s="172"/>
      <c r="N133" s="173"/>
      <c r="O133" s="173"/>
      <c r="P133" s="174">
        <f>P134+P137+P139+P143+P150</f>
        <v>0</v>
      </c>
      <c r="Q133" s="173"/>
      <c r="R133" s="174">
        <f>R134+R137+R139+R143+R150</f>
        <v>0.49762799999999996</v>
      </c>
      <c r="S133" s="173"/>
      <c r="T133" s="175">
        <f>T134+T137+T139+T143+T150</f>
        <v>0.31368000000000001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9" t="s">
        <v>84</v>
      </c>
      <c r="AT133" s="176" t="s">
        <v>76</v>
      </c>
      <c r="AU133" s="176" t="s">
        <v>77</v>
      </c>
      <c r="AY133" s="169" t="s">
        <v>168</v>
      </c>
      <c r="BK133" s="177">
        <f>BK134+BK137+BK139+BK143+BK150</f>
        <v>0</v>
      </c>
    </row>
    <row r="134" s="12" customFormat="1" ht="22.8" customHeight="1">
      <c r="A134" s="12"/>
      <c r="B134" s="168"/>
      <c r="C134" s="12"/>
      <c r="D134" s="169" t="s">
        <v>76</v>
      </c>
      <c r="E134" s="178" t="s">
        <v>181</v>
      </c>
      <c r="F134" s="178" t="s">
        <v>297</v>
      </c>
      <c r="G134" s="12"/>
      <c r="H134" s="12"/>
      <c r="I134" s="171"/>
      <c r="J134" s="179">
        <f>BK134</f>
        <v>0</v>
      </c>
      <c r="K134" s="12"/>
      <c r="L134" s="168"/>
      <c r="M134" s="172"/>
      <c r="N134" s="173"/>
      <c r="O134" s="173"/>
      <c r="P134" s="174">
        <f>SUM(P135:P136)</f>
        <v>0</v>
      </c>
      <c r="Q134" s="173"/>
      <c r="R134" s="174">
        <f>SUM(R135:R136)</f>
        <v>0.43791999999999998</v>
      </c>
      <c r="S134" s="173"/>
      <c r="T134" s="175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9" t="s">
        <v>84</v>
      </c>
      <c r="AT134" s="176" t="s">
        <v>76</v>
      </c>
      <c r="AU134" s="176" t="s">
        <v>84</v>
      </c>
      <c r="AY134" s="169" t="s">
        <v>168</v>
      </c>
      <c r="BK134" s="177">
        <f>SUM(BK135:BK136)</f>
        <v>0</v>
      </c>
    </row>
    <row r="135" s="2" customFormat="1" ht="24.15" customHeight="1">
      <c r="A135" s="37"/>
      <c r="B135" s="180"/>
      <c r="C135" s="181" t="s">
        <v>84</v>
      </c>
      <c r="D135" s="181" t="s">
        <v>171</v>
      </c>
      <c r="E135" s="182" t="s">
        <v>1771</v>
      </c>
      <c r="F135" s="183" t="s">
        <v>1772</v>
      </c>
      <c r="G135" s="184" t="s">
        <v>316</v>
      </c>
      <c r="H135" s="185">
        <v>4</v>
      </c>
      <c r="I135" s="186"/>
      <c r="J135" s="187">
        <f>ROUND(I135*H135,2)</f>
        <v>0</v>
      </c>
      <c r="K135" s="188"/>
      <c r="L135" s="38"/>
      <c r="M135" s="189" t="s">
        <v>1</v>
      </c>
      <c r="N135" s="190" t="s">
        <v>42</v>
      </c>
      <c r="O135" s="76"/>
      <c r="P135" s="191">
        <f>O135*H135</f>
        <v>0</v>
      </c>
      <c r="Q135" s="191">
        <v>0.012619999999999999</v>
      </c>
      <c r="R135" s="191">
        <f>Q135*H135</f>
        <v>0.050479999999999997</v>
      </c>
      <c r="S135" s="191">
        <v>0</v>
      </c>
      <c r="T135" s="192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3" t="s">
        <v>175</v>
      </c>
      <c r="AT135" s="193" t="s">
        <v>171</v>
      </c>
      <c r="AU135" s="193" t="s">
        <v>86</v>
      </c>
      <c r="AY135" s="18" t="s">
        <v>168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8" t="s">
        <v>84</v>
      </c>
      <c r="BK135" s="194">
        <f>ROUND(I135*H135,2)</f>
        <v>0</v>
      </c>
      <c r="BL135" s="18" t="s">
        <v>175</v>
      </c>
      <c r="BM135" s="193" t="s">
        <v>2440</v>
      </c>
    </row>
    <row r="136" s="2" customFormat="1" ht="33" customHeight="1">
      <c r="A136" s="37"/>
      <c r="B136" s="180"/>
      <c r="C136" s="181" t="s">
        <v>86</v>
      </c>
      <c r="D136" s="181" t="s">
        <v>171</v>
      </c>
      <c r="E136" s="182" t="s">
        <v>1600</v>
      </c>
      <c r="F136" s="183" t="s">
        <v>1601</v>
      </c>
      <c r="G136" s="184" t="s">
        <v>316</v>
      </c>
      <c r="H136" s="185">
        <v>8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42</v>
      </c>
      <c r="O136" s="76"/>
      <c r="P136" s="191">
        <f>O136*H136</f>
        <v>0</v>
      </c>
      <c r="Q136" s="191">
        <v>0.048430000000000001</v>
      </c>
      <c r="R136" s="191">
        <f>Q136*H136</f>
        <v>0.38744000000000001</v>
      </c>
      <c r="S136" s="191">
        <v>0</v>
      </c>
      <c r="T136" s="192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3" t="s">
        <v>175</v>
      </c>
      <c r="AT136" s="193" t="s">
        <v>171</v>
      </c>
      <c r="AU136" s="193" t="s">
        <v>86</v>
      </c>
      <c r="AY136" s="18" t="s">
        <v>168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8" t="s">
        <v>84</v>
      </c>
      <c r="BK136" s="194">
        <f>ROUND(I136*H136,2)</f>
        <v>0</v>
      </c>
      <c r="BL136" s="18" t="s">
        <v>175</v>
      </c>
      <c r="BM136" s="193" t="s">
        <v>2441</v>
      </c>
    </row>
    <row r="137" s="12" customFormat="1" ht="22.8" customHeight="1">
      <c r="A137" s="12"/>
      <c r="B137" s="168"/>
      <c r="C137" s="12"/>
      <c r="D137" s="169" t="s">
        <v>76</v>
      </c>
      <c r="E137" s="178" t="s">
        <v>175</v>
      </c>
      <c r="F137" s="178" t="s">
        <v>375</v>
      </c>
      <c r="G137" s="12"/>
      <c r="H137" s="12"/>
      <c r="I137" s="171"/>
      <c r="J137" s="179">
        <f>BK137</f>
        <v>0</v>
      </c>
      <c r="K137" s="12"/>
      <c r="L137" s="168"/>
      <c r="M137" s="172"/>
      <c r="N137" s="173"/>
      <c r="O137" s="173"/>
      <c r="P137" s="174">
        <f>P138</f>
        <v>0</v>
      </c>
      <c r="Q137" s="173"/>
      <c r="R137" s="174">
        <f>R138</f>
        <v>0.0591</v>
      </c>
      <c r="S137" s="173"/>
      <c r="T137" s="175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9" t="s">
        <v>84</v>
      </c>
      <c r="AT137" s="176" t="s">
        <v>76</v>
      </c>
      <c r="AU137" s="176" t="s">
        <v>84</v>
      </c>
      <c r="AY137" s="169" t="s">
        <v>168</v>
      </c>
      <c r="BK137" s="177">
        <f>BK138</f>
        <v>0</v>
      </c>
    </row>
    <row r="138" s="2" customFormat="1" ht="24.15" customHeight="1">
      <c r="A138" s="37"/>
      <c r="B138" s="180"/>
      <c r="C138" s="181" t="s">
        <v>181</v>
      </c>
      <c r="D138" s="181" t="s">
        <v>171</v>
      </c>
      <c r="E138" s="182" t="s">
        <v>1775</v>
      </c>
      <c r="F138" s="183" t="s">
        <v>1776</v>
      </c>
      <c r="G138" s="184" t="s">
        <v>316</v>
      </c>
      <c r="H138" s="185">
        <v>3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42</v>
      </c>
      <c r="O138" s="76"/>
      <c r="P138" s="191">
        <f>O138*H138</f>
        <v>0</v>
      </c>
      <c r="Q138" s="191">
        <v>0.019699999999999999</v>
      </c>
      <c r="R138" s="191">
        <f>Q138*H138</f>
        <v>0.0591</v>
      </c>
      <c r="S138" s="191">
        <v>0</v>
      </c>
      <c r="T138" s="19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3" t="s">
        <v>175</v>
      </c>
      <c r="AT138" s="193" t="s">
        <v>171</v>
      </c>
      <c r="AU138" s="193" t="s">
        <v>86</v>
      </c>
      <c r="AY138" s="18" t="s">
        <v>168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84</v>
      </c>
      <c r="BK138" s="194">
        <f>ROUND(I138*H138,2)</f>
        <v>0</v>
      </c>
      <c r="BL138" s="18" t="s">
        <v>175</v>
      </c>
      <c r="BM138" s="193" t="s">
        <v>2442</v>
      </c>
    </row>
    <row r="139" s="12" customFormat="1" ht="22.8" customHeight="1">
      <c r="A139" s="12"/>
      <c r="B139" s="168"/>
      <c r="C139" s="12"/>
      <c r="D139" s="169" t="s">
        <v>76</v>
      </c>
      <c r="E139" s="178" t="s">
        <v>215</v>
      </c>
      <c r="F139" s="178" t="s">
        <v>620</v>
      </c>
      <c r="G139" s="12"/>
      <c r="H139" s="12"/>
      <c r="I139" s="171"/>
      <c r="J139" s="179">
        <f>BK139</f>
        <v>0</v>
      </c>
      <c r="K139" s="12"/>
      <c r="L139" s="168"/>
      <c r="M139" s="172"/>
      <c r="N139" s="173"/>
      <c r="O139" s="173"/>
      <c r="P139" s="174">
        <f>SUM(P140:P142)</f>
        <v>0</v>
      </c>
      <c r="Q139" s="173"/>
      <c r="R139" s="174">
        <f>SUM(R140:R142)</f>
        <v>0.00060800000000000003</v>
      </c>
      <c r="S139" s="173"/>
      <c r="T139" s="175">
        <f>SUM(T140:T142)</f>
        <v>0.31368000000000001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9" t="s">
        <v>84</v>
      </c>
      <c r="AT139" s="176" t="s">
        <v>76</v>
      </c>
      <c r="AU139" s="176" t="s">
        <v>84</v>
      </c>
      <c r="AY139" s="169" t="s">
        <v>168</v>
      </c>
      <c r="BK139" s="177">
        <f>SUM(BK140:BK142)</f>
        <v>0</v>
      </c>
    </row>
    <row r="140" s="2" customFormat="1" ht="24.15" customHeight="1">
      <c r="A140" s="37"/>
      <c r="B140" s="180"/>
      <c r="C140" s="181" t="s">
        <v>175</v>
      </c>
      <c r="D140" s="181" t="s">
        <v>171</v>
      </c>
      <c r="E140" s="182" t="s">
        <v>1778</v>
      </c>
      <c r="F140" s="183" t="s">
        <v>1779</v>
      </c>
      <c r="G140" s="184" t="s">
        <v>316</v>
      </c>
      <c r="H140" s="185">
        <v>4</v>
      </c>
      <c r="I140" s="186"/>
      <c r="J140" s="187">
        <f>ROUND(I140*H140,2)</f>
        <v>0</v>
      </c>
      <c r="K140" s="188"/>
      <c r="L140" s="38"/>
      <c r="M140" s="189" t="s">
        <v>1</v>
      </c>
      <c r="N140" s="190" t="s">
        <v>42</v>
      </c>
      <c r="O140" s="76"/>
      <c r="P140" s="191">
        <f>O140*H140</f>
        <v>0</v>
      </c>
      <c r="Q140" s="191">
        <v>0</v>
      </c>
      <c r="R140" s="191">
        <f>Q140*H140</f>
        <v>0</v>
      </c>
      <c r="S140" s="191">
        <v>0.053999999999999999</v>
      </c>
      <c r="T140" s="192">
        <f>S140*H140</f>
        <v>0.216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93" t="s">
        <v>175</v>
      </c>
      <c r="AT140" s="193" t="s">
        <v>171</v>
      </c>
      <c r="AU140" s="193" t="s">
        <v>86</v>
      </c>
      <c r="AY140" s="18" t="s">
        <v>168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18" t="s">
        <v>84</v>
      </c>
      <c r="BK140" s="194">
        <f>ROUND(I140*H140,2)</f>
        <v>0</v>
      </c>
      <c r="BL140" s="18" t="s">
        <v>175</v>
      </c>
      <c r="BM140" s="193" t="s">
        <v>2443</v>
      </c>
    </row>
    <row r="141" s="2" customFormat="1" ht="24.15" customHeight="1">
      <c r="A141" s="37"/>
      <c r="B141" s="180"/>
      <c r="C141" s="181" t="s">
        <v>190</v>
      </c>
      <c r="D141" s="181" t="s">
        <v>171</v>
      </c>
      <c r="E141" s="182" t="s">
        <v>1781</v>
      </c>
      <c r="F141" s="183" t="s">
        <v>1782</v>
      </c>
      <c r="G141" s="184" t="s">
        <v>316</v>
      </c>
      <c r="H141" s="185">
        <v>3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42</v>
      </c>
      <c r="O141" s="76"/>
      <c r="P141" s="191">
        <f>O141*H141</f>
        <v>0</v>
      </c>
      <c r="Q141" s="191">
        <v>0</v>
      </c>
      <c r="R141" s="191">
        <f>Q141*H141</f>
        <v>0</v>
      </c>
      <c r="S141" s="191">
        <v>0.032000000000000001</v>
      </c>
      <c r="T141" s="192">
        <f>S141*H141</f>
        <v>0.096000000000000002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3" t="s">
        <v>175</v>
      </c>
      <c r="AT141" s="193" t="s">
        <v>171</v>
      </c>
      <c r="AU141" s="193" t="s">
        <v>86</v>
      </c>
      <c r="AY141" s="18" t="s">
        <v>168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8" t="s">
        <v>84</v>
      </c>
      <c r="BK141" s="194">
        <f>ROUND(I141*H141,2)</f>
        <v>0</v>
      </c>
      <c r="BL141" s="18" t="s">
        <v>175</v>
      </c>
      <c r="BM141" s="193" t="s">
        <v>2444</v>
      </c>
    </row>
    <row r="142" s="2" customFormat="1" ht="24.15" customHeight="1">
      <c r="A142" s="37"/>
      <c r="B142" s="180"/>
      <c r="C142" s="181" t="s">
        <v>194</v>
      </c>
      <c r="D142" s="181" t="s">
        <v>171</v>
      </c>
      <c r="E142" s="182" t="s">
        <v>1603</v>
      </c>
      <c r="F142" s="183" t="s">
        <v>1604</v>
      </c>
      <c r="G142" s="184" t="s">
        <v>520</v>
      </c>
      <c r="H142" s="185">
        <v>0.80000000000000004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42</v>
      </c>
      <c r="O142" s="76"/>
      <c r="P142" s="191">
        <f>O142*H142</f>
        <v>0</v>
      </c>
      <c r="Q142" s="191">
        <v>0.00076000000000000004</v>
      </c>
      <c r="R142" s="191">
        <f>Q142*H142</f>
        <v>0.00060800000000000003</v>
      </c>
      <c r="S142" s="191">
        <v>0.0020999999999999999</v>
      </c>
      <c r="T142" s="192">
        <f>S142*H142</f>
        <v>0.0016800000000000001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3" t="s">
        <v>175</v>
      </c>
      <c r="AT142" s="193" t="s">
        <v>171</v>
      </c>
      <c r="AU142" s="193" t="s">
        <v>86</v>
      </c>
      <c r="AY142" s="18" t="s">
        <v>168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84</v>
      </c>
      <c r="BK142" s="194">
        <f>ROUND(I142*H142,2)</f>
        <v>0</v>
      </c>
      <c r="BL142" s="18" t="s">
        <v>175</v>
      </c>
      <c r="BM142" s="193" t="s">
        <v>2445</v>
      </c>
    </row>
    <row r="143" s="12" customFormat="1" ht="22.8" customHeight="1">
      <c r="A143" s="12"/>
      <c r="B143" s="168"/>
      <c r="C143" s="12"/>
      <c r="D143" s="169" t="s">
        <v>76</v>
      </c>
      <c r="E143" s="178" t="s">
        <v>709</v>
      </c>
      <c r="F143" s="178" t="s">
        <v>710</v>
      </c>
      <c r="G143" s="12"/>
      <c r="H143" s="12"/>
      <c r="I143" s="171"/>
      <c r="J143" s="179">
        <f>BK143</f>
        <v>0</v>
      </c>
      <c r="K143" s="12"/>
      <c r="L143" s="168"/>
      <c r="M143" s="172"/>
      <c r="N143" s="173"/>
      <c r="O143" s="173"/>
      <c r="P143" s="174">
        <f>SUM(P144:P149)</f>
        <v>0</v>
      </c>
      <c r="Q143" s="173"/>
      <c r="R143" s="174">
        <f>SUM(R144:R149)</f>
        <v>0</v>
      </c>
      <c r="S143" s="173"/>
      <c r="T143" s="175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9" t="s">
        <v>84</v>
      </c>
      <c r="AT143" s="176" t="s">
        <v>76</v>
      </c>
      <c r="AU143" s="176" t="s">
        <v>84</v>
      </c>
      <c r="AY143" s="169" t="s">
        <v>168</v>
      </c>
      <c r="BK143" s="177">
        <f>SUM(BK144:BK149)</f>
        <v>0</v>
      </c>
    </row>
    <row r="144" s="2" customFormat="1" ht="24.15" customHeight="1">
      <c r="A144" s="37"/>
      <c r="B144" s="180"/>
      <c r="C144" s="181" t="s">
        <v>199</v>
      </c>
      <c r="D144" s="181" t="s">
        <v>171</v>
      </c>
      <c r="E144" s="182" t="s">
        <v>1612</v>
      </c>
      <c r="F144" s="183" t="s">
        <v>1613</v>
      </c>
      <c r="G144" s="184" t="s">
        <v>242</v>
      </c>
      <c r="H144" s="185">
        <v>0.314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42</v>
      </c>
      <c r="O144" s="76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3" t="s">
        <v>175</v>
      </c>
      <c r="AT144" s="193" t="s">
        <v>171</v>
      </c>
      <c r="AU144" s="193" t="s">
        <v>86</v>
      </c>
      <c r="AY144" s="18" t="s">
        <v>168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8" t="s">
        <v>84</v>
      </c>
      <c r="BK144" s="194">
        <f>ROUND(I144*H144,2)</f>
        <v>0</v>
      </c>
      <c r="BL144" s="18" t="s">
        <v>175</v>
      </c>
      <c r="BM144" s="193" t="s">
        <v>2446</v>
      </c>
    </row>
    <row r="145" s="2" customFormat="1" ht="24.15" customHeight="1">
      <c r="A145" s="37"/>
      <c r="B145" s="180"/>
      <c r="C145" s="181" t="s">
        <v>203</v>
      </c>
      <c r="D145" s="181" t="s">
        <v>171</v>
      </c>
      <c r="E145" s="182" t="s">
        <v>716</v>
      </c>
      <c r="F145" s="183" t="s">
        <v>717</v>
      </c>
      <c r="G145" s="184" t="s">
        <v>242</v>
      </c>
      <c r="H145" s="185">
        <v>0.314</v>
      </c>
      <c r="I145" s="186"/>
      <c r="J145" s="187">
        <f>ROUND(I145*H145,2)</f>
        <v>0</v>
      </c>
      <c r="K145" s="188"/>
      <c r="L145" s="38"/>
      <c r="M145" s="189" t="s">
        <v>1</v>
      </c>
      <c r="N145" s="190" t="s">
        <v>42</v>
      </c>
      <c r="O145" s="76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3" t="s">
        <v>250</v>
      </c>
      <c r="AT145" s="193" t="s">
        <v>171</v>
      </c>
      <c r="AU145" s="193" t="s">
        <v>86</v>
      </c>
      <c r="AY145" s="18" t="s">
        <v>168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8" t="s">
        <v>84</v>
      </c>
      <c r="BK145" s="194">
        <f>ROUND(I145*H145,2)</f>
        <v>0</v>
      </c>
      <c r="BL145" s="18" t="s">
        <v>250</v>
      </c>
      <c r="BM145" s="193" t="s">
        <v>2447</v>
      </c>
    </row>
    <row r="146" s="2" customFormat="1" ht="24.15" customHeight="1">
      <c r="A146" s="37"/>
      <c r="B146" s="180"/>
      <c r="C146" s="181" t="s">
        <v>215</v>
      </c>
      <c r="D146" s="181" t="s">
        <v>171</v>
      </c>
      <c r="E146" s="182" t="s">
        <v>720</v>
      </c>
      <c r="F146" s="183" t="s">
        <v>721</v>
      </c>
      <c r="G146" s="184" t="s">
        <v>242</v>
      </c>
      <c r="H146" s="185">
        <v>6.2800000000000002</v>
      </c>
      <c r="I146" s="186"/>
      <c r="J146" s="187">
        <f>ROUND(I146*H146,2)</f>
        <v>0</v>
      </c>
      <c r="K146" s="188"/>
      <c r="L146" s="38"/>
      <c r="M146" s="189" t="s">
        <v>1</v>
      </c>
      <c r="N146" s="190" t="s">
        <v>42</v>
      </c>
      <c r="O146" s="76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93" t="s">
        <v>175</v>
      </c>
      <c r="AT146" s="193" t="s">
        <v>171</v>
      </c>
      <c r="AU146" s="193" t="s">
        <v>86</v>
      </c>
      <c r="AY146" s="18" t="s">
        <v>168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18" t="s">
        <v>84</v>
      </c>
      <c r="BK146" s="194">
        <f>ROUND(I146*H146,2)</f>
        <v>0</v>
      </c>
      <c r="BL146" s="18" t="s">
        <v>175</v>
      </c>
      <c r="BM146" s="193" t="s">
        <v>2448</v>
      </c>
    </row>
    <row r="147" s="13" customFormat="1">
      <c r="A147" s="13"/>
      <c r="B147" s="211"/>
      <c r="C147" s="13"/>
      <c r="D147" s="195" t="s">
        <v>220</v>
      </c>
      <c r="E147" s="13"/>
      <c r="F147" s="213" t="s">
        <v>1788</v>
      </c>
      <c r="G147" s="13"/>
      <c r="H147" s="214">
        <v>6.2800000000000002</v>
      </c>
      <c r="I147" s="215"/>
      <c r="J147" s="13"/>
      <c r="K147" s="13"/>
      <c r="L147" s="211"/>
      <c r="M147" s="216"/>
      <c r="N147" s="217"/>
      <c r="O147" s="217"/>
      <c r="P147" s="217"/>
      <c r="Q147" s="217"/>
      <c r="R147" s="217"/>
      <c r="S147" s="217"/>
      <c r="T147" s="21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12" t="s">
        <v>220</v>
      </c>
      <c r="AU147" s="212" t="s">
        <v>86</v>
      </c>
      <c r="AV147" s="13" t="s">
        <v>86</v>
      </c>
      <c r="AW147" s="13" t="s">
        <v>3</v>
      </c>
      <c r="AX147" s="13" t="s">
        <v>84</v>
      </c>
      <c r="AY147" s="212" t="s">
        <v>168</v>
      </c>
    </row>
    <row r="148" s="2" customFormat="1" ht="33" customHeight="1">
      <c r="A148" s="37"/>
      <c r="B148" s="180"/>
      <c r="C148" s="181" t="s">
        <v>222</v>
      </c>
      <c r="D148" s="181" t="s">
        <v>171</v>
      </c>
      <c r="E148" s="182" t="s">
        <v>1618</v>
      </c>
      <c r="F148" s="183" t="s">
        <v>1619</v>
      </c>
      <c r="G148" s="184" t="s">
        <v>242</v>
      </c>
      <c r="H148" s="185">
        <v>0.314</v>
      </c>
      <c r="I148" s="186"/>
      <c r="J148" s="187">
        <f>ROUND(I148*H148,2)</f>
        <v>0</v>
      </c>
      <c r="K148" s="188"/>
      <c r="L148" s="38"/>
      <c r="M148" s="189" t="s">
        <v>1</v>
      </c>
      <c r="N148" s="190" t="s">
        <v>42</v>
      </c>
      <c r="O148" s="76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3" t="s">
        <v>175</v>
      </c>
      <c r="AT148" s="193" t="s">
        <v>171</v>
      </c>
      <c r="AU148" s="193" t="s">
        <v>86</v>
      </c>
      <c r="AY148" s="18" t="s">
        <v>168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84</v>
      </c>
      <c r="BK148" s="194">
        <f>ROUND(I148*H148,2)</f>
        <v>0</v>
      </c>
      <c r="BL148" s="18" t="s">
        <v>175</v>
      </c>
      <c r="BM148" s="193" t="s">
        <v>2449</v>
      </c>
    </row>
    <row r="149" s="2" customFormat="1" ht="24.15" customHeight="1">
      <c r="A149" s="37"/>
      <c r="B149" s="180"/>
      <c r="C149" s="181" t="s">
        <v>169</v>
      </c>
      <c r="D149" s="181" t="s">
        <v>171</v>
      </c>
      <c r="E149" s="182" t="s">
        <v>1621</v>
      </c>
      <c r="F149" s="183" t="s">
        <v>1622</v>
      </c>
      <c r="G149" s="184" t="s">
        <v>242</v>
      </c>
      <c r="H149" s="185">
        <v>0.314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42</v>
      </c>
      <c r="O149" s="76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3" t="s">
        <v>175</v>
      </c>
      <c r="AT149" s="193" t="s">
        <v>171</v>
      </c>
      <c r="AU149" s="193" t="s">
        <v>86</v>
      </c>
      <c r="AY149" s="18" t="s">
        <v>168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84</v>
      </c>
      <c r="BK149" s="194">
        <f>ROUND(I149*H149,2)</f>
        <v>0</v>
      </c>
      <c r="BL149" s="18" t="s">
        <v>175</v>
      </c>
      <c r="BM149" s="193" t="s">
        <v>2450</v>
      </c>
    </row>
    <row r="150" s="12" customFormat="1" ht="22.8" customHeight="1">
      <c r="A150" s="12"/>
      <c r="B150" s="168"/>
      <c r="C150" s="12"/>
      <c r="D150" s="169" t="s">
        <v>76</v>
      </c>
      <c r="E150" s="178" t="s">
        <v>728</v>
      </c>
      <c r="F150" s="178" t="s">
        <v>729</v>
      </c>
      <c r="G150" s="12"/>
      <c r="H150" s="12"/>
      <c r="I150" s="171"/>
      <c r="J150" s="179">
        <f>BK150</f>
        <v>0</v>
      </c>
      <c r="K150" s="12"/>
      <c r="L150" s="168"/>
      <c r="M150" s="172"/>
      <c r="N150" s="173"/>
      <c r="O150" s="173"/>
      <c r="P150" s="174">
        <f>P151</f>
        <v>0</v>
      </c>
      <c r="Q150" s="173"/>
      <c r="R150" s="174">
        <f>R151</f>
        <v>0</v>
      </c>
      <c r="S150" s="173"/>
      <c r="T150" s="175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9" t="s">
        <v>84</v>
      </c>
      <c r="AT150" s="176" t="s">
        <v>76</v>
      </c>
      <c r="AU150" s="176" t="s">
        <v>84</v>
      </c>
      <c r="AY150" s="169" t="s">
        <v>168</v>
      </c>
      <c r="BK150" s="177">
        <f>BK151</f>
        <v>0</v>
      </c>
    </row>
    <row r="151" s="2" customFormat="1" ht="24.15" customHeight="1">
      <c r="A151" s="37"/>
      <c r="B151" s="180"/>
      <c r="C151" s="181" t="s">
        <v>8</v>
      </c>
      <c r="D151" s="181" t="s">
        <v>171</v>
      </c>
      <c r="E151" s="182" t="s">
        <v>1624</v>
      </c>
      <c r="F151" s="183" t="s">
        <v>1625</v>
      </c>
      <c r="G151" s="184" t="s">
        <v>242</v>
      </c>
      <c r="H151" s="185">
        <v>0.498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42</v>
      </c>
      <c r="O151" s="76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3" t="s">
        <v>175</v>
      </c>
      <c r="AT151" s="193" t="s">
        <v>171</v>
      </c>
      <c r="AU151" s="193" t="s">
        <v>86</v>
      </c>
      <c r="AY151" s="18" t="s">
        <v>168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84</v>
      </c>
      <c r="BK151" s="194">
        <f>ROUND(I151*H151,2)</f>
        <v>0</v>
      </c>
      <c r="BL151" s="18" t="s">
        <v>175</v>
      </c>
      <c r="BM151" s="193" t="s">
        <v>2451</v>
      </c>
    </row>
    <row r="152" s="12" customFormat="1" ht="25.92" customHeight="1">
      <c r="A152" s="12"/>
      <c r="B152" s="168"/>
      <c r="C152" s="12"/>
      <c r="D152" s="169" t="s">
        <v>76</v>
      </c>
      <c r="E152" s="170" t="s">
        <v>734</v>
      </c>
      <c r="F152" s="170" t="s">
        <v>735</v>
      </c>
      <c r="G152" s="12"/>
      <c r="H152" s="12"/>
      <c r="I152" s="171"/>
      <c r="J152" s="156">
        <f>BK152</f>
        <v>0</v>
      </c>
      <c r="K152" s="12"/>
      <c r="L152" s="168"/>
      <c r="M152" s="172"/>
      <c r="N152" s="173"/>
      <c r="O152" s="173"/>
      <c r="P152" s="174">
        <f>P153+P167+P173+P181</f>
        <v>0</v>
      </c>
      <c r="Q152" s="173"/>
      <c r="R152" s="174">
        <f>R153+R167+R173+R181</f>
        <v>2.0123199999999999</v>
      </c>
      <c r="S152" s="173"/>
      <c r="T152" s="175">
        <f>T153+T167+T173+T181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9" t="s">
        <v>86</v>
      </c>
      <c r="AT152" s="176" t="s">
        <v>76</v>
      </c>
      <c r="AU152" s="176" t="s">
        <v>77</v>
      </c>
      <c r="AY152" s="169" t="s">
        <v>168</v>
      </c>
      <c r="BK152" s="177">
        <f>BK153+BK167+BK173+BK181</f>
        <v>0</v>
      </c>
    </row>
    <row r="153" s="12" customFormat="1" ht="22.8" customHeight="1">
      <c r="A153" s="12"/>
      <c r="B153" s="168"/>
      <c r="C153" s="12"/>
      <c r="D153" s="169" t="s">
        <v>76</v>
      </c>
      <c r="E153" s="178" t="s">
        <v>861</v>
      </c>
      <c r="F153" s="178" t="s">
        <v>862</v>
      </c>
      <c r="G153" s="12"/>
      <c r="H153" s="12"/>
      <c r="I153" s="171"/>
      <c r="J153" s="179">
        <f>BK153</f>
        <v>0</v>
      </c>
      <c r="K153" s="12"/>
      <c r="L153" s="168"/>
      <c r="M153" s="172"/>
      <c r="N153" s="173"/>
      <c r="O153" s="173"/>
      <c r="P153" s="174">
        <f>SUM(P154:P166)</f>
        <v>0</v>
      </c>
      <c r="Q153" s="173"/>
      <c r="R153" s="174">
        <f>SUM(R154:R166)</f>
        <v>0.77326000000000006</v>
      </c>
      <c r="S153" s="173"/>
      <c r="T153" s="175">
        <f>SUM(T154:T166)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9" t="s">
        <v>86</v>
      </c>
      <c r="AT153" s="176" t="s">
        <v>76</v>
      </c>
      <c r="AU153" s="176" t="s">
        <v>84</v>
      </c>
      <c r="AY153" s="169" t="s">
        <v>168</v>
      </c>
      <c r="BK153" s="177">
        <f>SUM(BK154:BK166)</f>
        <v>0</v>
      </c>
    </row>
    <row r="154" s="2" customFormat="1" ht="24.15" customHeight="1">
      <c r="A154" s="37"/>
      <c r="B154" s="180"/>
      <c r="C154" s="181" t="s">
        <v>235</v>
      </c>
      <c r="D154" s="181" t="s">
        <v>171</v>
      </c>
      <c r="E154" s="182" t="s">
        <v>1792</v>
      </c>
      <c r="F154" s="183" t="s">
        <v>1793</v>
      </c>
      <c r="G154" s="184" t="s">
        <v>218</v>
      </c>
      <c r="H154" s="185">
        <v>40.5</v>
      </c>
      <c r="I154" s="186"/>
      <c r="J154" s="187">
        <f>ROUND(I154*H154,2)</f>
        <v>0</v>
      </c>
      <c r="K154" s="188"/>
      <c r="L154" s="38"/>
      <c r="M154" s="189" t="s">
        <v>1</v>
      </c>
      <c r="N154" s="190" t="s">
        <v>42</v>
      </c>
      <c r="O154" s="76"/>
      <c r="P154" s="191">
        <f>O154*H154</f>
        <v>0</v>
      </c>
      <c r="Q154" s="191">
        <v>0.00036000000000000002</v>
      </c>
      <c r="R154" s="191">
        <f>Q154*H154</f>
        <v>0.014580000000000001</v>
      </c>
      <c r="S154" s="191">
        <v>0</v>
      </c>
      <c r="T154" s="19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3" t="s">
        <v>250</v>
      </c>
      <c r="AT154" s="193" t="s">
        <v>171</v>
      </c>
      <c r="AU154" s="193" t="s">
        <v>86</v>
      </c>
      <c r="AY154" s="18" t="s">
        <v>168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8" t="s">
        <v>84</v>
      </c>
      <c r="BK154" s="194">
        <f>ROUND(I154*H154,2)</f>
        <v>0</v>
      </c>
      <c r="BL154" s="18" t="s">
        <v>250</v>
      </c>
      <c r="BM154" s="193" t="s">
        <v>2452</v>
      </c>
    </row>
    <row r="155" s="2" customFormat="1" ht="24.15" customHeight="1">
      <c r="A155" s="37"/>
      <c r="B155" s="180"/>
      <c r="C155" s="200" t="s">
        <v>239</v>
      </c>
      <c r="D155" s="200" t="s">
        <v>209</v>
      </c>
      <c r="E155" s="201" t="s">
        <v>1795</v>
      </c>
      <c r="F155" s="202" t="s">
        <v>1796</v>
      </c>
      <c r="G155" s="203" t="s">
        <v>218</v>
      </c>
      <c r="H155" s="204">
        <v>28.300000000000001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42</v>
      </c>
      <c r="O155" s="76"/>
      <c r="P155" s="191">
        <f>O155*H155</f>
        <v>0</v>
      </c>
      <c r="Q155" s="191">
        <v>0.0064999999999999997</v>
      </c>
      <c r="R155" s="191">
        <f>Q155*H155</f>
        <v>0.18395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333</v>
      </c>
      <c r="AT155" s="193" t="s">
        <v>209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250</v>
      </c>
      <c r="BM155" s="193" t="s">
        <v>2453</v>
      </c>
    </row>
    <row r="156" s="13" customFormat="1">
      <c r="A156" s="13"/>
      <c r="B156" s="211"/>
      <c r="C156" s="13"/>
      <c r="D156" s="195" t="s">
        <v>220</v>
      </c>
      <c r="E156" s="13"/>
      <c r="F156" s="213" t="s">
        <v>1798</v>
      </c>
      <c r="G156" s="13"/>
      <c r="H156" s="214">
        <v>28.300000000000001</v>
      </c>
      <c r="I156" s="215"/>
      <c r="J156" s="13"/>
      <c r="K156" s="13"/>
      <c r="L156" s="211"/>
      <c r="M156" s="216"/>
      <c r="N156" s="217"/>
      <c r="O156" s="217"/>
      <c r="P156" s="217"/>
      <c r="Q156" s="217"/>
      <c r="R156" s="217"/>
      <c r="S156" s="217"/>
      <c r="T156" s="21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12" t="s">
        <v>220</v>
      </c>
      <c r="AU156" s="212" t="s">
        <v>86</v>
      </c>
      <c r="AV156" s="13" t="s">
        <v>86</v>
      </c>
      <c r="AW156" s="13" t="s">
        <v>3</v>
      </c>
      <c r="AX156" s="13" t="s">
        <v>84</v>
      </c>
      <c r="AY156" s="212" t="s">
        <v>168</v>
      </c>
    </row>
    <row r="157" s="2" customFormat="1" ht="24.15" customHeight="1">
      <c r="A157" s="37"/>
      <c r="B157" s="180"/>
      <c r="C157" s="200" t="s">
        <v>245</v>
      </c>
      <c r="D157" s="200" t="s">
        <v>209</v>
      </c>
      <c r="E157" s="201" t="s">
        <v>1799</v>
      </c>
      <c r="F157" s="202" t="s">
        <v>1800</v>
      </c>
      <c r="G157" s="203" t="s">
        <v>218</v>
      </c>
      <c r="H157" s="204">
        <v>12.199999999999999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42</v>
      </c>
      <c r="O157" s="76"/>
      <c r="P157" s="191">
        <f>O157*H157</f>
        <v>0</v>
      </c>
      <c r="Q157" s="191">
        <v>0.002</v>
      </c>
      <c r="R157" s="191">
        <f>Q157*H157</f>
        <v>0.024399999999999998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333</v>
      </c>
      <c r="AT157" s="193" t="s">
        <v>209</v>
      </c>
      <c r="AU157" s="193" t="s">
        <v>86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250</v>
      </c>
      <c r="BM157" s="193" t="s">
        <v>2454</v>
      </c>
    </row>
    <row r="158" s="13" customFormat="1">
      <c r="A158" s="13"/>
      <c r="B158" s="211"/>
      <c r="C158" s="13"/>
      <c r="D158" s="195" t="s">
        <v>220</v>
      </c>
      <c r="E158" s="13"/>
      <c r="F158" s="213" t="s">
        <v>1802</v>
      </c>
      <c r="G158" s="13"/>
      <c r="H158" s="214">
        <v>12.199999999999999</v>
      </c>
      <c r="I158" s="215"/>
      <c r="J158" s="13"/>
      <c r="K158" s="13"/>
      <c r="L158" s="211"/>
      <c r="M158" s="216"/>
      <c r="N158" s="217"/>
      <c r="O158" s="217"/>
      <c r="P158" s="217"/>
      <c r="Q158" s="217"/>
      <c r="R158" s="217"/>
      <c r="S158" s="217"/>
      <c r="T158" s="21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12" t="s">
        <v>220</v>
      </c>
      <c r="AU158" s="212" t="s">
        <v>86</v>
      </c>
      <c r="AV158" s="13" t="s">
        <v>86</v>
      </c>
      <c r="AW158" s="13" t="s">
        <v>3</v>
      </c>
      <c r="AX158" s="13" t="s">
        <v>84</v>
      </c>
      <c r="AY158" s="212" t="s">
        <v>168</v>
      </c>
    </row>
    <row r="159" s="2" customFormat="1" ht="24.15" customHeight="1">
      <c r="A159" s="37"/>
      <c r="B159" s="180"/>
      <c r="C159" s="181" t="s">
        <v>250</v>
      </c>
      <c r="D159" s="181" t="s">
        <v>171</v>
      </c>
      <c r="E159" s="182" t="s">
        <v>1803</v>
      </c>
      <c r="F159" s="183" t="s">
        <v>1804</v>
      </c>
      <c r="G159" s="184" t="s">
        <v>218</v>
      </c>
      <c r="H159" s="185">
        <v>14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42</v>
      </c>
      <c r="O159" s="76"/>
      <c r="P159" s="191">
        <f>O159*H159</f>
        <v>0</v>
      </c>
      <c r="Q159" s="191">
        <v>0.00052999999999999998</v>
      </c>
      <c r="R159" s="191">
        <f>Q159*H159</f>
        <v>0.0074199999999999995</v>
      </c>
      <c r="S159" s="191">
        <v>0</v>
      </c>
      <c r="T159" s="19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3" t="s">
        <v>250</v>
      </c>
      <c r="AT159" s="193" t="s">
        <v>171</v>
      </c>
      <c r="AU159" s="193" t="s">
        <v>86</v>
      </c>
      <c r="AY159" s="18" t="s">
        <v>168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84</v>
      </c>
      <c r="BK159" s="194">
        <f>ROUND(I159*H159,2)</f>
        <v>0</v>
      </c>
      <c r="BL159" s="18" t="s">
        <v>250</v>
      </c>
      <c r="BM159" s="193" t="s">
        <v>2455</v>
      </c>
    </row>
    <row r="160" s="2" customFormat="1" ht="24.15" customHeight="1">
      <c r="A160" s="37"/>
      <c r="B160" s="180"/>
      <c r="C160" s="200" t="s">
        <v>255</v>
      </c>
      <c r="D160" s="200" t="s">
        <v>209</v>
      </c>
      <c r="E160" s="201" t="s">
        <v>1806</v>
      </c>
      <c r="F160" s="202" t="s">
        <v>1807</v>
      </c>
      <c r="G160" s="203" t="s">
        <v>218</v>
      </c>
      <c r="H160" s="204">
        <v>9.8000000000000007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42</v>
      </c>
      <c r="O160" s="76"/>
      <c r="P160" s="191">
        <f>O160*H160</f>
        <v>0</v>
      </c>
      <c r="Q160" s="191">
        <v>0.001</v>
      </c>
      <c r="R160" s="191">
        <f>Q160*H160</f>
        <v>0.0098000000000000014</v>
      </c>
      <c r="S160" s="191">
        <v>0</v>
      </c>
      <c r="T160" s="19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333</v>
      </c>
      <c r="AT160" s="193" t="s">
        <v>209</v>
      </c>
      <c r="AU160" s="193" t="s">
        <v>86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250</v>
      </c>
      <c r="BM160" s="193" t="s">
        <v>2456</v>
      </c>
    </row>
    <row r="161" s="13" customFormat="1">
      <c r="A161" s="13"/>
      <c r="B161" s="211"/>
      <c r="C161" s="13"/>
      <c r="D161" s="195" t="s">
        <v>220</v>
      </c>
      <c r="E161" s="13"/>
      <c r="F161" s="213" t="s">
        <v>1809</v>
      </c>
      <c r="G161" s="13"/>
      <c r="H161" s="214">
        <v>9.8000000000000007</v>
      </c>
      <c r="I161" s="215"/>
      <c r="J161" s="13"/>
      <c r="K161" s="13"/>
      <c r="L161" s="211"/>
      <c r="M161" s="216"/>
      <c r="N161" s="217"/>
      <c r="O161" s="217"/>
      <c r="P161" s="217"/>
      <c r="Q161" s="217"/>
      <c r="R161" s="217"/>
      <c r="S161" s="217"/>
      <c r="T161" s="21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12" t="s">
        <v>220</v>
      </c>
      <c r="AU161" s="212" t="s">
        <v>86</v>
      </c>
      <c r="AV161" s="13" t="s">
        <v>86</v>
      </c>
      <c r="AW161" s="13" t="s">
        <v>3</v>
      </c>
      <c r="AX161" s="13" t="s">
        <v>84</v>
      </c>
      <c r="AY161" s="212" t="s">
        <v>168</v>
      </c>
    </row>
    <row r="162" s="2" customFormat="1" ht="24.15" customHeight="1">
      <c r="A162" s="37"/>
      <c r="B162" s="180"/>
      <c r="C162" s="200" t="s">
        <v>262</v>
      </c>
      <c r="D162" s="200" t="s">
        <v>209</v>
      </c>
      <c r="E162" s="201" t="s">
        <v>1810</v>
      </c>
      <c r="F162" s="202" t="s">
        <v>1811</v>
      </c>
      <c r="G162" s="203" t="s">
        <v>218</v>
      </c>
      <c r="H162" s="204">
        <v>4.9000000000000004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42</v>
      </c>
      <c r="O162" s="76"/>
      <c r="P162" s="191">
        <f>O162*H162</f>
        <v>0</v>
      </c>
      <c r="Q162" s="191">
        <v>0.0064999999999999997</v>
      </c>
      <c r="R162" s="191">
        <f>Q162*H162</f>
        <v>0.031850000000000003</v>
      </c>
      <c r="S162" s="191">
        <v>0</v>
      </c>
      <c r="T162" s="19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3" t="s">
        <v>333</v>
      </c>
      <c r="AT162" s="193" t="s">
        <v>209</v>
      </c>
      <c r="AU162" s="193" t="s">
        <v>86</v>
      </c>
      <c r="AY162" s="18" t="s">
        <v>168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8" t="s">
        <v>84</v>
      </c>
      <c r="BK162" s="194">
        <f>ROUND(I162*H162,2)</f>
        <v>0</v>
      </c>
      <c r="BL162" s="18" t="s">
        <v>250</v>
      </c>
      <c r="BM162" s="193" t="s">
        <v>2457</v>
      </c>
    </row>
    <row r="163" s="13" customFormat="1">
      <c r="A163" s="13"/>
      <c r="B163" s="211"/>
      <c r="C163" s="13"/>
      <c r="D163" s="195" t="s">
        <v>220</v>
      </c>
      <c r="E163" s="13"/>
      <c r="F163" s="213" t="s">
        <v>1813</v>
      </c>
      <c r="G163" s="13"/>
      <c r="H163" s="214">
        <v>4.9000000000000004</v>
      </c>
      <c r="I163" s="215"/>
      <c r="J163" s="13"/>
      <c r="K163" s="13"/>
      <c r="L163" s="211"/>
      <c r="M163" s="216"/>
      <c r="N163" s="217"/>
      <c r="O163" s="217"/>
      <c r="P163" s="217"/>
      <c r="Q163" s="217"/>
      <c r="R163" s="217"/>
      <c r="S163" s="217"/>
      <c r="T163" s="21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12" t="s">
        <v>220</v>
      </c>
      <c r="AU163" s="212" t="s">
        <v>86</v>
      </c>
      <c r="AV163" s="13" t="s">
        <v>86</v>
      </c>
      <c r="AW163" s="13" t="s">
        <v>3</v>
      </c>
      <c r="AX163" s="13" t="s">
        <v>84</v>
      </c>
      <c r="AY163" s="212" t="s">
        <v>168</v>
      </c>
    </row>
    <row r="164" s="2" customFormat="1" ht="24.15" customHeight="1">
      <c r="A164" s="37"/>
      <c r="B164" s="180"/>
      <c r="C164" s="181" t="s">
        <v>267</v>
      </c>
      <c r="D164" s="181" t="s">
        <v>171</v>
      </c>
      <c r="E164" s="182" t="s">
        <v>1814</v>
      </c>
      <c r="F164" s="183" t="s">
        <v>1815</v>
      </c>
      <c r="G164" s="184" t="s">
        <v>218</v>
      </c>
      <c r="H164" s="185">
        <v>18</v>
      </c>
      <c r="I164" s="186"/>
      <c r="J164" s="187">
        <f>ROUND(I164*H164,2)</f>
        <v>0</v>
      </c>
      <c r="K164" s="188"/>
      <c r="L164" s="38"/>
      <c r="M164" s="189" t="s">
        <v>1</v>
      </c>
      <c r="N164" s="190" t="s">
        <v>42</v>
      </c>
      <c r="O164" s="76"/>
      <c r="P164" s="191">
        <f>O164*H164</f>
        <v>0</v>
      </c>
      <c r="Q164" s="191">
        <v>6.9999999999999994E-05</v>
      </c>
      <c r="R164" s="191">
        <f>Q164*H164</f>
        <v>0.0012599999999999998</v>
      </c>
      <c r="S164" s="191">
        <v>0</v>
      </c>
      <c r="T164" s="19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3" t="s">
        <v>250</v>
      </c>
      <c r="AT164" s="193" t="s">
        <v>171</v>
      </c>
      <c r="AU164" s="193" t="s">
        <v>86</v>
      </c>
      <c r="AY164" s="18" t="s">
        <v>168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84</v>
      </c>
      <c r="BK164" s="194">
        <f>ROUND(I164*H164,2)</f>
        <v>0</v>
      </c>
      <c r="BL164" s="18" t="s">
        <v>250</v>
      </c>
      <c r="BM164" s="193" t="s">
        <v>2458</v>
      </c>
    </row>
    <row r="165" s="2" customFormat="1" ht="21.75" customHeight="1">
      <c r="A165" s="37"/>
      <c r="B165" s="180"/>
      <c r="C165" s="200" t="s">
        <v>272</v>
      </c>
      <c r="D165" s="200" t="s">
        <v>209</v>
      </c>
      <c r="E165" s="201" t="s">
        <v>1817</v>
      </c>
      <c r="F165" s="202" t="s">
        <v>1818</v>
      </c>
      <c r="G165" s="203" t="s">
        <v>242</v>
      </c>
      <c r="H165" s="204">
        <v>0.5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42</v>
      </c>
      <c r="O165" s="76"/>
      <c r="P165" s="191">
        <f>O165*H165</f>
        <v>0</v>
      </c>
      <c r="Q165" s="191">
        <v>1</v>
      </c>
      <c r="R165" s="191">
        <f>Q165*H165</f>
        <v>0.5</v>
      </c>
      <c r="S165" s="191">
        <v>0</v>
      </c>
      <c r="T165" s="192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93" t="s">
        <v>333</v>
      </c>
      <c r="AT165" s="193" t="s">
        <v>209</v>
      </c>
      <c r="AU165" s="193" t="s">
        <v>86</v>
      </c>
      <c r="AY165" s="18" t="s">
        <v>168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ROUND(I165*H165,2)</f>
        <v>0</v>
      </c>
      <c r="BL165" s="18" t="s">
        <v>250</v>
      </c>
      <c r="BM165" s="193" t="s">
        <v>2459</v>
      </c>
    </row>
    <row r="166" s="2" customFormat="1" ht="33" customHeight="1">
      <c r="A166" s="37"/>
      <c r="B166" s="180"/>
      <c r="C166" s="181" t="s">
        <v>7</v>
      </c>
      <c r="D166" s="181" t="s">
        <v>171</v>
      </c>
      <c r="E166" s="182" t="s">
        <v>1820</v>
      </c>
      <c r="F166" s="183" t="s">
        <v>1821</v>
      </c>
      <c r="G166" s="184" t="s">
        <v>242</v>
      </c>
      <c r="H166" s="185">
        <v>0.77300000000000002</v>
      </c>
      <c r="I166" s="186"/>
      <c r="J166" s="187">
        <f>ROUND(I166*H166,2)</f>
        <v>0</v>
      </c>
      <c r="K166" s="188"/>
      <c r="L166" s="38"/>
      <c r="M166" s="189" t="s">
        <v>1</v>
      </c>
      <c r="N166" s="190" t="s">
        <v>42</v>
      </c>
      <c r="O166" s="76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3" t="s">
        <v>250</v>
      </c>
      <c r="AT166" s="193" t="s">
        <v>171</v>
      </c>
      <c r="AU166" s="193" t="s">
        <v>86</v>
      </c>
      <c r="AY166" s="18" t="s">
        <v>168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ROUND(I166*H166,2)</f>
        <v>0</v>
      </c>
      <c r="BL166" s="18" t="s">
        <v>250</v>
      </c>
      <c r="BM166" s="193" t="s">
        <v>2460</v>
      </c>
    </row>
    <row r="167" s="12" customFormat="1" ht="22.8" customHeight="1">
      <c r="A167" s="12"/>
      <c r="B167" s="168"/>
      <c r="C167" s="12"/>
      <c r="D167" s="169" t="s">
        <v>76</v>
      </c>
      <c r="E167" s="178" t="s">
        <v>1823</v>
      </c>
      <c r="F167" s="178" t="s">
        <v>1824</v>
      </c>
      <c r="G167" s="12"/>
      <c r="H167" s="12"/>
      <c r="I167" s="171"/>
      <c r="J167" s="179">
        <f>BK167</f>
        <v>0</v>
      </c>
      <c r="K167" s="12"/>
      <c r="L167" s="168"/>
      <c r="M167" s="172"/>
      <c r="N167" s="173"/>
      <c r="O167" s="173"/>
      <c r="P167" s="174">
        <f>SUM(P168:P172)</f>
        <v>0</v>
      </c>
      <c r="Q167" s="173"/>
      <c r="R167" s="174">
        <f>SUM(R168:R172)</f>
        <v>0.024840000000000004</v>
      </c>
      <c r="S167" s="173"/>
      <c r="T167" s="175">
        <f>SUM(T168:T172)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9" t="s">
        <v>86</v>
      </c>
      <c r="AT167" s="176" t="s">
        <v>76</v>
      </c>
      <c r="AU167" s="176" t="s">
        <v>84</v>
      </c>
      <c r="AY167" s="169" t="s">
        <v>168</v>
      </c>
      <c r="BK167" s="177">
        <f>SUM(BK168:BK172)</f>
        <v>0</v>
      </c>
    </row>
    <row r="168" s="2" customFormat="1" ht="24.15" customHeight="1">
      <c r="A168" s="37"/>
      <c r="B168" s="180"/>
      <c r="C168" s="181" t="s">
        <v>279</v>
      </c>
      <c r="D168" s="181" t="s">
        <v>171</v>
      </c>
      <c r="E168" s="182" t="s">
        <v>1825</v>
      </c>
      <c r="F168" s="183" t="s">
        <v>1826</v>
      </c>
      <c r="G168" s="184" t="s">
        <v>520</v>
      </c>
      <c r="H168" s="185">
        <v>42</v>
      </c>
      <c r="I168" s="186"/>
      <c r="J168" s="187">
        <f>ROUND(I168*H168,2)</f>
        <v>0</v>
      </c>
      <c r="K168" s="188"/>
      <c r="L168" s="38"/>
      <c r="M168" s="189" t="s">
        <v>1</v>
      </c>
      <c r="N168" s="190" t="s">
        <v>42</v>
      </c>
      <c r="O168" s="76"/>
      <c r="P168" s="191">
        <f>O168*H168</f>
        <v>0</v>
      </c>
      <c r="Q168" s="191">
        <v>0.00036000000000000002</v>
      </c>
      <c r="R168" s="191">
        <f>Q168*H168</f>
        <v>0.015120000000000002</v>
      </c>
      <c r="S168" s="191">
        <v>0</v>
      </c>
      <c r="T168" s="19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93" t="s">
        <v>250</v>
      </c>
      <c r="AT168" s="193" t="s">
        <v>171</v>
      </c>
      <c r="AU168" s="193" t="s">
        <v>86</v>
      </c>
      <c r="AY168" s="18" t="s">
        <v>168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18" t="s">
        <v>84</v>
      </c>
      <c r="BK168" s="194">
        <f>ROUND(I168*H168,2)</f>
        <v>0</v>
      </c>
      <c r="BL168" s="18" t="s">
        <v>250</v>
      </c>
      <c r="BM168" s="193" t="s">
        <v>2461</v>
      </c>
    </row>
    <row r="169" s="2" customFormat="1" ht="16.5" customHeight="1">
      <c r="A169" s="37"/>
      <c r="B169" s="180"/>
      <c r="C169" s="200" t="s">
        <v>284</v>
      </c>
      <c r="D169" s="200" t="s">
        <v>209</v>
      </c>
      <c r="E169" s="201" t="s">
        <v>1828</v>
      </c>
      <c r="F169" s="202" t="s">
        <v>1829</v>
      </c>
      <c r="G169" s="203" t="s">
        <v>316</v>
      </c>
      <c r="H169" s="204">
        <v>84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42</v>
      </c>
      <c r="O169" s="76"/>
      <c r="P169" s="191">
        <f>O169*H169</f>
        <v>0</v>
      </c>
      <c r="Q169" s="191">
        <v>3.0000000000000001E-05</v>
      </c>
      <c r="R169" s="191">
        <f>Q169*H169</f>
        <v>0.0025200000000000001</v>
      </c>
      <c r="S169" s="191">
        <v>0</v>
      </c>
      <c r="T169" s="19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93" t="s">
        <v>333</v>
      </c>
      <c r="AT169" s="193" t="s">
        <v>209</v>
      </c>
      <c r="AU169" s="193" t="s">
        <v>86</v>
      </c>
      <c r="AY169" s="18" t="s">
        <v>168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18" t="s">
        <v>84</v>
      </c>
      <c r="BK169" s="194">
        <f>ROUND(I169*H169,2)</f>
        <v>0</v>
      </c>
      <c r="BL169" s="18" t="s">
        <v>250</v>
      </c>
      <c r="BM169" s="193" t="s">
        <v>2462</v>
      </c>
    </row>
    <row r="170" s="2" customFormat="1" ht="16.5" customHeight="1">
      <c r="A170" s="37"/>
      <c r="B170" s="180"/>
      <c r="C170" s="181" t="s">
        <v>289</v>
      </c>
      <c r="D170" s="181" t="s">
        <v>171</v>
      </c>
      <c r="E170" s="182" t="s">
        <v>1831</v>
      </c>
      <c r="F170" s="183" t="s">
        <v>1832</v>
      </c>
      <c r="G170" s="184" t="s">
        <v>520</v>
      </c>
      <c r="H170" s="185">
        <v>40</v>
      </c>
      <c r="I170" s="186"/>
      <c r="J170" s="187">
        <f>ROUND(I170*H170,2)</f>
        <v>0</v>
      </c>
      <c r="K170" s="188"/>
      <c r="L170" s="38"/>
      <c r="M170" s="189" t="s">
        <v>1</v>
      </c>
      <c r="N170" s="190" t="s">
        <v>42</v>
      </c>
      <c r="O170" s="76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3" t="s">
        <v>250</v>
      </c>
      <c r="AT170" s="193" t="s">
        <v>171</v>
      </c>
      <c r="AU170" s="193" t="s">
        <v>86</v>
      </c>
      <c r="AY170" s="18" t="s">
        <v>168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8" t="s">
        <v>84</v>
      </c>
      <c r="BK170" s="194">
        <f>ROUND(I170*H170,2)</f>
        <v>0</v>
      </c>
      <c r="BL170" s="18" t="s">
        <v>250</v>
      </c>
      <c r="BM170" s="193" t="s">
        <v>2463</v>
      </c>
    </row>
    <row r="171" s="2" customFormat="1" ht="33" customHeight="1">
      <c r="A171" s="37"/>
      <c r="B171" s="180"/>
      <c r="C171" s="181" t="s">
        <v>293</v>
      </c>
      <c r="D171" s="181" t="s">
        <v>171</v>
      </c>
      <c r="E171" s="182" t="s">
        <v>1834</v>
      </c>
      <c r="F171" s="183" t="s">
        <v>1835</v>
      </c>
      <c r="G171" s="184" t="s">
        <v>520</v>
      </c>
      <c r="H171" s="185">
        <v>40</v>
      </c>
      <c r="I171" s="186"/>
      <c r="J171" s="187">
        <f>ROUND(I171*H171,2)</f>
        <v>0</v>
      </c>
      <c r="K171" s="188"/>
      <c r="L171" s="38"/>
      <c r="M171" s="189" t="s">
        <v>1</v>
      </c>
      <c r="N171" s="190" t="s">
        <v>42</v>
      </c>
      <c r="O171" s="76"/>
      <c r="P171" s="191">
        <f>O171*H171</f>
        <v>0</v>
      </c>
      <c r="Q171" s="191">
        <v>0.00018000000000000001</v>
      </c>
      <c r="R171" s="191">
        <f>Q171*H171</f>
        <v>0.0072000000000000007</v>
      </c>
      <c r="S171" s="191">
        <v>0</v>
      </c>
      <c r="T171" s="19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3" t="s">
        <v>250</v>
      </c>
      <c r="AT171" s="193" t="s">
        <v>171</v>
      </c>
      <c r="AU171" s="193" t="s">
        <v>86</v>
      </c>
      <c r="AY171" s="18" t="s">
        <v>168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8" t="s">
        <v>84</v>
      </c>
      <c r="BK171" s="194">
        <f>ROUND(I171*H171,2)</f>
        <v>0</v>
      </c>
      <c r="BL171" s="18" t="s">
        <v>250</v>
      </c>
      <c r="BM171" s="193" t="s">
        <v>2464</v>
      </c>
    </row>
    <row r="172" s="2" customFormat="1" ht="33" customHeight="1">
      <c r="A172" s="37"/>
      <c r="B172" s="180"/>
      <c r="C172" s="181" t="s">
        <v>298</v>
      </c>
      <c r="D172" s="181" t="s">
        <v>171</v>
      </c>
      <c r="E172" s="182" t="s">
        <v>1837</v>
      </c>
      <c r="F172" s="183" t="s">
        <v>1838</v>
      </c>
      <c r="G172" s="184" t="s">
        <v>242</v>
      </c>
      <c r="H172" s="185">
        <v>0.025000000000000001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42</v>
      </c>
      <c r="O172" s="76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3" t="s">
        <v>250</v>
      </c>
      <c r="AT172" s="193" t="s">
        <v>171</v>
      </c>
      <c r="AU172" s="193" t="s">
        <v>86</v>
      </c>
      <c r="AY172" s="18" t="s">
        <v>168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8" t="s">
        <v>84</v>
      </c>
      <c r="BK172" s="194">
        <f>ROUND(I172*H172,2)</f>
        <v>0</v>
      </c>
      <c r="BL172" s="18" t="s">
        <v>250</v>
      </c>
      <c r="BM172" s="193" t="s">
        <v>2465</v>
      </c>
    </row>
    <row r="173" s="12" customFormat="1" ht="22.8" customHeight="1">
      <c r="A173" s="12"/>
      <c r="B173" s="168"/>
      <c r="C173" s="12"/>
      <c r="D173" s="169" t="s">
        <v>76</v>
      </c>
      <c r="E173" s="178" t="s">
        <v>967</v>
      </c>
      <c r="F173" s="178" t="s">
        <v>968</v>
      </c>
      <c r="G173" s="12"/>
      <c r="H173" s="12"/>
      <c r="I173" s="171"/>
      <c r="J173" s="179">
        <f>BK173</f>
        <v>0</v>
      </c>
      <c r="K173" s="12"/>
      <c r="L173" s="168"/>
      <c r="M173" s="172"/>
      <c r="N173" s="173"/>
      <c r="O173" s="173"/>
      <c r="P173" s="174">
        <f>SUM(P174:P180)</f>
        <v>0</v>
      </c>
      <c r="Q173" s="173"/>
      <c r="R173" s="174">
        <f>SUM(R174:R180)</f>
        <v>0.01426</v>
      </c>
      <c r="S173" s="173"/>
      <c r="T173" s="175">
        <f>SUM(T174:T180)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9" t="s">
        <v>86</v>
      </c>
      <c r="AT173" s="176" t="s">
        <v>76</v>
      </c>
      <c r="AU173" s="176" t="s">
        <v>84</v>
      </c>
      <c r="AY173" s="169" t="s">
        <v>168</v>
      </c>
      <c r="BK173" s="177">
        <f>SUM(BK174:BK180)</f>
        <v>0</v>
      </c>
    </row>
    <row r="174" s="2" customFormat="1" ht="33" customHeight="1">
      <c r="A174" s="37"/>
      <c r="B174" s="180"/>
      <c r="C174" s="181" t="s">
        <v>306</v>
      </c>
      <c r="D174" s="181" t="s">
        <v>171</v>
      </c>
      <c r="E174" s="182" t="s">
        <v>1840</v>
      </c>
      <c r="F174" s="183" t="s">
        <v>1841</v>
      </c>
      <c r="G174" s="184" t="s">
        <v>520</v>
      </c>
      <c r="H174" s="185">
        <v>40</v>
      </c>
      <c r="I174" s="186"/>
      <c r="J174" s="187">
        <f>ROUND(I174*H174,2)</f>
        <v>0</v>
      </c>
      <c r="K174" s="188"/>
      <c r="L174" s="38"/>
      <c r="M174" s="189" t="s">
        <v>1</v>
      </c>
      <c r="N174" s="190" t="s">
        <v>42</v>
      </c>
      <c r="O174" s="76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3" t="s">
        <v>250</v>
      </c>
      <c r="AT174" s="193" t="s">
        <v>171</v>
      </c>
      <c r="AU174" s="193" t="s">
        <v>86</v>
      </c>
      <c r="AY174" s="18" t="s">
        <v>168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8" t="s">
        <v>84</v>
      </c>
      <c r="BK174" s="194">
        <f>ROUND(I174*H174,2)</f>
        <v>0</v>
      </c>
      <c r="BL174" s="18" t="s">
        <v>250</v>
      </c>
      <c r="BM174" s="193" t="s">
        <v>2466</v>
      </c>
    </row>
    <row r="175" s="2" customFormat="1" ht="24.15" customHeight="1">
      <c r="A175" s="37"/>
      <c r="B175" s="180"/>
      <c r="C175" s="200" t="s">
        <v>313</v>
      </c>
      <c r="D175" s="200" t="s">
        <v>209</v>
      </c>
      <c r="E175" s="201" t="s">
        <v>1843</v>
      </c>
      <c r="F175" s="202" t="s">
        <v>1844</v>
      </c>
      <c r="G175" s="203" t="s">
        <v>520</v>
      </c>
      <c r="H175" s="204">
        <v>46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42</v>
      </c>
      <c r="O175" s="76"/>
      <c r="P175" s="191">
        <f>O175*H175</f>
        <v>0</v>
      </c>
      <c r="Q175" s="191">
        <v>0.00017000000000000001</v>
      </c>
      <c r="R175" s="191">
        <f>Q175*H175</f>
        <v>0.0078200000000000006</v>
      </c>
      <c r="S175" s="191">
        <v>0</v>
      </c>
      <c r="T175" s="192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3" t="s">
        <v>333</v>
      </c>
      <c r="AT175" s="193" t="s">
        <v>209</v>
      </c>
      <c r="AU175" s="193" t="s">
        <v>86</v>
      </c>
      <c r="AY175" s="18" t="s">
        <v>168</v>
      </c>
      <c r="BE175" s="194">
        <f>IF(N175="základní",J175,0)</f>
        <v>0</v>
      </c>
      <c r="BF175" s="194">
        <f>IF(N175="snížená",J175,0)</f>
        <v>0</v>
      </c>
      <c r="BG175" s="194">
        <f>IF(N175="zákl. přenesená",J175,0)</f>
        <v>0</v>
      </c>
      <c r="BH175" s="194">
        <f>IF(N175="sníž. přenesená",J175,0)</f>
        <v>0</v>
      </c>
      <c r="BI175" s="194">
        <f>IF(N175="nulová",J175,0)</f>
        <v>0</v>
      </c>
      <c r="BJ175" s="18" t="s">
        <v>84</v>
      </c>
      <c r="BK175" s="194">
        <f>ROUND(I175*H175,2)</f>
        <v>0</v>
      </c>
      <c r="BL175" s="18" t="s">
        <v>250</v>
      </c>
      <c r="BM175" s="193" t="s">
        <v>2467</v>
      </c>
    </row>
    <row r="176" s="13" customFormat="1">
      <c r="A176" s="13"/>
      <c r="B176" s="211"/>
      <c r="C176" s="13"/>
      <c r="D176" s="195" t="s">
        <v>220</v>
      </c>
      <c r="E176" s="13"/>
      <c r="F176" s="213" t="s">
        <v>1846</v>
      </c>
      <c r="G176" s="13"/>
      <c r="H176" s="214">
        <v>46</v>
      </c>
      <c r="I176" s="215"/>
      <c r="J176" s="13"/>
      <c r="K176" s="13"/>
      <c r="L176" s="211"/>
      <c r="M176" s="216"/>
      <c r="N176" s="217"/>
      <c r="O176" s="217"/>
      <c r="P176" s="217"/>
      <c r="Q176" s="217"/>
      <c r="R176" s="217"/>
      <c r="S176" s="217"/>
      <c r="T176" s="21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12" t="s">
        <v>220</v>
      </c>
      <c r="AU176" s="212" t="s">
        <v>86</v>
      </c>
      <c r="AV176" s="13" t="s">
        <v>86</v>
      </c>
      <c r="AW176" s="13" t="s">
        <v>3</v>
      </c>
      <c r="AX176" s="13" t="s">
        <v>84</v>
      </c>
      <c r="AY176" s="212" t="s">
        <v>168</v>
      </c>
    </row>
    <row r="177" s="2" customFormat="1" ht="24.15" customHeight="1">
      <c r="A177" s="37"/>
      <c r="B177" s="180"/>
      <c r="C177" s="181" t="s">
        <v>319</v>
      </c>
      <c r="D177" s="181" t="s">
        <v>171</v>
      </c>
      <c r="E177" s="182" t="s">
        <v>1847</v>
      </c>
      <c r="F177" s="183" t="s">
        <v>1848</v>
      </c>
      <c r="G177" s="184" t="s">
        <v>520</v>
      </c>
      <c r="H177" s="185">
        <v>40</v>
      </c>
      <c r="I177" s="186"/>
      <c r="J177" s="187">
        <f>ROUND(I177*H177,2)</f>
        <v>0</v>
      </c>
      <c r="K177" s="188"/>
      <c r="L177" s="38"/>
      <c r="M177" s="189" t="s">
        <v>1</v>
      </c>
      <c r="N177" s="190" t="s">
        <v>42</v>
      </c>
      <c r="O177" s="76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93" t="s">
        <v>250</v>
      </c>
      <c r="AT177" s="193" t="s">
        <v>171</v>
      </c>
      <c r="AU177" s="193" t="s">
        <v>86</v>
      </c>
      <c r="AY177" s="18" t="s">
        <v>168</v>
      </c>
      <c r="BE177" s="194">
        <f>IF(N177="základní",J177,0)</f>
        <v>0</v>
      </c>
      <c r="BF177" s="194">
        <f>IF(N177="snížená",J177,0)</f>
        <v>0</v>
      </c>
      <c r="BG177" s="194">
        <f>IF(N177="zákl. přenesená",J177,0)</f>
        <v>0</v>
      </c>
      <c r="BH177" s="194">
        <f>IF(N177="sníž. přenesená",J177,0)</f>
        <v>0</v>
      </c>
      <c r="BI177" s="194">
        <f>IF(N177="nulová",J177,0)</f>
        <v>0</v>
      </c>
      <c r="BJ177" s="18" t="s">
        <v>84</v>
      </c>
      <c r="BK177" s="194">
        <f>ROUND(I177*H177,2)</f>
        <v>0</v>
      </c>
      <c r="BL177" s="18" t="s">
        <v>250</v>
      </c>
      <c r="BM177" s="193" t="s">
        <v>2468</v>
      </c>
    </row>
    <row r="178" s="2" customFormat="1" ht="24.15" customHeight="1">
      <c r="A178" s="37"/>
      <c r="B178" s="180"/>
      <c r="C178" s="200" t="s">
        <v>323</v>
      </c>
      <c r="D178" s="200" t="s">
        <v>209</v>
      </c>
      <c r="E178" s="201" t="s">
        <v>1850</v>
      </c>
      <c r="F178" s="202" t="s">
        <v>1851</v>
      </c>
      <c r="G178" s="203" t="s">
        <v>520</v>
      </c>
      <c r="H178" s="204">
        <v>46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42</v>
      </c>
      <c r="O178" s="76"/>
      <c r="P178" s="191">
        <f>O178*H178</f>
        <v>0</v>
      </c>
      <c r="Q178" s="191">
        <v>0.00013999999999999999</v>
      </c>
      <c r="R178" s="191">
        <f>Q178*H178</f>
        <v>0.0064399999999999995</v>
      </c>
      <c r="S178" s="191">
        <v>0</v>
      </c>
      <c r="T178" s="19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3" t="s">
        <v>333</v>
      </c>
      <c r="AT178" s="193" t="s">
        <v>209</v>
      </c>
      <c r="AU178" s="193" t="s">
        <v>86</v>
      </c>
      <c r="AY178" s="18" t="s">
        <v>168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18" t="s">
        <v>84</v>
      </c>
      <c r="BK178" s="194">
        <f>ROUND(I178*H178,2)</f>
        <v>0</v>
      </c>
      <c r="BL178" s="18" t="s">
        <v>250</v>
      </c>
      <c r="BM178" s="193" t="s">
        <v>2469</v>
      </c>
    </row>
    <row r="179" s="13" customFormat="1">
      <c r="A179" s="13"/>
      <c r="B179" s="211"/>
      <c r="C179" s="13"/>
      <c r="D179" s="195" t="s">
        <v>220</v>
      </c>
      <c r="E179" s="13"/>
      <c r="F179" s="213" t="s">
        <v>1846</v>
      </c>
      <c r="G179" s="13"/>
      <c r="H179" s="214">
        <v>46</v>
      </c>
      <c r="I179" s="215"/>
      <c r="J179" s="13"/>
      <c r="K179" s="13"/>
      <c r="L179" s="211"/>
      <c r="M179" s="216"/>
      <c r="N179" s="217"/>
      <c r="O179" s="217"/>
      <c r="P179" s="217"/>
      <c r="Q179" s="217"/>
      <c r="R179" s="217"/>
      <c r="S179" s="217"/>
      <c r="T179" s="21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12" t="s">
        <v>220</v>
      </c>
      <c r="AU179" s="212" t="s">
        <v>86</v>
      </c>
      <c r="AV179" s="13" t="s">
        <v>86</v>
      </c>
      <c r="AW179" s="13" t="s">
        <v>3</v>
      </c>
      <c r="AX179" s="13" t="s">
        <v>84</v>
      </c>
      <c r="AY179" s="212" t="s">
        <v>168</v>
      </c>
    </row>
    <row r="180" s="2" customFormat="1" ht="33" customHeight="1">
      <c r="A180" s="37"/>
      <c r="B180" s="180"/>
      <c r="C180" s="181" t="s">
        <v>328</v>
      </c>
      <c r="D180" s="181" t="s">
        <v>171</v>
      </c>
      <c r="E180" s="182" t="s">
        <v>1853</v>
      </c>
      <c r="F180" s="183" t="s">
        <v>1854</v>
      </c>
      <c r="G180" s="184" t="s">
        <v>242</v>
      </c>
      <c r="H180" s="185">
        <v>0.014</v>
      </c>
      <c r="I180" s="186"/>
      <c r="J180" s="187">
        <f>ROUND(I180*H180,2)</f>
        <v>0</v>
      </c>
      <c r="K180" s="188"/>
      <c r="L180" s="38"/>
      <c r="M180" s="189" t="s">
        <v>1</v>
      </c>
      <c r="N180" s="190" t="s">
        <v>42</v>
      </c>
      <c r="O180" s="76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3" t="s">
        <v>250</v>
      </c>
      <c r="AT180" s="193" t="s">
        <v>171</v>
      </c>
      <c r="AU180" s="193" t="s">
        <v>86</v>
      </c>
      <c r="AY180" s="18" t="s">
        <v>168</v>
      </c>
      <c r="BE180" s="194">
        <f>IF(N180="základní",J180,0)</f>
        <v>0</v>
      </c>
      <c r="BF180" s="194">
        <f>IF(N180="snížená",J180,0)</f>
        <v>0</v>
      </c>
      <c r="BG180" s="194">
        <f>IF(N180="zákl. přenesená",J180,0)</f>
        <v>0</v>
      </c>
      <c r="BH180" s="194">
        <f>IF(N180="sníž. přenesená",J180,0)</f>
        <v>0</v>
      </c>
      <c r="BI180" s="194">
        <f>IF(N180="nulová",J180,0)</f>
        <v>0</v>
      </c>
      <c r="BJ180" s="18" t="s">
        <v>84</v>
      </c>
      <c r="BK180" s="194">
        <f>ROUND(I180*H180,2)</f>
        <v>0</v>
      </c>
      <c r="BL180" s="18" t="s">
        <v>250</v>
      </c>
      <c r="BM180" s="193" t="s">
        <v>2470</v>
      </c>
    </row>
    <row r="181" s="12" customFormat="1" ht="22.8" customHeight="1">
      <c r="A181" s="12"/>
      <c r="B181" s="168"/>
      <c r="C181" s="12"/>
      <c r="D181" s="169" t="s">
        <v>76</v>
      </c>
      <c r="E181" s="178" t="s">
        <v>1856</v>
      </c>
      <c r="F181" s="178" t="s">
        <v>1857</v>
      </c>
      <c r="G181" s="12"/>
      <c r="H181" s="12"/>
      <c r="I181" s="171"/>
      <c r="J181" s="179">
        <f>BK181</f>
        <v>0</v>
      </c>
      <c r="K181" s="12"/>
      <c r="L181" s="168"/>
      <c r="M181" s="172"/>
      <c r="N181" s="173"/>
      <c r="O181" s="173"/>
      <c r="P181" s="174">
        <f>SUM(P182:P204)</f>
        <v>0</v>
      </c>
      <c r="Q181" s="173"/>
      <c r="R181" s="174">
        <f>SUM(R182:R204)</f>
        <v>1.1999599999999999</v>
      </c>
      <c r="S181" s="173"/>
      <c r="T181" s="175">
        <f>SUM(T182:T204)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69" t="s">
        <v>86</v>
      </c>
      <c r="AT181" s="176" t="s">
        <v>76</v>
      </c>
      <c r="AU181" s="176" t="s">
        <v>84</v>
      </c>
      <c r="AY181" s="169" t="s">
        <v>168</v>
      </c>
      <c r="BK181" s="177">
        <f>SUM(BK182:BK204)</f>
        <v>0</v>
      </c>
    </row>
    <row r="182" s="2" customFormat="1" ht="24.15" customHeight="1">
      <c r="A182" s="37"/>
      <c r="B182" s="180"/>
      <c r="C182" s="181" t="s">
        <v>333</v>
      </c>
      <c r="D182" s="181" t="s">
        <v>171</v>
      </c>
      <c r="E182" s="182" t="s">
        <v>1858</v>
      </c>
      <c r="F182" s="183" t="s">
        <v>1859</v>
      </c>
      <c r="G182" s="184" t="s">
        <v>316</v>
      </c>
      <c r="H182" s="185">
        <v>8</v>
      </c>
      <c r="I182" s="186"/>
      <c r="J182" s="187">
        <f>ROUND(I182*H182,2)</f>
        <v>0</v>
      </c>
      <c r="K182" s="188"/>
      <c r="L182" s="38"/>
      <c r="M182" s="189" t="s">
        <v>1</v>
      </c>
      <c r="N182" s="190" t="s">
        <v>42</v>
      </c>
      <c r="O182" s="76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93" t="s">
        <v>250</v>
      </c>
      <c r="AT182" s="193" t="s">
        <v>171</v>
      </c>
      <c r="AU182" s="193" t="s">
        <v>86</v>
      </c>
      <c r="AY182" s="18" t="s">
        <v>168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18" t="s">
        <v>84</v>
      </c>
      <c r="BK182" s="194">
        <f>ROUND(I182*H182,2)</f>
        <v>0</v>
      </c>
      <c r="BL182" s="18" t="s">
        <v>250</v>
      </c>
      <c r="BM182" s="193" t="s">
        <v>2471</v>
      </c>
    </row>
    <row r="183" s="2" customFormat="1" ht="16.5" customHeight="1">
      <c r="A183" s="37"/>
      <c r="B183" s="180"/>
      <c r="C183" s="200" t="s">
        <v>337</v>
      </c>
      <c r="D183" s="200" t="s">
        <v>209</v>
      </c>
      <c r="E183" s="201" t="s">
        <v>1861</v>
      </c>
      <c r="F183" s="202" t="s">
        <v>1862</v>
      </c>
      <c r="G183" s="203" t="s">
        <v>316</v>
      </c>
      <c r="H183" s="204">
        <v>2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42</v>
      </c>
      <c r="O183" s="76"/>
      <c r="P183" s="191">
        <f>O183*H183</f>
        <v>0</v>
      </c>
      <c r="Q183" s="191">
        <v>0.00089999999999999998</v>
      </c>
      <c r="R183" s="191">
        <f>Q183*H183</f>
        <v>0.0018</v>
      </c>
      <c r="S183" s="191">
        <v>0</v>
      </c>
      <c r="T183" s="19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3" t="s">
        <v>333</v>
      </c>
      <c r="AT183" s="193" t="s">
        <v>209</v>
      </c>
      <c r="AU183" s="193" t="s">
        <v>86</v>
      </c>
      <c r="AY183" s="18" t="s">
        <v>168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18" t="s">
        <v>84</v>
      </c>
      <c r="BK183" s="194">
        <f>ROUND(I183*H183,2)</f>
        <v>0</v>
      </c>
      <c r="BL183" s="18" t="s">
        <v>250</v>
      </c>
      <c r="BM183" s="193" t="s">
        <v>2472</v>
      </c>
    </row>
    <row r="184" s="2" customFormat="1" ht="16.5" customHeight="1">
      <c r="A184" s="37"/>
      <c r="B184" s="180"/>
      <c r="C184" s="200" t="s">
        <v>341</v>
      </c>
      <c r="D184" s="200" t="s">
        <v>209</v>
      </c>
      <c r="E184" s="201" t="s">
        <v>1864</v>
      </c>
      <c r="F184" s="202" t="s">
        <v>1865</v>
      </c>
      <c r="G184" s="203" t="s">
        <v>316</v>
      </c>
      <c r="H184" s="204">
        <v>6</v>
      </c>
      <c r="I184" s="205"/>
      <c r="J184" s="206">
        <f>ROUND(I184*H184,2)</f>
        <v>0</v>
      </c>
      <c r="K184" s="207"/>
      <c r="L184" s="208"/>
      <c r="M184" s="209" t="s">
        <v>1</v>
      </c>
      <c r="N184" s="210" t="s">
        <v>42</v>
      </c>
      <c r="O184" s="76"/>
      <c r="P184" s="191">
        <f>O184*H184</f>
        <v>0</v>
      </c>
      <c r="Q184" s="191">
        <v>0.00066</v>
      </c>
      <c r="R184" s="191">
        <f>Q184*H184</f>
        <v>0.00396</v>
      </c>
      <c r="S184" s="191">
        <v>0</v>
      </c>
      <c r="T184" s="19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3" t="s">
        <v>333</v>
      </c>
      <c r="AT184" s="193" t="s">
        <v>209</v>
      </c>
      <c r="AU184" s="193" t="s">
        <v>86</v>
      </c>
      <c r="AY184" s="18" t="s">
        <v>168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18" t="s">
        <v>84</v>
      </c>
      <c r="BK184" s="194">
        <f>ROUND(I184*H184,2)</f>
        <v>0</v>
      </c>
      <c r="BL184" s="18" t="s">
        <v>250</v>
      </c>
      <c r="BM184" s="193" t="s">
        <v>2473</v>
      </c>
    </row>
    <row r="185" s="2" customFormat="1" ht="24.15" customHeight="1">
      <c r="A185" s="37"/>
      <c r="B185" s="180"/>
      <c r="C185" s="181" t="s">
        <v>345</v>
      </c>
      <c r="D185" s="181" t="s">
        <v>171</v>
      </c>
      <c r="E185" s="182" t="s">
        <v>1867</v>
      </c>
      <c r="F185" s="183" t="s">
        <v>1868</v>
      </c>
      <c r="G185" s="184" t="s">
        <v>316</v>
      </c>
      <c r="H185" s="185">
        <v>1</v>
      </c>
      <c r="I185" s="186"/>
      <c r="J185" s="187">
        <f>ROUND(I185*H185,2)</f>
        <v>0</v>
      </c>
      <c r="K185" s="188"/>
      <c r="L185" s="38"/>
      <c r="M185" s="189" t="s">
        <v>1</v>
      </c>
      <c r="N185" s="190" t="s">
        <v>42</v>
      </c>
      <c r="O185" s="76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3" t="s">
        <v>250</v>
      </c>
      <c r="AT185" s="193" t="s">
        <v>171</v>
      </c>
      <c r="AU185" s="193" t="s">
        <v>86</v>
      </c>
      <c r="AY185" s="18" t="s">
        <v>168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18" t="s">
        <v>84</v>
      </c>
      <c r="BK185" s="194">
        <f>ROUND(I185*H185,2)</f>
        <v>0</v>
      </c>
      <c r="BL185" s="18" t="s">
        <v>250</v>
      </c>
      <c r="BM185" s="193" t="s">
        <v>2474</v>
      </c>
    </row>
    <row r="186" s="2" customFormat="1" ht="16.5" customHeight="1">
      <c r="A186" s="37"/>
      <c r="B186" s="180"/>
      <c r="C186" s="200" t="s">
        <v>350</v>
      </c>
      <c r="D186" s="200" t="s">
        <v>209</v>
      </c>
      <c r="E186" s="201" t="s">
        <v>1870</v>
      </c>
      <c r="F186" s="202" t="s">
        <v>1871</v>
      </c>
      <c r="G186" s="203" t="s">
        <v>316</v>
      </c>
      <c r="H186" s="204">
        <v>1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42</v>
      </c>
      <c r="O186" s="76"/>
      <c r="P186" s="191">
        <f>O186*H186</f>
        <v>0</v>
      </c>
      <c r="Q186" s="191">
        <v>0.018599999999999998</v>
      </c>
      <c r="R186" s="191">
        <f>Q186*H186</f>
        <v>0.018599999999999998</v>
      </c>
      <c r="S186" s="191">
        <v>0</v>
      </c>
      <c r="T186" s="19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93" t="s">
        <v>333</v>
      </c>
      <c r="AT186" s="193" t="s">
        <v>209</v>
      </c>
      <c r="AU186" s="193" t="s">
        <v>86</v>
      </c>
      <c r="AY186" s="18" t="s">
        <v>168</v>
      </c>
      <c r="BE186" s="194">
        <f>IF(N186="základní",J186,0)</f>
        <v>0</v>
      </c>
      <c r="BF186" s="194">
        <f>IF(N186="snížená",J186,0)</f>
        <v>0</v>
      </c>
      <c r="BG186" s="194">
        <f>IF(N186="zákl. přenesená",J186,0)</f>
        <v>0</v>
      </c>
      <c r="BH186" s="194">
        <f>IF(N186="sníž. přenesená",J186,0)</f>
        <v>0</v>
      </c>
      <c r="BI186" s="194">
        <f>IF(N186="nulová",J186,0)</f>
        <v>0</v>
      </c>
      <c r="BJ186" s="18" t="s">
        <v>84</v>
      </c>
      <c r="BK186" s="194">
        <f>ROUND(I186*H186,2)</f>
        <v>0</v>
      </c>
      <c r="BL186" s="18" t="s">
        <v>250</v>
      </c>
      <c r="BM186" s="193" t="s">
        <v>2475</v>
      </c>
    </row>
    <row r="187" s="2" customFormat="1" ht="33" customHeight="1">
      <c r="A187" s="37"/>
      <c r="B187" s="180"/>
      <c r="C187" s="181" t="s">
        <v>356</v>
      </c>
      <c r="D187" s="181" t="s">
        <v>171</v>
      </c>
      <c r="E187" s="182" t="s">
        <v>1873</v>
      </c>
      <c r="F187" s="183" t="s">
        <v>1874</v>
      </c>
      <c r="G187" s="184" t="s">
        <v>520</v>
      </c>
      <c r="H187" s="185">
        <v>60</v>
      </c>
      <c r="I187" s="186"/>
      <c r="J187" s="187">
        <f>ROUND(I187*H187,2)</f>
        <v>0</v>
      </c>
      <c r="K187" s="188"/>
      <c r="L187" s="38"/>
      <c r="M187" s="189" t="s">
        <v>1</v>
      </c>
      <c r="N187" s="190" t="s">
        <v>42</v>
      </c>
      <c r="O187" s="76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3" t="s">
        <v>250</v>
      </c>
      <c r="AT187" s="193" t="s">
        <v>171</v>
      </c>
      <c r="AU187" s="193" t="s">
        <v>86</v>
      </c>
      <c r="AY187" s="18" t="s">
        <v>168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8" t="s">
        <v>84</v>
      </c>
      <c r="BK187" s="194">
        <f>ROUND(I187*H187,2)</f>
        <v>0</v>
      </c>
      <c r="BL187" s="18" t="s">
        <v>250</v>
      </c>
      <c r="BM187" s="193" t="s">
        <v>2476</v>
      </c>
    </row>
    <row r="188" s="2" customFormat="1" ht="16.5" customHeight="1">
      <c r="A188" s="37"/>
      <c r="B188" s="180"/>
      <c r="C188" s="200" t="s">
        <v>361</v>
      </c>
      <c r="D188" s="200" t="s">
        <v>209</v>
      </c>
      <c r="E188" s="201" t="s">
        <v>1876</v>
      </c>
      <c r="F188" s="202" t="s">
        <v>1877</v>
      </c>
      <c r="G188" s="203" t="s">
        <v>520</v>
      </c>
      <c r="H188" s="204">
        <v>72</v>
      </c>
      <c r="I188" s="205"/>
      <c r="J188" s="206">
        <f>ROUND(I188*H188,2)</f>
        <v>0</v>
      </c>
      <c r="K188" s="207"/>
      <c r="L188" s="208"/>
      <c r="M188" s="209" t="s">
        <v>1</v>
      </c>
      <c r="N188" s="210" t="s">
        <v>42</v>
      </c>
      <c r="O188" s="76"/>
      <c r="P188" s="191">
        <f>O188*H188</f>
        <v>0</v>
      </c>
      <c r="Q188" s="191">
        <v>0.01</v>
      </c>
      <c r="R188" s="191">
        <f>Q188*H188</f>
        <v>0.71999999999999997</v>
      </c>
      <c r="S188" s="191">
        <v>0</v>
      </c>
      <c r="T188" s="192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3" t="s">
        <v>333</v>
      </c>
      <c r="AT188" s="193" t="s">
        <v>209</v>
      </c>
      <c r="AU188" s="193" t="s">
        <v>86</v>
      </c>
      <c r="AY188" s="18" t="s">
        <v>168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18" t="s">
        <v>84</v>
      </c>
      <c r="BK188" s="194">
        <f>ROUND(I188*H188,2)</f>
        <v>0</v>
      </c>
      <c r="BL188" s="18" t="s">
        <v>250</v>
      </c>
      <c r="BM188" s="193" t="s">
        <v>2477</v>
      </c>
    </row>
    <row r="189" s="13" customFormat="1">
      <c r="A189" s="13"/>
      <c r="B189" s="211"/>
      <c r="C189" s="13"/>
      <c r="D189" s="195" t="s">
        <v>220</v>
      </c>
      <c r="E189" s="13"/>
      <c r="F189" s="213" t="s">
        <v>1879</v>
      </c>
      <c r="G189" s="13"/>
      <c r="H189" s="214">
        <v>72</v>
      </c>
      <c r="I189" s="215"/>
      <c r="J189" s="13"/>
      <c r="K189" s="13"/>
      <c r="L189" s="211"/>
      <c r="M189" s="216"/>
      <c r="N189" s="217"/>
      <c r="O189" s="217"/>
      <c r="P189" s="217"/>
      <c r="Q189" s="217"/>
      <c r="R189" s="217"/>
      <c r="S189" s="217"/>
      <c r="T189" s="21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12" t="s">
        <v>220</v>
      </c>
      <c r="AU189" s="212" t="s">
        <v>86</v>
      </c>
      <c r="AV189" s="13" t="s">
        <v>86</v>
      </c>
      <c r="AW189" s="13" t="s">
        <v>3</v>
      </c>
      <c r="AX189" s="13" t="s">
        <v>84</v>
      </c>
      <c r="AY189" s="212" t="s">
        <v>168</v>
      </c>
    </row>
    <row r="190" s="2" customFormat="1" ht="37.8" customHeight="1">
      <c r="A190" s="37"/>
      <c r="B190" s="180"/>
      <c r="C190" s="181" t="s">
        <v>366</v>
      </c>
      <c r="D190" s="181" t="s">
        <v>171</v>
      </c>
      <c r="E190" s="182" t="s">
        <v>1880</v>
      </c>
      <c r="F190" s="183" t="s">
        <v>1881</v>
      </c>
      <c r="G190" s="184" t="s">
        <v>316</v>
      </c>
      <c r="H190" s="185">
        <v>1</v>
      </c>
      <c r="I190" s="186"/>
      <c r="J190" s="187">
        <f>ROUND(I190*H190,2)</f>
        <v>0</v>
      </c>
      <c r="K190" s="188"/>
      <c r="L190" s="38"/>
      <c r="M190" s="189" t="s">
        <v>1</v>
      </c>
      <c r="N190" s="190" t="s">
        <v>42</v>
      </c>
      <c r="O190" s="76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93" t="s">
        <v>250</v>
      </c>
      <c r="AT190" s="193" t="s">
        <v>171</v>
      </c>
      <c r="AU190" s="193" t="s">
        <v>86</v>
      </c>
      <c r="AY190" s="18" t="s">
        <v>168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18" t="s">
        <v>84</v>
      </c>
      <c r="BK190" s="194">
        <f>ROUND(I190*H190,2)</f>
        <v>0</v>
      </c>
      <c r="BL190" s="18" t="s">
        <v>250</v>
      </c>
      <c r="BM190" s="193" t="s">
        <v>2478</v>
      </c>
    </row>
    <row r="191" s="2" customFormat="1" ht="37.8" customHeight="1">
      <c r="A191" s="37"/>
      <c r="B191" s="180"/>
      <c r="C191" s="200" t="s">
        <v>370</v>
      </c>
      <c r="D191" s="200" t="s">
        <v>209</v>
      </c>
      <c r="E191" s="201" t="s">
        <v>1883</v>
      </c>
      <c r="F191" s="202" t="s">
        <v>1884</v>
      </c>
      <c r="G191" s="203" t="s">
        <v>316</v>
      </c>
      <c r="H191" s="204">
        <v>1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42</v>
      </c>
      <c r="O191" s="76"/>
      <c r="P191" s="191">
        <f>O191*H191</f>
        <v>0</v>
      </c>
      <c r="Q191" s="191">
        <v>0.215</v>
      </c>
      <c r="R191" s="191">
        <f>Q191*H191</f>
        <v>0.215</v>
      </c>
      <c r="S191" s="191">
        <v>0</v>
      </c>
      <c r="T191" s="19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3" t="s">
        <v>333</v>
      </c>
      <c r="AT191" s="193" t="s">
        <v>209</v>
      </c>
      <c r="AU191" s="193" t="s">
        <v>86</v>
      </c>
      <c r="AY191" s="18" t="s">
        <v>168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8" t="s">
        <v>84</v>
      </c>
      <c r="BK191" s="194">
        <f>ROUND(I191*H191,2)</f>
        <v>0</v>
      </c>
      <c r="BL191" s="18" t="s">
        <v>250</v>
      </c>
      <c r="BM191" s="193" t="s">
        <v>2479</v>
      </c>
    </row>
    <row r="192" s="2" customFormat="1" ht="24.15" customHeight="1">
      <c r="A192" s="37"/>
      <c r="B192" s="180"/>
      <c r="C192" s="181" t="s">
        <v>376</v>
      </c>
      <c r="D192" s="181" t="s">
        <v>171</v>
      </c>
      <c r="E192" s="182" t="s">
        <v>1886</v>
      </c>
      <c r="F192" s="183" t="s">
        <v>1887</v>
      </c>
      <c r="G192" s="184" t="s">
        <v>316</v>
      </c>
      <c r="H192" s="185">
        <v>8</v>
      </c>
      <c r="I192" s="186"/>
      <c r="J192" s="187">
        <f>ROUND(I192*H192,2)</f>
        <v>0</v>
      </c>
      <c r="K192" s="188"/>
      <c r="L192" s="38"/>
      <c r="M192" s="189" t="s">
        <v>1</v>
      </c>
      <c r="N192" s="190" t="s">
        <v>42</v>
      </c>
      <c r="O192" s="76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3" t="s">
        <v>250</v>
      </c>
      <c r="AT192" s="193" t="s">
        <v>171</v>
      </c>
      <c r="AU192" s="193" t="s">
        <v>86</v>
      </c>
      <c r="AY192" s="18" t="s">
        <v>168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18" t="s">
        <v>84</v>
      </c>
      <c r="BK192" s="194">
        <f>ROUND(I192*H192,2)</f>
        <v>0</v>
      </c>
      <c r="BL192" s="18" t="s">
        <v>250</v>
      </c>
      <c r="BM192" s="193" t="s">
        <v>2480</v>
      </c>
    </row>
    <row r="193" s="2" customFormat="1" ht="24.15" customHeight="1">
      <c r="A193" s="37"/>
      <c r="B193" s="180"/>
      <c r="C193" s="181" t="s">
        <v>380</v>
      </c>
      <c r="D193" s="181" t="s">
        <v>171</v>
      </c>
      <c r="E193" s="182" t="s">
        <v>1889</v>
      </c>
      <c r="F193" s="183" t="s">
        <v>1890</v>
      </c>
      <c r="G193" s="184" t="s">
        <v>316</v>
      </c>
      <c r="H193" s="185">
        <v>2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42</v>
      </c>
      <c r="O193" s="76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193" t="s">
        <v>250</v>
      </c>
      <c r="AT193" s="193" t="s">
        <v>171</v>
      </c>
      <c r="AU193" s="193" t="s">
        <v>86</v>
      </c>
      <c r="AY193" s="18" t="s">
        <v>168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8" t="s">
        <v>84</v>
      </c>
      <c r="BK193" s="194">
        <f>ROUND(I193*H193,2)</f>
        <v>0</v>
      </c>
      <c r="BL193" s="18" t="s">
        <v>250</v>
      </c>
      <c r="BM193" s="193" t="s">
        <v>2481</v>
      </c>
    </row>
    <row r="194" s="2" customFormat="1" ht="24.15" customHeight="1">
      <c r="A194" s="37"/>
      <c r="B194" s="180"/>
      <c r="C194" s="200" t="s">
        <v>384</v>
      </c>
      <c r="D194" s="200" t="s">
        <v>209</v>
      </c>
      <c r="E194" s="201" t="s">
        <v>1892</v>
      </c>
      <c r="F194" s="202" t="s">
        <v>1893</v>
      </c>
      <c r="G194" s="203" t="s">
        <v>316</v>
      </c>
      <c r="H194" s="204">
        <v>2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42</v>
      </c>
      <c r="O194" s="76"/>
      <c r="P194" s="191">
        <f>O194*H194</f>
        <v>0</v>
      </c>
      <c r="Q194" s="191">
        <v>0.029000000000000001</v>
      </c>
      <c r="R194" s="191">
        <f>Q194*H194</f>
        <v>0.058000000000000003</v>
      </c>
      <c r="S194" s="191">
        <v>0</v>
      </c>
      <c r="T194" s="19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3" t="s">
        <v>333</v>
      </c>
      <c r="AT194" s="193" t="s">
        <v>209</v>
      </c>
      <c r="AU194" s="193" t="s">
        <v>86</v>
      </c>
      <c r="AY194" s="18" t="s">
        <v>168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18" t="s">
        <v>84</v>
      </c>
      <c r="BK194" s="194">
        <f>ROUND(I194*H194,2)</f>
        <v>0</v>
      </c>
      <c r="BL194" s="18" t="s">
        <v>250</v>
      </c>
      <c r="BM194" s="193" t="s">
        <v>2482</v>
      </c>
    </row>
    <row r="195" s="2" customFormat="1" ht="24.15" customHeight="1">
      <c r="A195" s="37"/>
      <c r="B195" s="180"/>
      <c r="C195" s="181" t="s">
        <v>390</v>
      </c>
      <c r="D195" s="181" t="s">
        <v>171</v>
      </c>
      <c r="E195" s="182" t="s">
        <v>1895</v>
      </c>
      <c r="F195" s="183" t="s">
        <v>1896</v>
      </c>
      <c r="G195" s="184" t="s">
        <v>316</v>
      </c>
      <c r="H195" s="185">
        <v>2</v>
      </c>
      <c r="I195" s="186"/>
      <c r="J195" s="187">
        <f>ROUND(I195*H195,2)</f>
        <v>0</v>
      </c>
      <c r="K195" s="188"/>
      <c r="L195" s="38"/>
      <c r="M195" s="189" t="s">
        <v>1</v>
      </c>
      <c r="N195" s="190" t="s">
        <v>42</v>
      </c>
      <c r="O195" s="76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93" t="s">
        <v>250</v>
      </c>
      <c r="AT195" s="193" t="s">
        <v>171</v>
      </c>
      <c r="AU195" s="193" t="s">
        <v>86</v>
      </c>
      <c r="AY195" s="18" t="s">
        <v>168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18" t="s">
        <v>84</v>
      </c>
      <c r="BK195" s="194">
        <f>ROUND(I195*H195,2)</f>
        <v>0</v>
      </c>
      <c r="BL195" s="18" t="s">
        <v>250</v>
      </c>
      <c r="BM195" s="193" t="s">
        <v>2483</v>
      </c>
    </row>
    <row r="196" s="2" customFormat="1" ht="24.15" customHeight="1">
      <c r="A196" s="37"/>
      <c r="B196" s="180"/>
      <c r="C196" s="200" t="s">
        <v>395</v>
      </c>
      <c r="D196" s="200" t="s">
        <v>209</v>
      </c>
      <c r="E196" s="201" t="s">
        <v>1898</v>
      </c>
      <c r="F196" s="202" t="s">
        <v>1899</v>
      </c>
      <c r="G196" s="203" t="s">
        <v>316</v>
      </c>
      <c r="H196" s="204">
        <v>2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42</v>
      </c>
      <c r="O196" s="76"/>
      <c r="P196" s="191">
        <f>O196*H196</f>
        <v>0</v>
      </c>
      <c r="Q196" s="191">
        <v>0.034000000000000002</v>
      </c>
      <c r="R196" s="191">
        <f>Q196*H196</f>
        <v>0.068000000000000005</v>
      </c>
      <c r="S196" s="191">
        <v>0</v>
      </c>
      <c r="T196" s="19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93" t="s">
        <v>333</v>
      </c>
      <c r="AT196" s="193" t="s">
        <v>209</v>
      </c>
      <c r="AU196" s="193" t="s">
        <v>86</v>
      </c>
      <c r="AY196" s="18" t="s">
        <v>168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18" t="s">
        <v>84</v>
      </c>
      <c r="BK196" s="194">
        <f>ROUND(I196*H196,2)</f>
        <v>0</v>
      </c>
      <c r="BL196" s="18" t="s">
        <v>250</v>
      </c>
      <c r="BM196" s="193" t="s">
        <v>2484</v>
      </c>
    </row>
    <row r="197" s="2" customFormat="1" ht="24.15" customHeight="1">
      <c r="A197" s="37"/>
      <c r="B197" s="180"/>
      <c r="C197" s="181" t="s">
        <v>400</v>
      </c>
      <c r="D197" s="181" t="s">
        <v>171</v>
      </c>
      <c r="E197" s="182" t="s">
        <v>1901</v>
      </c>
      <c r="F197" s="183" t="s">
        <v>1902</v>
      </c>
      <c r="G197" s="184" t="s">
        <v>316</v>
      </c>
      <c r="H197" s="185">
        <v>2</v>
      </c>
      <c r="I197" s="186"/>
      <c r="J197" s="187">
        <f>ROUND(I197*H197,2)</f>
        <v>0</v>
      </c>
      <c r="K197" s="188"/>
      <c r="L197" s="38"/>
      <c r="M197" s="189" t="s">
        <v>1</v>
      </c>
      <c r="N197" s="190" t="s">
        <v>42</v>
      </c>
      <c r="O197" s="76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93" t="s">
        <v>250</v>
      </c>
      <c r="AT197" s="193" t="s">
        <v>171</v>
      </c>
      <c r="AU197" s="193" t="s">
        <v>86</v>
      </c>
      <c r="AY197" s="18" t="s">
        <v>168</v>
      </c>
      <c r="BE197" s="194">
        <f>IF(N197="základní",J197,0)</f>
        <v>0</v>
      </c>
      <c r="BF197" s="194">
        <f>IF(N197="snížená",J197,0)</f>
        <v>0</v>
      </c>
      <c r="BG197" s="194">
        <f>IF(N197="zákl. přenesená",J197,0)</f>
        <v>0</v>
      </c>
      <c r="BH197" s="194">
        <f>IF(N197="sníž. přenesená",J197,0)</f>
        <v>0</v>
      </c>
      <c r="BI197" s="194">
        <f>IF(N197="nulová",J197,0)</f>
        <v>0</v>
      </c>
      <c r="BJ197" s="18" t="s">
        <v>84</v>
      </c>
      <c r="BK197" s="194">
        <f>ROUND(I197*H197,2)</f>
        <v>0</v>
      </c>
      <c r="BL197" s="18" t="s">
        <v>250</v>
      </c>
      <c r="BM197" s="193" t="s">
        <v>2485</v>
      </c>
    </row>
    <row r="198" s="2" customFormat="1" ht="33" customHeight="1">
      <c r="A198" s="37"/>
      <c r="B198" s="180"/>
      <c r="C198" s="200" t="s">
        <v>405</v>
      </c>
      <c r="D198" s="200" t="s">
        <v>209</v>
      </c>
      <c r="E198" s="201" t="s">
        <v>1904</v>
      </c>
      <c r="F198" s="202" t="s">
        <v>1905</v>
      </c>
      <c r="G198" s="203" t="s">
        <v>316</v>
      </c>
      <c r="H198" s="204">
        <v>1</v>
      </c>
      <c r="I198" s="205"/>
      <c r="J198" s="206">
        <f>ROUND(I198*H198,2)</f>
        <v>0</v>
      </c>
      <c r="K198" s="207"/>
      <c r="L198" s="208"/>
      <c r="M198" s="209" t="s">
        <v>1</v>
      </c>
      <c r="N198" s="210" t="s">
        <v>42</v>
      </c>
      <c r="O198" s="76"/>
      <c r="P198" s="191">
        <f>O198*H198</f>
        <v>0</v>
      </c>
      <c r="Q198" s="191">
        <v>0.050000000000000003</v>
      </c>
      <c r="R198" s="191">
        <f>Q198*H198</f>
        <v>0.050000000000000003</v>
      </c>
      <c r="S198" s="191">
        <v>0</v>
      </c>
      <c r="T198" s="192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93" t="s">
        <v>333</v>
      </c>
      <c r="AT198" s="193" t="s">
        <v>209</v>
      </c>
      <c r="AU198" s="193" t="s">
        <v>86</v>
      </c>
      <c r="AY198" s="18" t="s">
        <v>168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8" t="s">
        <v>84</v>
      </c>
      <c r="BK198" s="194">
        <f>ROUND(I198*H198,2)</f>
        <v>0</v>
      </c>
      <c r="BL198" s="18" t="s">
        <v>250</v>
      </c>
      <c r="BM198" s="193" t="s">
        <v>2486</v>
      </c>
    </row>
    <row r="199" s="2" customFormat="1" ht="33" customHeight="1">
      <c r="A199" s="37"/>
      <c r="B199" s="180"/>
      <c r="C199" s="200" t="s">
        <v>411</v>
      </c>
      <c r="D199" s="200" t="s">
        <v>209</v>
      </c>
      <c r="E199" s="201" t="s">
        <v>1907</v>
      </c>
      <c r="F199" s="202" t="s">
        <v>1908</v>
      </c>
      <c r="G199" s="203" t="s">
        <v>316</v>
      </c>
      <c r="H199" s="204">
        <v>1</v>
      </c>
      <c r="I199" s="205"/>
      <c r="J199" s="206">
        <f>ROUND(I199*H199,2)</f>
        <v>0</v>
      </c>
      <c r="K199" s="207"/>
      <c r="L199" s="208"/>
      <c r="M199" s="209" t="s">
        <v>1</v>
      </c>
      <c r="N199" s="210" t="s">
        <v>42</v>
      </c>
      <c r="O199" s="76"/>
      <c r="P199" s="191">
        <f>O199*H199</f>
        <v>0</v>
      </c>
      <c r="Q199" s="191">
        <v>0.058999999999999997</v>
      </c>
      <c r="R199" s="191">
        <f>Q199*H199</f>
        <v>0.058999999999999997</v>
      </c>
      <c r="S199" s="191">
        <v>0</v>
      </c>
      <c r="T199" s="19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93" t="s">
        <v>333</v>
      </c>
      <c r="AT199" s="193" t="s">
        <v>209</v>
      </c>
      <c r="AU199" s="193" t="s">
        <v>86</v>
      </c>
      <c r="AY199" s="18" t="s">
        <v>168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8" t="s">
        <v>84</v>
      </c>
      <c r="BK199" s="194">
        <f>ROUND(I199*H199,2)</f>
        <v>0</v>
      </c>
      <c r="BL199" s="18" t="s">
        <v>250</v>
      </c>
      <c r="BM199" s="193" t="s">
        <v>2487</v>
      </c>
    </row>
    <row r="200" s="2" customFormat="1" ht="21.75" customHeight="1">
      <c r="A200" s="37"/>
      <c r="B200" s="180"/>
      <c r="C200" s="181" t="s">
        <v>415</v>
      </c>
      <c r="D200" s="181" t="s">
        <v>171</v>
      </c>
      <c r="E200" s="182" t="s">
        <v>1910</v>
      </c>
      <c r="F200" s="183" t="s">
        <v>1911</v>
      </c>
      <c r="G200" s="184" t="s">
        <v>316</v>
      </c>
      <c r="H200" s="185">
        <v>4</v>
      </c>
      <c r="I200" s="186"/>
      <c r="J200" s="187">
        <f>ROUND(I200*H200,2)</f>
        <v>0</v>
      </c>
      <c r="K200" s="188"/>
      <c r="L200" s="38"/>
      <c r="M200" s="189" t="s">
        <v>1</v>
      </c>
      <c r="N200" s="190" t="s">
        <v>42</v>
      </c>
      <c r="O200" s="76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93" t="s">
        <v>250</v>
      </c>
      <c r="AT200" s="193" t="s">
        <v>171</v>
      </c>
      <c r="AU200" s="193" t="s">
        <v>86</v>
      </c>
      <c r="AY200" s="18" t="s">
        <v>168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8" t="s">
        <v>84</v>
      </c>
      <c r="BK200" s="194">
        <f>ROUND(I200*H200,2)</f>
        <v>0</v>
      </c>
      <c r="BL200" s="18" t="s">
        <v>250</v>
      </c>
      <c r="BM200" s="193" t="s">
        <v>2488</v>
      </c>
    </row>
    <row r="201" s="2" customFormat="1" ht="24.15" customHeight="1">
      <c r="A201" s="37"/>
      <c r="B201" s="180"/>
      <c r="C201" s="200" t="s">
        <v>420</v>
      </c>
      <c r="D201" s="200" t="s">
        <v>209</v>
      </c>
      <c r="E201" s="201" t="s">
        <v>1913</v>
      </c>
      <c r="F201" s="202" t="s">
        <v>1914</v>
      </c>
      <c r="G201" s="203" t="s">
        <v>316</v>
      </c>
      <c r="H201" s="204">
        <v>4</v>
      </c>
      <c r="I201" s="205"/>
      <c r="J201" s="206">
        <f>ROUND(I201*H201,2)</f>
        <v>0</v>
      </c>
      <c r="K201" s="207"/>
      <c r="L201" s="208"/>
      <c r="M201" s="209" t="s">
        <v>1</v>
      </c>
      <c r="N201" s="210" t="s">
        <v>42</v>
      </c>
      <c r="O201" s="76"/>
      <c r="P201" s="191">
        <f>O201*H201</f>
        <v>0</v>
      </c>
      <c r="Q201" s="191">
        <v>0.001</v>
      </c>
      <c r="R201" s="191">
        <f>Q201*H201</f>
        <v>0.0040000000000000001</v>
      </c>
      <c r="S201" s="191">
        <v>0</v>
      </c>
      <c r="T201" s="19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93" t="s">
        <v>333</v>
      </c>
      <c r="AT201" s="193" t="s">
        <v>209</v>
      </c>
      <c r="AU201" s="193" t="s">
        <v>86</v>
      </c>
      <c r="AY201" s="18" t="s">
        <v>168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8" t="s">
        <v>84</v>
      </c>
      <c r="BK201" s="194">
        <f>ROUND(I201*H201,2)</f>
        <v>0</v>
      </c>
      <c r="BL201" s="18" t="s">
        <v>250</v>
      </c>
      <c r="BM201" s="193" t="s">
        <v>2489</v>
      </c>
    </row>
    <row r="202" s="2" customFormat="1" ht="16.5" customHeight="1">
      <c r="A202" s="37"/>
      <c r="B202" s="180"/>
      <c r="C202" s="181" t="s">
        <v>424</v>
      </c>
      <c r="D202" s="181" t="s">
        <v>171</v>
      </c>
      <c r="E202" s="182" t="s">
        <v>1916</v>
      </c>
      <c r="F202" s="183" t="s">
        <v>1917</v>
      </c>
      <c r="G202" s="184" t="s">
        <v>212</v>
      </c>
      <c r="H202" s="185">
        <v>1.6000000000000001</v>
      </c>
      <c r="I202" s="186"/>
      <c r="J202" s="187">
        <f>ROUND(I202*H202,2)</f>
        <v>0</v>
      </c>
      <c r="K202" s="188"/>
      <c r="L202" s="38"/>
      <c r="M202" s="189" t="s">
        <v>1</v>
      </c>
      <c r="N202" s="190" t="s">
        <v>42</v>
      </c>
      <c r="O202" s="76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93" t="s">
        <v>250</v>
      </c>
      <c r="AT202" s="193" t="s">
        <v>171</v>
      </c>
      <c r="AU202" s="193" t="s">
        <v>86</v>
      </c>
      <c r="AY202" s="18" t="s">
        <v>168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8" t="s">
        <v>84</v>
      </c>
      <c r="BK202" s="194">
        <f>ROUND(I202*H202,2)</f>
        <v>0</v>
      </c>
      <c r="BL202" s="18" t="s">
        <v>250</v>
      </c>
      <c r="BM202" s="193" t="s">
        <v>2490</v>
      </c>
    </row>
    <row r="203" s="2" customFormat="1" ht="16.5" customHeight="1">
      <c r="A203" s="37"/>
      <c r="B203" s="180"/>
      <c r="C203" s="200" t="s">
        <v>428</v>
      </c>
      <c r="D203" s="200" t="s">
        <v>209</v>
      </c>
      <c r="E203" s="201" t="s">
        <v>1919</v>
      </c>
      <c r="F203" s="202" t="s">
        <v>1920</v>
      </c>
      <c r="G203" s="203" t="s">
        <v>212</v>
      </c>
      <c r="H203" s="204">
        <v>1.6000000000000001</v>
      </c>
      <c r="I203" s="205"/>
      <c r="J203" s="206">
        <f>ROUND(I203*H203,2)</f>
        <v>0</v>
      </c>
      <c r="K203" s="207"/>
      <c r="L203" s="208"/>
      <c r="M203" s="209" t="s">
        <v>1</v>
      </c>
      <c r="N203" s="210" t="s">
        <v>42</v>
      </c>
      <c r="O203" s="76"/>
      <c r="P203" s="191">
        <f>O203*H203</f>
        <v>0</v>
      </c>
      <c r="Q203" s="191">
        <v>0.001</v>
      </c>
      <c r="R203" s="191">
        <f>Q203*H203</f>
        <v>0.0016000000000000001</v>
      </c>
      <c r="S203" s="191">
        <v>0</v>
      </c>
      <c r="T203" s="19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93" t="s">
        <v>333</v>
      </c>
      <c r="AT203" s="193" t="s">
        <v>209</v>
      </c>
      <c r="AU203" s="193" t="s">
        <v>86</v>
      </c>
      <c r="AY203" s="18" t="s">
        <v>168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18" t="s">
        <v>84</v>
      </c>
      <c r="BK203" s="194">
        <f>ROUND(I203*H203,2)</f>
        <v>0</v>
      </c>
      <c r="BL203" s="18" t="s">
        <v>250</v>
      </c>
      <c r="BM203" s="193" t="s">
        <v>2491</v>
      </c>
    </row>
    <row r="204" s="2" customFormat="1" ht="24.15" customHeight="1">
      <c r="A204" s="37"/>
      <c r="B204" s="180"/>
      <c r="C204" s="181" t="s">
        <v>434</v>
      </c>
      <c r="D204" s="181" t="s">
        <v>171</v>
      </c>
      <c r="E204" s="182" t="s">
        <v>1922</v>
      </c>
      <c r="F204" s="183" t="s">
        <v>1923</v>
      </c>
      <c r="G204" s="184" t="s">
        <v>242</v>
      </c>
      <c r="H204" s="185">
        <v>1.2</v>
      </c>
      <c r="I204" s="186"/>
      <c r="J204" s="187">
        <f>ROUND(I204*H204,2)</f>
        <v>0</v>
      </c>
      <c r="K204" s="188"/>
      <c r="L204" s="38"/>
      <c r="M204" s="189" t="s">
        <v>1</v>
      </c>
      <c r="N204" s="190" t="s">
        <v>42</v>
      </c>
      <c r="O204" s="76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93" t="s">
        <v>250</v>
      </c>
      <c r="AT204" s="193" t="s">
        <v>171</v>
      </c>
      <c r="AU204" s="193" t="s">
        <v>86</v>
      </c>
      <c r="AY204" s="18" t="s">
        <v>168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8" t="s">
        <v>84</v>
      </c>
      <c r="BK204" s="194">
        <f>ROUND(I204*H204,2)</f>
        <v>0</v>
      </c>
      <c r="BL204" s="18" t="s">
        <v>250</v>
      </c>
      <c r="BM204" s="193" t="s">
        <v>2492</v>
      </c>
    </row>
    <row r="205" s="2" customFormat="1" ht="49.92" customHeight="1">
      <c r="A205" s="37"/>
      <c r="B205" s="38"/>
      <c r="C205" s="37"/>
      <c r="D205" s="37"/>
      <c r="E205" s="170" t="s">
        <v>1591</v>
      </c>
      <c r="F205" s="170" t="s">
        <v>1592</v>
      </c>
      <c r="G205" s="37"/>
      <c r="H205" s="37"/>
      <c r="I205" s="37"/>
      <c r="J205" s="156">
        <f>BK205</f>
        <v>0</v>
      </c>
      <c r="K205" s="37"/>
      <c r="L205" s="38"/>
      <c r="M205" s="198"/>
      <c r="N205" s="199"/>
      <c r="O205" s="76"/>
      <c r="P205" s="76"/>
      <c r="Q205" s="76"/>
      <c r="R205" s="76"/>
      <c r="S205" s="76"/>
      <c r="T205" s="7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8" t="s">
        <v>76</v>
      </c>
      <c r="AU205" s="18" t="s">
        <v>77</v>
      </c>
      <c r="AY205" s="18" t="s">
        <v>1593</v>
      </c>
      <c r="BK205" s="194">
        <f>SUM(BK206:BK210)</f>
        <v>0</v>
      </c>
    </row>
    <row r="206" s="2" customFormat="1" ht="16.32" customHeight="1">
      <c r="A206" s="37"/>
      <c r="B206" s="38"/>
      <c r="C206" s="236" t="s">
        <v>1</v>
      </c>
      <c r="D206" s="236" t="s">
        <v>171</v>
      </c>
      <c r="E206" s="237" t="s">
        <v>1</v>
      </c>
      <c r="F206" s="238" t="s">
        <v>1</v>
      </c>
      <c r="G206" s="239" t="s">
        <v>1</v>
      </c>
      <c r="H206" s="240"/>
      <c r="I206" s="241"/>
      <c r="J206" s="242">
        <f>BK206</f>
        <v>0</v>
      </c>
      <c r="K206" s="243"/>
      <c r="L206" s="38"/>
      <c r="M206" s="244" t="s">
        <v>1</v>
      </c>
      <c r="N206" s="245" t="s">
        <v>42</v>
      </c>
      <c r="O206" s="76"/>
      <c r="P206" s="76"/>
      <c r="Q206" s="76"/>
      <c r="R206" s="76"/>
      <c r="S206" s="76"/>
      <c r="T206" s="7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8" t="s">
        <v>1593</v>
      </c>
      <c r="AU206" s="18" t="s">
        <v>84</v>
      </c>
      <c r="AY206" s="18" t="s">
        <v>1593</v>
      </c>
      <c r="BE206" s="194">
        <f>IF(N206="základní",J206,0)</f>
        <v>0</v>
      </c>
      <c r="BF206" s="194">
        <f>IF(N206="snížená",J206,0)</f>
        <v>0</v>
      </c>
      <c r="BG206" s="194">
        <f>IF(N206="zákl. přenesená",J206,0)</f>
        <v>0</v>
      </c>
      <c r="BH206" s="194">
        <f>IF(N206="sníž. přenesená",J206,0)</f>
        <v>0</v>
      </c>
      <c r="BI206" s="194">
        <f>IF(N206="nulová",J206,0)</f>
        <v>0</v>
      </c>
      <c r="BJ206" s="18" t="s">
        <v>84</v>
      </c>
      <c r="BK206" s="194">
        <f>I206*H206</f>
        <v>0</v>
      </c>
    </row>
    <row r="207" s="2" customFormat="1" ht="16.32" customHeight="1">
      <c r="A207" s="37"/>
      <c r="B207" s="38"/>
      <c r="C207" s="236" t="s">
        <v>1</v>
      </c>
      <c r="D207" s="236" t="s">
        <v>171</v>
      </c>
      <c r="E207" s="237" t="s">
        <v>1</v>
      </c>
      <c r="F207" s="238" t="s">
        <v>1</v>
      </c>
      <c r="G207" s="239" t="s">
        <v>1</v>
      </c>
      <c r="H207" s="240"/>
      <c r="I207" s="241"/>
      <c r="J207" s="242">
        <f>BK207</f>
        <v>0</v>
      </c>
      <c r="K207" s="243"/>
      <c r="L207" s="38"/>
      <c r="M207" s="244" t="s">
        <v>1</v>
      </c>
      <c r="N207" s="245" t="s">
        <v>42</v>
      </c>
      <c r="O207" s="76"/>
      <c r="P207" s="76"/>
      <c r="Q207" s="76"/>
      <c r="R207" s="76"/>
      <c r="S207" s="76"/>
      <c r="T207" s="7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8" t="s">
        <v>1593</v>
      </c>
      <c r="AU207" s="18" t="s">
        <v>84</v>
      </c>
      <c r="AY207" s="18" t="s">
        <v>1593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8" t="s">
        <v>84</v>
      </c>
      <c r="BK207" s="194">
        <f>I207*H207</f>
        <v>0</v>
      </c>
    </row>
    <row r="208" s="2" customFormat="1" ht="16.32" customHeight="1">
      <c r="A208" s="37"/>
      <c r="B208" s="38"/>
      <c r="C208" s="236" t="s">
        <v>1</v>
      </c>
      <c r="D208" s="236" t="s">
        <v>171</v>
      </c>
      <c r="E208" s="237" t="s">
        <v>1</v>
      </c>
      <c r="F208" s="238" t="s">
        <v>1</v>
      </c>
      <c r="G208" s="239" t="s">
        <v>1</v>
      </c>
      <c r="H208" s="240"/>
      <c r="I208" s="241"/>
      <c r="J208" s="242">
        <f>BK208</f>
        <v>0</v>
      </c>
      <c r="K208" s="243"/>
      <c r="L208" s="38"/>
      <c r="M208" s="244" t="s">
        <v>1</v>
      </c>
      <c r="N208" s="245" t="s">
        <v>42</v>
      </c>
      <c r="O208" s="76"/>
      <c r="P208" s="76"/>
      <c r="Q208" s="76"/>
      <c r="R208" s="76"/>
      <c r="S208" s="76"/>
      <c r="T208" s="7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8" t="s">
        <v>1593</v>
      </c>
      <c r="AU208" s="18" t="s">
        <v>84</v>
      </c>
      <c r="AY208" s="18" t="s">
        <v>1593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18" t="s">
        <v>84</v>
      </c>
      <c r="BK208" s="194">
        <f>I208*H208</f>
        <v>0</v>
      </c>
    </row>
    <row r="209" s="2" customFormat="1" ht="16.32" customHeight="1">
      <c r="A209" s="37"/>
      <c r="B209" s="38"/>
      <c r="C209" s="236" t="s">
        <v>1</v>
      </c>
      <c r="D209" s="236" t="s">
        <v>171</v>
      </c>
      <c r="E209" s="237" t="s">
        <v>1</v>
      </c>
      <c r="F209" s="238" t="s">
        <v>1</v>
      </c>
      <c r="G209" s="239" t="s">
        <v>1</v>
      </c>
      <c r="H209" s="240"/>
      <c r="I209" s="241"/>
      <c r="J209" s="242">
        <f>BK209</f>
        <v>0</v>
      </c>
      <c r="K209" s="243"/>
      <c r="L209" s="38"/>
      <c r="M209" s="244" t="s">
        <v>1</v>
      </c>
      <c r="N209" s="245" t="s">
        <v>42</v>
      </c>
      <c r="O209" s="76"/>
      <c r="P209" s="76"/>
      <c r="Q209" s="76"/>
      <c r="R209" s="76"/>
      <c r="S209" s="76"/>
      <c r="T209" s="7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8" t="s">
        <v>1593</v>
      </c>
      <c r="AU209" s="18" t="s">
        <v>84</v>
      </c>
      <c r="AY209" s="18" t="s">
        <v>1593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8" t="s">
        <v>84</v>
      </c>
      <c r="BK209" s="194">
        <f>I209*H209</f>
        <v>0</v>
      </c>
    </row>
    <row r="210" s="2" customFormat="1" ht="16.32" customHeight="1">
      <c r="A210" s="37"/>
      <c r="B210" s="38"/>
      <c r="C210" s="236" t="s">
        <v>1</v>
      </c>
      <c r="D210" s="236" t="s">
        <v>171</v>
      </c>
      <c r="E210" s="237" t="s">
        <v>1</v>
      </c>
      <c r="F210" s="238" t="s">
        <v>1</v>
      </c>
      <c r="G210" s="239" t="s">
        <v>1</v>
      </c>
      <c r="H210" s="240"/>
      <c r="I210" s="241"/>
      <c r="J210" s="242">
        <f>BK210</f>
        <v>0</v>
      </c>
      <c r="K210" s="243"/>
      <c r="L210" s="38"/>
      <c r="M210" s="244" t="s">
        <v>1</v>
      </c>
      <c r="N210" s="245" t="s">
        <v>42</v>
      </c>
      <c r="O210" s="246"/>
      <c r="P210" s="246"/>
      <c r="Q210" s="246"/>
      <c r="R210" s="246"/>
      <c r="S210" s="246"/>
      <c r="T210" s="24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8" t="s">
        <v>1593</v>
      </c>
      <c r="AU210" s="18" t="s">
        <v>84</v>
      </c>
      <c r="AY210" s="18" t="s">
        <v>1593</v>
      </c>
      <c r="BE210" s="194">
        <f>IF(N210="základní",J210,0)</f>
        <v>0</v>
      </c>
      <c r="BF210" s="194">
        <f>IF(N210="snížená",J210,0)</f>
        <v>0</v>
      </c>
      <c r="BG210" s="194">
        <f>IF(N210="zákl. přenesená",J210,0)</f>
        <v>0</v>
      </c>
      <c r="BH210" s="194">
        <f>IF(N210="sníž. přenesená",J210,0)</f>
        <v>0</v>
      </c>
      <c r="BI210" s="194">
        <f>IF(N210="nulová",J210,0)</f>
        <v>0</v>
      </c>
      <c r="BJ210" s="18" t="s">
        <v>84</v>
      </c>
      <c r="BK210" s="194">
        <f>I210*H210</f>
        <v>0</v>
      </c>
    </row>
    <row r="211" s="2" customFormat="1" ht="6.96" customHeight="1">
      <c r="A211" s="37"/>
      <c r="B211" s="59"/>
      <c r="C211" s="60"/>
      <c r="D211" s="60"/>
      <c r="E211" s="60"/>
      <c r="F211" s="60"/>
      <c r="G211" s="60"/>
      <c r="H211" s="60"/>
      <c r="I211" s="60"/>
      <c r="J211" s="60"/>
      <c r="K211" s="60"/>
      <c r="L211" s="38"/>
      <c r="M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</sheetData>
  <autoFilter ref="C131:K21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dataValidations count="2">
    <dataValidation type="list" allowBlank="1" showInputMessage="1" showErrorMessage="1" error="Povoleny jsou hodnoty K, M." sqref="D206:D211">
      <formula1>"K, M"</formula1>
    </dataValidation>
    <dataValidation type="list" allowBlank="1" showInputMessage="1" showErrorMessage="1" error="Povoleny jsou hodnoty základní, snížená, zákl. přenesená, sníž. přenesená, nulová." sqref="N206:N211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117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Dostavba budovy - zkapacitnění - ZŠ Hovorčovická, Praha 8</v>
      </c>
      <c r="F7" s="31"/>
      <c r="G7" s="31"/>
      <c r="H7" s="31"/>
      <c r="L7" s="21"/>
    </row>
    <row r="8" s="1" customFormat="1" ht="12" customHeight="1">
      <c r="B8" s="21"/>
      <c r="D8" s="31" t="s">
        <v>118</v>
      </c>
      <c r="L8" s="21"/>
    </row>
    <row r="9" s="2" customFormat="1" ht="16.5" customHeight="1">
      <c r="A9" s="37"/>
      <c r="B9" s="38"/>
      <c r="C9" s="37"/>
      <c r="D9" s="37"/>
      <c r="E9" s="128" t="s">
        <v>1978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1594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2493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19. 11. 2025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tr">
        <f>IF('Rekapitulace stavby'!AN10="","",'Rekapitulace stavby'!AN10)</f>
        <v/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tr">
        <f>IF('Rekapitulace stavby'!E11="","",'Rekapitulace stavby'!E11)</f>
        <v xml:space="preserve"> </v>
      </c>
      <c r="F17" s="37"/>
      <c r="G17" s="37"/>
      <c r="H17" s="37"/>
      <c r="I17" s="31" t="s">
        <v>26</v>
      </c>
      <c r="J17" s="26" t="str">
        <f>IF('Rekapitulace stavby'!AN11="","",'Rekapitulace stavby'!AN11)</f>
        <v/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27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26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29</v>
      </c>
      <c r="E22" s="37"/>
      <c r="F22" s="37"/>
      <c r="G22" s="37"/>
      <c r="H22" s="37"/>
      <c r="I22" s="31" t="s">
        <v>25</v>
      </c>
      <c r="J22" s="26" t="str">
        <f>IF('Rekapitulace stavby'!AN16="","",'Rekapitulace stavby'!AN16)</f>
        <v>28203097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tr">
        <f>IF('Rekapitulace stavby'!E17="","",'Rekapitulace stavby'!E17)</f>
        <v>RHM a.s.</v>
      </c>
      <c r="F23" s="37"/>
      <c r="G23" s="37"/>
      <c r="H23" s="37"/>
      <c r="I23" s="31" t="s">
        <v>26</v>
      </c>
      <c r="J23" s="26" t="str">
        <f>IF('Rekapitulace stavby'!AN17="","",'Rekapitulace stavby'!AN17)</f>
        <v>CZ28203097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34</v>
      </c>
      <c r="E25" s="37"/>
      <c r="F25" s="37"/>
      <c r="G25" s="37"/>
      <c r="H25" s="37"/>
      <c r="I25" s="31" t="s">
        <v>25</v>
      </c>
      <c r="J25" s="26" t="str">
        <f>IF('Rekapitulace stavby'!AN19="","",'Rekapitulace stavby'!AN19)</f>
        <v/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tr">
        <f>IF('Rekapitulace stavby'!E20="","",'Rekapitulace stavby'!E20)</f>
        <v xml:space="preserve"> </v>
      </c>
      <c r="F26" s="37"/>
      <c r="G26" s="37"/>
      <c r="H26" s="37"/>
      <c r="I26" s="31" t="s">
        <v>26</v>
      </c>
      <c r="J26" s="26" t="str">
        <f>IF('Rekapitulace stavby'!AN20="","",'Rekapitulace stavby'!AN20)</f>
        <v/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37</v>
      </c>
      <c r="E32" s="37"/>
      <c r="F32" s="37"/>
      <c r="G32" s="37"/>
      <c r="H32" s="37"/>
      <c r="I32" s="37"/>
      <c r="J32" s="95">
        <f>ROUND(J130,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39</v>
      </c>
      <c r="G34" s="37"/>
      <c r="H34" s="37"/>
      <c r="I34" s="42" t="s">
        <v>38</v>
      </c>
      <c r="J34" s="42" t="s">
        <v>40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41</v>
      </c>
      <c r="E35" s="31" t="s">
        <v>42</v>
      </c>
      <c r="F35" s="134">
        <f>ROUND((ROUND((SUM(BE130:BE161)),  2) + SUM(BE163:BE167)), 2)</f>
        <v>0</v>
      </c>
      <c r="G35" s="37"/>
      <c r="H35" s="37"/>
      <c r="I35" s="135">
        <v>0.20999999999999999</v>
      </c>
      <c r="J35" s="134">
        <f>ROUND((ROUND(((SUM(BE130:BE161))*I35),  2) + (SUM(BE163:BE167)*I35)),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43</v>
      </c>
      <c r="F36" s="134">
        <f>ROUND((ROUND((SUM(BF130:BF161)),  2) + SUM(BF163:BF167)), 2)</f>
        <v>0</v>
      </c>
      <c r="G36" s="37"/>
      <c r="H36" s="37"/>
      <c r="I36" s="135">
        <v>0.12</v>
      </c>
      <c r="J36" s="134">
        <f>ROUND((ROUND(((SUM(BF130:BF161))*I36),  2) + (SUM(BF163:BF167)*I36)),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44</v>
      </c>
      <c r="F37" s="134">
        <f>ROUND((ROUND((SUM(BG130:BG161)),  2) + SUM(BG163:BG167)),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45</v>
      </c>
      <c r="F38" s="134">
        <f>ROUND((ROUND((SUM(BH130:BH161)),  2) + SUM(BH163:BH167)),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46</v>
      </c>
      <c r="F39" s="134">
        <f>ROUND((ROUND((SUM(BI130:BI161)),  2) + SUM(BI163:BI167)),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47</v>
      </c>
      <c r="E41" s="80"/>
      <c r="F41" s="80"/>
      <c r="G41" s="138" t="s">
        <v>48</v>
      </c>
      <c r="H41" s="139" t="s">
        <v>49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42" t="s">
        <v>53</v>
      </c>
      <c r="G61" s="57" t="s">
        <v>52</v>
      </c>
      <c r="H61" s="40"/>
      <c r="I61" s="40"/>
      <c r="J61" s="143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42" t="s">
        <v>53</v>
      </c>
      <c r="G76" s="57" t="s">
        <v>52</v>
      </c>
      <c r="H76" s="40"/>
      <c r="I76" s="40"/>
      <c r="J76" s="143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120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Dostavba budovy - zkapacitnění - ZŠ Hovorčovická, Praha 8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118</v>
      </c>
      <c r="L86" s="21"/>
    </row>
    <row r="87" s="2" customFormat="1" ht="16.5" customHeight="1">
      <c r="A87" s="37"/>
      <c r="B87" s="38"/>
      <c r="C87" s="37"/>
      <c r="D87" s="37"/>
      <c r="E87" s="128" t="s">
        <v>1978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1594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SO-02 VYT - Vytápění D14d - Pavilon A2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 xml:space="preserve"> </v>
      </c>
      <c r="G91" s="37"/>
      <c r="H91" s="37"/>
      <c r="I91" s="31" t="s">
        <v>22</v>
      </c>
      <c r="J91" s="68" t="str">
        <f>IF(J14="","",J14)</f>
        <v>19. 11. 2025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 xml:space="preserve"> </v>
      </c>
      <c r="G93" s="37"/>
      <c r="H93" s="37"/>
      <c r="I93" s="31" t="s">
        <v>29</v>
      </c>
      <c r="J93" s="35" t="str">
        <f>E23</f>
        <v>RHM a.s.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27</v>
      </c>
      <c r="D94" s="37"/>
      <c r="E94" s="37"/>
      <c r="F94" s="26" t="str">
        <f>IF(E20="","",E20)</f>
        <v>Vyplň údaj</v>
      </c>
      <c r="G94" s="37"/>
      <c r="H94" s="37"/>
      <c r="I94" s="31" t="s">
        <v>34</v>
      </c>
      <c r="J94" s="35" t="str">
        <f>E26</f>
        <v xml:space="preserve"> 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121</v>
      </c>
      <c r="D96" s="136"/>
      <c r="E96" s="136"/>
      <c r="F96" s="136"/>
      <c r="G96" s="136"/>
      <c r="H96" s="136"/>
      <c r="I96" s="136"/>
      <c r="J96" s="145" t="s">
        <v>122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123</v>
      </c>
      <c r="D98" s="37"/>
      <c r="E98" s="37"/>
      <c r="F98" s="37"/>
      <c r="G98" s="37"/>
      <c r="H98" s="37"/>
      <c r="I98" s="37"/>
      <c r="J98" s="95">
        <f>J130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124</v>
      </c>
    </row>
    <row r="99" s="9" customFormat="1" ht="24.96" customHeight="1">
      <c r="A99" s="9"/>
      <c r="B99" s="147"/>
      <c r="C99" s="9"/>
      <c r="D99" s="148" t="s">
        <v>125</v>
      </c>
      <c r="E99" s="149"/>
      <c r="F99" s="149"/>
      <c r="G99" s="149"/>
      <c r="H99" s="149"/>
      <c r="I99" s="149"/>
      <c r="J99" s="150">
        <f>J131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129</v>
      </c>
      <c r="E100" s="153"/>
      <c r="F100" s="153"/>
      <c r="G100" s="153"/>
      <c r="H100" s="153"/>
      <c r="I100" s="153"/>
      <c r="J100" s="154">
        <f>J132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133</v>
      </c>
      <c r="E101" s="153"/>
      <c r="F101" s="153"/>
      <c r="G101" s="153"/>
      <c r="H101" s="153"/>
      <c r="I101" s="153"/>
      <c r="J101" s="154">
        <f>J134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134</v>
      </c>
      <c r="E102" s="153"/>
      <c r="F102" s="153"/>
      <c r="G102" s="153"/>
      <c r="H102" s="153"/>
      <c r="I102" s="153"/>
      <c r="J102" s="154">
        <f>J136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135</v>
      </c>
      <c r="E103" s="153"/>
      <c r="F103" s="153"/>
      <c r="G103" s="153"/>
      <c r="H103" s="153"/>
      <c r="I103" s="153"/>
      <c r="J103" s="154">
        <f>J143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47"/>
      <c r="C104" s="9"/>
      <c r="D104" s="148" t="s">
        <v>136</v>
      </c>
      <c r="E104" s="149"/>
      <c r="F104" s="149"/>
      <c r="G104" s="149"/>
      <c r="H104" s="149"/>
      <c r="I104" s="149"/>
      <c r="J104" s="150">
        <f>J145</f>
        <v>0</v>
      </c>
      <c r="K104" s="9"/>
      <c r="L104" s="14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1"/>
      <c r="C105" s="10"/>
      <c r="D105" s="152" t="s">
        <v>1769</v>
      </c>
      <c r="E105" s="153"/>
      <c r="F105" s="153"/>
      <c r="G105" s="153"/>
      <c r="H105" s="153"/>
      <c r="I105" s="153"/>
      <c r="J105" s="154">
        <f>J146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1926</v>
      </c>
      <c r="E106" s="153"/>
      <c r="F106" s="153"/>
      <c r="G106" s="153"/>
      <c r="H106" s="153"/>
      <c r="I106" s="153"/>
      <c r="J106" s="154">
        <f>J152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1"/>
      <c r="C107" s="10"/>
      <c r="D107" s="152" t="s">
        <v>1927</v>
      </c>
      <c r="E107" s="153"/>
      <c r="F107" s="153"/>
      <c r="G107" s="153"/>
      <c r="H107" s="153"/>
      <c r="I107" s="153"/>
      <c r="J107" s="154">
        <f>J158</f>
        <v>0</v>
      </c>
      <c r="K107" s="10"/>
      <c r="L107" s="15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1.84" customHeight="1">
      <c r="A108" s="9"/>
      <c r="B108" s="147"/>
      <c r="C108" s="9"/>
      <c r="D108" s="155" t="s">
        <v>152</v>
      </c>
      <c r="E108" s="9"/>
      <c r="F108" s="9"/>
      <c r="G108" s="9"/>
      <c r="H108" s="9"/>
      <c r="I108" s="9"/>
      <c r="J108" s="156">
        <f>J162</f>
        <v>0</v>
      </c>
      <c r="K108" s="9"/>
      <c r="L108" s="14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59"/>
      <c r="C110" s="60"/>
      <c r="D110" s="60"/>
      <c r="E110" s="60"/>
      <c r="F110" s="60"/>
      <c r="G110" s="60"/>
      <c r="H110" s="60"/>
      <c r="I110" s="60"/>
      <c r="J110" s="60"/>
      <c r="K110" s="60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153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7"/>
      <c r="D118" s="37"/>
      <c r="E118" s="128" t="str">
        <f>E7</f>
        <v>Dostavba budovy - zkapacitnění - ZŠ Hovorčovická, Praha 8</v>
      </c>
      <c r="F118" s="31"/>
      <c r="G118" s="31"/>
      <c r="H118" s="31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" customFormat="1" ht="12" customHeight="1">
      <c r="B119" s="21"/>
      <c r="C119" s="31" t="s">
        <v>118</v>
      </c>
      <c r="L119" s="21"/>
    </row>
    <row r="120" s="2" customFormat="1" ht="16.5" customHeight="1">
      <c r="A120" s="37"/>
      <c r="B120" s="38"/>
      <c r="C120" s="37"/>
      <c r="D120" s="37"/>
      <c r="E120" s="128" t="s">
        <v>1978</v>
      </c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1594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7"/>
      <c r="D122" s="37"/>
      <c r="E122" s="66" t="str">
        <f>E11</f>
        <v>SO-02 VYT - Vytápění D14d - Pavilon A2</v>
      </c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7"/>
      <c r="E124" s="37"/>
      <c r="F124" s="26" t="str">
        <f>F14</f>
        <v xml:space="preserve"> </v>
      </c>
      <c r="G124" s="37"/>
      <c r="H124" s="37"/>
      <c r="I124" s="31" t="s">
        <v>22</v>
      </c>
      <c r="J124" s="68" t="str">
        <f>IF(J14="","",J14)</f>
        <v>19. 11. 2025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7"/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7"/>
      <c r="E126" s="37"/>
      <c r="F126" s="26" t="str">
        <f>E17</f>
        <v xml:space="preserve"> </v>
      </c>
      <c r="G126" s="37"/>
      <c r="H126" s="37"/>
      <c r="I126" s="31" t="s">
        <v>29</v>
      </c>
      <c r="J126" s="35" t="str">
        <f>E23</f>
        <v>RHM a.s.</v>
      </c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27</v>
      </c>
      <c r="D127" s="37"/>
      <c r="E127" s="37"/>
      <c r="F127" s="26" t="str">
        <f>IF(E20="","",E20)</f>
        <v>Vyplň údaj</v>
      </c>
      <c r="G127" s="37"/>
      <c r="H127" s="37"/>
      <c r="I127" s="31" t="s">
        <v>34</v>
      </c>
      <c r="J127" s="35" t="str">
        <f>E26</f>
        <v xml:space="preserve"> 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57"/>
      <c r="B129" s="158"/>
      <c r="C129" s="159" t="s">
        <v>154</v>
      </c>
      <c r="D129" s="160" t="s">
        <v>62</v>
      </c>
      <c r="E129" s="160" t="s">
        <v>58</v>
      </c>
      <c r="F129" s="160" t="s">
        <v>59</v>
      </c>
      <c r="G129" s="160" t="s">
        <v>155</v>
      </c>
      <c r="H129" s="160" t="s">
        <v>156</v>
      </c>
      <c r="I129" s="160" t="s">
        <v>157</v>
      </c>
      <c r="J129" s="161" t="s">
        <v>122</v>
      </c>
      <c r="K129" s="162" t="s">
        <v>158</v>
      </c>
      <c r="L129" s="163"/>
      <c r="M129" s="85" t="s">
        <v>1</v>
      </c>
      <c r="N129" s="86" t="s">
        <v>41</v>
      </c>
      <c r="O129" s="86" t="s">
        <v>159</v>
      </c>
      <c r="P129" s="86" t="s">
        <v>160</v>
      </c>
      <c r="Q129" s="86" t="s">
        <v>161</v>
      </c>
      <c r="R129" s="86" t="s">
        <v>162</v>
      </c>
      <c r="S129" s="86" t="s">
        <v>163</v>
      </c>
      <c r="T129" s="87" t="s">
        <v>164</v>
      </c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</row>
    <row r="130" s="2" customFormat="1" ht="22.8" customHeight="1">
      <c r="A130" s="37"/>
      <c r="B130" s="38"/>
      <c r="C130" s="92" t="s">
        <v>165</v>
      </c>
      <c r="D130" s="37"/>
      <c r="E130" s="37"/>
      <c r="F130" s="37"/>
      <c r="G130" s="37"/>
      <c r="H130" s="37"/>
      <c r="I130" s="37"/>
      <c r="J130" s="164">
        <f>BK130</f>
        <v>0</v>
      </c>
      <c r="K130" s="37"/>
      <c r="L130" s="38"/>
      <c r="M130" s="88"/>
      <c r="N130" s="72"/>
      <c r="O130" s="89"/>
      <c r="P130" s="165">
        <f>P131+P145+P162</f>
        <v>0</v>
      </c>
      <c r="Q130" s="89"/>
      <c r="R130" s="165">
        <f>R131+R145+R162</f>
        <v>0.86916000000000004</v>
      </c>
      <c r="S130" s="89"/>
      <c r="T130" s="166">
        <f>T131+T145+T162</f>
        <v>0.0041999999999999997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8" t="s">
        <v>76</v>
      </c>
      <c r="AU130" s="18" t="s">
        <v>124</v>
      </c>
      <c r="BK130" s="167">
        <f>BK131+BK145+BK162</f>
        <v>0</v>
      </c>
    </row>
    <row r="131" s="12" customFormat="1" ht="25.92" customHeight="1">
      <c r="A131" s="12"/>
      <c r="B131" s="168"/>
      <c r="C131" s="12"/>
      <c r="D131" s="169" t="s">
        <v>76</v>
      </c>
      <c r="E131" s="170" t="s">
        <v>166</v>
      </c>
      <c r="F131" s="170" t="s">
        <v>167</v>
      </c>
      <c r="G131" s="12"/>
      <c r="H131" s="12"/>
      <c r="I131" s="171"/>
      <c r="J131" s="156">
        <f>BK131</f>
        <v>0</v>
      </c>
      <c r="K131" s="12"/>
      <c r="L131" s="168"/>
      <c r="M131" s="172"/>
      <c r="N131" s="173"/>
      <c r="O131" s="173"/>
      <c r="P131" s="174">
        <f>P132+P134+P136+P143</f>
        <v>0</v>
      </c>
      <c r="Q131" s="173"/>
      <c r="R131" s="174">
        <f>R132+R134+R136+R143</f>
        <v>0.48582000000000003</v>
      </c>
      <c r="S131" s="173"/>
      <c r="T131" s="175">
        <f>T132+T134+T136+T143</f>
        <v>0.0041999999999999997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9" t="s">
        <v>84</v>
      </c>
      <c r="AT131" s="176" t="s">
        <v>76</v>
      </c>
      <c r="AU131" s="176" t="s">
        <v>77</v>
      </c>
      <c r="AY131" s="169" t="s">
        <v>168</v>
      </c>
      <c r="BK131" s="177">
        <f>BK132+BK134+BK136+BK143</f>
        <v>0</v>
      </c>
    </row>
    <row r="132" s="12" customFormat="1" ht="22.8" customHeight="1">
      <c r="A132" s="12"/>
      <c r="B132" s="168"/>
      <c r="C132" s="12"/>
      <c r="D132" s="169" t="s">
        <v>76</v>
      </c>
      <c r="E132" s="178" t="s">
        <v>181</v>
      </c>
      <c r="F132" s="178" t="s">
        <v>297</v>
      </c>
      <c r="G132" s="12"/>
      <c r="H132" s="12"/>
      <c r="I132" s="171"/>
      <c r="J132" s="179">
        <f>BK132</f>
        <v>0</v>
      </c>
      <c r="K132" s="12"/>
      <c r="L132" s="168"/>
      <c r="M132" s="172"/>
      <c r="N132" s="173"/>
      <c r="O132" s="173"/>
      <c r="P132" s="174">
        <f>P133</f>
        <v>0</v>
      </c>
      <c r="Q132" s="173"/>
      <c r="R132" s="174">
        <f>R133</f>
        <v>0.48430000000000001</v>
      </c>
      <c r="S132" s="173"/>
      <c r="T132" s="175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9" t="s">
        <v>84</v>
      </c>
      <c r="AT132" s="176" t="s">
        <v>76</v>
      </c>
      <c r="AU132" s="176" t="s">
        <v>84</v>
      </c>
      <c r="AY132" s="169" t="s">
        <v>168</v>
      </c>
      <c r="BK132" s="177">
        <f>BK133</f>
        <v>0</v>
      </c>
    </row>
    <row r="133" s="2" customFormat="1" ht="33" customHeight="1">
      <c r="A133" s="37"/>
      <c r="B133" s="180"/>
      <c r="C133" s="181" t="s">
        <v>84</v>
      </c>
      <c r="D133" s="181" t="s">
        <v>171</v>
      </c>
      <c r="E133" s="182" t="s">
        <v>1600</v>
      </c>
      <c r="F133" s="183" t="s">
        <v>1601</v>
      </c>
      <c r="G133" s="184" t="s">
        <v>316</v>
      </c>
      <c r="H133" s="185">
        <v>10</v>
      </c>
      <c r="I133" s="186"/>
      <c r="J133" s="187">
        <f>ROUND(I133*H133,2)</f>
        <v>0</v>
      </c>
      <c r="K133" s="188"/>
      <c r="L133" s="38"/>
      <c r="M133" s="189" t="s">
        <v>1</v>
      </c>
      <c r="N133" s="190" t="s">
        <v>42</v>
      </c>
      <c r="O133" s="76"/>
      <c r="P133" s="191">
        <f>O133*H133</f>
        <v>0</v>
      </c>
      <c r="Q133" s="191">
        <v>0.048430000000000001</v>
      </c>
      <c r="R133" s="191">
        <f>Q133*H133</f>
        <v>0.48430000000000001</v>
      </c>
      <c r="S133" s="191">
        <v>0</v>
      </c>
      <c r="T133" s="192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3" t="s">
        <v>175</v>
      </c>
      <c r="AT133" s="193" t="s">
        <v>171</v>
      </c>
      <c r="AU133" s="193" t="s">
        <v>86</v>
      </c>
      <c r="AY133" s="18" t="s">
        <v>168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8" t="s">
        <v>84</v>
      </c>
      <c r="BK133" s="194">
        <f>ROUND(I133*H133,2)</f>
        <v>0</v>
      </c>
      <c r="BL133" s="18" t="s">
        <v>175</v>
      </c>
      <c r="BM133" s="193" t="s">
        <v>2494</v>
      </c>
    </row>
    <row r="134" s="12" customFormat="1" ht="22.8" customHeight="1">
      <c r="A134" s="12"/>
      <c r="B134" s="168"/>
      <c r="C134" s="12"/>
      <c r="D134" s="169" t="s">
        <v>76</v>
      </c>
      <c r="E134" s="178" t="s">
        <v>215</v>
      </c>
      <c r="F134" s="178" t="s">
        <v>620</v>
      </c>
      <c r="G134" s="12"/>
      <c r="H134" s="12"/>
      <c r="I134" s="171"/>
      <c r="J134" s="179">
        <f>BK134</f>
        <v>0</v>
      </c>
      <c r="K134" s="12"/>
      <c r="L134" s="168"/>
      <c r="M134" s="172"/>
      <c r="N134" s="173"/>
      <c r="O134" s="173"/>
      <c r="P134" s="174">
        <f>P135</f>
        <v>0</v>
      </c>
      <c r="Q134" s="173"/>
      <c r="R134" s="174">
        <f>R135</f>
        <v>0.0015200000000000001</v>
      </c>
      <c r="S134" s="173"/>
      <c r="T134" s="175">
        <f>T135</f>
        <v>0.0041999999999999997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9" t="s">
        <v>84</v>
      </c>
      <c r="AT134" s="176" t="s">
        <v>76</v>
      </c>
      <c r="AU134" s="176" t="s">
        <v>84</v>
      </c>
      <c r="AY134" s="169" t="s">
        <v>168</v>
      </c>
      <c r="BK134" s="177">
        <f>BK135</f>
        <v>0</v>
      </c>
    </row>
    <row r="135" s="2" customFormat="1" ht="24.15" customHeight="1">
      <c r="A135" s="37"/>
      <c r="B135" s="180"/>
      <c r="C135" s="181" t="s">
        <v>86</v>
      </c>
      <c r="D135" s="181" t="s">
        <v>171</v>
      </c>
      <c r="E135" s="182" t="s">
        <v>1603</v>
      </c>
      <c r="F135" s="183" t="s">
        <v>1604</v>
      </c>
      <c r="G135" s="184" t="s">
        <v>520</v>
      </c>
      <c r="H135" s="185">
        <v>2</v>
      </c>
      <c r="I135" s="186"/>
      <c r="J135" s="187">
        <f>ROUND(I135*H135,2)</f>
        <v>0</v>
      </c>
      <c r="K135" s="188"/>
      <c r="L135" s="38"/>
      <c r="M135" s="189" t="s">
        <v>1</v>
      </c>
      <c r="N135" s="190" t="s">
        <v>42</v>
      </c>
      <c r="O135" s="76"/>
      <c r="P135" s="191">
        <f>O135*H135</f>
        <v>0</v>
      </c>
      <c r="Q135" s="191">
        <v>0.00076000000000000004</v>
      </c>
      <c r="R135" s="191">
        <f>Q135*H135</f>
        <v>0.0015200000000000001</v>
      </c>
      <c r="S135" s="191">
        <v>0.0020999999999999999</v>
      </c>
      <c r="T135" s="192">
        <f>S135*H135</f>
        <v>0.0041999999999999997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3" t="s">
        <v>175</v>
      </c>
      <c r="AT135" s="193" t="s">
        <v>171</v>
      </c>
      <c r="AU135" s="193" t="s">
        <v>86</v>
      </c>
      <c r="AY135" s="18" t="s">
        <v>168</v>
      </c>
      <c r="BE135" s="194">
        <f>IF(N135="základní",J135,0)</f>
        <v>0</v>
      </c>
      <c r="BF135" s="194">
        <f>IF(N135="snížená",J135,0)</f>
        <v>0</v>
      </c>
      <c r="BG135" s="194">
        <f>IF(N135="zákl. přenesená",J135,0)</f>
        <v>0</v>
      </c>
      <c r="BH135" s="194">
        <f>IF(N135="sníž. přenesená",J135,0)</f>
        <v>0</v>
      </c>
      <c r="BI135" s="194">
        <f>IF(N135="nulová",J135,0)</f>
        <v>0</v>
      </c>
      <c r="BJ135" s="18" t="s">
        <v>84</v>
      </c>
      <c r="BK135" s="194">
        <f>ROUND(I135*H135,2)</f>
        <v>0</v>
      </c>
      <c r="BL135" s="18" t="s">
        <v>175</v>
      </c>
      <c r="BM135" s="193" t="s">
        <v>2495</v>
      </c>
    </row>
    <row r="136" s="12" customFormat="1" ht="22.8" customHeight="1">
      <c r="A136" s="12"/>
      <c r="B136" s="168"/>
      <c r="C136" s="12"/>
      <c r="D136" s="169" t="s">
        <v>76</v>
      </c>
      <c r="E136" s="178" t="s">
        <v>709</v>
      </c>
      <c r="F136" s="178" t="s">
        <v>710</v>
      </c>
      <c r="G136" s="12"/>
      <c r="H136" s="12"/>
      <c r="I136" s="171"/>
      <c r="J136" s="179">
        <f>BK136</f>
        <v>0</v>
      </c>
      <c r="K136" s="12"/>
      <c r="L136" s="168"/>
      <c r="M136" s="172"/>
      <c r="N136" s="173"/>
      <c r="O136" s="173"/>
      <c r="P136" s="174">
        <f>SUM(P137:P142)</f>
        <v>0</v>
      </c>
      <c r="Q136" s="173"/>
      <c r="R136" s="174">
        <f>SUM(R137:R142)</f>
        <v>0</v>
      </c>
      <c r="S136" s="173"/>
      <c r="T136" s="175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9" t="s">
        <v>84</v>
      </c>
      <c r="AT136" s="176" t="s">
        <v>76</v>
      </c>
      <c r="AU136" s="176" t="s">
        <v>84</v>
      </c>
      <c r="AY136" s="169" t="s">
        <v>168</v>
      </c>
      <c r="BK136" s="177">
        <f>SUM(BK137:BK142)</f>
        <v>0</v>
      </c>
    </row>
    <row r="137" s="2" customFormat="1" ht="24.15" customHeight="1">
      <c r="A137" s="37"/>
      <c r="B137" s="180"/>
      <c r="C137" s="181" t="s">
        <v>181</v>
      </c>
      <c r="D137" s="181" t="s">
        <v>171</v>
      </c>
      <c r="E137" s="182" t="s">
        <v>1612</v>
      </c>
      <c r="F137" s="183" t="s">
        <v>1613</v>
      </c>
      <c r="G137" s="184" t="s">
        <v>242</v>
      </c>
      <c r="H137" s="185">
        <v>0.0040000000000000001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42</v>
      </c>
      <c r="O137" s="76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3" t="s">
        <v>175</v>
      </c>
      <c r="AT137" s="193" t="s">
        <v>171</v>
      </c>
      <c r="AU137" s="193" t="s">
        <v>86</v>
      </c>
      <c r="AY137" s="18" t="s">
        <v>168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8" t="s">
        <v>84</v>
      </c>
      <c r="BK137" s="194">
        <f>ROUND(I137*H137,2)</f>
        <v>0</v>
      </c>
      <c r="BL137" s="18" t="s">
        <v>175</v>
      </c>
      <c r="BM137" s="193" t="s">
        <v>2496</v>
      </c>
    </row>
    <row r="138" s="2" customFormat="1" ht="24.15" customHeight="1">
      <c r="A138" s="37"/>
      <c r="B138" s="180"/>
      <c r="C138" s="181" t="s">
        <v>175</v>
      </c>
      <c r="D138" s="181" t="s">
        <v>171</v>
      </c>
      <c r="E138" s="182" t="s">
        <v>716</v>
      </c>
      <c r="F138" s="183" t="s">
        <v>717</v>
      </c>
      <c r="G138" s="184" t="s">
        <v>242</v>
      </c>
      <c r="H138" s="185">
        <v>0.0040000000000000001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42</v>
      </c>
      <c r="O138" s="76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3" t="s">
        <v>250</v>
      </c>
      <c r="AT138" s="193" t="s">
        <v>171</v>
      </c>
      <c r="AU138" s="193" t="s">
        <v>86</v>
      </c>
      <c r="AY138" s="18" t="s">
        <v>168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8" t="s">
        <v>84</v>
      </c>
      <c r="BK138" s="194">
        <f>ROUND(I138*H138,2)</f>
        <v>0</v>
      </c>
      <c r="BL138" s="18" t="s">
        <v>250</v>
      </c>
      <c r="BM138" s="193" t="s">
        <v>2497</v>
      </c>
    </row>
    <row r="139" s="2" customFormat="1" ht="24.15" customHeight="1">
      <c r="A139" s="37"/>
      <c r="B139" s="180"/>
      <c r="C139" s="181" t="s">
        <v>190</v>
      </c>
      <c r="D139" s="181" t="s">
        <v>171</v>
      </c>
      <c r="E139" s="182" t="s">
        <v>720</v>
      </c>
      <c r="F139" s="183" t="s">
        <v>721</v>
      </c>
      <c r="G139" s="184" t="s">
        <v>242</v>
      </c>
      <c r="H139" s="185">
        <v>0.080000000000000002</v>
      </c>
      <c r="I139" s="186"/>
      <c r="J139" s="187">
        <f>ROUND(I139*H139,2)</f>
        <v>0</v>
      </c>
      <c r="K139" s="188"/>
      <c r="L139" s="38"/>
      <c r="M139" s="189" t="s">
        <v>1</v>
      </c>
      <c r="N139" s="190" t="s">
        <v>42</v>
      </c>
      <c r="O139" s="76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3" t="s">
        <v>175</v>
      </c>
      <c r="AT139" s="193" t="s">
        <v>171</v>
      </c>
      <c r="AU139" s="193" t="s">
        <v>86</v>
      </c>
      <c r="AY139" s="18" t="s">
        <v>168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8" t="s">
        <v>84</v>
      </c>
      <c r="BK139" s="194">
        <f>ROUND(I139*H139,2)</f>
        <v>0</v>
      </c>
      <c r="BL139" s="18" t="s">
        <v>175</v>
      </c>
      <c r="BM139" s="193" t="s">
        <v>2498</v>
      </c>
    </row>
    <row r="140" s="13" customFormat="1">
      <c r="A140" s="13"/>
      <c r="B140" s="211"/>
      <c r="C140" s="13"/>
      <c r="D140" s="195" t="s">
        <v>220</v>
      </c>
      <c r="E140" s="13"/>
      <c r="F140" s="213" t="s">
        <v>1933</v>
      </c>
      <c r="G140" s="13"/>
      <c r="H140" s="214">
        <v>0.080000000000000002</v>
      </c>
      <c r="I140" s="215"/>
      <c r="J140" s="13"/>
      <c r="K140" s="13"/>
      <c r="L140" s="211"/>
      <c r="M140" s="216"/>
      <c r="N140" s="217"/>
      <c r="O140" s="217"/>
      <c r="P140" s="217"/>
      <c r="Q140" s="217"/>
      <c r="R140" s="217"/>
      <c r="S140" s="217"/>
      <c r="T140" s="21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12" t="s">
        <v>220</v>
      </c>
      <c r="AU140" s="212" t="s">
        <v>86</v>
      </c>
      <c r="AV140" s="13" t="s">
        <v>86</v>
      </c>
      <c r="AW140" s="13" t="s">
        <v>3</v>
      </c>
      <c r="AX140" s="13" t="s">
        <v>84</v>
      </c>
      <c r="AY140" s="212" t="s">
        <v>168</v>
      </c>
    </row>
    <row r="141" s="2" customFormat="1" ht="33" customHeight="1">
      <c r="A141" s="37"/>
      <c r="B141" s="180"/>
      <c r="C141" s="181" t="s">
        <v>194</v>
      </c>
      <c r="D141" s="181" t="s">
        <v>171</v>
      </c>
      <c r="E141" s="182" t="s">
        <v>1618</v>
      </c>
      <c r="F141" s="183" t="s">
        <v>1619</v>
      </c>
      <c r="G141" s="184" t="s">
        <v>242</v>
      </c>
      <c r="H141" s="185">
        <v>0.0040000000000000001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42</v>
      </c>
      <c r="O141" s="76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3" t="s">
        <v>175</v>
      </c>
      <c r="AT141" s="193" t="s">
        <v>171</v>
      </c>
      <c r="AU141" s="193" t="s">
        <v>86</v>
      </c>
      <c r="AY141" s="18" t="s">
        <v>168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8" t="s">
        <v>84</v>
      </c>
      <c r="BK141" s="194">
        <f>ROUND(I141*H141,2)</f>
        <v>0</v>
      </c>
      <c r="BL141" s="18" t="s">
        <v>175</v>
      </c>
      <c r="BM141" s="193" t="s">
        <v>2499</v>
      </c>
    </row>
    <row r="142" s="2" customFormat="1" ht="24.15" customHeight="1">
      <c r="A142" s="37"/>
      <c r="B142" s="180"/>
      <c r="C142" s="181" t="s">
        <v>199</v>
      </c>
      <c r="D142" s="181" t="s">
        <v>171</v>
      </c>
      <c r="E142" s="182" t="s">
        <v>1621</v>
      </c>
      <c r="F142" s="183" t="s">
        <v>1622</v>
      </c>
      <c r="G142" s="184" t="s">
        <v>242</v>
      </c>
      <c r="H142" s="185">
        <v>0.0040000000000000001</v>
      </c>
      <c r="I142" s="186"/>
      <c r="J142" s="187">
        <f>ROUND(I142*H142,2)</f>
        <v>0</v>
      </c>
      <c r="K142" s="188"/>
      <c r="L142" s="38"/>
      <c r="M142" s="189" t="s">
        <v>1</v>
      </c>
      <c r="N142" s="190" t="s">
        <v>42</v>
      </c>
      <c r="O142" s="76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3" t="s">
        <v>175</v>
      </c>
      <c r="AT142" s="193" t="s">
        <v>171</v>
      </c>
      <c r="AU142" s="193" t="s">
        <v>86</v>
      </c>
      <c r="AY142" s="18" t="s">
        <v>168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18" t="s">
        <v>84</v>
      </c>
      <c r="BK142" s="194">
        <f>ROUND(I142*H142,2)</f>
        <v>0</v>
      </c>
      <c r="BL142" s="18" t="s">
        <v>175</v>
      </c>
      <c r="BM142" s="193" t="s">
        <v>2500</v>
      </c>
    </row>
    <row r="143" s="12" customFormat="1" ht="22.8" customHeight="1">
      <c r="A143" s="12"/>
      <c r="B143" s="168"/>
      <c r="C143" s="12"/>
      <c r="D143" s="169" t="s">
        <v>76</v>
      </c>
      <c r="E143" s="178" t="s">
        <v>728</v>
      </c>
      <c r="F143" s="178" t="s">
        <v>729</v>
      </c>
      <c r="G143" s="12"/>
      <c r="H143" s="12"/>
      <c r="I143" s="171"/>
      <c r="J143" s="179">
        <f>BK143</f>
        <v>0</v>
      </c>
      <c r="K143" s="12"/>
      <c r="L143" s="168"/>
      <c r="M143" s="172"/>
      <c r="N143" s="173"/>
      <c r="O143" s="173"/>
      <c r="P143" s="174">
        <f>P144</f>
        <v>0</v>
      </c>
      <c r="Q143" s="173"/>
      <c r="R143" s="174">
        <f>R144</f>
        <v>0</v>
      </c>
      <c r="S143" s="173"/>
      <c r="T143" s="175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9" t="s">
        <v>84</v>
      </c>
      <c r="AT143" s="176" t="s">
        <v>76</v>
      </c>
      <c r="AU143" s="176" t="s">
        <v>84</v>
      </c>
      <c r="AY143" s="169" t="s">
        <v>168</v>
      </c>
      <c r="BK143" s="177">
        <f>BK144</f>
        <v>0</v>
      </c>
    </row>
    <row r="144" s="2" customFormat="1" ht="24.15" customHeight="1">
      <c r="A144" s="37"/>
      <c r="B144" s="180"/>
      <c r="C144" s="181" t="s">
        <v>203</v>
      </c>
      <c r="D144" s="181" t="s">
        <v>171</v>
      </c>
      <c r="E144" s="182" t="s">
        <v>1624</v>
      </c>
      <c r="F144" s="183" t="s">
        <v>1625</v>
      </c>
      <c r="G144" s="184" t="s">
        <v>242</v>
      </c>
      <c r="H144" s="185">
        <v>0.49299999999999999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42</v>
      </c>
      <c r="O144" s="76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3" t="s">
        <v>175</v>
      </c>
      <c r="AT144" s="193" t="s">
        <v>171</v>
      </c>
      <c r="AU144" s="193" t="s">
        <v>86</v>
      </c>
      <c r="AY144" s="18" t="s">
        <v>168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8" t="s">
        <v>84</v>
      </c>
      <c r="BK144" s="194">
        <f>ROUND(I144*H144,2)</f>
        <v>0</v>
      </c>
      <c r="BL144" s="18" t="s">
        <v>175</v>
      </c>
      <c r="BM144" s="193" t="s">
        <v>2501</v>
      </c>
    </row>
    <row r="145" s="12" customFormat="1" ht="25.92" customHeight="1">
      <c r="A145" s="12"/>
      <c r="B145" s="168"/>
      <c r="C145" s="12"/>
      <c r="D145" s="169" t="s">
        <v>76</v>
      </c>
      <c r="E145" s="170" t="s">
        <v>734</v>
      </c>
      <c r="F145" s="170" t="s">
        <v>735</v>
      </c>
      <c r="G145" s="12"/>
      <c r="H145" s="12"/>
      <c r="I145" s="171"/>
      <c r="J145" s="156">
        <f>BK145</f>
        <v>0</v>
      </c>
      <c r="K145" s="12"/>
      <c r="L145" s="168"/>
      <c r="M145" s="172"/>
      <c r="N145" s="173"/>
      <c r="O145" s="173"/>
      <c r="P145" s="174">
        <f>P146+P152+P158</f>
        <v>0</v>
      </c>
      <c r="Q145" s="173"/>
      <c r="R145" s="174">
        <f>R146+R152+R158</f>
        <v>0.38334000000000001</v>
      </c>
      <c r="S145" s="173"/>
      <c r="T145" s="175">
        <f>T146+T152+T158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9" t="s">
        <v>86</v>
      </c>
      <c r="AT145" s="176" t="s">
        <v>76</v>
      </c>
      <c r="AU145" s="176" t="s">
        <v>77</v>
      </c>
      <c r="AY145" s="169" t="s">
        <v>168</v>
      </c>
      <c r="BK145" s="177">
        <f>BK146+BK152+BK158</f>
        <v>0</v>
      </c>
    </row>
    <row r="146" s="12" customFormat="1" ht="22.8" customHeight="1">
      <c r="A146" s="12"/>
      <c r="B146" s="168"/>
      <c r="C146" s="12"/>
      <c r="D146" s="169" t="s">
        <v>76</v>
      </c>
      <c r="E146" s="178" t="s">
        <v>1823</v>
      </c>
      <c r="F146" s="178" t="s">
        <v>1824</v>
      </c>
      <c r="G146" s="12"/>
      <c r="H146" s="12"/>
      <c r="I146" s="171"/>
      <c r="J146" s="179">
        <f>BK146</f>
        <v>0</v>
      </c>
      <c r="K146" s="12"/>
      <c r="L146" s="168"/>
      <c r="M146" s="172"/>
      <c r="N146" s="173"/>
      <c r="O146" s="173"/>
      <c r="P146" s="174">
        <f>SUM(P147:P151)</f>
        <v>0</v>
      </c>
      <c r="Q146" s="173"/>
      <c r="R146" s="174">
        <f>SUM(R147:R151)</f>
        <v>0.11375</v>
      </c>
      <c r="S146" s="173"/>
      <c r="T146" s="175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9" t="s">
        <v>86</v>
      </c>
      <c r="AT146" s="176" t="s">
        <v>76</v>
      </c>
      <c r="AU146" s="176" t="s">
        <v>84</v>
      </c>
      <c r="AY146" s="169" t="s">
        <v>168</v>
      </c>
      <c r="BK146" s="177">
        <f>SUM(BK147:BK151)</f>
        <v>0</v>
      </c>
    </row>
    <row r="147" s="2" customFormat="1" ht="24.15" customHeight="1">
      <c r="A147" s="37"/>
      <c r="B147" s="180"/>
      <c r="C147" s="181" t="s">
        <v>215</v>
      </c>
      <c r="D147" s="181" t="s">
        <v>171</v>
      </c>
      <c r="E147" s="182" t="s">
        <v>1937</v>
      </c>
      <c r="F147" s="183" t="s">
        <v>1938</v>
      </c>
      <c r="G147" s="184" t="s">
        <v>520</v>
      </c>
      <c r="H147" s="185">
        <v>65</v>
      </c>
      <c r="I147" s="186"/>
      <c r="J147" s="187">
        <f>ROUND(I147*H147,2)</f>
        <v>0</v>
      </c>
      <c r="K147" s="188"/>
      <c r="L147" s="38"/>
      <c r="M147" s="189" t="s">
        <v>1</v>
      </c>
      <c r="N147" s="190" t="s">
        <v>42</v>
      </c>
      <c r="O147" s="76"/>
      <c r="P147" s="191">
        <f>O147*H147</f>
        <v>0</v>
      </c>
      <c r="Q147" s="191">
        <v>0.00148</v>
      </c>
      <c r="R147" s="191">
        <f>Q147*H147</f>
        <v>0.096199999999999994</v>
      </c>
      <c r="S147" s="191">
        <v>0</v>
      </c>
      <c r="T147" s="19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3" t="s">
        <v>250</v>
      </c>
      <c r="AT147" s="193" t="s">
        <v>171</v>
      </c>
      <c r="AU147" s="193" t="s">
        <v>86</v>
      </c>
      <c r="AY147" s="18" t="s">
        <v>168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18" t="s">
        <v>84</v>
      </c>
      <c r="BK147" s="194">
        <f>ROUND(I147*H147,2)</f>
        <v>0</v>
      </c>
      <c r="BL147" s="18" t="s">
        <v>250</v>
      </c>
      <c r="BM147" s="193" t="s">
        <v>2502</v>
      </c>
    </row>
    <row r="148" s="2" customFormat="1" ht="16.5" customHeight="1">
      <c r="A148" s="37"/>
      <c r="B148" s="180"/>
      <c r="C148" s="200" t="s">
        <v>222</v>
      </c>
      <c r="D148" s="200" t="s">
        <v>209</v>
      </c>
      <c r="E148" s="201" t="s">
        <v>1940</v>
      </c>
      <c r="F148" s="202" t="s">
        <v>1941</v>
      </c>
      <c r="G148" s="203" t="s">
        <v>316</v>
      </c>
      <c r="H148" s="204">
        <v>130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42</v>
      </c>
      <c r="O148" s="76"/>
      <c r="P148" s="191">
        <f>O148*H148</f>
        <v>0</v>
      </c>
      <c r="Q148" s="191">
        <v>8.0000000000000007E-05</v>
      </c>
      <c r="R148" s="191">
        <f>Q148*H148</f>
        <v>0.010400000000000001</v>
      </c>
      <c r="S148" s="191">
        <v>0</v>
      </c>
      <c r="T148" s="19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3" t="s">
        <v>333</v>
      </c>
      <c r="AT148" s="193" t="s">
        <v>209</v>
      </c>
      <c r="AU148" s="193" t="s">
        <v>86</v>
      </c>
      <c r="AY148" s="18" t="s">
        <v>168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8" t="s">
        <v>84</v>
      </c>
      <c r="BK148" s="194">
        <f>ROUND(I148*H148,2)</f>
        <v>0</v>
      </c>
      <c r="BL148" s="18" t="s">
        <v>250</v>
      </c>
      <c r="BM148" s="193" t="s">
        <v>2503</v>
      </c>
    </row>
    <row r="149" s="2" customFormat="1" ht="21.75" customHeight="1">
      <c r="A149" s="37"/>
      <c r="B149" s="180"/>
      <c r="C149" s="181" t="s">
        <v>169</v>
      </c>
      <c r="D149" s="181" t="s">
        <v>171</v>
      </c>
      <c r="E149" s="182" t="s">
        <v>1943</v>
      </c>
      <c r="F149" s="183" t="s">
        <v>1944</v>
      </c>
      <c r="G149" s="184" t="s">
        <v>520</v>
      </c>
      <c r="H149" s="185">
        <v>65</v>
      </c>
      <c r="I149" s="186"/>
      <c r="J149" s="187">
        <f>ROUND(I149*H149,2)</f>
        <v>0</v>
      </c>
      <c r="K149" s="188"/>
      <c r="L149" s="38"/>
      <c r="M149" s="189" t="s">
        <v>1</v>
      </c>
      <c r="N149" s="190" t="s">
        <v>42</v>
      </c>
      <c r="O149" s="76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3" t="s">
        <v>250</v>
      </c>
      <c r="AT149" s="193" t="s">
        <v>171</v>
      </c>
      <c r="AU149" s="193" t="s">
        <v>86</v>
      </c>
      <c r="AY149" s="18" t="s">
        <v>168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8" t="s">
        <v>84</v>
      </c>
      <c r="BK149" s="194">
        <f>ROUND(I149*H149,2)</f>
        <v>0</v>
      </c>
      <c r="BL149" s="18" t="s">
        <v>250</v>
      </c>
      <c r="BM149" s="193" t="s">
        <v>2504</v>
      </c>
    </row>
    <row r="150" s="2" customFormat="1" ht="33" customHeight="1">
      <c r="A150" s="37"/>
      <c r="B150" s="180"/>
      <c r="C150" s="181" t="s">
        <v>8</v>
      </c>
      <c r="D150" s="181" t="s">
        <v>171</v>
      </c>
      <c r="E150" s="182" t="s">
        <v>1946</v>
      </c>
      <c r="F150" s="183" t="s">
        <v>1947</v>
      </c>
      <c r="G150" s="184" t="s">
        <v>520</v>
      </c>
      <c r="H150" s="185">
        <v>65</v>
      </c>
      <c r="I150" s="186"/>
      <c r="J150" s="187">
        <f>ROUND(I150*H150,2)</f>
        <v>0</v>
      </c>
      <c r="K150" s="188"/>
      <c r="L150" s="38"/>
      <c r="M150" s="189" t="s">
        <v>1</v>
      </c>
      <c r="N150" s="190" t="s">
        <v>42</v>
      </c>
      <c r="O150" s="76"/>
      <c r="P150" s="191">
        <f>O150*H150</f>
        <v>0</v>
      </c>
      <c r="Q150" s="191">
        <v>0.00011</v>
      </c>
      <c r="R150" s="191">
        <f>Q150*H150</f>
        <v>0.0071500000000000001</v>
      </c>
      <c r="S150" s="191">
        <v>0</v>
      </c>
      <c r="T150" s="19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3" t="s">
        <v>175</v>
      </c>
      <c r="AT150" s="193" t="s">
        <v>171</v>
      </c>
      <c r="AU150" s="193" t="s">
        <v>86</v>
      </c>
      <c r="AY150" s="18" t="s">
        <v>168</v>
      </c>
      <c r="BE150" s="194">
        <f>IF(N150="základní",J150,0)</f>
        <v>0</v>
      </c>
      <c r="BF150" s="194">
        <f>IF(N150="snížená",J150,0)</f>
        <v>0</v>
      </c>
      <c r="BG150" s="194">
        <f>IF(N150="zákl. přenesená",J150,0)</f>
        <v>0</v>
      </c>
      <c r="BH150" s="194">
        <f>IF(N150="sníž. přenesená",J150,0)</f>
        <v>0</v>
      </c>
      <c r="BI150" s="194">
        <f>IF(N150="nulová",J150,0)</f>
        <v>0</v>
      </c>
      <c r="BJ150" s="18" t="s">
        <v>84</v>
      </c>
      <c r="BK150" s="194">
        <f>ROUND(I150*H150,2)</f>
        <v>0</v>
      </c>
      <c r="BL150" s="18" t="s">
        <v>175</v>
      </c>
      <c r="BM150" s="193" t="s">
        <v>2505</v>
      </c>
    </row>
    <row r="151" s="2" customFormat="1" ht="33" customHeight="1">
      <c r="A151" s="37"/>
      <c r="B151" s="180"/>
      <c r="C151" s="181" t="s">
        <v>235</v>
      </c>
      <c r="D151" s="181" t="s">
        <v>171</v>
      </c>
      <c r="E151" s="182" t="s">
        <v>1837</v>
      </c>
      <c r="F151" s="183" t="s">
        <v>1838</v>
      </c>
      <c r="G151" s="184" t="s">
        <v>242</v>
      </c>
      <c r="H151" s="185">
        <v>0.107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42</v>
      </c>
      <c r="O151" s="76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3" t="s">
        <v>250</v>
      </c>
      <c r="AT151" s="193" t="s">
        <v>171</v>
      </c>
      <c r="AU151" s="193" t="s">
        <v>86</v>
      </c>
      <c r="AY151" s="18" t="s">
        <v>168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8" t="s">
        <v>84</v>
      </c>
      <c r="BK151" s="194">
        <f>ROUND(I151*H151,2)</f>
        <v>0</v>
      </c>
      <c r="BL151" s="18" t="s">
        <v>250</v>
      </c>
      <c r="BM151" s="193" t="s">
        <v>2506</v>
      </c>
    </row>
    <row r="152" s="12" customFormat="1" ht="22.8" customHeight="1">
      <c r="A152" s="12"/>
      <c r="B152" s="168"/>
      <c r="C152" s="12"/>
      <c r="D152" s="169" t="s">
        <v>76</v>
      </c>
      <c r="E152" s="178" t="s">
        <v>1950</v>
      </c>
      <c r="F152" s="178" t="s">
        <v>1951</v>
      </c>
      <c r="G152" s="12"/>
      <c r="H152" s="12"/>
      <c r="I152" s="171"/>
      <c r="J152" s="179">
        <f>BK152</f>
        <v>0</v>
      </c>
      <c r="K152" s="12"/>
      <c r="L152" s="168"/>
      <c r="M152" s="172"/>
      <c r="N152" s="173"/>
      <c r="O152" s="173"/>
      <c r="P152" s="174">
        <f>SUM(P153:P157)</f>
        <v>0</v>
      </c>
      <c r="Q152" s="173"/>
      <c r="R152" s="174">
        <f>SUM(R153:R157)</f>
        <v>0.0099500000000000005</v>
      </c>
      <c r="S152" s="173"/>
      <c r="T152" s="175">
        <f>SUM(T153:T157)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9" t="s">
        <v>86</v>
      </c>
      <c r="AT152" s="176" t="s">
        <v>76</v>
      </c>
      <c r="AU152" s="176" t="s">
        <v>84</v>
      </c>
      <c r="AY152" s="169" t="s">
        <v>168</v>
      </c>
      <c r="BK152" s="177">
        <f>SUM(BK153:BK157)</f>
        <v>0</v>
      </c>
    </row>
    <row r="153" s="2" customFormat="1" ht="24.15" customHeight="1">
      <c r="A153" s="37"/>
      <c r="B153" s="180"/>
      <c r="C153" s="181" t="s">
        <v>239</v>
      </c>
      <c r="D153" s="181" t="s">
        <v>171</v>
      </c>
      <c r="E153" s="182" t="s">
        <v>1952</v>
      </c>
      <c r="F153" s="183" t="s">
        <v>1953</v>
      </c>
      <c r="G153" s="184" t="s">
        <v>316</v>
      </c>
      <c r="H153" s="185">
        <v>5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42</v>
      </c>
      <c r="O153" s="76"/>
      <c r="P153" s="191">
        <f>O153*H153</f>
        <v>0</v>
      </c>
      <c r="Q153" s="191">
        <v>6.0000000000000002E-05</v>
      </c>
      <c r="R153" s="191">
        <f>Q153*H153</f>
        <v>0.00030000000000000003</v>
      </c>
      <c r="S153" s="191">
        <v>0</v>
      </c>
      <c r="T153" s="19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3" t="s">
        <v>250</v>
      </c>
      <c r="AT153" s="193" t="s">
        <v>171</v>
      </c>
      <c r="AU153" s="193" t="s">
        <v>86</v>
      </c>
      <c r="AY153" s="18" t="s">
        <v>168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8" t="s">
        <v>84</v>
      </c>
      <c r="BK153" s="194">
        <f>ROUND(I153*H153,2)</f>
        <v>0</v>
      </c>
      <c r="BL153" s="18" t="s">
        <v>250</v>
      </c>
      <c r="BM153" s="193" t="s">
        <v>2507</v>
      </c>
    </row>
    <row r="154" s="2" customFormat="1" ht="21.75" customHeight="1">
      <c r="A154" s="37"/>
      <c r="B154" s="180"/>
      <c r="C154" s="181" t="s">
        <v>245</v>
      </c>
      <c r="D154" s="181" t="s">
        <v>171</v>
      </c>
      <c r="E154" s="182" t="s">
        <v>1955</v>
      </c>
      <c r="F154" s="183" t="s">
        <v>1956</v>
      </c>
      <c r="G154" s="184" t="s">
        <v>316</v>
      </c>
      <c r="H154" s="185">
        <v>5</v>
      </c>
      <c r="I154" s="186"/>
      <c r="J154" s="187">
        <f>ROUND(I154*H154,2)</f>
        <v>0</v>
      </c>
      <c r="K154" s="188"/>
      <c r="L154" s="38"/>
      <c r="M154" s="189" t="s">
        <v>1</v>
      </c>
      <c r="N154" s="190" t="s">
        <v>42</v>
      </c>
      <c r="O154" s="76"/>
      <c r="P154" s="191">
        <f>O154*H154</f>
        <v>0</v>
      </c>
      <c r="Q154" s="191">
        <v>0.00025999999999999998</v>
      </c>
      <c r="R154" s="191">
        <f>Q154*H154</f>
        <v>0.0012999999999999999</v>
      </c>
      <c r="S154" s="191">
        <v>0</v>
      </c>
      <c r="T154" s="192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3" t="s">
        <v>250</v>
      </c>
      <c r="AT154" s="193" t="s">
        <v>171</v>
      </c>
      <c r="AU154" s="193" t="s">
        <v>86</v>
      </c>
      <c r="AY154" s="18" t="s">
        <v>168</v>
      </c>
      <c r="BE154" s="194">
        <f>IF(N154="základní",J154,0)</f>
        <v>0</v>
      </c>
      <c r="BF154" s="194">
        <f>IF(N154="snížená",J154,0)</f>
        <v>0</v>
      </c>
      <c r="BG154" s="194">
        <f>IF(N154="zákl. přenesená",J154,0)</f>
        <v>0</v>
      </c>
      <c r="BH154" s="194">
        <f>IF(N154="sníž. přenesená",J154,0)</f>
        <v>0</v>
      </c>
      <c r="BI154" s="194">
        <f>IF(N154="nulová",J154,0)</f>
        <v>0</v>
      </c>
      <c r="BJ154" s="18" t="s">
        <v>84</v>
      </c>
      <c r="BK154" s="194">
        <f>ROUND(I154*H154,2)</f>
        <v>0</v>
      </c>
      <c r="BL154" s="18" t="s">
        <v>250</v>
      </c>
      <c r="BM154" s="193" t="s">
        <v>2508</v>
      </c>
    </row>
    <row r="155" s="2" customFormat="1" ht="24.15" customHeight="1">
      <c r="A155" s="37"/>
      <c r="B155" s="180"/>
      <c r="C155" s="181" t="s">
        <v>250</v>
      </c>
      <c r="D155" s="181" t="s">
        <v>171</v>
      </c>
      <c r="E155" s="182" t="s">
        <v>1958</v>
      </c>
      <c r="F155" s="183" t="s">
        <v>1959</v>
      </c>
      <c r="G155" s="184" t="s">
        <v>316</v>
      </c>
      <c r="H155" s="185">
        <v>5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42</v>
      </c>
      <c r="O155" s="76"/>
      <c r="P155" s="191">
        <f>O155*H155</f>
        <v>0</v>
      </c>
      <c r="Q155" s="191">
        <v>0.00027</v>
      </c>
      <c r="R155" s="191">
        <f>Q155*H155</f>
        <v>0.0013500000000000001</v>
      </c>
      <c r="S155" s="191">
        <v>0</v>
      </c>
      <c r="T155" s="19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3" t="s">
        <v>250</v>
      </c>
      <c r="AT155" s="193" t="s">
        <v>171</v>
      </c>
      <c r="AU155" s="193" t="s">
        <v>86</v>
      </c>
      <c r="AY155" s="18" t="s">
        <v>168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8" t="s">
        <v>84</v>
      </c>
      <c r="BK155" s="194">
        <f>ROUND(I155*H155,2)</f>
        <v>0</v>
      </c>
      <c r="BL155" s="18" t="s">
        <v>250</v>
      </c>
      <c r="BM155" s="193" t="s">
        <v>2509</v>
      </c>
    </row>
    <row r="156" s="2" customFormat="1" ht="24.15" customHeight="1">
      <c r="A156" s="37"/>
      <c r="B156" s="180"/>
      <c r="C156" s="181" t="s">
        <v>255</v>
      </c>
      <c r="D156" s="181" t="s">
        <v>171</v>
      </c>
      <c r="E156" s="182" t="s">
        <v>1961</v>
      </c>
      <c r="F156" s="183" t="s">
        <v>1962</v>
      </c>
      <c r="G156" s="184" t="s">
        <v>316</v>
      </c>
      <c r="H156" s="185">
        <v>10</v>
      </c>
      <c r="I156" s="186"/>
      <c r="J156" s="187">
        <f>ROUND(I156*H156,2)</f>
        <v>0</v>
      </c>
      <c r="K156" s="188"/>
      <c r="L156" s="38"/>
      <c r="M156" s="189" t="s">
        <v>1</v>
      </c>
      <c r="N156" s="190" t="s">
        <v>42</v>
      </c>
      <c r="O156" s="76"/>
      <c r="P156" s="191">
        <f>O156*H156</f>
        <v>0</v>
      </c>
      <c r="Q156" s="191">
        <v>0.00069999999999999999</v>
      </c>
      <c r="R156" s="191">
        <f>Q156*H156</f>
        <v>0.0070000000000000001</v>
      </c>
      <c r="S156" s="191">
        <v>0</v>
      </c>
      <c r="T156" s="19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3" t="s">
        <v>250</v>
      </c>
      <c r="AT156" s="193" t="s">
        <v>171</v>
      </c>
      <c r="AU156" s="193" t="s">
        <v>86</v>
      </c>
      <c r="AY156" s="18" t="s">
        <v>168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18" t="s">
        <v>84</v>
      </c>
      <c r="BK156" s="194">
        <f>ROUND(I156*H156,2)</f>
        <v>0</v>
      </c>
      <c r="BL156" s="18" t="s">
        <v>250</v>
      </c>
      <c r="BM156" s="193" t="s">
        <v>2510</v>
      </c>
    </row>
    <row r="157" s="2" customFormat="1" ht="24.15" customHeight="1">
      <c r="A157" s="37"/>
      <c r="B157" s="180"/>
      <c r="C157" s="181" t="s">
        <v>262</v>
      </c>
      <c r="D157" s="181" t="s">
        <v>171</v>
      </c>
      <c r="E157" s="182" t="s">
        <v>1964</v>
      </c>
      <c r="F157" s="183" t="s">
        <v>1965</v>
      </c>
      <c r="G157" s="184" t="s">
        <v>242</v>
      </c>
      <c r="H157" s="185">
        <v>0.01</v>
      </c>
      <c r="I157" s="186"/>
      <c r="J157" s="187">
        <f>ROUND(I157*H157,2)</f>
        <v>0</v>
      </c>
      <c r="K157" s="188"/>
      <c r="L157" s="38"/>
      <c r="M157" s="189" t="s">
        <v>1</v>
      </c>
      <c r="N157" s="190" t="s">
        <v>42</v>
      </c>
      <c r="O157" s="76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93" t="s">
        <v>250</v>
      </c>
      <c r="AT157" s="193" t="s">
        <v>171</v>
      </c>
      <c r="AU157" s="193" t="s">
        <v>86</v>
      </c>
      <c r="AY157" s="18" t="s">
        <v>168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18" t="s">
        <v>84</v>
      </c>
      <c r="BK157" s="194">
        <f>ROUND(I157*H157,2)</f>
        <v>0</v>
      </c>
      <c r="BL157" s="18" t="s">
        <v>250</v>
      </c>
      <c r="BM157" s="193" t="s">
        <v>2511</v>
      </c>
    </row>
    <row r="158" s="12" customFormat="1" ht="22.8" customHeight="1">
      <c r="A158" s="12"/>
      <c r="B158" s="168"/>
      <c r="C158" s="12"/>
      <c r="D158" s="169" t="s">
        <v>76</v>
      </c>
      <c r="E158" s="178" t="s">
        <v>1967</v>
      </c>
      <c r="F158" s="178" t="s">
        <v>1968</v>
      </c>
      <c r="G158" s="12"/>
      <c r="H158" s="12"/>
      <c r="I158" s="171"/>
      <c r="J158" s="179">
        <f>BK158</f>
        <v>0</v>
      </c>
      <c r="K158" s="12"/>
      <c r="L158" s="168"/>
      <c r="M158" s="172"/>
      <c r="N158" s="173"/>
      <c r="O158" s="173"/>
      <c r="P158" s="174">
        <f>SUM(P159:P161)</f>
        <v>0</v>
      </c>
      <c r="Q158" s="173"/>
      <c r="R158" s="174">
        <f>SUM(R159:R161)</f>
        <v>0.25963999999999998</v>
      </c>
      <c r="S158" s="173"/>
      <c r="T158" s="175">
        <f>SUM(T159:T161)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9" t="s">
        <v>86</v>
      </c>
      <c r="AT158" s="176" t="s">
        <v>76</v>
      </c>
      <c r="AU158" s="176" t="s">
        <v>84</v>
      </c>
      <c r="AY158" s="169" t="s">
        <v>168</v>
      </c>
      <c r="BK158" s="177">
        <f>SUM(BK159:BK161)</f>
        <v>0</v>
      </c>
    </row>
    <row r="159" s="2" customFormat="1" ht="37.8" customHeight="1">
      <c r="A159" s="37"/>
      <c r="B159" s="180"/>
      <c r="C159" s="181" t="s">
        <v>267</v>
      </c>
      <c r="D159" s="181" t="s">
        <v>171</v>
      </c>
      <c r="E159" s="182" t="s">
        <v>1969</v>
      </c>
      <c r="F159" s="183" t="s">
        <v>1970</v>
      </c>
      <c r="G159" s="184" t="s">
        <v>316</v>
      </c>
      <c r="H159" s="185">
        <v>4</v>
      </c>
      <c r="I159" s="186"/>
      <c r="J159" s="187">
        <f>ROUND(I159*H159,2)</f>
        <v>0</v>
      </c>
      <c r="K159" s="188"/>
      <c r="L159" s="38"/>
      <c r="M159" s="189" t="s">
        <v>1</v>
      </c>
      <c r="N159" s="190" t="s">
        <v>42</v>
      </c>
      <c r="O159" s="76"/>
      <c r="P159" s="191">
        <f>O159*H159</f>
        <v>0</v>
      </c>
      <c r="Q159" s="191">
        <v>0.054960000000000002</v>
      </c>
      <c r="R159" s="191">
        <f>Q159*H159</f>
        <v>0.21984000000000001</v>
      </c>
      <c r="S159" s="191">
        <v>0</v>
      </c>
      <c r="T159" s="19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3" t="s">
        <v>250</v>
      </c>
      <c r="AT159" s="193" t="s">
        <v>171</v>
      </c>
      <c r="AU159" s="193" t="s">
        <v>86</v>
      </c>
      <c r="AY159" s="18" t="s">
        <v>168</v>
      </c>
      <c r="BE159" s="194">
        <f>IF(N159="základní",J159,0)</f>
        <v>0</v>
      </c>
      <c r="BF159" s="194">
        <f>IF(N159="snížená",J159,0)</f>
        <v>0</v>
      </c>
      <c r="BG159" s="194">
        <f>IF(N159="zákl. přenesená",J159,0)</f>
        <v>0</v>
      </c>
      <c r="BH159" s="194">
        <f>IF(N159="sníž. přenesená",J159,0)</f>
        <v>0</v>
      </c>
      <c r="BI159" s="194">
        <f>IF(N159="nulová",J159,0)</f>
        <v>0</v>
      </c>
      <c r="BJ159" s="18" t="s">
        <v>84</v>
      </c>
      <c r="BK159" s="194">
        <f>ROUND(I159*H159,2)</f>
        <v>0</v>
      </c>
      <c r="BL159" s="18" t="s">
        <v>250</v>
      </c>
      <c r="BM159" s="193" t="s">
        <v>2512</v>
      </c>
    </row>
    <row r="160" s="2" customFormat="1" ht="37.8" customHeight="1">
      <c r="A160" s="37"/>
      <c r="B160" s="180"/>
      <c r="C160" s="181" t="s">
        <v>272</v>
      </c>
      <c r="D160" s="181" t="s">
        <v>171</v>
      </c>
      <c r="E160" s="182" t="s">
        <v>1972</v>
      </c>
      <c r="F160" s="183" t="s">
        <v>1973</v>
      </c>
      <c r="G160" s="184" t="s">
        <v>316</v>
      </c>
      <c r="H160" s="185">
        <v>1</v>
      </c>
      <c r="I160" s="186"/>
      <c r="J160" s="187">
        <f>ROUND(I160*H160,2)</f>
        <v>0</v>
      </c>
      <c r="K160" s="188"/>
      <c r="L160" s="38"/>
      <c r="M160" s="189" t="s">
        <v>1</v>
      </c>
      <c r="N160" s="190" t="s">
        <v>42</v>
      </c>
      <c r="O160" s="76"/>
      <c r="P160" s="191">
        <f>O160*H160</f>
        <v>0</v>
      </c>
      <c r="Q160" s="191">
        <v>0.039800000000000002</v>
      </c>
      <c r="R160" s="191">
        <f>Q160*H160</f>
        <v>0.039800000000000002</v>
      </c>
      <c r="S160" s="191">
        <v>0</v>
      </c>
      <c r="T160" s="19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93" t="s">
        <v>250</v>
      </c>
      <c r="AT160" s="193" t="s">
        <v>171</v>
      </c>
      <c r="AU160" s="193" t="s">
        <v>86</v>
      </c>
      <c r="AY160" s="18" t="s">
        <v>168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8" t="s">
        <v>84</v>
      </c>
      <c r="BK160" s="194">
        <f>ROUND(I160*H160,2)</f>
        <v>0</v>
      </c>
      <c r="BL160" s="18" t="s">
        <v>250</v>
      </c>
      <c r="BM160" s="193" t="s">
        <v>2513</v>
      </c>
    </row>
    <row r="161" s="2" customFormat="1" ht="33" customHeight="1">
      <c r="A161" s="37"/>
      <c r="B161" s="180"/>
      <c r="C161" s="181" t="s">
        <v>7</v>
      </c>
      <c r="D161" s="181" t="s">
        <v>171</v>
      </c>
      <c r="E161" s="182" t="s">
        <v>1975</v>
      </c>
      <c r="F161" s="183" t="s">
        <v>1976</v>
      </c>
      <c r="G161" s="184" t="s">
        <v>242</v>
      </c>
      <c r="H161" s="185">
        <v>0.26000000000000001</v>
      </c>
      <c r="I161" s="186"/>
      <c r="J161" s="187">
        <f>ROUND(I161*H161,2)</f>
        <v>0</v>
      </c>
      <c r="K161" s="188"/>
      <c r="L161" s="38"/>
      <c r="M161" s="189" t="s">
        <v>1</v>
      </c>
      <c r="N161" s="190" t="s">
        <v>42</v>
      </c>
      <c r="O161" s="76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3" t="s">
        <v>250</v>
      </c>
      <c r="AT161" s="193" t="s">
        <v>171</v>
      </c>
      <c r="AU161" s="193" t="s">
        <v>86</v>
      </c>
      <c r="AY161" s="18" t="s">
        <v>168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18" t="s">
        <v>84</v>
      </c>
      <c r="BK161" s="194">
        <f>ROUND(I161*H161,2)</f>
        <v>0</v>
      </c>
      <c r="BL161" s="18" t="s">
        <v>250</v>
      </c>
      <c r="BM161" s="193" t="s">
        <v>2514</v>
      </c>
    </row>
    <row r="162" s="2" customFormat="1" ht="49.92" customHeight="1">
      <c r="A162" s="37"/>
      <c r="B162" s="38"/>
      <c r="C162" s="37"/>
      <c r="D162" s="37"/>
      <c r="E162" s="170" t="s">
        <v>1591</v>
      </c>
      <c r="F162" s="170" t="s">
        <v>1592</v>
      </c>
      <c r="G162" s="37"/>
      <c r="H162" s="37"/>
      <c r="I162" s="37"/>
      <c r="J162" s="156">
        <f>BK162</f>
        <v>0</v>
      </c>
      <c r="K162" s="37"/>
      <c r="L162" s="38"/>
      <c r="M162" s="198"/>
      <c r="N162" s="199"/>
      <c r="O162" s="76"/>
      <c r="P162" s="76"/>
      <c r="Q162" s="76"/>
      <c r="R162" s="76"/>
      <c r="S162" s="76"/>
      <c r="T162" s="7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8" t="s">
        <v>76</v>
      </c>
      <c r="AU162" s="18" t="s">
        <v>77</v>
      </c>
      <c r="AY162" s="18" t="s">
        <v>1593</v>
      </c>
      <c r="BK162" s="194">
        <f>SUM(BK163:BK167)</f>
        <v>0</v>
      </c>
    </row>
    <row r="163" s="2" customFormat="1" ht="16.32" customHeight="1">
      <c r="A163" s="37"/>
      <c r="B163" s="38"/>
      <c r="C163" s="236" t="s">
        <v>1</v>
      </c>
      <c r="D163" s="236" t="s">
        <v>171</v>
      </c>
      <c r="E163" s="237" t="s">
        <v>1</v>
      </c>
      <c r="F163" s="238" t="s">
        <v>1</v>
      </c>
      <c r="G163" s="239" t="s">
        <v>1</v>
      </c>
      <c r="H163" s="240"/>
      <c r="I163" s="241"/>
      <c r="J163" s="242">
        <f>BK163</f>
        <v>0</v>
      </c>
      <c r="K163" s="243"/>
      <c r="L163" s="38"/>
      <c r="M163" s="244" t="s">
        <v>1</v>
      </c>
      <c r="N163" s="245" t="s">
        <v>42</v>
      </c>
      <c r="O163" s="76"/>
      <c r="P163" s="76"/>
      <c r="Q163" s="76"/>
      <c r="R163" s="76"/>
      <c r="S163" s="76"/>
      <c r="T163" s="7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8" t="s">
        <v>1593</v>
      </c>
      <c r="AU163" s="18" t="s">
        <v>84</v>
      </c>
      <c r="AY163" s="18" t="s">
        <v>1593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18" t="s">
        <v>84</v>
      </c>
      <c r="BK163" s="194">
        <f>I163*H163</f>
        <v>0</v>
      </c>
    </row>
    <row r="164" s="2" customFormat="1" ht="16.32" customHeight="1">
      <c r="A164" s="37"/>
      <c r="B164" s="38"/>
      <c r="C164" s="236" t="s">
        <v>1</v>
      </c>
      <c r="D164" s="236" t="s">
        <v>171</v>
      </c>
      <c r="E164" s="237" t="s">
        <v>1</v>
      </c>
      <c r="F164" s="238" t="s">
        <v>1</v>
      </c>
      <c r="G164" s="239" t="s">
        <v>1</v>
      </c>
      <c r="H164" s="240"/>
      <c r="I164" s="241"/>
      <c r="J164" s="242">
        <f>BK164</f>
        <v>0</v>
      </c>
      <c r="K164" s="243"/>
      <c r="L164" s="38"/>
      <c r="M164" s="244" t="s">
        <v>1</v>
      </c>
      <c r="N164" s="245" t="s">
        <v>42</v>
      </c>
      <c r="O164" s="76"/>
      <c r="P164" s="76"/>
      <c r="Q164" s="76"/>
      <c r="R164" s="76"/>
      <c r="S164" s="76"/>
      <c r="T164" s="7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8" t="s">
        <v>1593</v>
      </c>
      <c r="AU164" s="18" t="s">
        <v>84</v>
      </c>
      <c r="AY164" s="18" t="s">
        <v>1593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8" t="s">
        <v>84</v>
      </c>
      <c r="BK164" s="194">
        <f>I164*H164</f>
        <v>0</v>
      </c>
    </row>
    <row r="165" s="2" customFormat="1" ht="16.32" customHeight="1">
      <c r="A165" s="37"/>
      <c r="B165" s="38"/>
      <c r="C165" s="236" t="s">
        <v>1</v>
      </c>
      <c r="D165" s="236" t="s">
        <v>171</v>
      </c>
      <c r="E165" s="237" t="s">
        <v>1</v>
      </c>
      <c r="F165" s="238" t="s">
        <v>1</v>
      </c>
      <c r="G165" s="239" t="s">
        <v>1</v>
      </c>
      <c r="H165" s="240"/>
      <c r="I165" s="241"/>
      <c r="J165" s="242">
        <f>BK165</f>
        <v>0</v>
      </c>
      <c r="K165" s="243"/>
      <c r="L165" s="38"/>
      <c r="M165" s="244" t="s">
        <v>1</v>
      </c>
      <c r="N165" s="245" t="s">
        <v>42</v>
      </c>
      <c r="O165" s="76"/>
      <c r="P165" s="76"/>
      <c r="Q165" s="76"/>
      <c r="R165" s="76"/>
      <c r="S165" s="76"/>
      <c r="T165" s="7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8" t="s">
        <v>1593</v>
      </c>
      <c r="AU165" s="18" t="s">
        <v>84</v>
      </c>
      <c r="AY165" s="18" t="s">
        <v>1593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18" t="s">
        <v>84</v>
      </c>
      <c r="BK165" s="194">
        <f>I165*H165</f>
        <v>0</v>
      </c>
    </row>
    <row r="166" s="2" customFormat="1" ht="16.32" customHeight="1">
      <c r="A166" s="37"/>
      <c r="B166" s="38"/>
      <c r="C166" s="236" t="s">
        <v>1</v>
      </c>
      <c r="D166" s="236" t="s">
        <v>171</v>
      </c>
      <c r="E166" s="237" t="s">
        <v>1</v>
      </c>
      <c r="F166" s="238" t="s">
        <v>1</v>
      </c>
      <c r="G166" s="239" t="s">
        <v>1</v>
      </c>
      <c r="H166" s="240"/>
      <c r="I166" s="241"/>
      <c r="J166" s="242">
        <f>BK166</f>
        <v>0</v>
      </c>
      <c r="K166" s="243"/>
      <c r="L166" s="38"/>
      <c r="M166" s="244" t="s">
        <v>1</v>
      </c>
      <c r="N166" s="245" t="s">
        <v>42</v>
      </c>
      <c r="O166" s="76"/>
      <c r="P166" s="76"/>
      <c r="Q166" s="76"/>
      <c r="R166" s="76"/>
      <c r="S166" s="76"/>
      <c r="T166" s="7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8" t="s">
        <v>1593</v>
      </c>
      <c r="AU166" s="18" t="s">
        <v>84</v>
      </c>
      <c r="AY166" s="18" t="s">
        <v>1593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8" t="s">
        <v>84</v>
      </c>
      <c r="BK166" s="194">
        <f>I166*H166</f>
        <v>0</v>
      </c>
    </row>
    <row r="167" s="2" customFormat="1" ht="16.32" customHeight="1">
      <c r="A167" s="37"/>
      <c r="B167" s="38"/>
      <c r="C167" s="236" t="s">
        <v>1</v>
      </c>
      <c r="D167" s="236" t="s">
        <v>171</v>
      </c>
      <c r="E167" s="237" t="s">
        <v>1</v>
      </c>
      <c r="F167" s="238" t="s">
        <v>1</v>
      </c>
      <c r="G167" s="239" t="s">
        <v>1</v>
      </c>
      <c r="H167" s="240"/>
      <c r="I167" s="241"/>
      <c r="J167" s="242">
        <f>BK167</f>
        <v>0</v>
      </c>
      <c r="K167" s="243"/>
      <c r="L167" s="38"/>
      <c r="M167" s="244" t="s">
        <v>1</v>
      </c>
      <c r="N167" s="245" t="s">
        <v>42</v>
      </c>
      <c r="O167" s="246"/>
      <c r="P167" s="246"/>
      <c r="Q167" s="246"/>
      <c r="R167" s="246"/>
      <c r="S167" s="246"/>
      <c r="T167" s="24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8" t="s">
        <v>1593</v>
      </c>
      <c r="AU167" s="18" t="s">
        <v>84</v>
      </c>
      <c r="AY167" s="18" t="s">
        <v>1593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8" t="s">
        <v>84</v>
      </c>
      <c r="BK167" s="194">
        <f>I167*H167</f>
        <v>0</v>
      </c>
    </row>
    <row r="168" s="2" customFormat="1" ht="6.96" customHeight="1">
      <c r="A168" s="37"/>
      <c r="B168" s="59"/>
      <c r="C168" s="60"/>
      <c r="D168" s="60"/>
      <c r="E168" s="60"/>
      <c r="F168" s="60"/>
      <c r="G168" s="60"/>
      <c r="H168" s="60"/>
      <c r="I168" s="60"/>
      <c r="J168" s="60"/>
      <c r="K168" s="60"/>
      <c r="L168" s="38"/>
      <c r="M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</row>
  </sheetData>
  <autoFilter ref="C129:K16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dataValidations count="2">
    <dataValidation type="list" allowBlank="1" showInputMessage="1" showErrorMessage="1" error="Povoleny jsou hodnoty K, M." sqref="D163:D168">
      <formula1>"K, M"</formula1>
    </dataValidation>
    <dataValidation type="list" allowBlank="1" showInputMessage="1" showErrorMessage="1" error="Povoleny jsou hodnoty základní, snížená, zákl. přenesená, sníž. přenesená, nulová." sqref="N163:N168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Tomšů</dc:creator>
  <cp:lastModifiedBy>Michal Tomšů</cp:lastModifiedBy>
  <dcterms:created xsi:type="dcterms:W3CDTF">2025-11-19T09:45:08Z</dcterms:created>
  <dcterms:modified xsi:type="dcterms:W3CDTF">2025-11-19T09:45:15Z</dcterms:modified>
</cp:coreProperties>
</file>