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08x4203\Desktop\ZPŘ-Revitalizace parku Dlazdenka-Etapa 1 B\"/>
    </mc:Choice>
  </mc:AlternateContent>
  <xr:revisionPtr revIDLastSave="0" documentId="8_{E7458365-E65B-4258-AAE3-48018B76975F}" xr6:coauthVersionLast="47" xr6:coauthVersionMax="47" xr10:uidLastSave="{00000000-0000-0000-0000-000000000000}"/>
  <bookViews>
    <workbookView xWindow="0" yWindow="0" windowWidth="29040" windowHeight="15480" tabRatio="500" xr2:uid="{00000000-000D-0000-FFFF-FFFF00000000}"/>
  </bookViews>
  <sheets>
    <sheet name="Rekapitulace" sheetId="1" r:id="rId1"/>
    <sheet name="SO101 HTU" sheetId="2" r:id="rId2"/>
    <sheet name="SO801" sheetId="3" r:id="rId3"/>
    <sheet name="SO802" sheetId="4" r:id="rId4"/>
    <sheet name="SO803" sheetId="5" r:id="rId5"/>
    <sheet name="SO804" sheetId="6" r:id="rId6"/>
  </sheets>
  <externalReferences>
    <externalReference r:id="rId7"/>
    <externalReference r:id="rId8"/>
  </externalReferences>
  <definedNames>
    <definedName name="_">"$#REF!.$A$2:$L$263"</definedName>
    <definedName name="__CENA__">#REF!</definedName>
    <definedName name="__MAIN__">#REF!</definedName>
    <definedName name="__MAIN2__">#REF!</definedName>
    <definedName name="__MAIN3__">#REF!</definedName>
    <definedName name="__SAZBA__">#REF!</definedName>
    <definedName name="__T0__">#REF!</definedName>
    <definedName name="__T1__">#REF!</definedName>
    <definedName name="__T2__">#REF!</definedName>
    <definedName name="__T3__">#REF!</definedName>
    <definedName name="__T4__">#REF!</definedName>
    <definedName name="__T5__">#REF!</definedName>
    <definedName name="__TE0__">#REF!</definedName>
    <definedName name="__TE1__">#REF!</definedName>
    <definedName name="__TE2__">#REF!</definedName>
    <definedName name="__TE3__">#REF!</definedName>
    <definedName name="__TR0__">#REF!</definedName>
    <definedName name="__TR1__">#REF!</definedName>
    <definedName name="__TR2__">#REF!</definedName>
    <definedName name="__TR3__">#REF!</definedName>
    <definedName name="__xlnm._FilterDatabase_1">#REF!</definedName>
    <definedName name="__xlnm._FilterDatabase_1_1">#REF!</definedName>
    <definedName name="__xlnm._FilterDatabase_2">#REF!</definedName>
    <definedName name="__xlnm._FilterDatabase_3">#REF!</definedName>
    <definedName name="__xlnm._FilterDatabase_4">#REF!</definedName>
    <definedName name="__xlnm._FilterDatabase_5">#REF!</definedName>
    <definedName name="__xlnm._FilterDatabase_6">#REF!</definedName>
    <definedName name="_axx1">#REF!</definedName>
    <definedName name="_B100000">#REF!</definedName>
    <definedName name="_info">#REF!</definedName>
    <definedName name="_nic2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RB15">#REF!</definedName>
    <definedName name="_RF15">#REF!</definedName>
    <definedName name="_RF18">#REF!</definedName>
    <definedName name="_RF20">#REF!</definedName>
    <definedName name="_RF25">#REF!</definedName>
    <definedName name="_RFI15">#REF!</definedName>
    <definedName name="_T1">#REF!</definedName>
    <definedName name="_TWF14050">#REF!</definedName>
    <definedName name="_TWF16075">#REF!</definedName>
    <definedName name="_TWF180100">#REF!</definedName>
    <definedName name="_TWP1100">#REF!</definedName>
    <definedName name="_TWP1120">#REF!</definedName>
    <definedName name="_TWP1140">#REF!</definedName>
    <definedName name="_TWP140">#REF!</definedName>
    <definedName name="_TWP150">#REF!</definedName>
    <definedName name="_TWP160">#REF!</definedName>
    <definedName name="_TWP180">#REF!</definedName>
    <definedName name="_UA100">#REF!</definedName>
    <definedName name="_UA50">#REF!</definedName>
    <definedName name="_UA75">#REF!</definedName>
    <definedName name="_UD28">#REF!</definedName>
    <definedName name="_UD30">#REF!</definedName>
    <definedName name="_UW100">#REF!</definedName>
    <definedName name="_UW150">#REF!</definedName>
    <definedName name="_UW50">#REF!</definedName>
    <definedName name="_UW75">#REF!</definedName>
    <definedName name="a">#REF!</definedName>
    <definedName name="aa">#REF!</definedName>
    <definedName name="AAAAA">'[1]01'!$A$8:#REF!,'[1]01'!$A$14:#REF!,'[1]01'!$A$20:#REF!,'[1]01'!$A$26:#REF!,'[1]01'!$A$32:#REF!,'[1]01'!$A$38:#REF!,'[1]01'!$A$44:#REF!,'[1]01'!$A$50:#REF!,'[1]01'!$A$56:#REF!,'[1]01'!$A$62:#REF!,'[1]01'!$A$68:#REF!,'[1]01'!$A$74:#REF!,'[1]01'!$A$80:#REF!,'[1]01'!$A$86:#REF!,'[1]01'!$A$92:#REF!,'[1]01'!$A$98:#REF!,'[1]01'!$A$104:#REF!,'[1]01'!$A$110:#REF!,'[1]01'!$A$116:#REF!,'[1]01'!$A$122:#REF!</definedName>
    <definedName name="aaaaaa">[2]rozpočet!#REF!</definedName>
    <definedName name="aaxx">#REF!</definedName>
    <definedName name="aaxx1">#REF!</definedName>
    <definedName name="aaxx10">#REF!</definedName>
    <definedName name="aaxx11">#REF!</definedName>
    <definedName name="aaxx12">#REF!</definedName>
    <definedName name="aaxx13">#REF!</definedName>
    <definedName name="aaxx14">#REF!</definedName>
    <definedName name="aaxx15">#REF!</definedName>
    <definedName name="aaxx16">#REF!</definedName>
    <definedName name="aaxx17">#REF!</definedName>
    <definedName name="aaxx18">#REF!</definedName>
    <definedName name="aaxx19">#REF!</definedName>
    <definedName name="aaxx2">#REF!</definedName>
    <definedName name="aaxx20">#REF!</definedName>
    <definedName name="aaxx21">#REF!</definedName>
    <definedName name="aaxx22">#REF!</definedName>
    <definedName name="aaxx23">#REF!</definedName>
    <definedName name="aaxx24">#REF!</definedName>
    <definedName name="aaxx25">#REF!</definedName>
    <definedName name="aaxx26">#REF!</definedName>
    <definedName name="aaxx27">#REF!</definedName>
    <definedName name="aaxx28">#REF!</definedName>
    <definedName name="aaxx29">#REF!</definedName>
    <definedName name="aaxx3">#REF!</definedName>
    <definedName name="aaxx30">#REF!</definedName>
    <definedName name="aaxx35">#REF!</definedName>
    <definedName name="aaxx4">#REF!</definedName>
    <definedName name="aaxx5">#REF!</definedName>
    <definedName name="aaxx6">#REF!</definedName>
    <definedName name="aaxx7">#REF!</definedName>
    <definedName name="aaxx8">#REF!</definedName>
    <definedName name="aaxx9">#REF!</definedName>
    <definedName name="aayy1">#REF!</definedName>
    <definedName name="aayy10">#REF!</definedName>
    <definedName name="aayy11">#REF!</definedName>
    <definedName name="aayy12">#REF!</definedName>
    <definedName name="aayy13">#REF!</definedName>
    <definedName name="aayy14">#REF!</definedName>
    <definedName name="aayy15">#REF!</definedName>
    <definedName name="aayy16">#REF!</definedName>
    <definedName name="aayy17">#REF!</definedName>
    <definedName name="aayy18">#REF!</definedName>
    <definedName name="aayy19">#REF!</definedName>
    <definedName name="aayy2">#REF!</definedName>
    <definedName name="aayy20">#REF!</definedName>
    <definedName name="aayy3">#REF!</definedName>
    <definedName name="aayy4">#REF!</definedName>
    <definedName name="aayy5">#REF!</definedName>
    <definedName name="aayy6">#REF!</definedName>
    <definedName name="aayy7">#REF!</definedName>
    <definedName name="aayy8">#REF!</definedName>
    <definedName name="aayy9">#REF!</definedName>
    <definedName name="ABC">#REF!</definedName>
    <definedName name="AccessDatabase">"C:\Marek\ex - nab99\Czg 990.mdb"</definedName>
    <definedName name="Acelý">#REF!,#REF!,#REF!,#REF!,#REF!,#REF!,#REF!,#REF!,#REF!,#REF!,#REF!,#REF!,#REF!,#REF!,#REF!,#REF!,#REF!,#REF!,#REF!,#REF!</definedName>
    <definedName name="Adam">"$vm_1np_200_050d.$#REF!$#REF!:$#REF!$#REF!"</definedName>
    <definedName name="ADRIAHYGIENE">#REF!</definedName>
    <definedName name="ADRIAHYGIENE_A">#REF!</definedName>
    <definedName name="ADRIAHYGIENE_B">#REF!</definedName>
    <definedName name="ADRIAHYGIENE_C">#REF!</definedName>
    <definedName name="ADRIAHYGIENE_D">#REF!</definedName>
    <definedName name="ADRIAHYGIENE_E">#REF!</definedName>
    <definedName name="afterdetail_rkap">#REF!</definedName>
    <definedName name="afterdetail_rozpocty">#REF!</definedName>
    <definedName name="AKRYLOVYTMEL">#REF!</definedName>
    <definedName name="AKRYLOVYTMEL_A">#REF!</definedName>
    <definedName name="AKRYLOVYTMEL_B">#REF!</definedName>
    <definedName name="AKRYLOVYTMEL_C">#REF!</definedName>
    <definedName name="AKRYLOVYTMEL_D">#REF!</definedName>
    <definedName name="AKRYLOVYTMEL_E">#REF!</definedName>
    <definedName name="aktivni">#REF!</definedName>
    <definedName name="ALUL">#REF!</definedName>
    <definedName name="ALUL_A">#REF!</definedName>
    <definedName name="ALUL_B">#REF!</definedName>
    <definedName name="ALUL_C">#REF!</definedName>
    <definedName name="ALUL_D">#REF!</definedName>
    <definedName name="ALUL_E">#REF!</definedName>
    <definedName name="ALUROH135">#REF!</definedName>
    <definedName name="ALUROH135_A">#REF!</definedName>
    <definedName name="ALUROH135_B">#REF!</definedName>
    <definedName name="ALUROH135_C">#REF!</definedName>
    <definedName name="ALUROH135_D">#REF!</definedName>
    <definedName name="ALUROH135_E">#REF!</definedName>
    <definedName name="ALUROH25X25">#REF!</definedName>
    <definedName name="ALUROH25X25_A">#REF!</definedName>
    <definedName name="ALUROH25X25_B">#REF!</definedName>
    <definedName name="ALUROH25X25_C">#REF!</definedName>
    <definedName name="ALUROH25X25_D">#REF!</definedName>
    <definedName name="ALUROH25X25_E">#REF!</definedName>
    <definedName name="ALUX">#REF!</definedName>
    <definedName name="ALUX_A">#REF!</definedName>
    <definedName name="ALUX_B">#REF!</definedName>
    <definedName name="ALUX_C">#REF!</definedName>
    <definedName name="ALUX_D">#REF!</definedName>
    <definedName name="ALUX_E">#REF!</definedName>
    <definedName name="AMnot">#REF!</definedName>
    <definedName name="ARMSTRONGBIOGUARD_PER_MIC_A">#REF!</definedName>
    <definedName name="ARMSTRONGBIOGUARD_PER_MIC_B">#REF!</definedName>
    <definedName name="ARMSTRONGBIOGUARD_PER_MIC_C">#REF!</definedName>
    <definedName name="ARMSTRONGBIOGUARD_PER_MIC_D">#REF!</definedName>
    <definedName name="ARMSTRONGBIOGUARD_PER_MIC_E">#REF!</definedName>
    <definedName name="ARMSTRONGBIOGUARDMICROLOOK_A">#REF!</definedName>
    <definedName name="ARMSTRONGBIOGUARDMICROLOOK_B">#REF!</definedName>
    <definedName name="ARMSTRONGBIOGUARDMICROLOOK_C">#REF!</definedName>
    <definedName name="ARMSTRONGBIOGUARDMICROLOOK_D">#REF!</definedName>
    <definedName name="ARMSTRONGBIOGUARDMICROLOOK_E">#REF!</definedName>
    <definedName name="ARMSTRONGBIOGUARDMICROLOOKPERF_C">#REF!</definedName>
    <definedName name="ARMSTRONGDUNE_MIC_A">#REF!</definedName>
    <definedName name="ARMSTRONGDUNE_MIC_B">#REF!</definedName>
    <definedName name="ARMSTRONGDUNE_MIC_C">#REF!</definedName>
    <definedName name="ARMSTRONGDUNE_MIC_D">#REF!</definedName>
    <definedName name="ARMSTRONGDUNE_MIC_E">#REF!</definedName>
    <definedName name="ARMSTRONGPLAINMICROLOOK_A">#REF!</definedName>
    <definedName name="ARMSTRONGPLAINMICROLOOK_B">#REF!</definedName>
    <definedName name="ARMSTRONGPLAINMICROLOOK_C">#REF!</definedName>
    <definedName name="ARMSTRONGPLAINMICROLOOK_D">#REF!</definedName>
    <definedName name="ARMSTRONGPLAINMICROLOOK_E">#REF!</definedName>
    <definedName name="AS">#REF!</definedName>
    <definedName name="ats">#REF!</definedName>
    <definedName name="b_10">#REF!</definedName>
    <definedName name="b_25">#REF!</definedName>
    <definedName name="b_30">#REF!</definedName>
    <definedName name="b_35">#REF!</definedName>
    <definedName name="b_40">#REF!</definedName>
    <definedName name="b_50">#REF!</definedName>
    <definedName name="b_60">#REF!</definedName>
    <definedName name="BASICCORTEGA">#REF!</definedName>
    <definedName name="BASICCORTEGA_A">#REF!</definedName>
    <definedName name="BASICCORTEGA_B">#REF!</definedName>
    <definedName name="BASICCORTEGA_C">#REF!</definedName>
    <definedName name="BASICCORTEGA_D">#REF!</definedName>
    <definedName name="BASICCORTEGA_E">#REF!</definedName>
    <definedName name="BASICCORTEGAT">#REF!</definedName>
    <definedName name="BASICCORTEGAT_A">#REF!</definedName>
    <definedName name="BASICCORTEGAT_B">#REF!</definedName>
    <definedName name="BASICCORTEGAT_C">#REF!</definedName>
    <definedName name="BASICCORTEGAT_D">#REF!</definedName>
    <definedName name="BASICCORTEGAT_E">#REF!</definedName>
    <definedName name="BASICSAVANA">#REF!</definedName>
    <definedName name="BASICSAVANA_A">#REF!</definedName>
    <definedName name="BASICSAVANA_C">#REF!</definedName>
    <definedName name="BASICSAVANA_D">#REF!</definedName>
    <definedName name="BASICSAVANA_E">#REF!</definedName>
    <definedName name="bcv">#REF!</definedName>
    <definedName name="be_be">#REF!</definedName>
    <definedName name="be_pf">#REF!</definedName>
    <definedName name="be_sc">#REF!</definedName>
    <definedName name="be_sch">#REF!</definedName>
    <definedName name="be_so">#REF!</definedName>
    <definedName name="be_sp">#REF!</definedName>
    <definedName name="be_st">#REF!</definedName>
    <definedName name="before_rkap">#REF!</definedName>
    <definedName name="before_rozpocty">#REF!</definedName>
    <definedName name="before_rozpocty1">#REF!</definedName>
    <definedName name="beforeafterdetail_rozpocty.Poznamka2.1">#REF!</definedName>
    <definedName name="beforedetail_rozpocty">#REF!</definedName>
    <definedName name="beforefirmy_rozpocty_pozn.Poznamka2">#REF!</definedName>
    <definedName name="beforetop_rkap">#REF!</definedName>
    <definedName name="BENDLINE7_A">#REF!</definedName>
    <definedName name="BENDLINE7_B">#REF!</definedName>
    <definedName name="BENDLINE7_C">#REF!</definedName>
    <definedName name="BENDLINE7_D">#REF!</definedName>
    <definedName name="BENDLINE7_E">#REF!</definedName>
    <definedName name="BESICSAVANA_B">#REF!</definedName>
    <definedName name="bghrerr">#REF!</definedName>
    <definedName name="bhvfdgvf">#REF!</definedName>
    <definedName name="BIGQUATTRO41">#REF!</definedName>
    <definedName name="BIGQUATTRO41_A">#REF!</definedName>
    <definedName name="BIGQUATTRO41_B">#REF!</definedName>
    <definedName name="BIGQUATTRO41_C">#REF!</definedName>
    <definedName name="BIGQUATTRO41_D">#REF!</definedName>
    <definedName name="BIGQUATTRO41_E">#REF!</definedName>
    <definedName name="BIGQUATTRO42">#REF!</definedName>
    <definedName name="BIGQUATTRO42_A">#REF!</definedName>
    <definedName name="BIGQUATTRO42_B">#REF!</definedName>
    <definedName name="BIGQUATTRO42_C">#REF!</definedName>
    <definedName name="BIGQUATTRO42_D">#REF!</definedName>
    <definedName name="BIGQUATTRO42_E">#REF!</definedName>
    <definedName name="BIGQUATTRO46">#REF!</definedName>
    <definedName name="BIGQUATTRO46_A">#REF!</definedName>
    <definedName name="BIGQUATTRO46_B">#REF!</definedName>
    <definedName name="BIGQUATTRO46_C">#REF!</definedName>
    <definedName name="BIGQUATTRO46_D">#REF!</definedName>
    <definedName name="BIGQUATTRO46_E">#REF!</definedName>
    <definedName name="BIGQUATTRO47">#REF!</definedName>
    <definedName name="BIGQUATTRO47_A">#REF!</definedName>
    <definedName name="BIGQUATTRO47_B">#REF!</definedName>
    <definedName name="BIGQUATTRO47_C">#REF!</definedName>
    <definedName name="BIGQUATTRO47_D">#REF!</definedName>
    <definedName name="BIGQUATTRO47_E">#REF!</definedName>
    <definedName name="BIOGUARD_HRANA_MICROLOOK">#REF!</definedName>
    <definedName name="BIOGUARD_PERFORATED">#REF!</definedName>
    <definedName name="BIOGUARDHRANAMICROLOOK_A">#REF!</definedName>
    <definedName name="BIOGUARDHRANAMICROLOOK_B">#REF!</definedName>
    <definedName name="BIOGUARDHRANAMICROLOOK_C">#REF!</definedName>
    <definedName name="BIOGUARDHRANAMICROLOOK_D">#REF!</definedName>
    <definedName name="BIOGUARDHRANAMICROLOOK_E">#REF!</definedName>
    <definedName name="BIOGUARDPERFORATED_A">#REF!</definedName>
    <definedName name="BIOGUARDPERFORATED_B">#REF!</definedName>
    <definedName name="BIOGUARDPERFORATED_C">#REF!</definedName>
    <definedName name="BIOGUARDPERFORATED_D">#REF!</definedName>
    <definedName name="BIOGUARDPERFORATED_E">#REF!</definedName>
    <definedName name="blbost">#REF!</definedName>
    <definedName name="body_hlavy">#REF!</definedName>
    <definedName name="body_memrekapdph">#REF!</definedName>
    <definedName name="body_phlavy">#REF!</definedName>
    <definedName name="body_prekap">#REF!</definedName>
    <definedName name="body_rkap">#REF!</definedName>
    <definedName name="body_rozpocty">#REF!</definedName>
    <definedName name="body_rozpočty">#REF!</definedName>
    <definedName name="body_rpolozky">#REF!</definedName>
    <definedName name="body_rpolozky.Poznamka2">#REF!</definedName>
    <definedName name="Button_1">"Czg_990_Nabídka_Seznam1"</definedName>
    <definedName name="bvc">#REF!</definedName>
    <definedName name="CAPRIE24">#REF!</definedName>
    <definedName name="CAPRIE24_A">#REF!</definedName>
    <definedName name="CAPRIE24_B">#REF!</definedName>
    <definedName name="CAPRIE24_C">#REF!</definedName>
    <definedName name="CAPRIE24_D">#REF!</definedName>
    <definedName name="CAPRIE24_E">#REF!</definedName>
    <definedName name="CASOBIANCAA">#REF!</definedName>
    <definedName name="CASOBIANCAA_A">#REF!</definedName>
    <definedName name="CASOBIANCAA_B">#REF!</definedName>
    <definedName name="CASOBIANCAA_C">#REF!</definedName>
    <definedName name="CASOBIANCAA_D">#REF!</definedName>
    <definedName name="CASOBIANCAA_E">#REF!</definedName>
    <definedName name="CASOBIANCAE15">#REF!</definedName>
    <definedName name="CASOBIANCAE15_A">#REF!</definedName>
    <definedName name="CASOBIANCAE15_B">#REF!</definedName>
    <definedName name="CASOBIANCAE15_C">#REF!</definedName>
    <definedName name="CASOBIANCAE15_D">#REF!</definedName>
    <definedName name="CASOBIANCAE15_E">#REF!</definedName>
    <definedName name="CASOBIANCAE24">#REF!</definedName>
    <definedName name="CASOBIANCAE24_A">#REF!</definedName>
    <definedName name="CASOBIANCAE24_B">#REF!</definedName>
    <definedName name="CASOBIANCAE24_C">#REF!</definedName>
    <definedName name="CASOBIANCAE24_D">#REF!</definedName>
    <definedName name="CASOBIANCAE24_E">#REF!</definedName>
    <definedName name="CASOFORTEA">#REF!</definedName>
    <definedName name="CASOFORTEA_A">#REF!</definedName>
    <definedName name="CASOFORTEA_B">#REF!</definedName>
    <definedName name="CASOFORTEA_C">#REF!</definedName>
    <definedName name="CASOFORTEA_D">#REF!</definedName>
    <definedName name="CASOFORTEA_E">#REF!</definedName>
    <definedName name="CASOFORTEE15">#REF!</definedName>
    <definedName name="CASOFORTEE15_A">#REF!</definedName>
    <definedName name="CASOFORTEE15_B">#REF!</definedName>
    <definedName name="CASOFORTEE15_C">#REF!</definedName>
    <definedName name="CASOFORTEE15_D">#REF!</definedName>
    <definedName name="CASOFORTEE15_E">#REF!</definedName>
    <definedName name="CASOFORTEE24">#REF!</definedName>
    <definedName name="CASOFORTEE24_A">#REF!</definedName>
    <definedName name="CASOFORTEE24_B">#REF!</definedName>
    <definedName name="CASOFORTEE24_C">#REF!</definedName>
    <definedName name="CASOFORTEE24_D">#REF!</definedName>
    <definedName name="CASOFORTEE24_E">#REF!</definedName>
    <definedName name="CASOROCA">#REF!</definedName>
    <definedName name="CASOROCA_A">#REF!</definedName>
    <definedName name="CASOROCA_B">#REF!</definedName>
    <definedName name="CASOROCA_C">#REF!</definedName>
    <definedName name="CASOROCA_D">#REF!</definedName>
    <definedName name="CASOROCA_E">#REF!</definedName>
    <definedName name="CASOROCE15">#REF!</definedName>
    <definedName name="CASOROCE15_A">#REF!</definedName>
    <definedName name="CASOROCE15_B">#REF!</definedName>
    <definedName name="CASOROCE15_C">#REF!</definedName>
    <definedName name="CASOROCE15_D">#REF!</definedName>
    <definedName name="CASOROCE15_E">#REF!</definedName>
    <definedName name="CASOROCE24">#REF!</definedName>
    <definedName name="CASOROCE24_A">#REF!</definedName>
    <definedName name="CASOROCE24_B">#REF!</definedName>
    <definedName name="CASOROCE24_C">#REF!</definedName>
    <definedName name="CASOROCE24_D">#REF!</definedName>
    <definedName name="CASOROCE24_E">#REF!</definedName>
    <definedName name="CASOSTARA">#REF!</definedName>
    <definedName name="CASOSTARA_A">#REF!</definedName>
    <definedName name="CASOSTARA_B">#REF!</definedName>
    <definedName name="CASOSTARA_C">#REF!</definedName>
    <definedName name="CASOSTARA_D">#REF!</definedName>
    <definedName name="CASOSTARA_E">#REF!</definedName>
    <definedName name="CASOSTARE15">#REF!</definedName>
    <definedName name="CASOSTARE15_A">#REF!</definedName>
    <definedName name="CASOSTARE15_B">#REF!</definedName>
    <definedName name="CASOSTARE15_C">#REF!</definedName>
    <definedName name="CASOSTARE15_D">#REF!</definedName>
    <definedName name="CASOSTARE15_E">#REF!</definedName>
    <definedName name="CASOSTARE24">#REF!</definedName>
    <definedName name="CASOSTARE24_A">#REF!</definedName>
    <definedName name="CASOSTARE24_B">#REF!</definedName>
    <definedName name="CASOSTARE24_C">#REF!</definedName>
    <definedName name="CASOSTARE24_D">#REF!</definedName>
    <definedName name="CASOSTARE24_E">#REF!</definedName>
    <definedName name="CASOVOICEA">#REF!</definedName>
    <definedName name="CASOVOICEA_A">#REF!</definedName>
    <definedName name="CASOVOICEA_B">#REF!</definedName>
    <definedName name="CASOVOICEA_C">#REF!</definedName>
    <definedName name="CASOVOICEA_D">#REF!</definedName>
    <definedName name="CASOVOICEA_E">#REF!</definedName>
    <definedName name="CASOVOICEE15">#REF!</definedName>
    <definedName name="CASOVOICEE15_A">#REF!</definedName>
    <definedName name="CASOVOICEE15_B">#REF!</definedName>
    <definedName name="CASOVOICEE15_C">#REF!</definedName>
    <definedName name="CASOVOICEE15_D">#REF!</definedName>
    <definedName name="CASOVOICEE15_E">#REF!</definedName>
    <definedName name="CASOVOICEE24">#REF!</definedName>
    <definedName name="CASOVOICEE24_A">#REF!</definedName>
    <definedName name="CASOVOICEE24_B">#REF!</definedName>
    <definedName name="CASOVOICEE24_C">#REF!</definedName>
    <definedName name="CASOVOICEE24_D">#REF!</definedName>
    <definedName name="CASOVOICEE24_E">#REF!</definedName>
    <definedName name="CC">#REF!</definedName>
    <definedName name="CC_12">#REF!</definedName>
    <definedName name="CC_34">#REF!</definedName>
    <definedName name="CC_50">#REF!</definedName>
    <definedName name="CD">#REF!</definedName>
    <definedName name="CD_A">#REF!</definedName>
    <definedName name="CD_B">#REF!</definedName>
    <definedName name="CD_C">#REF!</definedName>
    <definedName name="CD_D">#REF!</definedName>
    <definedName name="CD_E">#REF!</definedName>
    <definedName name="celkembezdph">#REF!</definedName>
    <definedName name="celkemsdph">#REF!</definedName>
    <definedName name="celkemsdph.Poznamka2">#REF!</definedName>
    <definedName name="celklemsdph">#REF!</definedName>
    <definedName name="celkrozp">#REF!</definedName>
    <definedName name="Cena">#REF!</definedName>
    <definedName name="Cena_1">0</definedName>
    <definedName name="Cena_2">#REF!</definedName>
    <definedName name="Cena_dokumentace">#REF!</definedName>
    <definedName name="Cena1">#REF!</definedName>
    <definedName name="Cena1_1">0</definedName>
    <definedName name="Cena1_2">#REF!</definedName>
    <definedName name="cena100">#REF!</definedName>
    <definedName name="Cena2">#REF!</definedName>
    <definedName name="Cena2_1">0</definedName>
    <definedName name="Cena2_2">#REF!</definedName>
    <definedName name="Cena3">#REF!</definedName>
    <definedName name="Cena3_1">0</definedName>
    <definedName name="Cena3_2">#REF!</definedName>
    <definedName name="Cena4">#REF!</definedName>
    <definedName name="Cena4_1">0</definedName>
    <definedName name="Cena4_2">#REF!</definedName>
    <definedName name="cena46546">#REF!</definedName>
    <definedName name="Cena5">#REF!</definedName>
    <definedName name="Cena5_1">0</definedName>
    <definedName name="Cena5_2">#REF!</definedName>
    <definedName name="Cena6">#REF!</definedName>
    <definedName name="Cena6_1">0</definedName>
    <definedName name="Cena6_2">#REF!</definedName>
    <definedName name="Cena7">#REF!</definedName>
    <definedName name="Cena7_1">0</definedName>
    <definedName name="Cena7_2">#REF!</definedName>
    <definedName name="Cena8">#REF!</definedName>
    <definedName name="Cena8_1">0</definedName>
    <definedName name="Cena8_2">#REF!</definedName>
    <definedName name="cisloobjektu">#REF!</definedName>
    <definedName name="cislostavby">#REF!</definedName>
    <definedName name="CK">#REF!</definedName>
    <definedName name="CW_100">#REF!</definedName>
    <definedName name="CW_150">#REF!</definedName>
    <definedName name="CW_50">#REF!</definedName>
    <definedName name="CW_75">#REF!</definedName>
    <definedName name="CW100_A">#REF!</definedName>
    <definedName name="CW100_B">#REF!</definedName>
    <definedName name="CW100_C">#REF!</definedName>
    <definedName name="CW100_D">#REF!</definedName>
    <definedName name="CW100_E">#REF!</definedName>
    <definedName name="CW150_A">#REF!</definedName>
    <definedName name="CW150_B">#REF!</definedName>
    <definedName name="CW150_C">#REF!</definedName>
    <definedName name="CW150_D">#REF!</definedName>
    <definedName name="CW150_E">#REF!</definedName>
    <definedName name="CW50_A">#REF!</definedName>
    <definedName name="CW50_B">#REF!</definedName>
    <definedName name="CW50_C">#REF!</definedName>
    <definedName name="CW50_D">#REF!</definedName>
    <definedName name="CW50_E">#REF!</definedName>
    <definedName name="CW75_A">#REF!</definedName>
    <definedName name="CW75_B">#REF!</definedName>
    <definedName name="CW75_C">#REF!</definedName>
    <definedName name="CW75_D">#REF!</definedName>
    <definedName name="CW75_E">#REF!</definedName>
    <definedName name="DATA">#REF!</definedName>
    <definedName name="data_1">#REF!</definedName>
    <definedName name="_xlnm.Database">#REF!</definedName>
    <definedName name="datan">#REF!</definedName>
    <definedName name="Datum_1">0</definedName>
    <definedName name="DD">#REF!</definedName>
    <definedName name="dem">#REF!</definedName>
    <definedName name="DEROVANADESKA">#REF!</definedName>
    <definedName name="DEROVANADESKA_A">#REF!</definedName>
    <definedName name="DEROVANADESKA_B">#REF!</definedName>
    <definedName name="DEROVANADESKA_C">#REF!</definedName>
    <definedName name="DEROVANADESKA_D">#REF!</definedName>
    <definedName name="DEROVANADESKA_E">#REF!</definedName>
    <definedName name="DEROVANADESKASUPER">#REF!</definedName>
    <definedName name="DEROVANADESKASUPER_A">#REF!</definedName>
    <definedName name="DEROVANADESKASUPER_B">#REF!</definedName>
    <definedName name="DEROVANADESKASUPER_C">#REF!</definedName>
    <definedName name="DEROVANADESKASUPER_D">#REF!</definedName>
    <definedName name="DEROVANADESKASUPER_E">#REF!</definedName>
    <definedName name="df">#REF!</definedName>
    <definedName name="dfdaf">#REF!</definedName>
    <definedName name="dfgrg">#REF!</definedName>
    <definedName name="Dil">#REF!</definedName>
    <definedName name="DILATACNIPROFILPVC">#REF!</definedName>
    <definedName name="DILATACNIPROFILPVC_A">#REF!</definedName>
    <definedName name="DILATACNIPROFILPVC_B">#REF!</definedName>
    <definedName name="DILATACNIPROFILPVC_C">#REF!</definedName>
    <definedName name="DILATACNIPROFILPVC_D">#REF!</definedName>
    <definedName name="DILATACNIPROFILPVC_E">#REF!</definedName>
    <definedName name="Dispečink_1">0</definedName>
    <definedName name="DKGJSDGS">#REF!</definedName>
    <definedName name="DO">#REF!</definedName>
    <definedName name="DO_12">#REF!</definedName>
    <definedName name="DO_34">#REF!</definedName>
    <definedName name="DO_50">#REF!</definedName>
    <definedName name="DOD_12">#REF!</definedName>
    <definedName name="DOD_34">#REF!</definedName>
    <definedName name="DOD_50">#REF!</definedName>
    <definedName name="dodavkan">#REF!</definedName>
    <definedName name="DOLAR">#REF!</definedName>
    <definedName name="DOPL_1">#REF!</definedName>
    <definedName name="DOPL_1_A">#REF!</definedName>
    <definedName name="DOPL_1_B">#REF!</definedName>
    <definedName name="DOPL_1_C">#REF!</definedName>
    <definedName name="DOPL_1_D">#REF!</definedName>
    <definedName name="DOPL_1_E">#REF!</definedName>
    <definedName name="DOPL_1_M">#REF!</definedName>
    <definedName name="DOPL_1_P">#REF!</definedName>
    <definedName name="DOPL_1_WE">#REF!</definedName>
    <definedName name="DOPL_10">#REF!</definedName>
    <definedName name="DOPL_10_A">#REF!</definedName>
    <definedName name="DOPL_10_B">#REF!</definedName>
    <definedName name="DOPL_10_C">#REF!</definedName>
    <definedName name="DOPL_10_D">#REF!</definedName>
    <definedName name="DOPL_10_E">#REF!</definedName>
    <definedName name="DOPL_10_M">#REF!</definedName>
    <definedName name="DOPL_10_P">#REF!</definedName>
    <definedName name="DOPL_11">#REF!</definedName>
    <definedName name="DOPL_11_A">#REF!</definedName>
    <definedName name="DOPL_11_B">#REF!</definedName>
    <definedName name="DOPL_11_C">#REF!</definedName>
    <definedName name="DOPL_11_D">#REF!</definedName>
    <definedName name="DOPL_11_E">#REF!</definedName>
    <definedName name="DOPL_11_M">#REF!</definedName>
    <definedName name="DOPL_11_P">#REF!</definedName>
    <definedName name="DOPL_12">#REF!</definedName>
    <definedName name="DOPL_12_A">#REF!</definedName>
    <definedName name="DOPL_12_B">#REF!</definedName>
    <definedName name="DOPL_12_C">#REF!</definedName>
    <definedName name="DOPL_12_D">#REF!</definedName>
    <definedName name="DOPL_12_E">#REF!</definedName>
    <definedName name="DOPL_12_M">#REF!</definedName>
    <definedName name="DOPL_12_P">#REF!</definedName>
    <definedName name="DOPL_13">#REF!</definedName>
    <definedName name="DOPL_13_A">#REF!</definedName>
    <definedName name="DOPL_13_B">#REF!</definedName>
    <definedName name="DOPL_13_C">#REF!</definedName>
    <definedName name="DOPL_13_D">#REF!</definedName>
    <definedName name="DOPL_13_E">#REF!</definedName>
    <definedName name="DOPL_13_M">#REF!</definedName>
    <definedName name="DOPL_13_P">#REF!</definedName>
    <definedName name="DOPL_14">#REF!</definedName>
    <definedName name="DOPL_14_A">#REF!</definedName>
    <definedName name="DOPL_14_B">#REF!</definedName>
    <definedName name="DOPL_14_C">#REF!</definedName>
    <definedName name="DOPL_14_D">#REF!</definedName>
    <definedName name="DOPL_14_E">#REF!</definedName>
    <definedName name="DOPL_14_M">#REF!</definedName>
    <definedName name="DOPL_14_P">#REF!</definedName>
    <definedName name="DOPL_15">#REF!</definedName>
    <definedName name="DOPL_15_A">#REF!</definedName>
    <definedName name="DOPL_15_B">#REF!</definedName>
    <definedName name="DOPL_15_C">#REF!</definedName>
    <definedName name="DOPL_15_D">#REF!</definedName>
    <definedName name="DOPL_15_E">#REF!</definedName>
    <definedName name="DOPL_15_M">#REF!</definedName>
    <definedName name="DOPL_15_P">#REF!</definedName>
    <definedName name="DOPL_16">#REF!</definedName>
    <definedName name="DOPL_16_A">#REF!</definedName>
    <definedName name="DOPL_16_B">#REF!</definedName>
    <definedName name="DOPL_16_C">#REF!</definedName>
    <definedName name="DOPL_16_D">#REF!</definedName>
    <definedName name="DOPL_16_E">#REF!</definedName>
    <definedName name="DOPL_16_M">#REF!</definedName>
    <definedName name="DOPL_16_P">#REF!</definedName>
    <definedName name="DOPL_17">#REF!</definedName>
    <definedName name="DOPL_17_A">#REF!</definedName>
    <definedName name="DOPL_17_B">#REF!</definedName>
    <definedName name="DOPL_17_C">#REF!</definedName>
    <definedName name="DOPL_17_D">#REF!</definedName>
    <definedName name="DOPL_17_E">#REF!</definedName>
    <definedName name="DOPL_17_M">#REF!</definedName>
    <definedName name="DOPL_17_P">#REF!</definedName>
    <definedName name="DOPL_18">#REF!</definedName>
    <definedName name="DOPL_18_A">#REF!</definedName>
    <definedName name="DOPL_18_B">#REF!</definedName>
    <definedName name="DOPL_18_C">#REF!</definedName>
    <definedName name="DOPL_18_D">#REF!</definedName>
    <definedName name="DOPL_18_E">#REF!</definedName>
    <definedName name="DOPL_18_M">#REF!</definedName>
    <definedName name="DOPL_18_P">#REF!</definedName>
    <definedName name="DOPL_19">#REF!</definedName>
    <definedName name="DOPL_19_A">#REF!</definedName>
    <definedName name="DOPL_19_B">#REF!</definedName>
    <definedName name="DOPL_19_C">#REF!</definedName>
    <definedName name="DOPL_19_D">#REF!</definedName>
    <definedName name="DOPL_19_E">#REF!</definedName>
    <definedName name="DOPL_19_M">#REF!</definedName>
    <definedName name="DOPL_19_P">#REF!</definedName>
    <definedName name="DOPL_2">#REF!</definedName>
    <definedName name="DOPL_2_A">#REF!</definedName>
    <definedName name="DOPL_2_B">#REF!</definedName>
    <definedName name="DOPL_2_C">#REF!</definedName>
    <definedName name="DOPL_2_D">#REF!</definedName>
    <definedName name="DOPL_2_E">#REF!</definedName>
    <definedName name="DOPL_2_M">#REF!</definedName>
    <definedName name="DOPL_2_P">#REF!</definedName>
    <definedName name="DOPL_2_WE">#REF!</definedName>
    <definedName name="DOPL_20">#REF!</definedName>
    <definedName name="DOPL_20_A">#REF!</definedName>
    <definedName name="DOPL_20_B">#REF!</definedName>
    <definedName name="DOPL_20_C">#REF!</definedName>
    <definedName name="DOPL_20_D">#REF!</definedName>
    <definedName name="DOPL_20_E">#REF!</definedName>
    <definedName name="DOPL_20_M">#REF!</definedName>
    <definedName name="DOPL_20_P">#REF!</definedName>
    <definedName name="DOPL_21">#REF!</definedName>
    <definedName name="DOPL_21_A">#REF!</definedName>
    <definedName name="DOPL_21_B">#REF!</definedName>
    <definedName name="DOPL_21_C">#REF!</definedName>
    <definedName name="DOPL_21_D">#REF!</definedName>
    <definedName name="DOPL_21_E">#REF!</definedName>
    <definedName name="DOPL_21_M">#REF!</definedName>
    <definedName name="DOPL_21_P">#REF!</definedName>
    <definedName name="DOPL_22">#REF!</definedName>
    <definedName name="DOPL_22_A">#REF!</definedName>
    <definedName name="DOPL_22_B">#REF!</definedName>
    <definedName name="DOPL_22_C">#REF!</definedName>
    <definedName name="DOPL_22_D">#REF!</definedName>
    <definedName name="DOPL_22_E">#REF!</definedName>
    <definedName name="DOPL_22_M">#REF!</definedName>
    <definedName name="DOPL_22_P">#REF!</definedName>
    <definedName name="DOPL_23">#REF!</definedName>
    <definedName name="DOPL_23_A">#REF!</definedName>
    <definedName name="DOPL_23_B">#REF!</definedName>
    <definedName name="DOPL_23_C">#REF!</definedName>
    <definedName name="DOPL_23_D">#REF!</definedName>
    <definedName name="DOPL_23_E">#REF!</definedName>
    <definedName name="DOPL_23_M">#REF!</definedName>
    <definedName name="DOPL_23_P">#REF!</definedName>
    <definedName name="DOPL_24">#REF!</definedName>
    <definedName name="DOPL_24_A">#REF!</definedName>
    <definedName name="DOPL_24_B">#REF!</definedName>
    <definedName name="DOPL_24_C">#REF!</definedName>
    <definedName name="DOPL_24_D">#REF!</definedName>
    <definedName name="DOPL_24_E">#REF!</definedName>
    <definedName name="DOPL_24_M">#REF!</definedName>
    <definedName name="DOPL_24_P">#REF!</definedName>
    <definedName name="DOPL_25">#REF!</definedName>
    <definedName name="DOPL_25_A">#REF!</definedName>
    <definedName name="DOPL_25_B">#REF!</definedName>
    <definedName name="DOPL_25_C">#REF!</definedName>
    <definedName name="DOPL_25_D">#REF!</definedName>
    <definedName name="DOPL_25_E">#REF!</definedName>
    <definedName name="DOPL_25_M">#REF!</definedName>
    <definedName name="DOPL_25_P">#REF!</definedName>
    <definedName name="DOPL_26">#REF!</definedName>
    <definedName name="DOPL_26_A">#REF!</definedName>
    <definedName name="DOPL_26_B">#REF!</definedName>
    <definedName name="DOPL_26_C">#REF!</definedName>
    <definedName name="DOPL_26_D">#REF!</definedName>
    <definedName name="DOPL_26_E">#REF!</definedName>
    <definedName name="DOPL_26_M">#REF!</definedName>
    <definedName name="DOPL_26_P">#REF!</definedName>
    <definedName name="DOPL_27">#REF!</definedName>
    <definedName name="DOPL_27_A">#REF!</definedName>
    <definedName name="DOPL_27_B">#REF!</definedName>
    <definedName name="DOPL_27_C">#REF!</definedName>
    <definedName name="DOPL_27_D">#REF!</definedName>
    <definedName name="DOPL_27_E">#REF!</definedName>
    <definedName name="DOPL_27_M">#REF!</definedName>
    <definedName name="DOPL_27_P">#REF!</definedName>
    <definedName name="DOPL_28">#REF!</definedName>
    <definedName name="DOPL_28_A">#REF!</definedName>
    <definedName name="DOPL_28_B">#REF!</definedName>
    <definedName name="DOPL_28_C">#REF!</definedName>
    <definedName name="DOPL_28_D">#REF!</definedName>
    <definedName name="DOPL_28_E">#REF!</definedName>
    <definedName name="DOPL_28_M">#REF!</definedName>
    <definedName name="DOPL_28_P">#REF!</definedName>
    <definedName name="DOPL_28_WE">#REF!</definedName>
    <definedName name="DOPL_29">#REF!</definedName>
    <definedName name="DOPL_29_A">#REF!</definedName>
    <definedName name="DOPL_29_B">#REF!</definedName>
    <definedName name="DOPL_29_C">#REF!</definedName>
    <definedName name="DOPL_29_D">#REF!</definedName>
    <definedName name="DOPL_29_E">#REF!</definedName>
    <definedName name="DOPL_29_M">#REF!</definedName>
    <definedName name="DOPL_29_P">#REF!</definedName>
    <definedName name="DOPL_3">#REF!</definedName>
    <definedName name="DOPL_3_A">#REF!</definedName>
    <definedName name="DOPL_3_B">#REF!</definedName>
    <definedName name="DOPL_3_C">#REF!</definedName>
    <definedName name="DOPL_3_D">#REF!</definedName>
    <definedName name="DOPL_3_E">#REF!</definedName>
    <definedName name="DOPL_3_M">#REF!</definedName>
    <definedName name="DOPL_3_P">#REF!</definedName>
    <definedName name="DOPL_30">#REF!</definedName>
    <definedName name="DOPL_30_A">#REF!</definedName>
    <definedName name="DOPL_30_B">#REF!</definedName>
    <definedName name="DOPL_30_C">#REF!</definedName>
    <definedName name="DOPL_30_D">#REF!</definedName>
    <definedName name="DOPL_30_E">#REF!</definedName>
    <definedName name="DOPL_30_M">#REF!</definedName>
    <definedName name="DOPL_30_P">#REF!</definedName>
    <definedName name="DOPL_31">#REF!</definedName>
    <definedName name="DOPL_31_A">#REF!</definedName>
    <definedName name="DOPL_31_B">#REF!</definedName>
    <definedName name="DOPL_31_C">#REF!</definedName>
    <definedName name="DOPL_31_D">#REF!</definedName>
    <definedName name="DOPL_31_E">#REF!</definedName>
    <definedName name="DOPL_31_M">#REF!</definedName>
    <definedName name="DOPL_31_P">#REF!</definedName>
    <definedName name="DOPL_32">#REF!</definedName>
    <definedName name="DOPL_32_A">#REF!</definedName>
    <definedName name="DOPL_32_B">#REF!</definedName>
    <definedName name="DOPL_32_C">#REF!</definedName>
    <definedName name="DOPL_32_D">#REF!</definedName>
    <definedName name="DOPL_32_E">#REF!</definedName>
    <definedName name="DOPL_32_M">#REF!</definedName>
    <definedName name="DOPL_32_P">#REF!</definedName>
    <definedName name="DOPL_33">#REF!</definedName>
    <definedName name="DOPL_33_A">#REF!</definedName>
    <definedName name="DOPL_33_B">#REF!</definedName>
    <definedName name="DOPL_33_C">#REF!</definedName>
    <definedName name="DOPL_33_D">#REF!</definedName>
    <definedName name="DOPL_33_E">#REF!</definedName>
    <definedName name="DOPL_33_M">#REF!</definedName>
    <definedName name="DOPL_33_P">#REF!</definedName>
    <definedName name="DOPL_34">#REF!</definedName>
    <definedName name="DOPL_34_A">#REF!</definedName>
    <definedName name="DOPL_34_B">#REF!</definedName>
    <definedName name="DOPL_34_C">#REF!</definedName>
    <definedName name="DOPL_34_D">#REF!</definedName>
    <definedName name="DOPL_34_E">#REF!</definedName>
    <definedName name="DOPL_34_M">#REF!</definedName>
    <definedName name="DOPL_34_P">#REF!</definedName>
    <definedName name="DOPL_35">#REF!</definedName>
    <definedName name="DOPL_35_A">#REF!</definedName>
    <definedName name="DOPL_35_B">#REF!</definedName>
    <definedName name="DOPL_35_C">#REF!</definedName>
    <definedName name="DOPL_35_D">#REF!</definedName>
    <definedName name="DOPL_35_E">#REF!</definedName>
    <definedName name="DOPL_35_M">#REF!</definedName>
    <definedName name="DOPL_35_P">#REF!</definedName>
    <definedName name="DOPL_36">#REF!</definedName>
    <definedName name="DOPL_36_A">#REF!</definedName>
    <definedName name="DOPL_36_B">#REF!</definedName>
    <definedName name="DOPL_36_C">#REF!</definedName>
    <definedName name="DOPL_36_D">#REF!</definedName>
    <definedName name="DOPL_36_E">#REF!</definedName>
    <definedName name="DOPL_36_M">#REF!</definedName>
    <definedName name="DOPL_36_P">#REF!</definedName>
    <definedName name="DOPL_37">#REF!</definedName>
    <definedName name="DOPL_37_A">#REF!</definedName>
    <definedName name="DOPL_37_B">#REF!</definedName>
    <definedName name="DOPL_37_C">#REF!</definedName>
    <definedName name="DOPL_37_D">#REF!</definedName>
    <definedName name="DOPL_37_E">#REF!</definedName>
    <definedName name="DOPL_37_M">#REF!</definedName>
    <definedName name="DOPL_37_P">#REF!</definedName>
    <definedName name="DOPL_38">#REF!</definedName>
    <definedName name="DOPL_38_A">#REF!</definedName>
    <definedName name="DOPL_38_B">#REF!</definedName>
    <definedName name="DOPL_38_C">#REF!</definedName>
    <definedName name="DOPL_38_D">#REF!</definedName>
    <definedName name="DOPL_38_E">#REF!</definedName>
    <definedName name="DOPL_38_M">#REF!</definedName>
    <definedName name="DOPL_38_P">#REF!</definedName>
    <definedName name="DOPL_39">#REF!</definedName>
    <definedName name="DOPL_39_A">#REF!</definedName>
    <definedName name="DOPL_39_B">#REF!</definedName>
    <definedName name="DOPL_39_C">#REF!</definedName>
    <definedName name="DOPL_39_D">#REF!</definedName>
    <definedName name="DOPL_39_E">#REF!</definedName>
    <definedName name="DOPL_39_M">#REF!</definedName>
    <definedName name="DOPL_39_P">#REF!</definedName>
    <definedName name="DOPL_4">#REF!</definedName>
    <definedName name="DOPL_4_A">#REF!</definedName>
    <definedName name="DOPL_4_B">#REF!</definedName>
    <definedName name="DOPL_4_C">#REF!</definedName>
    <definedName name="DOPL_4_D">#REF!</definedName>
    <definedName name="DOPL_4_E">#REF!</definedName>
    <definedName name="DOPL_4_M">#REF!</definedName>
    <definedName name="DOPL_4_P">#REF!</definedName>
    <definedName name="DOPL_40">#REF!</definedName>
    <definedName name="DOPL_40_A">#REF!</definedName>
    <definedName name="DOPL_40_B">#REF!</definedName>
    <definedName name="DOPL_40_C">#REF!</definedName>
    <definedName name="DOPL_40_D">#REF!</definedName>
    <definedName name="DOPL_40_E">#REF!</definedName>
    <definedName name="DOPL_40_M">#REF!</definedName>
    <definedName name="DOPL_40_P">#REF!</definedName>
    <definedName name="DOPL_41">#REF!</definedName>
    <definedName name="DOPL_41_A">#REF!</definedName>
    <definedName name="DOPL_41_B">#REF!</definedName>
    <definedName name="DOPL_41_C">#REF!</definedName>
    <definedName name="DOPL_41_D">#REF!</definedName>
    <definedName name="DOPL_41_E">#REF!</definedName>
    <definedName name="DOPL_41_M">#REF!</definedName>
    <definedName name="DOPL_41_P">#REF!</definedName>
    <definedName name="DOPL_42">#REF!</definedName>
    <definedName name="DOPL_42_A">#REF!</definedName>
    <definedName name="DOPL_42_B">#REF!</definedName>
    <definedName name="DOPL_42_C">#REF!</definedName>
    <definedName name="DOPL_42_D">#REF!</definedName>
    <definedName name="DOPL_42_E">#REF!</definedName>
    <definedName name="DOPL_42_M">#REF!</definedName>
    <definedName name="DOPL_42_P">#REF!</definedName>
    <definedName name="DOPL_43">#REF!</definedName>
    <definedName name="DOPL_43_A">#REF!</definedName>
    <definedName name="DOPL_43_B">#REF!</definedName>
    <definedName name="DOPL_43_C">#REF!</definedName>
    <definedName name="DOPL_43_D">#REF!</definedName>
    <definedName name="DOPL_43_E">#REF!</definedName>
    <definedName name="DOPL_43_M">#REF!</definedName>
    <definedName name="DOPL_43_P">#REF!</definedName>
    <definedName name="DOPL_44">#REF!</definedName>
    <definedName name="DOPL_44_A">#REF!</definedName>
    <definedName name="DOPL_44_B">#REF!</definedName>
    <definedName name="DOPL_44_C">#REF!</definedName>
    <definedName name="DOPL_44_D">#REF!</definedName>
    <definedName name="DOPL_44_E">#REF!</definedName>
    <definedName name="DOPL_44_M">#REF!</definedName>
    <definedName name="DOPL_44_P">#REF!</definedName>
    <definedName name="DOPL_45">#REF!</definedName>
    <definedName name="DOPL_45_A">#REF!</definedName>
    <definedName name="DOPL_45_B">#REF!</definedName>
    <definedName name="DOPL_45_C">#REF!</definedName>
    <definedName name="DOPL_45_D">#REF!</definedName>
    <definedName name="DOPL_45_E">#REF!</definedName>
    <definedName name="DOPL_45_M">#REF!</definedName>
    <definedName name="DOPL_45_P">#REF!</definedName>
    <definedName name="DOPL_46">#REF!</definedName>
    <definedName name="DOPL_46_A">#REF!</definedName>
    <definedName name="DOPL_46_B">#REF!</definedName>
    <definedName name="DOPL_46_C">#REF!</definedName>
    <definedName name="DOPL_46_D">#REF!</definedName>
    <definedName name="DOPL_46_E">#REF!</definedName>
    <definedName name="DOPL_46_M">#REF!</definedName>
    <definedName name="DOPL_46_P">#REF!</definedName>
    <definedName name="DOPL_47">#REF!</definedName>
    <definedName name="DOPL_47_A">#REF!</definedName>
    <definedName name="DOPL_47_B">#REF!</definedName>
    <definedName name="DOPL_47_C">#REF!</definedName>
    <definedName name="DOPL_47_D">#REF!</definedName>
    <definedName name="DOPL_47_E">#REF!</definedName>
    <definedName name="DOPL_47_M">#REF!</definedName>
    <definedName name="DOPL_47_P">#REF!</definedName>
    <definedName name="DOPL_48">#REF!</definedName>
    <definedName name="DOPL_48_A">#REF!</definedName>
    <definedName name="DOPL_48_B">#REF!</definedName>
    <definedName name="DOPL_48_C">#REF!</definedName>
    <definedName name="DOPL_48_D">#REF!</definedName>
    <definedName name="DOPL_48_E">#REF!</definedName>
    <definedName name="DOPL_48_M">#REF!</definedName>
    <definedName name="DOPL_48_P">#REF!</definedName>
    <definedName name="DOPL_49">#REF!</definedName>
    <definedName name="DOPL_49_A">#REF!</definedName>
    <definedName name="DOPL_49_B">#REF!</definedName>
    <definedName name="DOPL_49_C">#REF!</definedName>
    <definedName name="DOPL_49_D">#REF!</definedName>
    <definedName name="DOPL_49_E">#REF!</definedName>
    <definedName name="DOPL_49_M">#REF!</definedName>
    <definedName name="DOPL_49_P">#REF!</definedName>
    <definedName name="DOPL_5">#REF!</definedName>
    <definedName name="DOPL_5_A">#REF!</definedName>
    <definedName name="DOPL_5_B">#REF!</definedName>
    <definedName name="DOPL_5_C">#REF!</definedName>
    <definedName name="DOPL_5_D">#REF!</definedName>
    <definedName name="DOPL_5_E">#REF!</definedName>
    <definedName name="DOPL_5_M">#REF!</definedName>
    <definedName name="DOPL_5_P">#REF!</definedName>
    <definedName name="DOPL_50">#REF!</definedName>
    <definedName name="DOPL_50_A">#REF!</definedName>
    <definedName name="DOPL_50_B">#REF!</definedName>
    <definedName name="DOPL_50_C">#REF!</definedName>
    <definedName name="DOPL_50_D">#REF!</definedName>
    <definedName name="DOPL_50_E">#REF!</definedName>
    <definedName name="DOPL_50_M">#REF!</definedName>
    <definedName name="DOPL_50_P">#REF!</definedName>
    <definedName name="DOPL_51">#REF!</definedName>
    <definedName name="DOPL_51_A">#REF!</definedName>
    <definedName name="DOPL_51_B">#REF!</definedName>
    <definedName name="DOPL_51_C">#REF!</definedName>
    <definedName name="DOPL_51_D">#REF!</definedName>
    <definedName name="DOPL_51_E">#REF!</definedName>
    <definedName name="DOPL_51_M">#REF!</definedName>
    <definedName name="DOPL_51_P">#REF!</definedName>
    <definedName name="DOPL_52">#REF!</definedName>
    <definedName name="DOPL_52_A">#REF!</definedName>
    <definedName name="DOPL_52_B">#REF!</definedName>
    <definedName name="DOPL_52_C">#REF!</definedName>
    <definedName name="DOPL_52_D">#REF!</definedName>
    <definedName name="DOPL_52_E">#REF!</definedName>
    <definedName name="DOPL_52_M">#REF!</definedName>
    <definedName name="DOPL_52_P">#REF!</definedName>
    <definedName name="DOPL_53">#REF!</definedName>
    <definedName name="DOPL_53_A">#REF!</definedName>
    <definedName name="DOPL_53_B">#REF!</definedName>
    <definedName name="DOPL_53_C">#REF!</definedName>
    <definedName name="DOPL_53_D">#REF!</definedName>
    <definedName name="DOPL_53_E">#REF!</definedName>
    <definedName name="DOPL_53_M">#REF!</definedName>
    <definedName name="DOPL_53_P">#REF!</definedName>
    <definedName name="DOPL_54">#REF!</definedName>
    <definedName name="DOPL_54_A">#REF!</definedName>
    <definedName name="DOPL_54_B">#REF!</definedName>
    <definedName name="DOPL_54_C">#REF!</definedName>
    <definedName name="DOPL_54_D">#REF!</definedName>
    <definedName name="DOPL_54_E">#REF!</definedName>
    <definedName name="DOPL_54_M">#REF!</definedName>
    <definedName name="DOPL_54_P">#REF!</definedName>
    <definedName name="DOPL_55">#REF!</definedName>
    <definedName name="DOPL_55_A">#REF!</definedName>
    <definedName name="DOPL_55_B">#REF!</definedName>
    <definedName name="DOPL_55_C">#REF!</definedName>
    <definedName name="DOPL_55_D">#REF!</definedName>
    <definedName name="DOPL_55_E">#REF!</definedName>
    <definedName name="DOPL_55_M">#REF!</definedName>
    <definedName name="DOPL_55_P">#REF!</definedName>
    <definedName name="DOPL_56">#REF!</definedName>
    <definedName name="DOPL_56_A">#REF!</definedName>
    <definedName name="DOPL_56_B">#REF!</definedName>
    <definedName name="DOPL_56_C">#REF!</definedName>
    <definedName name="DOPL_56_D">#REF!</definedName>
    <definedName name="DOPL_56_E">#REF!</definedName>
    <definedName name="DOPL_56_M">#REF!</definedName>
    <definedName name="DOPL_56_P">#REF!</definedName>
    <definedName name="DOPL_6">#REF!</definedName>
    <definedName name="DOPL_6_A">#REF!</definedName>
    <definedName name="DOPL_6_B">#REF!</definedName>
    <definedName name="DOPL_6_C">#REF!</definedName>
    <definedName name="DOPL_6_D">#REF!</definedName>
    <definedName name="DOPL_6_E">#REF!</definedName>
    <definedName name="DOPL_6_M">#REF!</definedName>
    <definedName name="DOPL_6_P">#REF!</definedName>
    <definedName name="DOPL_7">#REF!</definedName>
    <definedName name="DOPL_7_A">#REF!</definedName>
    <definedName name="DOPL_7_B">#REF!</definedName>
    <definedName name="DOPL_7_C">#REF!</definedName>
    <definedName name="DOPL_7_D">#REF!</definedName>
    <definedName name="DOPL_7_E">#REF!</definedName>
    <definedName name="DOPL_7_M">#REF!</definedName>
    <definedName name="DOPL_7_P">#REF!</definedName>
    <definedName name="DOPL_8">#REF!</definedName>
    <definedName name="DOPL_8_A">#REF!</definedName>
    <definedName name="DOPL_8_B">#REF!</definedName>
    <definedName name="DOPL_8_C">#REF!</definedName>
    <definedName name="DOPL_8_D">#REF!</definedName>
    <definedName name="DOPL_8_E">#REF!</definedName>
    <definedName name="DOPL_8_M">#REF!</definedName>
    <definedName name="DOPL_8_P">#REF!</definedName>
    <definedName name="DOPL_9">#REF!</definedName>
    <definedName name="DOPL_9_A">#REF!</definedName>
    <definedName name="DOPL_9_B">#REF!</definedName>
    <definedName name="DOPL_9_C">#REF!</definedName>
    <definedName name="DOPL_9_D">#REF!</definedName>
    <definedName name="DOPL_9_E">#REF!</definedName>
    <definedName name="DOPL_9_M">#REF!</definedName>
    <definedName name="DOPL_9_P">#REF!</definedName>
    <definedName name="DPJ">#REF!</definedName>
    <definedName name="DPJ_12">#REF!</definedName>
    <definedName name="DPJ_34">#REF!</definedName>
    <definedName name="DPJ_50">#REF!</definedName>
    <definedName name="DRATSOEKM125_A">#REF!</definedName>
    <definedName name="DRATSOKEM1000">#REF!</definedName>
    <definedName name="DRATSOKEM1000_A">#REF!</definedName>
    <definedName name="DRATSOKEM1000_B">#REF!</definedName>
    <definedName name="DRATSOKEM1000_C">#REF!</definedName>
    <definedName name="DRATSOKEM1000_D">#REF!</definedName>
    <definedName name="DRATSOKEM1000_E">#REF!</definedName>
    <definedName name="DRATSOKEM125">#REF!</definedName>
    <definedName name="DRATSOKEM125_B">#REF!</definedName>
    <definedName name="DRATSOKEM125_C">#REF!</definedName>
    <definedName name="DRATSOKEM125_D">#REF!</definedName>
    <definedName name="DRATSOKEM125_E">#REF!</definedName>
    <definedName name="DRATSOKEM250">#REF!</definedName>
    <definedName name="DRATSOKEM250_A">#REF!</definedName>
    <definedName name="DRATSOKEM250_B">#REF!</definedName>
    <definedName name="DRATSOKEM250_C">#REF!</definedName>
    <definedName name="DRATSOKEM250_D">#REF!</definedName>
    <definedName name="DRATSOKEM250_E">#REF!</definedName>
    <definedName name="DRATSOKEM375">#REF!</definedName>
    <definedName name="DRATSOKEM375_A">#REF!</definedName>
    <definedName name="DRATSOKEM375_B">#REF!</definedName>
    <definedName name="DRATSOKEM375_C">#REF!</definedName>
    <definedName name="DRATSOKEM375_D">#REF!</definedName>
    <definedName name="DRATSOKEM375_E">#REF!</definedName>
    <definedName name="DRATSOKEM500">#REF!</definedName>
    <definedName name="DRATSOKEM500_A">#REF!</definedName>
    <definedName name="DRATSOKEM500_B">#REF!</definedName>
    <definedName name="DRATSOKEM500_C">#REF!</definedName>
    <definedName name="DRATSOKEM500_D">#REF!</definedName>
    <definedName name="DRATSOKEM500_E">#REF!</definedName>
    <definedName name="DRATSOKEM750">#REF!</definedName>
    <definedName name="DRATSOKEM750_A">#REF!</definedName>
    <definedName name="DRATSOKEM750_B">#REF!</definedName>
    <definedName name="DRATSOKEM750_C">#REF!</definedName>
    <definedName name="DRATSOKEM750_D">#REF!</definedName>
    <definedName name="DRATSOKEM750_E">#REF!</definedName>
    <definedName name="DS_1">#REF!</definedName>
    <definedName name="DS_1_A">#REF!</definedName>
    <definedName name="DS_1_B">#REF!</definedName>
    <definedName name="DS_1_C">#REF!</definedName>
    <definedName name="DS_1_D">#REF!</definedName>
    <definedName name="DS_1_E">#REF!</definedName>
    <definedName name="DS_1_M">#REF!</definedName>
    <definedName name="DS_1_P">#REF!</definedName>
    <definedName name="DS_10">#REF!</definedName>
    <definedName name="DS_10_A">#REF!</definedName>
    <definedName name="DS_10_B">#REF!</definedName>
    <definedName name="DS_10_C">#REF!</definedName>
    <definedName name="DS_10_D">#REF!</definedName>
    <definedName name="DS_10_E">#REF!</definedName>
    <definedName name="DS_10_M">#REF!</definedName>
    <definedName name="DS_10_P">#REF!</definedName>
    <definedName name="DS_11">#REF!</definedName>
    <definedName name="DS_11_A">#REF!</definedName>
    <definedName name="DS_11_B">#REF!</definedName>
    <definedName name="DS_11_C">#REF!</definedName>
    <definedName name="DS_11_D">#REF!</definedName>
    <definedName name="DS_11_E">#REF!</definedName>
    <definedName name="DS_11_M">#REF!</definedName>
    <definedName name="DS_11_P">#REF!</definedName>
    <definedName name="DS_12">#REF!</definedName>
    <definedName name="DS_12_A">#REF!</definedName>
    <definedName name="DS_12_B">#REF!</definedName>
    <definedName name="DS_12_C">#REF!</definedName>
    <definedName name="DS_12_D">#REF!</definedName>
    <definedName name="DS_12_E">#REF!</definedName>
    <definedName name="DS_12_M">#REF!</definedName>
    <definedName name="DS_12_P">#REF!</definedName>
    <definedName name="DS_13">#REF!</definedName>
    <definedName name="DS_13_A">#REF!</definedName>
    <definedName name="DS_13_B">#REF!</definedName>
    <definedName name="DS_13_C">#REF!</definedName>
    <definedName name="DS_13_D">#REF!</definedName>
    <definedName name="DS_13_E">#REF!</definedName>
    <definedName name="DS_13_M">#REF!</definedName>
    <definedName name="DS_13_P">#REF!</definedName>
    <definedName name="DS_14">#REF!</definedName>
    <definedName name="DS_14_A">#REF!</definedName>
    <definedName name="DS_14_B">#REF!</definedName>
    <definedName name="DS_14_C">#REF!</definedName>
    <definedName name="DS_14_D">#REF!</definedName>
    <definedName name="DS_14_E">#REF!</definedName>
    <definedName name="DS_14_M">#REF!</definedName>
    <definedName name="DS_14_P">#REF!</definedName>
    <definedName name="DS_15">#REF!</definedName>
    <definedName name="DS_15_A">#REF!</definedName>
    <definedName name="DS_15_B">#REF!</definedName>
    <definedName name="DS_15_C">#REF!</definedName>
    <definedName name="DS_15_D">#REF!</definedName>
    <definedName name="DS_15_E">#REF!</definedName>
    <definedName name="DS_15_M">#REF!</definedName>
    <definedName name="DS_15_P">#REF!</definedName>
    <definedName name="DS_16">#REF!</definedName>
    <definedName name="DS_16_A">#REF!</definedName>
    <definedName name="DS_16_B">#REF!</definedName>
    <definedName name="DS_16_C">#REF!</definedName>
    <definedName name="DS_16_D">#REF!</definedName>
    <definedName name="DS_16_E">#REF!</definedName>
    <definedName name="DS_16_M">#REF!</definedName>
    <definedName name="DS_16_P">#REF!</definedName>
    <definedName name="DS_17">#REF!</definedName>
    <definedName name="DS_17_A">#REF!</definedName>
    <definedName name="DS_17_B">#REF!</definedName>
    <definedName name="DS_17_C">#REF!</definedName>
    <definedName name="DS_17_D">#REF!</definedName>
    <definedName name="DS_17_E">#REF!</definedName>
    <definedName name="DS_17_M">#REF!</definedName>
    <definedName name="DS_17_P">#REF!</definedName>
    <definedName name="DS_18">#REF!</definedName>
    <definedName name="DS_18_A">#REF!</definedName>
    <definedName name="DS_18_B">#REF!</definedName>
    <definedName name="DS_18_C">#REF!</definedName>
    <definedName name="DS_18_D">#REF!</definedName>
    <definedName name="DS_18_E">#REF!</definedName>
    <definedName name="DS_18_M">#REF!</definedName>
    <definedName name="DS_18_P">#REF!</definedName>
    <definedName name="DS_19">#REF!</definedName>
    <definedName name="DS_19_A">#REF!</definedName>
    <definedName name="DS_19_B">#REF!</definedName>
    <definedName name="DS_19_C">#REF!</definedName>
    <definedName name="DS_19_D">#REF!</definedName>
    <definedName name="DS_19_E">#REF!</definedName>
    <definedName name="DS_19_M">#REF!</definedName>
    <definedName name="DS_19_P">#REF!</definedName>
    <definedName name="DS_2">#REF!</definedName>
    <definedName name="DS_2_A">#REF!</definedName>
    <definedName name="DS_2_B">#REF!</definedName>
    <definedName name="DS_2_C">#REF!</definedName>
    <definedName name="DS_2_D">#REF!</definedName>
    <definedName name="DS_2_E">#REF!</definedName>
    <definedName name="DS_2_M">#REF!</definedName>
    <definedName name="DS_2_P">#REF!</definedName>
    <definedName name="DS_20">#REF!</definedName>
    <definedName name="DS_20_A">#REF!</definedName>
    <definedName name="DS_20_B">#REF!</definedName>
    <definedName name="DS_20_C">#REF!</definedName>
    <definedName name="DS_20_D">#REF!</definedName>
    <definedName name="DS_20_E">#REF!</definedName>
    <definedName name="DS_20_M">#REF!</definedName>
    <definedName name="DS_20_P">#REF!</definedName>
    <definedName name="DS_21">#REF!</definedName>
    <definedName name="DS_21_A">#REF!</definedName>
    <definedName name="DS_21_B">#REF!</definedName>
    <definedName name="DS_21_C">#REF!</definedName>
    <definedName name="DS_21_D">#REF!</definedName>
    <definedName name="DS_21_E">#REF!</definedName>
    <definedName name="DS_21_M">#REF!</definedName>
    <definedName name="DS_21_P">#REF!</definedName>
    <definedName name="DS_22">#REF!</definedName>
    <definedName name="DS_22_A">#REF!</definedName>
    <definedName name="DS_22_B">#REF!</definedName>
    <definedName name="DS_22_C">#REF!</definedName>
    <definedName name="DS_22_D">#REF!</definedName>
    <definedName name="DS_22_E">#REF!</definedName>
    <definedName name="DS_22_M">#REF!</definedName>
    <definedName name="DS_22_P">#REF!</definedName>
    <definedName name="DS_23">#REF!</definedName>
    <definedName name="DS_23_A">#REF!</definedName>
    <definedName name="DS_23_B">#REF!</definedName>
    <definedName name="DS_23_C">#REF!</definedName>
    <definedName name="DS_23_D">#REF!</definedName>
    <definedName name="DS_23_E">#REF!</definedName>
    <definedName name="DS_23_M">#REF!</definedName>
    <definedName name="DS_23_P">#REF!</definedName>
    <definedName name="DS_24">#REF!</definedName>
    <definedName name="DS_24_A">#REF!</definedName>
    <definedName name="DS_24_B">#REF!</definedName>
    <definedName name="DS_24_C">#REF!</definedName>
    <definedName name="DS_24_D">#REF!</definedName>
    <definedName name="DS_24_E">#REF!</definedName>
    <definedName name="DS_24_M">#REF!</definedName>
    <definedName name="DS_24_P">#REF!</definedName>
    <definedName name="DS_25">#REF!</definedName>
    <definedName name="DS_25_A">#REF!</definedName>
    <definedName name="DS_25_B">#REF!</definedName>
    <definedName name="DS_25_C">#REF!</definedName>
    <definedName name="DS_25_D">#REF!</definedName>
    <definedName name="DS_25_E">#REF!</definedName>
    <definedName name="DS_25_M">#REF!</definedName>
    <definedName name="DS_25_P">#REF!</definedName>
    <definedName name="DS_26">#REF!</definedName>
    <definedName name="DS_26_A">#REF!</definedName>
    <definedName name="DS_26_B">#REF!</definedName>
    <definedName name="DS_26_C">#REF!</definedName>
    <definedName name="DS_26_D">#REF!</definedName>
    <definedName name="DS_26_E">#REF!</definedName>
    <definedName name="DS_26_M">#REF!</definedName>
    <definedName name="DS_26_P">#REF!</definedName>
    <definedName name="DS_27">#REF!</definedName>
    <definedName name="DS_27_A">#REF!</definedName>
    <definedName name="DS_27_B">#REF!</definedName>
    <definedName name="DS_27_C">#REF!</definedName>
    <definedName name="DS_27_D">#REF!</definedName>
    <definedName name="DS_27_E">#REF!</definedName>
    <definedName name="DS_27_M">#REF!</definedName>
    <definedName name="DS_27_P">#REF!</definedName>
    <definedName name="DS_28">#REF!</definedName>
    <definedName name="DS_28_A">#REF!</definedName>
    <definedName name="DS_28_B">#REF!</definedName>
    <definedName name="DS_28_C">#REF!</definedName>
    <definedName name="DS_28_D">#REF!</definedName>
    <definedName name="DS_28_E">#REF!</definedName>
    <definedName name="DS_28_M">#REF!</definedName>
    <definedName name="DS_28_P">#REF!</definedName>
    <definedName name="DS_29">#REF!</definedName>
    <definedName name="DS_29_A">#REF!</definedName>
    <definedName name="DS_29_B">#REF!</definedName>
    <definedName name="DS_29_C">#REF!</definedName>
    <definedName name="DS_29_D">#REF!</definedName>
    <definedName name="DS_29_E">#REF!</definedName>
    <definedName name="DS_29_M">#REF!</definedName>
    <definedName name="DS_29_P">#REF!</definedName>
    <definedName name="DS_3">#REF!</definedName>
    <definedName name="DS_3_A">#REF!</definedName>
    <definedName name="DS_3_B">#REF!</definedName>
    <definedName name="DS_3_C">#REF!</definedName>
    <definedName name="DS_3_D">#REF!</definedName>
    <definedName name="DS_3_E">#REF!</definedName>
    <definedName name="DS_3_M">#REF!</definedName>
    <definedName name="DS_3_P">#REF!</definedName>
    <definedName name="DS_30">#REF!</definedName>
    <definedName name="DS_30_A">#REF!</definedName>
    <definedName name="DS_30_B">#REF!</definedName>
    <definedName name="DS_30_C">#REF!</definedName>
    <definedName name="DS_30_D">#REF!</definedName>
    <definedName name="DS_30_E">#REF!</definedName>
    <definedName name="DS_30_M">#REF!</definedName>
    <definedName name="DS_30_P">#REF!</definedName>
    <definedName name="DS_31">#REF!</definedName>
    <definedName name="DS_31_A">#REF!</definedName>
    <definedName name="DS_31_B">#REF!</definedName>
    <definedName name="DS_31_C">#REF!</definedName>
    <definedName name="DS_31_D">#REF!</definedName>
    <definedName name="DS_31_E">#REF!</definedName>
    <definedName name="DS_31_M">#REF!</definedName>
    <definedName name="DS_31_P">#REF!</definedName>
    <definedName name="DS_32">#REF!</definedName>
    <definedName name="DS_32_A">#REF!</definedName>
    <definedName name="DS_32_B">#REF!</definedName>
    <definedName name="DS_32_C">#REF!</definedName>
    <definedName name="DS_32_D">#REF!</definedName>
    <definedName name="DS_32_E">#REF!</definedName>
    <definedName name="DS_32_M">#REF!</definedName>
    <definedName name="DS_32_P">#REF!</definedName>
    <definedName name="DS_33">#REF!</definedName>
    <definedName name="DS_33_A">#REF!</definedName>
    <definedName name="DS_33_B">#REF!</definedName>
    <definedName name="DS_33_C">#REF!</definedName>
    <definedName name="DS_33_D">#REF!</definedName>
    <definedName name="DS_33_E">#REF!</definedName>
    <definedName name="DS_33_M">#REF!</definedName>
    <definedName name="DS_33_P">#REF!</definedName>
    <definedName name="DS_34">#REF!</definedName>
    <definedName name="DS_34_A">#REF!</definedName>
    <definedName name="DS_34_B">#REF!</definedName>
    <definedName name="DS_34_C">#REF!</definedName>
    <definedName name="DS_34_D">#REF!</definedName>
    <definedName name="DS_34_E">#REF!</definedName>
    <definedName name="DS_34_M">#REF!</definedName>
    <definedName name="DS_34_P">#REF!</definedName>
    <definedName name="DS_35">#REF!</definedName>
    <definedName name="DS_35_A">#REF!</definedName>
    <definedName name="DS_35_B">#REF!</definedName>
    <definedName name="DS_35_C">#REF!</definedName>
    <definedName name="DS_35_D">#REF!</definedName>
    <definedName name="DS_35_E">#REF!</definedName>
    <definedName name="DS_35_M">#REF!</definedName>
    <definedName name="DS_35_P">#REF!</definedName>
    <definedName name="DS_36">#REF!</definedName>
    <definedName name="DS_36_A">#REF!</definedName>
    <definedName name="DS_36_B">#REF!</definedName>
    <definedName name="DS_36_C">#REF!</definedName>
    <definedName name="DS_36_D">#REF!</definedName>
    <definedName name="DS_36_E">#REF!</definedName>
    <definedName name="DS_36_M">#REF!</definedName>
    <definedName name="DS_36_P">#REF!</definedName>
    <definedName name="DS_37">#REF!</definedName>
    <definedName name="DS_37_A">#REF!</definedName>
    <definedName name="DS_37_B">#REF!</definedName>
    <definedName name="DS_37_C">#REF!</definedName>
    <definedName name="DS_37_D">#REF!</definedName>
    <definedName name="DS_37_E">#REF!</definedName>
    <definedName name="DS_37_M">#REF!</definedName>
    <definedName name="DS_37_P">#REF!</definedName>
    <definedName name="DS_38">#REF!</definedName>
    <definedName name="DS_38_A">#REF!</definedName>
    <definedName name="DS_38_B">#REF!</definedName>
    <definedName name="DS_38_C">#REF!</definedName>
    <definedName name="DS_38_D">#REF!</definedName>
    <definedName name="DS_38_E">#REF!</definedName>
    <definedName name="DS_38_M">#REF!</definedName>
    <definedName name="DS_38_P">#REF!</definedName>
    <definedName name="DS_39">#REF!</definedName>
    <definedName name="DS_39_A">#REF!</definedName>
    <definedName name="DS_39_B">#REF!</definedName>
    <definedName name="DS_39_C">#REF!</definedName>
    <definedName name="DS_39_D">#REF!</definedName>
    <definedName name="DS_39_E">#REF!</definedName>
    <definedName name="DS_39_M">#REF!</definedName>
    <definedName name="DS_39_P">#REF!</definedName>
    <definedName name="DS_4">#REF!</definedName>
    <definedName name="DS_4_A">#REF!</definedName>
    <definedName name="DS_4_B">#REF!</definedName>
    <definedName name="DS_4_C">#REF!</definedName>
    <definedName name="DS_4_D">#REF!</definedName>
    <definedName name="DS_4_E">#REF!</definedName>
    <definedName name="DS_4_M">#REF!</definedName>
    <definedName name="DS_4_P">#REF!</definedName>
    <definedName name="DS_40">#REF!</definedName>
    <definedName name="DS_40_A">#REF!</definedName>
    <definedName name="DS_40_B">#REF!</definedName>
    <definedName name="DS_40_C">#REF!</definedName>
    <definedName name="DS_40_D">#REF!</definedName>
    <definedName name="DS_40_E">#REF!</definedName>
    <definedName name="DS_40_M">#REF!</definedName>
    <definedName name="DS_40_P">#REF!</definedName>
    <definedName name="DS_41">#REF!</definedName>
    <definedName name="DS_41_A">#REF!</definedName>
    <definedName name="DS_41_B">#REF!</definedName>
    <definedName name="DS_41_C">#REF!</definedName>
    <definedName name="DS_41_D">#REF!</definedName>
    <definedName name="DS_41_E">#REF!</definedName>
    <definedName name="DS_41_M">#REF!</definedName>
    <definedName name="DS_41_P">#REF!</definedName>
    <definedName name="DS_42">#REF!</definedName>
    <definedName name="DS_42_A">#REF!</definedName>
    <definedName name="DS_42_B">#REF!</definedName>
    <definedName name="DS_42_C">#REF!</definedName>
    <definedName name="DS_42_D">#REF!</definedName>
    <definedName name="DS_42_E">#REF!</definedName>
    <definedName name="DS_42_M">#REF!</definedName>
    <definedName name="DS_42_P">#REF!</definedName>
    <definedName name="DS_43">#REF!</definedName>
    <definedName name="DS_43_A">#REF!</definedName>
    <definedName name="DS_43_B">#REF!</definedName>
    <definedName name="DS_43_C">#REF!</definedName>
    <definedName name="DS_43_D">#REF!</definedName>
    <definedName name="DS_43_E">#REF!</definedName>
    <definedName name="DS_43_M">#REF!</definedName>
    <definedName name="DS_43_P">#REF!</definedName>
    <definedName name="DS_44">#REF!</definedName>
    <definedName name="DS_44_A">#REF!</definedName>
    <definedName name="DS_44_B">#REF!</definedName>
    <definedName name="DS_44_C">#REF!</definedName>
    <definedName name="DS_44_D">#REF!</definedName>
    <definedName name="DS_44_E">#REF!</definedName>
    <definedName name="DS_44_M">#REF!</definedName>
    <definedName name="DS_44_P">#REF!</definedName>
    <definedName name="DS_45">#REF!</definedName>
    <definedName name="DS_45_A">#REF!</definedName>
    <definedName name="DS_45_AQ">#REF!</definedName>
    <definedName name="DS_45_B">#REF!</definedName>
    <definedName name="DS_45_C">#REF!</definedName>
    <definedName name="DS_45_D">#REF!</definedName>
    <definedName name="DS_45_E">#REF!</definedName>
    <definedName name="DS_45_M">#REF!</definedName>
    <definedName name="DS_45_P">#REF!</definedName>
    <definedName name="DS_46">#REF!</definedName>
    <definedName name="DS_46_A">#REF!</definedName>
    <definedName name="DS_46_B">#REF!</definedName>
    <definedName name="DS_46_C">#REF!</definedName>
    <definedName name="DS_46_D">#REF!</definedName>
    <definedName name="DS_46_E">#REF!</definedName>
    <definedName name="DS_46_M">#REF!</definedName>
    <definedName name="DS_46_P">#REF!</definedName>
    <definedName name="DS_47">#REF!</definedName>
    <definedName name="DS_47_A">#REF!</definedName>
    <definedName name="DS_47_B">#REF!</definedName>
    <definedName name="DS_47_C">#REF!</definedName>
    <definedName name="DS_47_D">#REF!</definedName>
    <definedName name="DS_47_E">#REF!</definedName>
    <definedName name="DS_47_M">#REF!</definedName>
    <definedName name="DS_47_P">#REF!</definedName>
    <definedName name="DS_48">#REF!</definedName>
    <definedName name="DS_48_A">#REF!</definedName>
    <definedName name="DS_48_B">#REF!</definedName>
    <definedName name="DS_48_C">#REF!</definedName>
    <definedName name="DS_48_D">#REF!</definedName>
    <definedName name="DS_48_E">#REF!</definedName>
    <definedName name="DS_48_M">#REF!</definedName>
    <definedName name="DS_48_P">#REF!</definedName>
    <definedName name="DS_49">#REF!</definedName>
    <definedName name="DS_49_A">#REF!</definedName>
    <definedName name="DS_49_B">#REF!</definedName>
    <definedName name="DS_49_C">#REF!</definedName>
    <definedName name="DS_49_D">#REF!</definedName>
    <definedName name="DS_49_E">#REF!</definedName>
    <definedName name="DS_49_M">#REF!</definedName>
    <definedName name="DS_49_P">#REF!</definedName>
    <definedName name="DS_5">#REF!</definedName>
    <definedName name="DS_5_A">#REF!</definedName>
    <definedName name="DS_5_B">#REF!</definedName>
    <definedName name="DS_5_C">#REF!</definedName>
    <definedName name="DS_5_D">#REF!</definedName>
    <definedName name="DS_5_E">#REF!</definedName>
    <definedName name="DS_5_M">#REF!</definedName>
    <definedName name="DS_5_P">#REF!</definedName>
    <definedName name="DS_50">#REF!</definedName>
    <definedName name="DS_50_A">#REF!</definedName>
    <definedName name="DS_50_B">#REF!</definedName>
    <definedName name="DS_50_C">#REF!</definedName>
    <definedName name="DS_50_D">#REF!</definedName>
    <definedName name="DS_50_E">#REF!</definedName>
    <definedName name="DS_50_M">#REF!</definedName>
    <definedName name="DS_50_P">#REF!</definedName>
    <definedName name="DS_51">#REF!</definedName>
    <definedName name="DS_51_A">#REF!</definedName>
    <definedName name="DS_51_B">#REF!</definedName>
    <definedName name="DS_51_C">#REF!</definedName>
    <definedName name="DS_51_D">#REF!</definedName>
    <definedName name="DS_51_E">#REF!</definedName>
    <definedName name="DS_51_M">#REF!</definedName>
    <definedName name="DS_51_P">#REF!</definedName>
    <definedName name="DS_52">#REF!</definedName>
    <definedName name="DS_52_A">#REF!</definedName>
    <definedName name="DS_52_B">#REF!</definedName>
    <definedName name="DS_52_C">#REF!</definedName>
    <definedName name="DS_52_D">#REF!</definedName>
    <definedName name="DS_52_E">#REF!</definedName>
    <definedName name="DS_52_M">#REF!</definedName>
    <definedName name="DS_52_P">#REF!</definedName>
    <definedName name="DS_53">#REF!</definedName>
    <definedName name="DS_53_A">#REF!</definedName>
    <definedName name="DS_53_B">#REF!</definedName>
    <definedName name="DS_53_C">#REF!</definedName>
    <definedName name="DS_53_D">#REF!</definedName>
    <definedName name="DS_53_E">#REF!</definedName>
    <definedName name="DS_53_M">#REF!</definedName>
    <definedName name="DS_53_P">#REF!</definedName>
    <definedName name="DS_54">#REF!</definedName>
    <definedName name="DS_54_A">#REF!</definedName>
    <definedName name="DS_54_B">#REF!</definedName>
    <definedName name="DS_54_C">#REF!</definedName>
    <definedName name="DS_54_D">#REF!</definedName>
    <definedName name="DS_54_E">#REF!</definedName>
    <definedName name="DS_54_M">#REF!</definedName>
    <definedName name="DS_54_P">#REF!</definedName>
    <definedName name="DS_6">#REF!</definedName>
    <definedName name="DS_6_A">#REF!</definedName>
    <definedName name="DS_6_B">#REF!</definedName>
    <definedName name="DS_6_C">#REF!</definedName>
    <definedName name="DS_6_D">#REF!</definedName>
    <definedName name="DS_6_E">#REF!</definedName>
    <definedName name="DS_6_M">#REF!</definedName>
    <definedName name="DS_6_P">#REF!</definedName>
    <definedName name="DS_7">#REF!</definedName>
    <definedName name="DS_7_A">#REF!</definedName>
    <definedName name="DS_7_B">#REF!</definedName>
    <definedName name="DS_7_C">#REF!</definedName>
    <definedName name="DS_7_D">#REF!</definedName>
    <definedName name="DS_7_E">#REF!</definedName>
    <definedName name="DS_7_M">#REF!</definedName>
    <definedName name="DS_7_P">#REF!</definedName>
    <definedName name="DS_8">#REF!</definedName>
    <definedName name="DS_8_A">#REF!</definedName>
    <definedName name="DS_8_B">#REF!</definedName>
    <definedName name="DS_8_C">#REF!</definedName>
    <definedName name="DS_8_D">#REF!</definedName>
    <definedName name="DS_8_E">#REF!</definedName>
    <definedName name="DS_8_M">#REF!</definedName>
    <definedName name="DS_8_P">#REF!</definedName>
    <definedName name="DS_9">#REF!</definedName>
    <definedName name="DS_9_A">#REF!</definedName>
    <definedName name="DS_9_B">#REF!</definedName>
    <definedName name="DS_9_C">#REF!</definedName>
    <definedName name="DS_9_D">#REF!</definedName>
    <definedName name="DS_9_E">#REF!</definedName>
    <definedName name="DS_9_M">#REF!</definedName>
    <definedName name="DS_9_P">#REF!</definedName>
    <definedName name="dsfbhbg">#REF!</definedName>
    <definedName name="DV">#REF!</definedName>
    <definedName name="DVIRKAA200200">#REF!</definedName>
    <definedName name="DVIRKAA200200_A">#REF!</definedName>
    <definedName name="DVIRKAA200200_B">#REF!</definedName>
    <definedName name="DVIRKAA200200_C">#REF!</definedName>
    <definedName name="DVIRKAA200200_D">#REF!</definedName>
    <definedName name="DVIRKAA200200_E">#REF!</definedName>
    <definedName name="DVIRKAA200X200">#REF!</definedName>
    <definedName name="DVIRKAA300300">#REF!</definedName>
    <definedName name="DVIRKAA300300_A">#REF!</definedName>
    <definedName name="DVIRKAA300300_B">#REF!</definedName>
    <definedName name="DVIRKAA300300_C">#REF!</definedName>
    <definedName name="DVIRKAA300300_D">#REF!</definedName>
    <definedName name="DVIRKAA300300_E">#REF!</definedName>
    <definedName name="DVIRKAA300X300">#REF!</definedName>
    <definedName name="DVIRKAA400400">#REF!</definedName>
    <definedName name="DVIRKAA400400_A">#REF!</definedName>
    <definedName name="DVIRKAA400400_B">#REF!</definedName>
    <definedName name="DVIRKAA400400_C">#REF!</definedName>
    <definedName name="DVIRKAA400400_D">#REF!</definedName>
    <definedName name="DVIRKAA400400_E">#REF!</definedName>
    <definedName name="DVIRKAA400X400">#REF!</definedName>
    <definedName name="DVIRKAA500500">#REF!</definedName>
    <definedName name="DVIRKAA500500_A">#REF!</definedName>
    <definedName name="DVIRKAA500500_B">#REF!</definedName>
    <definedName name="DVIRKAA500500_C">#REF!</definedName>
    <definedName name="DVIRKAA500500_D">#REF!</definedName>
    <definedName name="DVIRKAA500500_E">#REF!</definedName>
    <definedName name="DVIRKAA500X500">#REF!</definedName>
    <definedName name="DVIRKAA600600">#REF!</definedName>
    <definedName name="DVIRKAA600600_A">#REF!</definedName>
    <definedName name="DVIRKAA600600_B">#REF!</definedName>
    <definedName name="DVIRKAA600600_C">#REF!</definedName>
    <definedName name="DVIRKAA600600_D">#REF!</definedName>
    <definedName name="DVIRKAA600600_E">#REF!</definedName>
    <definedName name="DVIRKAA600X600">#REF!</definedName>
    <definedName name="DVIRKAB200200">#REF!</definedName>
    <definedName name="DVIRKAB200200_A">#REF!</definedName>
    <definedName name="DVIRKAB200200_B">#REF!</definedName>
    <definedName name="DVIRKAB200200_C">#REF!</definedName>
    <definedName name="DVIRKAB200200_D">#REF!</definedName>
    <definedName name="DVIRKAB200200_E">#REF!</definedName>
    <definedName name="DVIRKAB300300_A">#REF!</definedName>
    <definedName name="DVIRKAB300300_B">#REF!</definedName>
    <definedName name="DVIRKAB300300_C">#REF!</definedName>
    <definedName name="DVIRKAB300300_D">#REF!</definedName>
    <definedName name="DVIRKAB300300_E">#REF!</definedName>
    <definedName name="DVIRKAB300X300">#REF!</definedName>
    <definedName name="DVIRKAB400400_A">#REF!</definedName>
    <definedName name="DVIRKAB400400_B">#REF!</definedName>
    <definedName name="DVIRKAB400400_C">#REF!</definedName>
    <definedName name="DVIRKAB400400_D">#REF!</definedName>
    <definedName name="DVIRKAB400400_E">#REF!</definedName>
    <definedName name="DVIRKAB400X400">#REF!</definedName>
    <definedName name="DVIRKAB500500">#REF!</definedName>
    <definedName name="DVIRKAB500500_A">#REF!</definedName>
    <definedName name="DVIRKAB500500_B">#REF!</definedName>
    <definedName name="DVIRKAB500500_C">#REF!</definedName>
    <definedName name="DVIRKAB500500_D">#REF!</definedName>
    <definedName name="DVIRKAB500500_E">#REF!</definedName>
    <definedName name="DVIRKAB600600">#REF!</definedName>
    <definedName name="DVIRKAB600600_A">#REF!</definedName>
    <definedName name="DVIRKAB600600_B">#REF!</definedName>
    <definedName name="DVIRKAB600600_C">#REF!</definedName>
    <definedName name="DVIRKAB600600_D">#REF!</definedName>
    <definedName name="DVIRKAB600600_E">#REF!</definedName>
    <definedName name="DVIRKAC200200">#REF!</definedName>
    <definedName name="DVIRKAC200200_A">#REF!</definedName>
    <definedName name="DVIRKAC200200_B">#REF!</definedName>
    <definedName name="DVIRKAC200200_C">#REF!</definedName>
    <definedName name="DVIRKAC200200_D">#REF!</definedName>
    <definedName name="DVIRKAC200200_E">#REF!</definedName>
    <definedName name="DVIRKAC300300">#REF!</definedName>
    <definedName name="DVIRKAC300300_A">#REF!</definedName>
    <definedName name="DVIRKAC300300_B">#REF!</definedName>
    <definedName name="DVIRKAC300300_C">#REF!</definedName>
    <definedName name="DVIRKAC300300_D">#REF!</definedName>
    <definedName name="DVIRKAC300300_E">#REF!</definedName>
    <definedName name="DVIRKAC400400">#REF!</definedName>
    <definedName name="DVIRKAC400400_A">#REF!</definedName>
    <definedName name="DVIRKAC400400_B">#REF!</definedName>
    <definedName name="DVIRKAC400400_C">#REF!</definedName>
    <definedName name="DVIRKAC400400_D">#REF!</definedName>
    <definedName name="DVIRKAC400400_E">#REF!</definedName>
    <definedName name="DVIRKAC500500">#REF!</definedName>
    <definedName name="DVIRKAC500500_A">#REF!</definedName>
    <definedName name="DVIRKAC500500_B">#REF!</definedName>
    <definedName name="DVIRKAC500500_C">#REF!</definedName>
    <definedName name="DVIRKAC500500_D">#REF!</definedName>
    <definedName name="DVIRKAC500500_E">#REF!</definedName>
    <definedName name="DVIRKAC600600">#REF!</definedName>
    <definedName name="DVIRKAC600600_A">#REF!</definedName>
    <definedName name="DVIRKAC600600_B">#REF!</definedName>
    <definedName name="DVIRKAC600600_C">#REF!</definedName>
    <definedName name="DVIRKAC600600_D">#REF!</definedName>
    <definedName name="DVIRKAC600600_E">#REF!</definedName>
    <definedName name="DVOJITAPEROVASVORKA">#REF!</definedName>
    <definedName name="DVOJITAPEROVASVORKA_A">#REF!</definedName>
    <definedName name="DVOJITAPEROVASVORKA_B">#REF!</definedName>
    <definedName name="DVOJITAPEROVASVORKA_C">#REF!</definedName>
    <definedName name="DVOJITAPEROVASVORKA_D">#REF!</definedName>
    <definedName name="DVOJITAPEROVASVORKA_E">#REF!</definedName>
    <definedName name="e">#REF!</definedName>
    <definedName name="eee">#REF!</definedName>
    <definedName name="eeeee">#REF!</definedName>
    <definedName name="eeeeeee">#REF!</definedName>
    <definedName name="eeeeeeee">#REF!</definedName>
    <definedName name="ELEKTROKRABICE6845">#REF!</definedName>
    <definedName name="ELEKTROKRABICE6845_A">#REF!</definedName>
    <definedName name="ELEKTROKRABICE6845_B">#REF!</definedName>
    <definedName name="ELEKTROKRABICE6845_C">#REF!</definedName>
    <definedName name="ELEKTROKRABICE6845_D">#REF!</definedName>
    <definedName name="ELEKTROKRABICE6845_E">#REF!</definedName>
    <definedName name="ELEKTROKRABICE6860">#REF!</definedName>
    <definedName name="ELEKTROKRABICE6860_A">#REF!</definedName>
    <definedName name="ELEKTROKRABICE6860_B">#REF!</definedName>
    <definedName name="ELEKTROKRABICE6860_C">#REF!</definedName>
    <definedName name="ELEKTROKRABICE6860_D">#REF!</definedName>
    <definedName name="ELEKTROKRABICE6860_E">#REF!</definedName>
    <definedName name="ELEKTROKRABICE6945_A">#REF!</definedName>
    <definedName name="ELEKTROKRABICE6945_B">#REF!</definedName>
    <definedName name="ELEKTROKRABICE6945_C">#REF!</definedName>
    <definedName name="ELEKTROKRABICE6945_D">#REF!</definedName>
    <definedName name="ELEKTROKRABICE6945_E">#REF!</definedName>
    <definedName name="end_rozpocty">#REF!</definedName>
    <definedName name="ergergegergergerg">#REF!</definedName>
    <definedName name="ergrthzk">#REF!</definedName>
    <definedName name="Est_copy_první">#REF!</definedName>
    <definedName name="Est_poslední">#REF!</definedName>
    <definedName name="Est_první">#REF!</definedName>
    <definedName name="etetetet">#REF!</definedName>
    <definedName name="eur">#REF!</definedName>
    <definedName name="Excel_BuiltIn_Print_Area">#REF!</definedName>
    <definedName name="Excel_BuiltIn_Print_Area_1_1">"$vm_1np_200_050d.$#REF!$#REF!:$#REF!$#REF!"</definedName>
    <definedName name="Excel_BuiltIn_Print_Area_1_1_1">#REF!,#REF!</definedName>
    <definedName name="Excel_BuiltIn_Print_Area_1_1_1_2">#REF!,#REF!</definedName>
    <definedName name="Excel_BuiltIn_Print_Area_1_1_1_3">#REF!,#REF!</definedName>
    <definedName name="Excel_BuiltIn_Print_Area_10">#REF!</definedName>
    <definedName name="Excel_BuiltIn_Print_Area_10_1">"$#REF!.$A$1:$F$9"</definedName>
    <definedName name="Excel_BuiltIn_Print_Area_11">"$#REF!.$A$1:$F$9"</definedName>
    <definedName name="Excel_BuiltIn_Print_Area_12">"$#REF!.$A$1:$F$9"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4_1">#REF!</definedName>
    <definedName name="Excel_BuiltIn_Print_Area_4_1_1">"$#REF!.$A$1:$F$9"</definedName>
    <definedName name="Excel_BuiltIn_Print_Area_5">#REF!</definedName>
    <definedName name="Excel_BuiltIn_Print_Area_5_1">"$#REF!.$A$1:$F$9"</definedName>
    <definedName name="Excel_BuiltIn_Print_Area_6">#REF!</definedName>
    <definedName name="Excel_BuiltIn_Print_Area_6_1">"$#REF!.$A$1:$F$9"</definedName>
    <definedName name="Excel_BuiltIn_Print_Area_7">#REF!</definedName>
    <definedName name="Excel_BuiltIn_Print_Area_7_1">"$#REF!.$A$1:$F$9"</definedName>
    <definedName name="Excel_BuiltIn_Print_Area_8">#REF!</definedName>
    <definedName name="Excel_BuiltIn_Print_Area_8_1">"$#REF!.$A$1:$F$9"</definedName>
    <definedName name="Excel_BuiltIn_Print_Area_9">"$#REF!.$A$1:$F$9"</definedName>
    <definedName name="exter1">#REF!</definedName>
    <definedName name="EXTRA">#REF!</definedName>
    <definedName name="EXTRA_A">#REF!</definedName>
    <definedName name="EXTRA_B">#REF!</definedName>
    <definedName name="EXTRA_C">#REF!</definedName>
    <definedName name="EXTRA_D">#REF!</definedName>
    <definedName name="EXTRA_E">#REF!</definedName>
    <definedName name="f">#REF!</definedName>
    <definedName name="FABION100">#REF!</definedName>
    <definedName name="FABION100_A">#REF!</definedName>
    <definedName name="FABION100_B">#REF!</definedName>
    <definedName name="FABION100_C">#REF!</definedName>
    <definedName name="FABION100_D">#REF!</definedName>
    <definedName name="FABION100_E">#REF!</definedName>
    <definedName name="FABION127">#REF!</definedName>
    <definedName name="FABION127_A">#REF!</definedName>
    <definedName name="FABION127_B">#REF!</definedName>
    <definedName name="FABION127_C">#REF!</definedName>
    <definedName name="FABION127_D">#REF!</definedName>
    <definedName name="FABION127_E">#REF!</definedName>
    <definedName name="fdasfa">#N/A</definedName>
    <definedName name="fdasfa_1">0</definedName>
    <definedName name="FEINFRESKO_E">#REF!</definedName>
    <definedName name="FFFFFFF">#REF!</definedName>
    <definedName name="FINISH">#REF!</definedName>
    <definedName name="FINISH_A">#REF!</definedName>
    <definedName name="FINISH_B">#REF!</definedName>
    <definedName name="FINISH_C">#REF!</definedName>
    <definedName name="FINISH_D">#REF!</definedName>
    <definedName name="FINISH_E">#REF!</definedName>
    <definedName name="firmy_rozpocty.0">#REF!</definedName>
    <definedName name="firmy_rozpocty.1">#REF!</definedName>
    <definedName name="firmy_rozpocty_pozn.Poznamka2">#REF!</definedName>
    <definedName name="FISURADAE24">#REF!</definedName>
    <definedName name="FISURALDAE24_A">#REF!</definedName>
    <definedName name="FISURALDAE24_B">#REF!</definedName>
    <definedName name="FISURALDAE24_C">#REF!</definedName>
    <definedName name="FISURALDAE24_D">#REF!</definedName>
    <definedName name="FISURALDAE24_E">#REF!</definedName>
    <definedName name="FOLIEPAROFOL">#REF!</definedName>
    <definedName name="FOLIEPAROFOL_A">#REF!</definedName>
    <definedName name="FOLIEPAROFOL_B">#REF!</definedName>
    <definedName name="FOLIEPAROFOL_C">#REF!</definedName>
    <definedName name="FOLIEPAROFOL_D">#REF!</definedName>
    <definedName name="FOLIEPAROFOL_E">#REF!</definedName>
    <definedName name="G___P__">#REF!</definedName>
    <definedName name="gbp">#REF!</definedName>
    <definedName name="GEWALBE">#REF!</definedName>
    <definedName name="GEWALBE_A">#REF!</definedName>
    <definedName name="GEWALBE_B">#REF!</definedName>
    <definedName name="GEWALBE_C">#REF!</definedName>
    <definedName name="GEWALBE_D">#REF!</definedName>
    <definedName name="GEWALBE_E">#REF!</definedName>
    <definedName name="gje§bgj§webgj§g">#REF!</definedName>
    <definedName name="GYPTONEBASEA">#REF!</definedName>
    <definedName name="GYPTONEBASEA_A">#REF!</definedName>
    <definedName name="GYPTONEBASEA_B">#REF!</definedName>
    <definedName name="GYPTONEBASEA_C">#REF!</definedName>
    <definedName name="GYPTONEBASEA_D">#REF!</definedName>
    <definedName name="GYPTONEBASEA_E">#REF!</definedName>
    <definedName name="GYPTONEBASED1">#REF!</definedName>
    <definedName name="GYPTONEBASED1_A">#REF!</definedName>
    <definedName name="GYPTONEBASED1_B">#REF!</definedName>
    <definedName name="GYPTONEBASED1_C">#REF!</definedName>
    <definedName name="GYPTONEBASED1_D">#REF!</definedName>
    <definedName name="GYPTONEBASED1_E">#REF!</definedName>
    <definedName name="GYPTONEBASEE">#REF!</definedName>
    <definedName name="GYPTONEBASEE_A">#REF!</definedName>
    <definedName name="GYPTONEBASEE_B">#REF!</definedName>
    <definedName name="GYPTONEBASEE_C">#REF!</definedName>
    <definedName name="GYPTONEBASEE_D">#REF!</definedName>
    <definedName name="GYPTONEBASEE_E">#REF!</definedName>
    <definedName name="GYPTONELINEA">#REF!</definedName>
    <definedName name="GYPTONELINEA_A">#REF!</definedName>
    <definedName name="GYPTONELINEA_B">#REF!</definedName>
    <definedName name="GYPTONELINEA_C">#REF!</definedName>
    <definedName name="GYPTONELINEA_D">#REF!</definedName>
    <definedName name="GYPTONELINEA_E">#REF!</definedName>
    <definedName name="GYPTONELINEE">#REF!</definedName>
    <definedName name="GYPTONELINEE_A">#REF!</definedName>
    <definedName name="GYPTONELINEE_B">#REF!</definedName>
    <definedName name="GYPTONELINEE_C">#REF!</definedName>
    <definedName name="GYPTONELINEE_D">#REF!</definedName>
    <definedName name="GYPTONELINEE_E">#REF!</definedName>
    <definedName name="GYPTONELINEED_A">#REF!</definedName>
    <definedName name="GYPTONELINEED_B">#REF!</definedName>
    <definedName name="GYPTONELINEED_C">#REF!</definedName>
    <definedName name="GYPTONELINEED_D">#REF!</definedName>
    <definedName name="GYPTONELINEED_E">#REF!</definedName>
    <definedName name="GYPTONEPOINT11A">#REF!</definedName>
    <definedName name="GYPTONEPOINT11A_A">#REF!</definedName>
    <definedName name="GYPTONEPOINT11A_B">#REF!</definedName>
    <definedName name="GYPTONEPOINT11A_C">#REF!</definedName>
    <definedName name="GYPTONEPOINT11A_D">#REF!</definedName>
    <definedName name="GYPTONEPOINT11A_E">#REF!</definedName>
    <definedName name="GYPTONEPOINT11E">#REF!</definedName>
    <definedName name="GYPTONEPOINT11E_A">#REF!</definedName>
    <definedName name="GYPTONEPOINT11E_B">#REF!</definedName>
    <definedName name="GYPTONEPOINT11E_C">#REF!</definedName>
    <definedName name="GYPTONEPOINT11E_D">#REF!</definedName>
    <definedName name="GYPTONEPOINT11E_E">#REF!</definedName>
    <definedName name="GYPTONEPOINT12A">#REF!</definedName>
    <definedName name="GYPTONEPOINT12A_A">#REF!</definedName>
    <definedName name="GYPTONEPOINT12A_B">#REF!</definedName>
    <definedName name="GYPTONEPOINT12A_C">#REF!</definedName>
    <definedName name="GYPTONEPOINT12A_D">#REF!</definedName>
    <definedName name="GYPTONEPOINT12A_E">#REF!</definedName>
    <definedName name="GYPTONEPOINT12E">#REF!</definedName>
    <definedName name="GYPTONEPOINT12E_A">#REF!</definedName>
    <definedName name="GYPTONEPOINT12E_B">#REF!</definedName>
    <definedName name="GYPTONEPOINT12E_C">#REF!</definedName>
    <definedName name="GYPTONEPOINT12E_D">#REF!</definedName>
    <definedName name="GYPTONEPOINT12E_E">#REF!</definedName>
    <definedName name="GYPTONEQUATTRO20A">#REF!</definedName>
    <definedName name="GYPTONEQUATTRO20A_A">#REF!</definedName>
    <definedName name="GYPTONEQUATTRO20A_B">#REF!</definedName>
    <definedName name="GYPTONEQUATTRO20A_C">#REF!</definedName>
    <definedName name="GYPTONEQUATTRO20A_D">#REF!</definedName>
    <definedName name="GYPTONEQUATTRO20A_E">#REF!</definedName>
    <definedName name="GYPTONEQUATTRO20E">#REF!</definedName>
    <definedName name="GYPTONEQUATTRO20E_A">#REF!</definedName>
    <definedName name="GYPTONEQUATTRO20E_B">#REF!</definedName>
    <definedName name="GYPTONEQUATTRO20E_C">#REF!</definedName>
    <definedName name="GYPTONEQUATTRO20E_D">#REF!</definedName>
    <definedName name="GYPTONEQUATTRO20E_E">#REF!</definedName>
    <definedName name="GYPTONEQUATTRO22A">#REF!</definedName>
    <definedName name="GYPTONEQUATTRO22A_A">#REF!</definedName>
    <definedName name="GYPTONEQUATTRO22A_B">#REF!</definedName>
    <definedName name="GYPTONEQUATTRO22A_C">#REF!</definedName>
    <definedName name="GYPTONEQUATTRO22A_D">#REF!</definedName>
    <definedName name="GYPTONEQUATTRO22A_E">#REF!</definedName>
    <definedName name="GYPTONEQUATTRO22E">#REF!</definedName>
    <definedName name="GYPTONEQUATTRO22E_A">#REF!</definedName>
    <definedName name="GYPTONEQUATTRO22E_B">#REF!</definedName>
    <definedName name="GYPTONEQUATTRO22E_C">#REF!</definedName>
    <definedName name="GYPTONEQUATTRO22E_D">#REF!</definedName>
    <definedName name="GYPTONEQUATTRO22E_E">#REF!</definedName>
    <definedName name="H">#REF!</definedName>
    <definedName name="hjhguioifz">#REF!</definedName>
    <definedName name="Hlavička_1">0</definedName>
    <definedName name="HLAVNIPROFILT15">#REF!</definedName>
    <definedName name="HLAVNIPROFILT15_A">#REF!</definedName>
    <definedName name="HLAVNIPROFILT15_B">#REF!</definedName>
    <definedName name="HLAVNIPROFILT15_C">#REF!</definedName>
    <definedName name="HLAVNIPROFILT15_D">#REF!</definedName>
    <definedName name="HLAVNIPROFILT15_E">#REF!</definedName>
    <definedName name="HLAVNIPROFILT153000">#REF!</definedName>
    <definedName name="HLAVNIPROFILT24">#REF!</definedName>
    <definedName name="HLAVNIPROFILT24_A">#REF!</definedName>
    <definedName name="HLAVNIPROFILT24_B">#REF!</definedName>
    <definedName name="HLAVNIPROFILT24_C">#REF!</definedName>
    <definedName name="HLAVNIPROFILT24_D">#REF!</definedName>
    <definedName name="HLAVNIPROFILT24_E">#REF!</definedName>
    <definedName name="HMOZDINKAKDM">#REF!</definedName>
    <definedName name="HMOZDINKAKDM_A">#REF!</definedName>
    <definedName name="HMOZDINKAKDM_B">#REF!</definedName>
    <definedName name="HMOZDINKAKDM_C">#REF!</definedName>
    <definedName name="HMOZDINKAKDM_D">#REF!</definedName>
    <definedName name="HMOZDINKAKDM_E">#REF!</definedName>
    <definedName name="hovno">#REF!</definedName>
    <definedName name="HREBUPAT">#REF!</definedName>
    <definedName name="HREBUPAT_A">#REF!</definedName>
    <definedName name="HREBUPAT_B">#REF!</definedName>
    <definedName name="HREBUPAT_C">#REF!</definedName>
    <definedName name="HREBUPAT_D">#REF!</definedName>
    <definedName name="HREBUPAT_E">#REF!</definedName>
    <definedName name="HTML_CodePage">1250</definedName>
    <definedName name="HTML_Control">{"'List1'!$A$1:$I$85"}</definedName>
    <definedName name="HTML_Description">""</definedName>
    <definedName name="HTML_Email">""</definedName>
    <definedName name="HTML_Header">"List1"</definedName>
    <definedName name="HTML_LastUpdate">"3.11.1998"</definedName>
    <definedName name="HTML_LineAfter">TRUE()</definedName>
    <definedName name="HTML_LineBefore">TRUE()</definedName>
    <definedName name="HTML_Name">"Martin Bican"</definedName>
    <definedName name="HTML_OBDlg2">TRUE()</definedName>
    <definedName name="HTML_OBDlg4">TRUE()</definedName>
    <definedName name="HTML_OS">0</definedName>
    <definedName name="HTML_PathFile">"C:\Dokumenty\HTML.htm"</definedName>
    <definedName name="HTML_Title">"STEF_POL_1"</definedName>
    <definedName name="HUTPROFIL">#REF!</definedName>
    <definedName name="HUTPROFIL_A">#REF!</definedName>
    <definedName name="HUTPROFIL_B">#REF!</definedName>
    <definedName name="HUTPROFIL_C">#REF!</definedName>
    <definedName name="HUTPROFIL_D">#REF!</definedName>
    <definedName name="HUTPROFIL_E">#REF!</definedName>
    <definedName name="chf">#REF!</definedName>
    <definedName name="IC">#REF!</definedName>
    <definedName name="Import1">#REF!</definedName>
    <definedName name="Import1_1">#REF!</definedName>
    <definedName name="Import1_2">#REF!</definedName>
    <definedName name="Import2">#REF!</definedName>
    <definedName name="instr">#REF!</definedName>
    <definedName name="instr_rozv">#REF!</definedName>
    <definedName name="Integr_poslední">#REF!</definedName>
    <definedName name="inter1">#REF!</definedName>
    <definedName name="izolace">#REF!</definedName>
    <definedName name="JEZDECCDPROFILU">#REF!</definedName>
    <definedName name="JEZDECCDPROFILU_A">#REF!</definedName>
    <definedName name="JEZDECCDPROFILU_B">#REF!</definedName>
    <definedName name="JEZDECCDPROFILU_C">#REF!</definedName>
    <definedName name="JEZDECCDPROFILU_D">#REF!</definedName>
    <definedName name="JEZDECCDPROFILU_E">#REF!</definedName>
    <definedName name="JKSO">#REF!</definedName>
    <definedName name="joeqrgjjú">#REF!</definedName>
    <definedName name="JOSEF">#REF!</definedName>
    <definedName name="jzzuggt">#REF!</definedName>
    <definedName name="k_6_ko">#REF!</definedName>
    <definedName name="k_6_sz">#REF!</definedName>
    <definedName name="k_8_ko">#REF!</definedName>
    <definedName name="k_8_sz">#REF!</definedName>
    <definedName name="kab">#REF!</definedName>
    <definedName name="kabel">#REF!</definedName>
    <definedName name="kabn">#REF!</definedName>
    <definedName name="KAZ_1">#REF!</definedName>
    <definedName name="KAZ_1_A">#REF!</definedName>
    <definedName name="KAZ_1_B">#REF!</definedName>
    <definedName name="KAZ_1_C">#REF!</definedName>
    <definedName name="KAZ_1_D">#REF!</definedName>
    <definedName name="KAZ_1_E">#REF!</definedName>
    <definedName name="KAZ_1_M">#REF!</definedName>
    <definedName name="KAZ_1_P">#REF!</definedName>
    <definedName name="KAZ_10">#REF!</definedName>
    <definedName name="KAZ_10_A">#REF!</definedName>
    <definedName name="KAZ_10_B">#REF!</definedName>
    <definedName name="KAZ_10_C">#REF!</definedName>
    <definedName name="KAZ_10_D">#REF!</definedName>
    <definedName name="KAZ_10_E">#REF!</definedName>
    <definedName name="KAZ_10_M">#REF!</definedName>
    <definedName name="KAZ_10_P">#REF!</definedName>
    <definedName name="KAZ_11">#REF!</definedName>
    <definedName name="KAZ_11_A">#REF!</definedName>
    <definedName name="KAZ_11_B">#REF!</definedName>
    <definedName name="KAZ_11_C">#REF!</definedName>
    <definedName name="KAZ_11_D">#REF!</definedName>
    <definedName name="KAZ_11_E">#REF!</definedName>
    <definedName name="KAZ_11_M">#REF!</definedName>
    <definedName name="KAZ_11_P">#REF!</definedName>
    <definedName name="KAZ_12">#REF!</definedName>
    <definedName name="KAZ_12_A">#REF!</definedName>
    <definedName name="KAZ_12_B">#REF!</definedName>
    <definedName name="KAZ_12_C">#REF!</definedName>
    <definedName name="KAZ_12_D">#REF!</definedName>
    <definedName name="KAZ_12_E">#REF!</definedName>
    <definedName name="KAZ_12_M">#REF!</definedName>
    <definedName name="KAZ_12_P">#REF!</definedName>
    <definedName name="KAZ_13">#REF!</definedName>
    <definedName name="KAZ_13_A">#REF!</definedName>
    <definedName name="KAZ_13_B">#REF!</definedName>
    <definedName name="KAZ_13_C">#REF!</definedName>
    <definedName name="KAZ_13_D">#REF!</definedName>
    <definedName name="KAZ_13_E">#REF!</definedName>
    <definedName name="KAZ_13_M">#REF!</definedName>
    <definedName name="KAZ_13_P">#REF!</definedName>
    <definedName name="KAZ_14">#REF!</definedName>
    <definedName name="KAZ_14_A">#REF!</definedName>
    <definedName name="KAZ_14_B">#REF!</definedName>
    <definedName name="KAZ_14_C">#REF!</definedName>
    <definedName name="KAZ_14_D">#REF!</definedName>
    <definedName name="KAZ_14_E">#REF!</definedName>
    <definedName name="KAZ_14_M">#REF!</definedName>
    <definedName name="KAZ_14_P">#REF!</definedName>
    <definedName name="KAZ_15">#REF!</definedName>
    <definedName name="KAZ_15_A">#REF!</definedName>
    <definedName name="KAZ_15_B">#REF!</definedName>
    <definedName name="KAZ_15_C">#REF!</definedName>
    <definedName name="KAZ_15_D">#REF!</definedName>
    <definedName name="KAZ_15_E">#REF!</definedName>
    <definedName name="KAZ_15_M">#REF!</definedName>
    <definedName name="KAZ_15_P">#REF!</definedName>
    <definedName name="KAZ_16">#REF!</definedName>
    <definedName name="KAZ_16_A">#REF!</definedName>
    <definedName name="KAZ_16_B">#REF!</definedName>
    <definedName name="KAZ_16_C">#REF!</definedName>
    <definedName name="KAZ_16_D">#REF!</definedName>
    <definedName name="KAZ_16_E">#REF!</definedName>
    <definedName name="KAZ_16_M">#REF!</definedName>
    <definedName name="KAZ_16_P">#REF!</definedName>
    <definedName name="KAZ_17">#REF!</definedName>
    <definedName name="KAZ_17_A">#REF!</definedName>
    <definedName name="KAZ_17_B">#REF!</definedName>
    <definedName name="KAZ_17_C">#REF!</definedName>
    <definedName name="KAZ_17_D">#REF!</definedName>
    <definedName name="KAZ_17_E">#REF!</definedName>
    <definedName name="KAZ_17_M">#REF!</definedName>
    <definedName name="KAZ_17_P">#REF!</definedName>
    <definedName name="KAZ_18">#REF!</definedName>
    <definedName name="KAZ_18_A">#REF!</definedName>
    <definedName name="KAZ_18_B">#REF!</definedName>
    <definedName name="KAZ_18_C">#REF!</definedName>
    <definedName name="KAZ_18_D">#REF!</definedName>
    <definedName name="KAZ_18_E">#REF!</definedName>
    <definedName name="KAZ_18_M">#REF!</definedName>
    <definedName name="KAZ_18_P">#REF!</definedName>
    <definedName name="KAZ_19">#REF!</definedName>
    <definedName name="KAZ_19_A">#REF!</definedName>
    <definedName name="KAZ_19_B">#REF!</definedName>
    <definedName name="KAZ_19_C">#REF!</definedName>
    <definedName name="KAZ_19_D">#REF!</definedName>
    <definedName name="KAZ_19_E">#REF!</definedName>
    <definedName name="KAZ_19_M">#REF!</definedName>
    <definedName name="KAZ_19_P">#REF!</definedName>
    <definedName name="KAZ_2">#REF!</definedName>
    <definedName name="KAZ_2_A">#REF!</definedName>
    <definedName name="KAZ_2_B">#REF!</definedName>
    <definedName name="KAZ_2_C">#REF!</definedName>
    <definedName name="KAZ_2_D">#REF!</definedName>
    <definedName name="KAZ_2_E">#REF!</definedName>
    <definedName name="KAZ_2_M">#REF!</definedName>
    <definedName name="KAZ_2_P">#REF!</definedName>
    <definedName name="KAZ_20">#REF!</definedName>
    <definedName name="KAZ_20_A">#REF!</definedName>
    <definedName name="KAZ_20_B">#REF!</definedName>
    <definedName name="KAZ_20_C">#REF!</definedName>
    <definedName name="KAZ_20_D">#REF!</definedName>
    <definedName name="KAZ_20_E">#REF!</definedName>
    <definedName name="KAZ_20_M">#REF!</definedName>
    <definedName name="KAZ_20_P">#REF!</definedName>
    <definedName name="KAZ_21">#REF!</definedName>
    <definedName name="KAZ_21_A">#REF!</definedName>
    <definedName name="KAZ_21_B">#REF!</definedName>
    <definedName name="KAZ_21_C">#REF!</definedName>
    <definedName name="KAZ_21_D">#REF!</definedName>
    <definedName name="KAZ_21_E">#REF!</definedName>
    <definedName name="KAZ_21_M">#REF!</definedName>
    <definedName name="KAZ_21_P">#REF!</definedName>
    <definedName name="KAZ_22">#REF!</definedName>
    <definedName name="KAZ_22_A">#REF!</definedName>
    <definedName name="KAZ_22_B">#REF!</definedName>
    <definedName name="KAZ_22_C">#REF!</definedName>
    <definedName name="KAZ_22_D">#REF!</definedName>
    <definedName name="KAZ_22_E">#REF!</definedName>
    <definedName name="KAZ_22_M">#REF!</definedName>
    <definedName name="KAZ_22_P">#REF!</definedName>
    <definedName name="KAZ_3">#REF!</definedName>
    <definedName name="KAZ_3_A">#REF!</definedName>
    <definedName name="KAZ_3_B">#REF!</definedName>
    <definedName name="KAZ_3_C">#REF!</definedName>
    <definedName name="KAZ_3_D">#REF!</definedName>
    <definedName name="KAZ_3_E">#REF!</definedName>
    <definedName name="KAZ_3_M">#REF!</definedName>
    <definedName name="KAZ_3_P">#REF!</definedName>
    <definedName name="KAZ_4">#REF!</definedName>
    <definedName name="KAZ_4_A">#REF!</definedName>
    <definedName name="KAZ_4_B">#REF!</definedName>
    <definedName name="KAZ_4_C">#REF!</definedName>
    <definedName name="KAZ_4_D">#REF!</definedName>
    <definedName name="KAZ_4_E">#REF!</definedName>
    <definedName name="KAZ_4_M">#REF!</definedName>
    <definedName name="KAZ_4_P">#REF!</definedName>
    <definedName name="KAZ_5">#REF!</definedName>
    <definedName name="KAZ_5_A">#REF!</definedName>
    <definedName name="KAZ_5_B">#REF!</definedName>
    <definedName name="KAZ_5_C">#REF!</definedName>
    <definedName name="KAZ_5_D">#REF!</definedName>
    <definedName name="KAZ_5_E">#REF!</definedName>
    <definedName name="KAZ_5_M">#REF!</definedName>
    <definedName name="KAZ_5_P">#REF!</definedName>
    <definedName name="KAZ_6">#REF!</definedName>
    <definedName name="KAZ_6_A">#REF!</definedName>
    <definedName name="KAZ_6_B">#REF!</definedName>
    <definedName name="KAZ_6_C">#REF!</definedName>
    <definedName name="KAZ_6_D">#REF!</definedName>
    <definedName name="KAZ_6_E">#REF!</definedName>
    <definedName name="KAZ_6_M">#REF!</definedName>
    <definedName name="KAZ_6_P">#REF!</definedName>
    <definedName name="KAZ_7">#REF!</definedName>
    <definedName name="KAZ_7_A">#REF!</definedName>
    <definedName name="KAZ_7_B">#REF!</definedName>
    <definedName name="KAZ_7_C">#REF!</definedName>
    <definedName name="KAZ_7_D">#REF!</definedName>
    <definedName name="KAZ_7_E">#REF!</definedName>
    <definedName name="KAZ_7_M">#REF!</definedName>
    <definedName name="KAZ_7_P">#REF!</definedName>
    <definedName name="KAZ_8">#REF!</definedName>
    <definedName name="KAZ_8_A">#REF!</definedName>
    <definedName name="KAZ_8_B">#REF!</definedName>
    <definedName name="KAZ_8_C">#REF!</definedName>
    <definedName name="KAZ_8_D">#REF!</definedName>
    <definedName name="KAZ_8_E">#REF!</definedName>
    <definedName name="KAZ_8_M">#REF!</definedName>
    <definedName name="KAZ_8_P">#REF!</definedName>
    <definedName name="KAZ_9">#REF!</definedName>
    <definedName name="KAZ_9_A">#REF!</definedName>
    <definedName name="KAZ_9_B">#REF!</definedName>
    <definedName name="KAZ_9_C">#REF!</definedName>
    <definedName name="KAZ_9_D">#REF!</definedName>
    <definedName name="KAZ_9_E">#REF!</definedName>
    <definedName name="KAZ_9_M">#REF!</definedName>
    <definedName name="KAZ_9_P">#REF!</definedName>
    <definedName name="Kod">#REF!</definedName>
    <definedName name="Kod_1">0</definedName>
    <definedName name="Kod_2">#REF!</definedName>
    <definedName name="konec">#REF!</definedName>
    <definedName name="KONSTRUKCEPROBATERIE">#REF!</definedName>
    <definedName name="KONSTRUKCEPROBATERIE_A">#REF!</definedName>
    <definedName name="KONSTRUKCEPROBATERIE_B">#REF!</definedName>
    <definedName name="KONSTRUKCEPROBATERIE_C">#REF!</definedName>
    <definedName name="KONSTRUKCEPROBATERIE_D">#REF!</definedName>
    <definedName name="KONSTRUKCEPROBATERIE_E">#REF!</definedName>
    <definedName name="KONSTRUKCEPROBIDET">#REF!</definedName>
    <definedName name="KONSTRUKCEPROBIDET_A">#REF!</definedName>
    <definedName name="KONSTRUKCEPROBIDET_B">#REF!</definedName>
    <definedName name="KONSTRUKCEPROBIDET_C">#REF!</definedName>
    <definedName name="KONSTRUKCEPROBIDET_D">#REF!</definedName>
    <definedName name="KONSTRUKCEPROBIDET_E">#REF!</definedName>
    <definedName name="KONSTRUKCEPROPISOARY">#REF!</definedName>
    <definedName name="KONSTRUKCEPROPISOARY_A">#REF!</definedName>
    <definedName name="KONSTRUKCEPROPISOARY_B">#REF!</definedName>
    <definedName name="KONSTRUKCEPROPISOARY_C">#REF!</definedName>
    <definedName name="KONSTRUKCEPROPISOARY_D">#REF!</definedName>
    <definedName name="KONSTRUKCEPROPISOARY_E">#REF!</definedName>
    <definedName name="KONSTRUKCEPROPOTRUBI">#REF!</definedName>
    <definedName name="KONSTRUKCEPROPOTRUBI_A">#REF!</definedName>
    <definedName name="KONSTRUKCEPROPOTRUBI_B">#REF!</definedName>
    <definedName name="KONSTRUKCEPROPOTRUBI_C">#REF!</definedName>
    <definedName name="KONSTRUKCEPROPOTRUBI_D">#REF!</definedName>
    <definedName name="KONSTRUKCEPROPOTRUBI_E">#REF!</definedName>
    <definedName name="KONSTRUKCEPROUMYVADLA">#REF!</definedName>
    <definedName name="KONSTRUKCEPROUMYVADLA_A">#REF!</definedName>
    <definedName name="KONSTRUKCEPROUMYVADLA_B">#REF!</definedName>
    <definedName name="KONSTRUKCEPROUMYVADLA_C">#REF!</definedName>
    <definedName name="KONSTRUKCEPROUMYVADLA_D">#REF!</definedName>
    <definedName name="KONSTRUKCEPROUMYVADLA_E">#REF!</definedName>
    <definedName name="KONSTRUKCEPROWC">#REF!</definedName>
    <definedName name="KONSTRUKCEPROWC_A">#REF!</definedName>
    <definedName name="KONSTRUKCEPROWC_B">#REF!</definedName>
    <definedName name="KONSTRUKCEPROWC_C">#REF!</definedName>
    <definedName name="KONSTRUKCEPROWC_D">#REF!</definedName>
    <definedName name="KONSTRUKCEPROWC_E">#REF!</definedName>
    <definedName name="kr_15">#REF!</definedName>
    <definedName name="kr_15_ła">#REF!</definedName>
    <definedName name="KRIZOVASPOJKA">#REF!</definedName>
    <definedName name="KRIZOVASPOJKA_A">#REF!</definedName>
    <definedName name="KRIZOVASPOJKA_B">#REF!</definedName>
    <definedName name="KRIZOVASPOJKA_C">#REF!</definedName>
    <definedName name="KRIZOVASPOJKA_D">#REF!</definedName>
    <definedName name="KRIZOVASPOJKA_E">#REF!</definedName>
    <definedName name="KRYCIPROFILPVC33X12">#REF!</definedName>
    <definedName name="KRYCIPROFILPVC33X12_A">#REF!</definedName>
    <definedName name="KRYCIPROFILPVC33X12_B">#REF!</definedName>
    <definedName name="KRYCIPROFILPVC33X12_C">#REF!</definedName>
    <definedName name="KRYCIPROFILPVC33X12_D">#REF!</definedName>
    <definedName name="KRYCIPROFILPVC33X12_E">#REF!</definedName>
    <definedName name="ks">#REF!</definedName>
    <definedName name="L">#REF!</definedName>
    <definedName name="la">#REF!</definedName>
    <definedName name="LAGUNA_B">#REF!</definedName>
    <definedName name="LAGUNA_C">#REF!</definedName>
    <definedName name="LAGUNA_D">#REF!</definedName>
    <definedName name="LAGUNA_E">#REF!</definedName>
    <definedName name="LAMELABASE_A">#REF!</definedName>
    <definedName name="LAMELABASE_B">#REF!</definedName>
    <definedName name="LAMELABASE_C">#REF!</definedName>
    <definedName name="LAMELABASE_D">#REF!</definedName>
    <definedName name="LAMELABASE_E">#REF!</definedName>
    <definedName name="LAMELALINE8_A">#REF!</definedName>
    <definedName name="LAMELALINE8_B">#REF!</definedName>
    <definedName name="LAMELALINE8_C">#REF!</definedName>
    <definedName name="LAMELALINE8_D">#REF!</definedName>
    <definedName name="LAMELALINE8_E">#REF!</definedName>
    <definedName name="LAMELAPOINT15_A">#REF!</definedName>
    <definedName name="LAMELAPOINT15_B">#REF!</definedName>
    <definedName name="LAMELAPOINT15_C">#REF!</definedName>
    <definedName name="LAMELAPOINT15_D">#REF!</definedName>
    <definedName name="LAMELAPOINT15_E">#REF!</definedName>
    <definedName name="LEPICITMEL">#REF!</definedName>
    <definedName name="LEPICITMEL_A">#REF!</definedName>
    <definedName name="LEPICITMEL_B">#REF!</definedName>
    <definedName name="LEPICITMEL_C">#REF!</definedName>
    <definedName name="LEPICITMEL_D">#REF!</definedName>
    <definedName name="LEPICITMEL_E">#REF!</definedName>
    <definedName name="LEPICITMEL40KG_A">#REF!</definedName>
    <definedName name="LEPICITMEL40KG_B">#REF!</definedName>
    <definedName name="LEPICITMEL40KG_C">#REF!</definedName>
    <definedName name="LEPICITMEL40KG_D">#REF!</definedName>
    <definedName name="LEPICITMEL40KG_E">#REF!</definedName>
    <definedName name="LIAPOR">#REF!</definedName>
    <definedName name="LIAPOR_A">#REF!</definedName>
    <definedName name="LIAPOR_B">#REF!</definedName>
    <definedName name="LIAPOR_C">#REF!</definedName>
    <definedName name="LIAPOR_D">#REF!</definedName>
    <definedName name="LIAPOR_E">#REF!</definedName>
    <definedName name="M">#REF!</definedName>
    <definedName name="Marka">#REF!</definedName>
    <definedName name="MICROE24">#REF!</definedName>
    <definedName name="MICROE24_A">#REF!</definedName>
    <definedName name="MICROE24_B">#REF!</definedName>
    <definedName name="MICROE24_C">#REF!</definedName>
    <definedName name="MICROE24_D">#REF!</definedName>
    <definedName name="MICROE24_E">#REF!</definedName>
    <definedName name="MJ">#REF!</definedName>
    <definedName name="MJ_12">#REF!</definedName>
    <definedName name="MJ_34">#REF!</definedName>
    <definedName name="MJ_50">#REF!</definedName>
    <definedName name="ml§guofziůfzuů">#REF!</definedName>
    <definedName name="MO">#REF!</definedName>
    <definedName name="MO_12">#REF!</definedName>
    <definedName name="MO_34">#REF!</definedName>
    <definedName name="MO_50">#REF!</definedName>
    <definedName name="MOLLYKOTVY4LM4_A">#REF!</definedName>
    <definedName name="MOLLYKOTVY4LM4_B">#REF!</definedName>
    <definedName name="MOLLYKOTVY4LM4_C">#REF!</definedName>
    <definedName name="MOLLYKOTVY4LM4_D">#REF!</definedName>
    <definedName name="MOLLYKOTVY4LM4_E">#REF!</definedName>
    <definedName name="MOLLYKOTVY4SM4">#REF!</definedName>
    <definedName name="MOLLYKOTVY4SM4_A">#REF!</definedName>
    <definedName name="MOLLYKOTVY4SM4_B">#REF!</definedName>
    <definedName name="MOLLYKOTVY4SM4_C">#REF!</definedName>
    <definedName name="MOLLYKOTVY4SM4_D">#REF!</definedName>
    <definedName name="MOLLYKOTVY4SM4_E">#REF!</definedName>
    <definedName name="MOLLYKOTVY6LM5_A">#REF!</definedName>
    <definedName name="MOLLYKOTVY6LM5_B">#REF!</definedName>
    <definedName name="MOLLYKOTVY6LM5_C">#REF!</definedName>
    <definedName name="MOLLYKOTVY6LM5_D">#REF!</definedName>
    <definedName name="MOLLYKOTVY6LM5_E">#REF!</definedName>
    <definedName name="MOLLYKOTVY6SM5">#REF!</definedName>
    <definedName name="MOLLYKOTVY6SM5_A">#REF!</definedName>
    <definedName name="MOLLYKOTVY6SM5_B">#REF!</definedName>
    <definedName name="MOLLYKOTVY6SM5_C">#REF!</definedName>
    <definedName name="MOLLYKOTVY6SM5_D">#REF!</definedName>
    <definedName name="MOLLYKOTVY6SM5_E">#REF!</definedName>
    <definedName name="MOLLYKOTVY8LM6">#REF!</definedName>
    <definedName name="MOLLYKOTVY8LM6_A">#REF!</definedName>
    <definedName name="MOLLYKOTVY8LM6_B">#REF!</definedName>
    <definedName name="MOLLYKOTVY8LM6_C">#REF!</definedName>
    <definedName name="MOLLYKOTVY8LM6_D">#REF!</definedName>
    <definedName name="MOLLYKOTVY8LM6_E">#REF!</definedName>
    <definedName name="MOLLYKOTVY8SM6">#REF!</definedName>
    <definedName name="MOLLYKOTVY8SM6_A">#REF!</definedName>
    <definedName name="MOLLYKOTVY8SM6_B">#REF!</definedName>
    <definedName name="MOLLYKOTVY8SM6_C">#REF!</definedName>
    <definedName name="MOLLYKOTVY8SM6_D">#REF!</definedName>
    <definedName name="MOLLYKOTVY8SM6_E">#REF!</definedName>
    <definedName name="MONT_12">#REF!</definedName>
    <definedName name="MONT_34">#REF!</definedName>
    <definedName name="MONT_50">#REF!</definedName>
    <definedName name="MONTAZNIPENA">#REF!</definedName>
    <definedName name="MONTAZNIPENA_A">#REF!</definedName>
    <definedName name="MONTAZNIPENA_B">#REF!</definedName>
    <definedName name="MONTAZNIPENA_C">#REF!</definedName>
    <definedName name="MONTAZNIPENA_D">#REF!</definedName>
    <definedName name="MONTAZNIPENA_E">#REF!</definedName>
    <definedName name="mts">#REF!</definedName>
    <definedName name="MZDY_1">#REF!</definedName>
    <definedName name="MZDY_10">#REF!</definedName>
    <definedName name="MZDY_11">#REF!</definedName>
    <definedName name="MZDY_12">#REF!</definedName>
    <definedName name="MZDY_13">#REF!</definedName>
    <definedName name="MZDY_14">#REF!</definedName>
    <definedName name="MZDY_15">#REF!</definedName>
    <definedName name="MZDY_16">#REF!</definedName>
    <definedName name="MZDY_17">#REF!</definedName>
    <definedName name="MZDY_18">#REF!</definedName>
    <definedName name="MZDY_19">#REF!</definedName>
    <definedName name="MZDY_2">#REF!</definedName>
    <definedName name="MZDY_20">#REF!</definedName>
    <definedName name="MZDY_21">#REF!</definedName>
    <definedName name="MZDY_22">#REF!</definedName>
    <definedName name="MZDY_23">#REF!</definedName>
    <definedName name="MZDY_24">#REF!</definedName>
    <definedName name="MZDY_25">#REF!</definedName>
    <definedName name="MZDY_26">#REF!</definedName>
    <definedName name="MZDY_27">#REF!</definedName>
    <definedName name="MZDY_28">#REF!</definedName>
    <definedName name="MZDY_29">#REF!</definedName>
    <definedName name="MZDY_3">#REF!</definedName>
    <definedName name="MZDY_4">#REF!</definedName>
    <definedName name="MZDY_5">#REF!</definedName>
    <definedName name="MZDY_6">#REF!</definedName>
    <definedName name="MZDY_7">#REF!</definedName>
    <definedName name="MZDY_8">#REF!</definedName>
    <definedName name="MZDY_9">#REF!</definedName>
    <definedName name="MZDY_A">#REF!</definedName>
    <definedName name="MZDY_B">#REF!</definedName>
    <definedName name="MZDY_C">#REF!</definedName>
    <definedName name="MZDY_DS_A">#REF!</definedName>
    <definedName name="NabCeny">#REF!</definedName>
    <definedName name="NabHlav1">#REF!</definedName>
    <definedName name="NabHlav2">#REF!</definedName>
    <definedName name="NabHlPříZač">#REF!</definedName>
    <definedName name="NabProjekt">#REF!</definedName>
    <definedName name="NabPřehledCen">#REF!</definedName>
    <definedName name="NabSpecifikace">#REF!</definedName>
    <definedName name="nad">#REF!</definedName>
    <definedName name="NATLOUKACIHMOZDINKA635">#REF!</definedName>
    <definedName name="NATLOUKACIHMOZDINKA635_A">#REF!</definedName>
    <definedName name="NATLOUKACIHMOZDINKA635_B">#REF!</definedName>
    <definedName name="NATLOUKACIHMOZDINKA635_C">#REF!</definedName>
    <definedName name="NATLOUKACIHMOZDINKA635_D">#REF!</definedName>
    <definedName name="NATLOUKACIHMOZDINKA635_E">#REF!</definedName>
    <definedName name="NATLOUKACIHMOZDINKA645">#REF!</definedName>
    <definedName name="NATLOUKACIHMOZDINKA645_A">#REF!</definedName>
    <definedName name="NATLOUKACIHMOZDINKA645_B">#REF!</definedName>
    <definedName name="NATLOUKACIHMOZDINKA645_C">#REF!</definedName>
    <definedName name="NATLOUKACIHMOZDINKA645_D">#REF!</definedName>
    <definedName name="NATLOUKACIHMOZDINKA645_E">#REF!</definedName>
    <definedName name="NATLOUKACIHMOZDINKA660_A">#REF!</definedName>
    <definedName name="NATLOUKACIHMOZDINKA660_B">#REF!</definedName>
    <definedName name="NATLOUKACIHMOZDINKA660_C">#REF!</definedName>
    <definedName name="NATLOUKACIHMOZDINKA660_D">#REF!</definedName>
    <definedName name="NATLOUKACIHMOZDINKA660_E">#REF!</definedName>
    <definedName name="NATLOUKACIHMOZDINKA670">#REF!</definedName>
    <definedName name="NATLOUKACIHMOZDINKA670_A">#REF!</definedName>
    <definedName name="NATLOUKACIHMOZDINKA670_B">#REF!</definedName>
    <definedName name="NATLOUKACIHMOZDINKA670_C">#REF!</definedName>
    <definedName name="NATLOUKACIHMOZDINKA670_D">#REF!</definedName>
    <definedName name="NATLOUKACIHMOZDINKA670_E">#REF!</definedName>
    <definedName name="NATLOUKACIHMOZDINKYKDM_A">#REF!</definedName>
    <definedName name="NATLOUKACIHMOZDINKYKDM_B">#REF!</definedName>
    <definedName name="NATLOUKACIHMOZDINKYKDM_C">#REF!</definedName>
    <definedName name="NATLOUKACIHMOZDINKYKDM_D">#REF!</definedName>
    <definedName name="NATLOUKACIHMOZDINKYKDM_E">#REF!</definedName>
    <definedName name="NazevDilu">#REF!</definedName>
    <definedName name="nazevobjektu">#REF!</definedName>
    <definedName name="nazevstavby">#REF!</definedName>
    <definedName name="_xlnm.Print_Titles" localSheetId="0">Rekapitulace!$84:$84</definedName>
    <definedName name="_xlnm.Print_Titles" localSheetId="1">'SO101 HTU'!$107:$107</definedName>
    <definedName name="_xlnm.Print_Titles" localSheetId="2">'SO801'!#REF!</definedName>
    <definedName name="_xlnm.Print_Titles" localSheetId="3">'SO802'!#REF!</definedName>
    <definedName name="_xlnm.Print_Titles" localSheetId="4">'SO803'!#REF!</definedName>
    <definedName name="_xlnm.Print_Titles" localSheetId="5">'SO804'!#REF!</definedName>
    <definedName name="_xlnm.Print_Titles">"$#REF!.$A$1:$IV$2"</definedName>
    <definedName name="nbvc">#REF!</definedName>
    <definedName name="NIC">#REF!</definedName>
    <definedName name="NICOTA">#REF!</definedName>
    <definedName name="NONIUSCDCTYRBODOVYSPODNI">#REF!</definedName>
    <definedName name="NONIUSCDCTYRBODOVYSPODNI_A">#REF!</definedName>
    <definedName name="NONIUSCDCTYRBODOVYSPODNI_B">#REF!</definedName>
    <definedName name="NONIUSCDCTYRBODOVYSPODNI_C">#REF!</definedName>
    <definedName name="NONIUSCDCTYRBODOVYSPODNI_D">#REF!</definedName>
    <definedName name="NONIUSCDCTYRBODOVYSPODNI_E">#REF!</definedName>
    <definedName name="NONIUSHORNI240">#REF!</definedName>
    <definedName name="NONIUSHORNI240_A">#REF!</definedName>
    <definedName name="NONIUSHORNI240_B">#REF!</definedName>
    <definedName name="NONIUSHORNI240_C">#REF!</definedName>
    <definedName name="NONIUSHORNI240_D">#REF!</definedName>
    <definedName name="NONIUSHORNI240_E">#REF!</definedName>
    <definedName name="NONIUSHORNI340">#REF!</definedName>
    <definedName name="NONIUSHORNI340_A">#REF!</definedName>
    <definedName name="NONIUSHORNI340_B">#REF!</definedName>
    <definedName name="NONIUSHORNI340_C">#REF!</definedName>
    <definedName name="NONIUSHORNI340_D">#REF!</definedName>
    <definedName name="NONIUSHORNI340_E">#REF!</definedName>
    <definedName name="NONIUSHORNI640">#REF!</definedName>
    <definedName name="NONIUSHORNI640_A">#REF!</definedName>
    <definedName name="NONIUSHORNI640_B">#REF!</definedName>
    <definedName name="NONIUSHORNI640_C">#REF!</definedName>
    <definedName name="NONIUSHORNI640_D">#REF!</definedName>
    <definedName name="NONIUSHORNI640_E">#REF!</definedName>
    <definedName name="NONIUSHORNI840">#REF!</definedName>
    <definedName name="NONIUSHORNI840_A">#REF!</definedName>
    <definedName name="NONIUSHORNI840_B">#REF!</definedName>
    <definedName name="NONIUSHORNI840_C">#REF!</definedName>
    <definedName name="NONIUSHORNI840_D">#REF!</definedName>
    <definedName name="NONIUSHORNI840_E">#REF!</definedName>
    <definedName name="NONIUSSPODNIDIL">#REF!</definedName>
    <definedName name="NONIUSSPODNIDIL_A">#REF!</definedName>
    <definedName name="NONIUSSPODNIDIL_B">#REF!</definedName>
    <definedName name="NONIUSSPODNIDIL_C">#REF!</definedName>
    <definedName name="NONIUSSPODNIDIL_D">#REF!</definedName>
    <definedName name="NONIUSSPODNIDIL_E">#REF!</definedName>
    <definedName name="NONIUSZAVLACKA">#REF!</definedName>
    <definedName name="NONIUSZAVLACKA_A">#REF!</definedName>
    <definedName name="NONIUSZAVLACKA_B">#REF!</definedName>
    <definedName name="NONIUSZAVLACKA_C">#REF!</definedName>
    <definedName name="NONIUSZAVLACKA_D">#REF!</definedName>
    <definedName name="NONIUSZAVLACKA_E">#REF!</definedName>
    <definedName name="NOVATONEOLYMPIA">#REF!</definedName>
    <definedName name="NOVATONEOLYMPIA_A">#REF!</definedName>
    <definedName name="NOVATONEOLYMPIA_B">#REF!</definedName>
    <definedName name="NOVATONEOLYMPIA_C">#REF!</definedName>
    <definedName name="NOVATONEOLYMPIA_D">#REF!</definedName>
    <definedName name="NOVATONEOLYMPIA_E">#REF!</definedName>
    <definedName name="ob_8_30">#REF!</definedName>
    <definedName name="obch_sleva">#REF!</definedName>
    <definedName name="Objednatel">#REF!</definedName>
    <definedName name="_xlnm.Print_Area" localSheetId="0">Rekapitulace!$C$2:$AP$69,Rekapitulace!$C$75:$AP$106</definedName>
    <definedName name="_xlnm.Print_Area" localSheetId="1">'SO101 HTU'!$C$2:$Q$65,'SO101 HTU'!$C$71:$Q$90,'SO101 HTU'!$C$95:$Q$131</definedName>
    <definedName name="_xlnm.Print_Area" localSheetId="2">'SO801'!$C$2:$Q$65,'SO801'!$C$71:$Q$92,'SO801'!$C$96:$Q$194</definedName>
    <definedName name="_xlnm.Print_Area" localSheetId="3">'SO802'!$C$2:$Q$65,'SO802'!$C$71:$Q$94,'SO802'!$C$98:$Q$222</definedName>
    <definedName name="_xlnm.Print_Area" localSheetId="4">'SO803'!$C$2:$Q$65,'SO803'!$C$71:$Q$92,'SO803'!$C$96:$Q$146</definedName>
    <definedName name="_xlnm.Print_Area" localSheetId="5">'SO804'!$C$2:$Q$65,'SO804'!$C$71:$Q$91,'SO804'!$C$95:$Q$143</definedName>
    <definedName name="_xlnm.Print_Area">"$#REF!.$A$1:$L$260"</definedName>
    <definedName name="OBVODOVYPROFILF">#REF!</definedName>
    <definedName name="OBVODOVYPROFILF_A">#REF!</definedName>
    <definedName name="OBVODOVYPROFILF_B">#REF!</definedName>
    <definedName name="OBVODOVYPROFILF_C">#REF!</definedName>
    <definedName name="OBVODOVYPROFILF_D">#REF!</definedName>
    <definedName name="OBVODOVYPROFILF_E">#REF!</definedName>
    <definedName name="OBVODOVYPROFILF13">#REF!</definedName>
    <definedName name="OBVODOVYPROFILF13_A">#REF!</definedName>
    <definedName name="OBVODOVYPROFILF13_B">#REF!</definedName>
    <definedName name="OBVODOVYPROFILF13_C">#REF!</definedName>
    <definedName name="OBVODOVYPROFILF13_D">#REF!</definedName>
    <definedName name="OBVODOVYPROFILF13_E">#REF!</definedName>
    <definedName name="OBVODOVYPROFILF16_A">#REF!</definedName>
    <definedName name="OBVODOVYPROFILF16_B">#REF!</definedName>
    <definedName name="OBVODOVYPROFILF16_C">#REF!</definedName>
    <definedName name="OBVODOVYPROFILF16_D">#REF!</definedName>
    <definedName name="OBVODOVYPROFILF16_E">#REF!</definedName>
    <definedName name="OBVODOVYPROFILL">#REF!</definedName>
    <definedName name="OBVODOVYPROFILL_A">#REF!</definedName>
    <definedName name="OBVODOVYPROFILL_B">#REF!</definedName>
    <definedName name="OBVODOVYPROFILL_C">#REF!</definedName>
    <definedName name="OBVODOVYPROFILL_D">#REF!</definedName>
    <definedName name="OBVODOVYPROFILL_E">#REF!</definedName>
    <definedName name="OHEBNAHRANA30X34">#REF!</definedName>
    <definedName name="OHEBNAHRANA30X34_A">#REF!</definedName>
    <definedName name="OHEBNAHRANA30X34_B">#REF!</definedName>
    <definedName name="OHEBNAHRANA30X34_C">#REF!</definedName>
    <definedName name="OHEBNAHRANA30X34_D">#REF!</definedName>
    <definedName name="OHEBNAHRANA30X34_E">#REF!</definedName>
    <definedName name="OHEBNYPROFIL59X7">#REF!</definedName>
    <definedName name="OHEBNYPROFIL59X7_A">#REF!</definedName>
    <definedName name="OHEBNYPROFIL59X7_B">#REF!</definedName>
    <definedName name="OHEBNYPROFIL59X7_C">#REF!</definedName>
    <definedName name="OHEBNYPROFIL59X7_D">#REF!</definedName>
    <definedName name="OHEBNYPROFIL59X7_E">#REF!</definedName>
    <definedName name="okno">#REF!</definedName>
    <definedName name="okno_1">0</definedName>
    <definedName name="OKRAJOVAPASKATRS80">#REF!</definedName>
    <definedName name="OKRAJOVAPASKATRS80_A">#REF!</definedName>
    <definedName name="OKRAJOVAPASKATRS80_B">#REF!</definedName>
    <definedName name="OKRAJOVAPASKATRS80_C">#REF!</definedName>
    <definedName name="OKRAJOVAPASKATRS80_D">#REF!</definedName>
    <definedName name="OKRAJOVAPASKATRS80_E">#REF!</definedName>
    <definedName name="OP">#REF!</definedName>
    <definedName name="OP_12">#REF!</definedName>
    <definedName name="OP_34">#REF!</definedName>
    <definedName name="OP_50">#REF!</definedName>
    <definedName name="ORCAL_CLIP_IN">#REF!</definedName>
    <definedName name="ORCALCLIPIN_A">#REF!</definedName>
    <definedName name="ORCALCLIPIN_B">#REF!</definedName>
    <definedName name="ORCALCLIPIN_C">#REF!</definedName>
    <definedName name="ORCALCLIPIN_D">#REF!</definedName>
    <definedName name="ORCALCLIPIN_E">#REF!</definedName>
    <definedName name="ORSIL40KG40MM">#REF!</definedName>
    <definedName name="ORSIL40KG40MM_A">#REF!</definedName>
    <definedName name="ORSIL40KG40MM_B">#REF!</definedName>
    <definedName name="ORSIL40KG40MM_C">#REF!</definedName>
    <definedName name="ORSIL40KG40MM_D">#REF!</definedName>
    <definedName name="ORSIL40KG40MM_E">#REF!</definedName>
    <definedName name="ORSIL45KG50MM">#REF!</definedName>
    <definedName name="ORSIL45KG50MM_A">#REF!</definedName>
    <definedName name="ORSIL45KG50MM_B">#REF!</definedName>
    <definedName name="ORSIL45KG50MM_C">#REF!</definedName>
    <definedName name="ORSIL45KG50MM_D">#REF!</definedName>
    <definedName name="ORSIL45KG50MM_E">#REF!</definedName>
    <definedName name="ORSIL65KG50MM">#REF!</definedName>
    <definedName name="ORSIL65KG50MM_A">#REF!</definedName>
    <definedName name="ORSIL65KG50MM_B">#REF!</definedName>
    <definedName name="ORSIL65KG50MM_C">#REF!</definedName>
    <definedName name="ORSIL65KG50MM_D">#REF!</definedName>
    <definedName name="ORSIL65KG50MM_E">#REF!</definedName>
    <definedName name="P">#REF!</definedName>
    <definedName name="PAPIROVAPASKA">#REF!</definedName>
    <definedName name="PAPIROVAPASKA_A">#REF!</definedName>
    <definedName name="PAPIROVAPASKA_B">#REF!</definedName>
    <definedName name="PAPIROVAPASKA_C">#REF!</definedName>
    <definedName name="PAPIROVAPASKA_D">#REF!</definedName>
    <definedName name="PAPIROVAPASKA_E">#REF!</definedName>
    <definedName name="Parametry">#REF!</definedName>
    <definedName name="PASEKKZAVESU_A">#REF!</definedName>
    <definedName name="PASEKKZAVESU_B">#REF!</definedName>
    <definedName name="PASEKKZAVESU_C">#REF!</definedName>
    <definedName name="PASEKKZAVESU_D">#REF!</definedName>
    <definedName name="PASEKKZAVESU_E">#REF!</definedName>
    <definedName name="PASKALEPICI">#REF!</definedName>
    <definedName name="PASKALEPICI_A">#REF!</definedName>
    <definedName name="PASKALEPICI_B">#REF!</definedName>
    <definedName name="PASKALEPICI_C">#REF!</definedName>
    <definedName name="PASKALEPICI_D">#REF!</definedName>
    <definedName name="PASKALEPICI_E">#REF!</definedName>
    <definedName name="PASKAOBOUSTRANNA">#REF!</definedName>
    <definedName name="PASKAOBOUSTRANNA_A">#REF!</definedName>
    <definedName name="PASKAOBOUSTRANNA_B">#REF!</definedName>
    <definedName name="PASKAOBOUSTRANNA_C">#REF!</definedName>
    <definedName name="PASKAOBOUSTRANNA_D">#REF!</definedName>
    <definedName name="PASKAOBOUSTRANNA_E">#REF!</definedName>
    <definedName name="PASKAPAROFOL">#REF!</definedName>
    <definedName name="PASKAPAROFOL_A">#REF!</definedName>
    <definedName name="PASKAPAROFOL_B">#REF!</definedName>
    <definedName name="PASKAPAROFOL_C">#REF!</definedName>
    <definedName name="PASKAPAROFOL_D">#REF!</definedName>
    <definedName name="PASKAPAROFOL_E">#REF!</definedName>
    <definedName name="PEFOLIE01">#REF!</definedName>
    <definedName name="PEFOLIE01_A">#REF!</definedName>
    <definedName name="PEFOLIE01_B">#REF!</definedName>
    <definedName name="PEFOLIE01_C">#REF!</definedName>
    <definedName name="PEFOLIE01_D">#REF!</definedName>
    <definedName name="PEFOLIE01_E">#REF!</definedName>
    <definedName name="PEFOLIE02">#REF!</definedName>
    <definedName name="PEFOLIE02_A">#REF!</definedName>
    <definedName name="PEFOLIE02_B">#REF!</definedName>
    <definedName name="PEFOLIE02_C">#REF!</definedName>
    <definedName name="PEFOLIE02_D">#REF!</definedName>
    <definedName name="PEFOLIE02_E">#REF!</definedName>
    <definedName name="Periferie">#REF!</definedName>
    <definedName name="PH">#REF!</definedName>
    <definedName name="pia">#REF!</definedName>
    <definedName name="PJ">#REF!</definedName>
    <definedName name="PJ_12">#REF!</definedName>
    <definedName name="PJ_34">#REF!</definedName>
    <definedName name="PJ_50">#REF!</definedName>
    <definedName name="PLECHPOZINK">#REF!</definedName>
    <definedName name="PLECHPOZINK_A">#REF!</definedName>
    <definedName name="PLECHPOZINK_B">#REF!</definedName>
    <definedName name="PLECHPOZINK_C">#REF!</definedName>
    <definedName name="PLECHPOZINK_D">#REF!</definedName>
    <definedName name="PLECHPOZINK_E">#REF!</definedName>
    <definedName name="pln">#REF!</definedName>
    <definedName name="PN">#REF!</definedName>
    <definedName name="PN_12">#REF!</definedName>
    <definedName name="PN_34">#REF!</definedName>
    <definedName name="PN_50">#REF!</definedName>
    <definedName name="PO">#REF!</definedName>
    <definedName name="PO_12">#REF!</definedName>
    <definedName name="PO_34">#REF!</definedName>
    <definedName name="PO_50">#REF!</definedName>
    <definedName name="PocetMJ">#REF!</definedName>
    <definedName name="PODHLEDY_1">#REF!</definedName>
    <definedName name="PODHLEDY_1_A">#REF!</definedName>
    <definedName name="PODHLEDY_1_B">#REF!</definedName>
    <definedName name="PODHLEDY_1_C">#REF!</definedName>
    <definedName name="PODHLEDY_1_D">#REF!</definedName>
    <definedName name="PODHLEDY_1_E">#REF!</definedName>
    <definedName name="PODHLEDY_1_M">#REF!</definedName>
    <definedName name="PODHLEDY_1_P">#REF!</definedName>
    <definedName name="PODHLEDY_10">#REF!</definedName>
    <definedName name="PODHLEDY_10_A">#REF!</definedName>
    <definedName name="PODHLEDY_10_B">#REF!</definedName>
    <definedName name="PODHLEDY_10_C">#REF!</definedName>
    <definedName name="PODHLEDY_10_D">#REF!</definedName>
    <definedName name="PODHLEDY_10_E">#REF!</definedName>
    <definedName name="PODHLEDY_10_M">#REF!</definedName>
    <definedName name="PODHLEDY_10_P">#REF!</definedName>
    <definedName name="PODHLEDY_11">#REF!</definedName>
    <definedName name="PODHLEDY_11_A">#REF!</definedName>
    <definedName name="PODHLEDY_11_B">#REF!</definedName>
    <definedName name="PODHLEDY_11_C">#REF!</definedName>
    <definedName name="PODHLEDY_11_D">#REF!</definedName>
    <definedName name="PODHLEDY_11_E">#REF!</definedName>
    <definedName name="PODHLEDY_11_M">#REF!</definedName>
    <definedName name="PODHLEDY_11_P">#REF!</definedName>
    <definedName name="PODHLEDY_12">#REF!</definedName>
    <definedName name="PODHLEDY_12_A">#REF!</definedName>
    <definedName name="PODHLEDY_12_B">#REF!</definedName>
    <definedName name="PODHLEDY_12_C">#REF!</definedName>
    <definedName name="PODHLEDY_12_D">#REF!</definedName>
    <definedName name="PODHLEDY_12_E">#REF!</definedName>
    <definedName name="PODHLEDY_12_M">#REF!</definedName>
    <definedName name="PODHLEDY_12_P">#REF!</definedName>
    <definedName name="PODHLEDY_13">#REF!</definedName>
    <definedName name="PODHLEDY_13_A">#REF!</definedName>
    <definedName name="PODHLEDY_13_B">#REF!</definedName>
    <definedName name="PODHLEDY_13_C">#REF!</definedName>
    <definedName name="PODHLEDY_13_D">#REF!</definedName>
    <definedName name="PODHLEDY_13_E">#REF!</definedName>
    <definedName name="PODHLEDY_13_M">#REF!</definedName>
    <definedName name="PODHLEDY_13_P">#REF!</definedName>
    <definedName name="PODHLEDY_14">#REF!</definedName>
    <definedName name="PODHLEDY_14_A">#REF!</definedName>
    <definedName name="PODHLEDY_14_B">#REF!</definedName>
    <definedName name="PODHLEDY_14_C">#REF!</definedName>
    <definedName name="PODHLEDY_14_D">#REF!</definedName>
    <definedName name="PODHLEDY_14_E">#REF!</definedName>
    <definedName name="PODHLEDY_14_M">#REF!</definedName>
    <definedName name="PODHLEDY_14_P">#REF!</definedName>
    <definedName name="PODHLEDY_15">#REF!</definedName>
    <definedName name="PODHLEDY_15_A">#REF!</definedName>
    <definedName name="PODHLEDY_15_B">#REF!</definedName>
    <definedName name="PODHLEDY_15_C">#REF!</definedName>
    <definedName name="PODHLEDY_15_D">#REF!</definedName>
    <definedName name="PODHLEDY_15_E">#REF!</definedName>
    <definedName name="PODHLEDY_15_M">#REF!</definedName>
    <definedName name="PODHLEDY_15_P">#REF!</definedName>
    <definedName name="PODHLEDY_16">#REF!</definedName>
    <definedName name="PODHLEDY_16_A">#REF!</definedName>
    <definedName name="PODHLEDY_16_B">#REF!</definedName>
    <definedName name="PODHLEDY_16_C">#REF!</definedName>
    <definedName name="PODHLEDY_16_D">#REF!</definedName>
    <definedName name="PODHLEDY_16_E">#REF!</definedName>
    <definedName name="PODHLEDY_16_M">#REF!</definedName>
    <definedName name="PODHLEDY_16_P">#REF!</definedName>
    <definedName name="PODHLEDY_17">#REF!</definedName>
    <definedName name="PODHLEDY_17_A">#REF!</definedName>
    <definedName name="PODHLEDY_17_B">#REF!</definedName>
    <definedName name="PODHLEDY_17_C">#REF!</definedName>
    <definedName name="PODHLEDY_17_D">#REF!</definedName>
    <definedName name="PODHLEDY_17_E">#REF!</definedName>
    <definedName name="PODHLEDY_17_M">#REF!</definedName>
    <definedName name="PODHLEDY_17_P">#REF!</definedName>
    <definedName name="PODHLEDY_18">#REF!</definedName>
    <definedName name="PODHLEDY_18_A">#REF!</definedName>
    <definedName name="PODHLEDY_18_B">#REF!</definedName>
    <definedName name="PODHLEDY_18_C">#REF!</definedName>
    <definedName name="PODHLEDY_18_D">#REF!</definedName>
    <definedName name="PODHLEDY_18_E">#REF!</definedName>
    <definedName name="PODHLEDY_18_M">#REF!</definedName>
    <definedName name="PODHLEDY_18_P">#REF!</definedName>
    <definedName name="PODHLEDY_19">#REF!</definedName>
    <definedName name="PODHLEDY_19_A">#REF!</definedName>
    <definedName name="PODHLEDY_19_B">#REF!</definedName>
    <definedName name="PODHLEDY_19_C">#REF!</definedName>
    <definedName name="PODHLEDY_19_D">#REF!</definedName>
    <definedName name="PODHLEDY_19_E">#REF!</definedName>
    <definedName name="PODHLEDY_19_M">#REF!</definedName>
    <definedName name="PODHLEDY_19_P">#REF!</definedName>
    <definedName name="PODHLEDY_2">#REF!</definedName>
    <definedName name="PODHLEDY_2_A">#REF!</definedName>
    <definedName name="PODHLEDY_2_B">#REF!</definedName>
    <definedName name="PODHLEDY_2_C">#REF!</definedName>
    <definedName name="PODHLEDY_2_D">#REF!</definedName>
    <definedName name="PODHLEDY_2_E">#REF!</definedName>
    <definedName name="PODHLEDY_2_M">#REF!</definedName>
    <definedName name="PODHLEDY_2_P">#REF!</definedName>
    <definedName name="PODHLEDY_20">#REF!</definedName>
    <definedName name="PODHLEDY_20_A">#REF!</definedName>
    <definedName name="PODHLEDY_20_B">#REF!</definedName>
    <definedName name="PODHLEDY_20_C">#REF!</definedName>
    <definedName name="PODHLEDY_20_D">#REF!</definedName>
    <definedName name="PODHLEDY_20_E">#REF!</definedName>
    <definedName name="PODHLEDY_20_M">#REF!</definedName>
    <definedName name="PODHLEDY_20_P">#REF!</definedName>
    <definedName name="PODHLEDY_21">#REF!</definedName>
    <definedName name="PODHLEDY_21_A">#REF!</definedName>
    <definedName name="PODHLEDY_21_B">#REF!</definedName>
    <definedName name="PODHLEDY_21_C">#REF!</definedName>
    <definedName name="PODHLEDY_21_D">#REF!</definedName>
    <definedName name="PODHLEDY_21_E">#REF!</definedName>
    <definedName name="PODHLEDY_21_M">#REF!</definedName>
    <definedName name="PODHLEDY_21_P">#REF!</definedName>
    <definedName name="PODHLEDY_22">#REF!</definedName>
    <definedName name="PODHLEDY_22_A">#REF!</definedName>
    <definedName name="PODHLEDY_22_B">#REF!</definedName>
    <definedName name="PODHLEDY_22_C">#REF!</definedName>
    <definedName name="PODHLEDY_22_D">#REF!</definedName>
    <definedName name="PODHLEDY_22_E">#REF!</definedName>
    <definedName name="PODHLEDY_22_M">#REF!</definedName>
    <definedName name="PODHLEDY_22_P">#REF!</definedName>
    <definedName name="PODHLEDY_23">#REF!</definedName>
    <definedName name="PODHLEDY_23_A">#REF!</definedName>
    <definedName name="PODHLEDY_23_B">#REF!</definedName>
    <definedName name="PODHLEDY_23_C">#REF!</definedName>
    <definedName name="PODHLEDY_23_D">#REF!</definedName>
    <definedName name="PODHLEDY_23_E">#REF!</definedName>
    <definedName name="PODHLEDY_23_M">#REF!</definedName>
    <definedName name="PODHLEDY_23_P">#REF!</definedName>
    <definedName name="PODHLEDY_24">#REF!</definedName>
    <definedName name="PODHLEDY_24_A">#REF!</definedName>
    <definedName name="PODHLEDY_24_B">#REF!</definedName>
    <definedName name="PODHLEDY_24_C">#REF!</definedName>
    <definedName name="PODHLEDY_24_D">#REF!</definedName>
    <definedName name="PODHLEDY_24_E">#REF!</definedName>
    <definedName name="PODHLEDY_24_M">#REF!</definedName>
    <definedName name="PODHLEDY_24_P">#REF!</definedName>
    <definedName name="PODHLEDY_25">#REF!</definedName>
    <definedName name="PODHLEDY_25_A">#REF!</definedName>
    <definedName name="PODHLEDY_25_B">#REF!</definedName>
    <definedName name="PODHLEDY_25_C">#REF!</definedName>
    <definedName name="PODHLEDY_25_D">#REF!</definedName>
    <definedName name="PODHLEDY_25_E">#REF!</definedName>
    <definedName name="PODHLEDY_25_M">#REF!</definedName>
    <definedName name="PODHLEDY_25_P">#REF!</definedName>
    <definedName name="PODHLEDY_26">#REF!</definedName>
    <definedName name="PODHLEDY_26_A">#REF!</definedName>
    <definedName name="PODHLEDY_26_B">#REF!</definedName>
    <definedName name="PODHLEDY_26_C">#REF!</definedName>
    <definedName name="PODHLEDY_26_D">#REF!</definedName>
    <definedName name="PODHLEDY_26_E">#REF!</definedName>
    <definedName name="PODHLEDY_26_M">#REF!</definedName>
    <definedName name="PODHLEDY_26_P">#REF!</definedName>
    <definedName name="PODHLEDY_3">#REF!</definedName>
    <definedName name="PODHLEDY_3_A">#REF!</definedName>
    <definedName name="PODHLEDY_3_B">#REF!</definedName>
    <definedName name="PODHLEDY_3_C">#REF!</definedName>
    <definedName name="PODHLEDY_3_D">#REF!</definedName>
    <definedName name="PODHLEDY_3_E">#REF!</definedName>
    <definedName name="PODHLEDY_3_M">#REF!</definedName>
    <definedName name="PODHLEDY_3_P">#REF!</definedName>
    <definedName name="PODHLEDY_4">#REF!</definedName>
    <definedName name="PODHLEDY_4_A">#REF!</definedName>
    <definedName name="PODHLEDY_4_B">#REF!</definedName>
    <definedName name="PODHLEDY_4_C">#REF!</definedName>
    <definedName name="PODHLEDY_4_D">#REF!</definedName>
    <definedName name="PODHLEDY_4_E">#REF!</definedName>
    <definedName name="PODHLEDY_4_M">#REF!</definedName>
    <definedName name="PODHLEDY_4_P">#REF!</definedName>
    <definedName name="PODHLEDY_5">#REF!</definedName>
    <definedName name="PODHLEDY_5_A">#REF!</definedName>
    <definedName name="PODHLEDY_5_B">#REF!</definedName>
    <definedName name="PODHLEDY_5_C">#REF!</definedName>
    <definedName name="PODHLEDY_5_D">#REF!</definedName>
    <definedName name="PODHLEDY_5_E">#REF!</definedName>
    <definedName name="PODHLEDY_5_M">#REF!</definedName>
    <definedName name="PODHLEDY_5_P">#REF!</definedName>
    <definedName name="PODHLEDY_6">#REF!</definedName>
    <definedName name="PODHLEDY_6_A">#REF!</definedName>
    <definedName name="PODHLEDY_6_B">#REF!</definedName>
    <definedName name="PODHLEDY_6_C">#REF!</definedName>
    <definedName name="PODHLEDY_6_D">#REF!</definedName>
    <definedName name="PODHLEDY_6_E">#REF!</definedName>
    <definedName name="PODHLEDY_6_M">#REF!</definedName>
    <definedName name="PODHLEDY_6_P">#REF!</definedName>
    <definedName name="PODHLEDY_7">#REF!</definedName>
    <definedName name="PODHLEDY_7_A">#REF!</definedName>
    <definedName name="PODHLEDY_7_B">#REF!</definedName>
    <definedName name="PODHLEDY_7_C">#REF!</definedName>
    <definedName name="PODHLEDY_7_D">#REF!</definedName>
    <definedName name="PODHLEDY_7_E">#REF!</definedName>
    <definedName name="PODHLEDY_7_M">#REF!</definedName>
    <definedName name="PODHLEDY_7_P">#REF!</definedName>
    <definedName name="PODHLEDY_8">#REF!</definedName>
    <definedName name="PODHLEDY_8_A">#REF!</definedName>
    <definedName name="PODHLEDY_8_B">#REF!</definedName>
    <definedName name="PODHLEDY_8_C">#REF!</definedName>
    <definedName name="PODHLEDY_8_D">#REF!</definedName>
    <definedName name="PODHLEDY_8_E">#REF!</definedName>
    <definedName name="PODHLEDY_8_M">#REF!</definedName>
    <definedName name="PODHLEDY_8_P">#REF!</definedName>
    <definedName name="PODHLEDY_9">#REF!</definedName>
    <definedName name="PODHLEDY_9_A">#REF!</definedName>
    <definedName name="PODHLEDY_9_B">#REF!</definedName>
    <definedName name="PODHLEDY_9_C">#REF!</definedName>
    <definedName name="PODHLEDY_9_D">#REF!</definedName>
    <definedName name="PODHLEDY_9_E">#REF!</definedName>
    <definedName name="PODHLEDY_9_M">#REF!</definedName>
    <definedName name="PODHLEDY_9_P">#REF!</definedName>
    <definedName name="PODKR_1">#REF!</definedName>
    <definedName name="PODKR_1_A">#REF!</definedName>
    <definedName name="PODKR_1_B">#REF!</definedName>
    <definedName name="PODKR_1_C">#REF!</definedName>
    <definedName name="PODKR_1_D">#REF!</definedName>
    <definedName name="PODKR_1_E">#REF!</definedName>
    <definedName name="PODKR_1_M">#REF!</definedName>
    <definedName name="PODKR_1_P">#REF!</definedName>
    <definedName name="PODKR_10">#REF!</definedName>
    <definedName name="PODKR_10_A">#REF!</definedName>
    <definedName name="PODKR_10_B">#REF!</definedName>
    <definedName name="PODKR_10_C">#REF!</definedName>
    <definedName name="PODKR_10_D">#REF!</definedName>
    <definedName name="PODKR_10_E">#REF!</definedName>
    <definedName name="PODKR_10_M">#REF!</definedName>
    <definedName name="PODKR_10_P">#REF!</definedName>
    <definedName name="PODKR_2">#REF!</definedName>
    <definedName name="PODKR_2_A">#REF!</definedName>
    <definedName name="PODKR_2_B">#REF!</definedName>
    <definedName name="PODKR_2_C">#REF!</definedName>
    <definedName name="PODKR_2_D">#REF!</definedName>
    <definedName name="PODKR_2_E">#REF!</definedName>
    <definedName name="PODKR_2_M">#REF!</definedName>
    <definedName name="PODKR_2_P">#REF!</definedName>
    <definedName name="PODKR_3">#REF!</definedName>
    <definedName name="PODKR_3_A">#REF!</definedName>
    <definedName name="PODKR_3_B">#REF!</definedName>
    <definedName name="PODKR_3_C">#REF!</definedName>
    <definedName name="PODKR_3_D">#REF!</definedName>
    <definedName name="PODKR_3_E">#REF!</definedName>
    <definedName name="PODKR_3_M">#REF!</definedName>
    <definedName name="PODKR_3_P">#REF!</definedName>
    <definedName name="PODKR_4">#REF!</definedName>
    <definedName name="PODKR_4_A">#REF!</definedName>
    <definedName name="PODKR_4_B">#REF!</definedName>
    <definedName name="PODKR_4_C">#REF!</definedName>
    <definedName name="PODKR_4_D">#REF!</definedName>
    <definedName name="PODKR_4_E">#REF!</definedName>
    <definedName name="PODKR_4_M">#REF!</definedName>
    <definedName name="PODKR_4_P">#REF!</definedName>
    <definedName name="PODKR_5">#REF!</definedName>
    <definedName name="PODKR_5_A">#REF!</definedName>
    <definedName name="PODKR_5_B">#REF!</definedName>
    <definedName name="PODKR_5_C">#REF!</definedName>
    <definedName name="PODKR_5_D">#REF!</definedName>
    <definedName name="PODKR_5_E">#REF!</definedName>
    <definedName name="PODKR_5_M">#REF!</definedName>
    <definedName name="PODKR_5_P">#REF!</definedName>
    <definedName name="PODKR_6">#REF!</definedName>
    <definedName name="PODKR_6_A">#REF!</definedName>
    <definedName name="PODKR_6_B">#REF!</definedName>
    <definedName name="PODKR_6_C">#REF!</definedName>
    <definedName name="PODKR_6_D">#REF!</definedName>
    <definedName name="PODKR_6_E">#REF!</definedName>
    <definedName name="PODKR_6_M">#REF!</definedName>
    <definedName name="PODKR_6_P">#REF!</definedName>
    <definedName name="PODKR_7">#REF!</definedName>
    <definedName name="PODKR_7_A">#REF!</definedName>
    <definedName name="PODKR_7_B">#REF!</definedName>
    <definedName name="PODKR_7_C">#REF!</definedName>
    <definedName name="PODKR_7_D">#REF!</definedName>
    <definedName name="PODKR_7_E">#REF!</definedName>
    <definedName name="PODKR_7_M">#REF!</definedName>
    <definedName name="PODKR_7_P">#REF!</definedName>
    <definedName name="PODKR_8">#REF!</definedName>
    <definedName name="PODKR_8_A">#REF!</definedName>
    <definedName name="PODKR_8_B">#REF!</definedName>
    <definedName name="PODKR_8_C">#REF!</definedName>
    <definedName name="PODKR_8_D">#REF!</definedName>
    <definedName name="PODKR_8_E">#REF!</definedName>
    <definedName name="PODKR_8_M">#REF!</definedName>
    <definedName name="PODKR_8_P">#REF!</definedName>
    <definedName name="PODKR_9">#REF!</definedName>
    <definedName name="PODKR_9_A">#REF!</definedName>
    <definedName name="PODKR_9_B">#REF!</definedName>
    <definedName name="PODKR_9_C">#REF!</definedName>
    <definedName name="PODKR_9_D">#REF!</definedName>
    <definedName name="PODKR_9_E">#REF!</definedName>
    <definedName name="PODKR_9_M">#REF!</definedName>
    <definedName name="PODKR_9_P">#REF!</definedName>
    <definedName name="PODLAHY_1">#REF!</definedName>
    <definedName name="PODLAHY_1_A">#REF!</definedName>
    <definedName name="PODLAHY_1_B">#REF!</definedName>
    <definedName name="PODLAHY_1_C">#REF!</definedName>
    <definedName name="PODLAHY_1_D">#REF!</definedName>
    <definedName name="PODLAHY_1_E">#REF!</definedName>
    <definedName name="PODLAHY_1_M">#REF!</definedName>
    <definedName name="PODLAHY_1_P">#REF!</definedName>
    <definedName name="PODLAHY_2">#REF!</definedName>
    <definedName name="PODLAHY_2_A">#REF!</definedName>
    <definedName name="PODLAHY_2_B">#REF!</definedName>
    <definedName name="PODLAHY_2_C">#REF!</definedName>
    <definedName name="PODLAHY_2_D">#REF!</definedName>
    <definedName name="PODLAHY_2_E">#REF!</definedName>
    <definedName name="PODLAHY_2_M">#REF!</definedName>
    <definedName name="PODLAHY_2_P">#REF!</definedName>
    <definedName name="PODLAHY_3">#REF!</definedName>
    <definedName name="PODLAHY_3_A">#REF!</definedName>
    <definedName name="PODLAHY_3_B">#REF!</definedName>
    <definedName name="PODLAHY_3_C">#REF!</definedName>
    <definedName name="PODLAHY_3_D">#REF!</definedName>
    <definedName name="PODLAHY_3_E">#REF!</definedName>
    <definedName name="PODLAHY_3_M">#REF!</definedName>
    <definedName name="PODLAHY_3_P">#REF!</definedName>
    <definedName name="PODLAHY_4">#REF!</definedName>
    <definedName name="PODLAHY_4_A">#REF!</definedName>
    <definedName name="PODLAHY_4_B">#REF!</definedName>
    <definedName name="PODLAHY_4_C">#REF!</definedName>
    <definedName name="PODLAHY_4_D">#REF!</definedName>
    <definedName name="PODLAHY_4_E">#REF!</definedName>
    <definedName name="PODLAHY_4_M">#REF!</definedName>
    <definedName name="PODLAHY_4_P">#REF!</definedName>
    <definedName name="PODLAHY_5">#REF!</definedName>
    <definedName name="PODLAHY_5_A">#REF!</definedName>
    <definedName name="PODLAHY_5_B">#REF!</definedName>
    <definedName name="PODLAHY_5_C">#REF!</definedName>
    <definedName name="PODLAHY_5_D">#REF!</definedName>
    <definedName name="PODLAHY_5_E">#REF!</definedName>
    <definedName name="PODLAHY_5_M">#REF!</definedName>
    <definedName name="PODLAHY_5_P">#REF!</definedName>
    <definedName name="PODLAHY_6">#REF!</definedName>
    <definedName name="PODLAHY_6_A">#REF!</definedName>
    <definedName name="PODLAHY_6_B">#REF!</definedName>
    <definedName name="PODLAHY_6_C">#REF!</definedName>
    <definedName name="PODLAHY_6_D">#REF!</definedName>
    <definedName name="PODLAHY_6_E">#REF!</definedName>
    <definedName name="PODLAHY_6_M">#REF!</definedName>
    <definedName name="PODLAHY_6_P">#REF!</definedName>
    <definedName name="poiui">#REF!</definedName>
    <definedName name="pokus">#REF!,#REF!</definedName>
    <definedName name="pokusAAAA">#REF!</definedName>
    <definedName name="pokusadres">#REF!</definedName>
    <definedName name="položka_A1">#REF!</definedName>
    <definedName name="pom_výp_zač">#REF!</definedName>
    <definedName name="pom_výpočty">#REF!</definedName>
    <definedName name="Popis">#REF!</definedName>
    <definedName name="Popisky1">#REF!</definedName>
    <definedName name="Popisky2">#REF!</definedName>
    <definedName name="poslední">#REF!</definedName>
    <definedName name="POSUVNYZAVESCDCTYRBODOVY">#REF!</definedName>
    <definedName name="POSUVNYZAVESCDCTYRBODOVY_A">#REF!</definedName>
    <definedName name="POSUVNYZAVESCDCTYRBODOVY_B">#REF!</definedName>
    <definedName name="POSUVNYZAVESCDCTYRBODOVY_C">#REF!</definedName>
    <definedName name="POSUVNYZAVESCDCTYRBODOVY_D">#REF!</definedName>
    <definedName name="POSUVNYZAVESCDCTYRBODOVY_E">#REF!</definedName>
    <definedName name="POSUVNYZAVESCDPLOCHY_A">#REF!</definedName>
    <definedName name="POSUVNYZAVESCDPLOCHY_B">#REF!</definedName>
    <definedName name="POSUVNYZAVESCDPLOCHY_C">#REF!</definedName>
    <definedName name="POSUVNYZAVESCDPLOCHY_D">#REF!</definedName>
    <definedName name="POSUVNYZAVESCDPLOCHY_E">#REF!</definedName>
    <definedName name="Poznamka">#REF!</definedName>
    <definedName name="pp">#REF!</definedName>
    <definedName name="ppppp">#REF!</definedName>
    <definedName name="PREDS_1">#REF!</definedName>
    <definedName name="PREDS_1_A">#REF!</definedName>
    <definedName name="PREDS_1_B">#REF!</definedName>
    <definedName name="PREDS_1_C">#REF!</definedName>
    <definedName name="PREDS_1_D">#REF!</definedName>
    <definedName name="PREDS_1_E">#REF!</definedName>
    <definedName name="PREDS_1_M">#REF!</definedName>
    <definedName name="PREDS_1_P">#REF!</definedName>
    <definedName name="PREDS_10">#REF!</definedName>
    <definedName name="PREDS_10_A">#REF!</definedName>
    <definedName name="PREDS_10_B">#REF!</definedName>
    <definedName name="PREDS_10_C">#REF!</definedName>
    <definedName name="PREDS_10_D">#REF!</definedName>
    <definedName name="PREDS_10_E">#REF!</definedName>
    <definedName name="PREDS_10_M">#REF!</definedName>
    <definedName name="PREDS_10_P">#REF!</definedName>
    <definedName name="PREDS_11">#REF!</definedName>
    <definedName name="PREDS_11_A">#REF!</definedName>
    <definedName name="PREDS_11_B">#REF!</definedName>
    <definedName name="PREDS_11_C">#REF!</definedName>
    <definedName name="PREDS_11_D">#REF!</definedName>
    <definedName name="PREDS_11_E">#REF!</definedName>
    <definedName name="PREDS_11_M">#REF!</definedName>
    <definedName name="PREDS_11_P">#REF!</definedName>
    <definedName name="PREDS_12">#REF!</definedName>
    <definedName name="PREDS_12_A">#REF!</definedName>
    <definedName name="PREDS_12_B">#REF!</definedName>
    <definedName name="PREDS_12_C">#REF!</definedName>
    <definedName name="PREDS_12_D">#REF!</definedName>
    <definedName name="PREDS_12_E">#REF!</definedName>
    <definedName name="PREDS_12_M">#REF!</definedName>
    <definedName name="PREDS_12_P">#REF!</definedName>
    <definedName name="PREDS_13">#REF!</definedName>
    <definedName name="PREDS_13_A">#REF!</definedName>
    <definedName name="PREDS_13_B">#REF!</definedName>
    <definedName name="PREDS_13_C">#REF!</definedName>
    <definedName name="PREDS_13_D">#REF!</definedName>
    <definedName name="PREDS_13_E">#REF!</definedName>
    <definedName name="PREDS_13_M">#REF!</definedName>
    <definedName name="PREDS_13_P">#REF!</definedName>
    <definedName name="PREDS_14">#REF!</definedName>
    <definedName name="PREDS_14_A">#REF!</definedName>
    <definedName name="PREDS_14_B">#REF!</definedName>
    <definedName name="PREDS_14_C">#REF!</definedName>
    <definedName name="PREDS_14_D">#REF!</definedName>
    <definedName name="PREDS_14_E">#REF!</definedName>
    <definedName name="PREDS_14_M">#REF!</definedName>
    <definedName name="PREDS_14_P">#REF!</definedName>
    <definedName name="PREDS_15">#REF!</definedName>
    <definedName name="PREDS_15_A">#REF!</definedName>
    <definedName name="PREDS_15_B">#REF!</definedName>
    <definedName name="PREDS_15_C">#REF!</definedName>
    <definedName name="PREDS_15_D">#REF!</definedName>
    <definedName name="PREDS_15_E">#REF!</definedName>
    <definedName name="PREDS_15_M">#REF!</definedName>
    <definedName name="PREDS_15_P">#REF!</definedName>
    <definedName name="PREDS_16">#REF!</definedName>
    <definedName name="PREDS_16_A">#REF!</definedName>
    <definedName name="PREDS_16_B">#REF!</definedName>
    <definedName name="PREDS_16_C">#REF!</definedName>
    <definedName name="PREDS_16_D">#REF!</definedName>
    <definedName name="PREDS_16_E">#REF!</definedName>
    <definedName name="PREDS_16_M">#REF!</definedName>
    <definedName name="PREDS_16_P">#REF!</definedName>
    <definedName name="PREDS_17">#REF!</definedName>
    <definedName name="PREDS_17_A">#REF!</definedName>
    <definedName name="PREDS_17_B">#REF!</definedName>
    <definedName name="PREDS_17_C">#REF!</definedName>
    <definedName name="PREDS_17_D">#REF!</definedName>
    <definedName name="PREDS_17_E">#REF!</definedName>
    <definedName name="PREDS_17_M">#REF!</definedName>
    <definedName name="PREDS_17_P">#REF!</definedName>
    <definedName name="PREDS_18">#REF!</definedName>
    <definedName name="PREDS_18_A">#REF!</definedName>
    <definedName name="PREDS_18_B">#REF!</definedName>
    <definedName name="PREDS_18_D">#REF!</definedName>
    <definedName name="PREDS_18_E">#REF!</definedName>
    <definedName name="PREDS_18_M">#REF!</definedName>
    <definedName name="PREDS_18_P">#REF!</definedName>
    <definedName name="PREDS_19">#REF!</definedName>
    <definedName name="PREDS_19_A">#REF!</definedName>
    <definedName name="PREDS_19_B">#REF!</definedName>
    <definedName name="PREDS_19_C">#REF!</definedName>
    <definedName name="PREDS_19_D">#REF!</definedName>
    <definedName name="PREDS_19_E">#REF!</definedName>
    <definedName name="PREDS_19_M">#REF!</definedName>
    <definedName name="PREDS_19_P">#REF!</definedName>
    <definedName name="PREDS_2">#REF!</definedName>
    <definedName name="PREDS_2_A">#REF!</definedName>
    <definedName name="PREDS_2_B">#REF!</definedName>
    <definedName name="PREDS_2_C">#REF!</definedName>
    <definedName name="PREDS_2_D">#REF!</definedName>
    <definedName name="PREDS_2_E">#REF!</definedName>
    <definedName name="PREDS_2_M">#REF!</definedName>
    <definedName name="PREDS_2_P">#REF!</definedName>
    <definedName name="PREDS_3">#REF!</definedName>
    <definedName name="PREDS_3_A">#REF!</definedName>
    <definedName name="PREDS_3_B">#REF!</definedName>
    <definedName name="PREDS_3_C">#REF!</definedName>
    <definedName name="PREDS_3_D">#REF!</definedName>
    <definedName name="PREDS_3_E">#REF!</definedName>
    <definedName name="PREDS_3_M">#REF!</definedName>
    <definedName name="PREDS_3_P">#REF!</definedName>
    <definedName name="PREDS_4">#REF!</definedName>
    <definedName name="PREDS_4_A">#REF!</definedName>
    <definedName name="PREDS_4_B">#REF!</definedName>
    <definedName name="PREDS_4_C">#REF!</definedName>
    <definedName name="PREDS_4_D">#REF!</definedName>
    <definedName name="PREDS_4_E">#REF!</definedName>
    <definedName name="PREDS_4_M">#REF!</definedName>
    <definedName name="PREDS_4_P">#REF!</definedName>
    <definedName name="PREDS_5">#REF!</definedName>
    <definedName name="PREDS_5_A">#REF!</definedName>
    <definedName name="PREDS_5_B">#REF!</definedName>
    <definedName name="PREDS_5_C">#REF!</definedName>
    <definedName name="PREDS_5_D">#REF!</definedName>
    <definedName name="PREDS_5_E">#REF!</definedName>
    <definedName name="PREDS_5_M">#REF!</definedName>
    <definedName name="PREDS_5_P">#REF!</definedName>
    <definedName name="PREDS_6">#REF!</definedName>
    <definedName name="PREDS_6_A">#REF!</definedName>
    <definedName name="PREDS_6_B">#REF!</definedName>
    <definedName name="PREDS_6_C">#REF!</definedName>
    <definedName name="PREDS_6_D">#REF!</definedName>
    <definedName name="PREDS_6_E">#REF!</definedName>
    <definedName name="PREDS_6_M">#REF!</definedName>
    <definedName name="PREDS_6_P">#REF!</definedName>
    <definedName name="PREDS_7">#REF!</definedName>
    <definedName name="PREDS_7_A">#REF!</definedName>
    <definedName name="PREDS_7_B">#REF!</definedName>
    <definedName name="PREDS_7_C">#REF!</definedName>
    <definedName name="PREDS_7_D">#REF!</definedName>
    <definedName name="PREDS_7_E">#REF!</definedName>
    <definedName name="PREDS_7_M">#REF!</definedName>
    <definedName name="PREDS_7_P">#REF!</definedName>
    <definedName name="PREDS_8">#REF!</definedName>
    <definedName name="PREDS_8_A">#REF!</definedName>
    <definedName name="PREDS_8_B">#REF!</definedName>
    <definedName name="PREDS_8_C">#REF!</definedName>
    <definedName name="PREDS_8_D">#REF!</definedName>
    <definedName name="PREDS_8_E">#REF!</definedName>
    <definedName name="PREDS_8_M">#REF!</definedName>
    <definedName name="PREDS_8_P">#REF!</definedName>
    <definedName name="PREDS_9">#REF!</definedName>
    <definedName name="PREDS_9_A">#REF!</definedName>
    <definedName name="PREDS_9_B">#REF!</definedName>
    <definedName name="PREDS_9_C">#REF!</definedName>
    <definedName name="PREDS_9_D">#REF!</definedName>
    <definedName name="PREDS_9_E">#REF!</definedName>
    <definedName name="PREDS_9_M">#REF!</definedName>
    <definedName name="PREDS_9_P">#REF!</definedName>
    <definedName name="PREDSAZ_14">#REF!</definedName>
    <definedName name="prep_rekap">#REF!</definedName>
    <definedName name="prep_schem">#REF!</definedName>
    <definedName name="PRICNYPROFILT151200">#REF!</definedName>
    <definedName name="PRICNYPROFILT151200_A">#REF!</definedName>
    <definedName name="PRICNYPROFILT151200_B">#REF!</definedName>
    <definedName name="PRICNYPROFILT151200_C">#REF!</definedName>
    <definedName name="PRICNYPROFILT151200_D">#REF!</definedName>
    <definedName name="PRICNYPROFILT151200_E">#REF!</definedName>
    <definedName name="PRICNYPROFILT15600">#REF!</definedName>
    <definedName name="PRICNYPROFILT15600_A">#REF!</definedName>
    <definedName name="PRICNYPROFILT15600_B">#REF!</definedName>
    <definedName name="PRICNYPROFILT15600_C">#REF!</definedName>
    <definedName name="PRICNYPROFILT15600_D">#REF!</definedName>
    <definedName name="PRICNYPROFILT15600_E">#REF!</definedName>
    <definedName name="PRICNYPROFILT241200">#REF!</definedName>
    <definedName name="PRICNYPROFILT241200_A">#REF!</definedName>
    <definedName name="PRICNYPROFILT241200_B">#REF!</definedName>
    <definedName name="PRICNYPROFILT241200_C">#REF!</definedName>
    <definedName name="PRICNYPROFILT241200_D">#REF!</definedName>
    <definedName name="PRICNYPROFILT241200_E">#REF!</definedName>
    <definedName name="PRICNYPROFILT24600">#REF!</definedName>
    <definedName name="PRICNYPROFILT24600_A">#REF!</definedName>
    <definedName name="PRICNYPROFILT24600_B">#REF!</definedName>
    <definedName name="PRICNYPROFILT24600_C">#REF!</definedName>
    <definedName name="PRICNYPROFILT24600_D">#REF!</definedName>
    <definedName name="PRICNYPROFILT24600_E">#REF!</definedName>
    <definedName name="PRICHYTKAPENDEX">#REF!</definedName>
    <definedName name="PRICHYTKAPENDEX_A">#REF!</definedName>
    <definedName name="PRICHYTKAPENDEX_B">#REF!</definedName>
    <definedName name="PRICHYTKAPENDEX_C">#REF!</definedName>
    <definedName name="PRICHYTKAPENDEX_D">#REF!</definedName>
    <definedName name="PRICHYTKAPENDEX_E">#REF!</definedName>
    <definedName name="PRICHYTNASVORKA32">#REF!</definedName>
    <definedName name="PRICHYTNASVORKA32_A">#REF!</definedName>
    <definedName name="PRICHYTNASVORKA32_B">#REF!</definedName>
    <definedName name="PRICHYTNASVORKA32_C">#REF!</definedName>
    <definedName name="PRICHYTNASVORKA32_D">#REF!</definedName>
    <definedName name="PRICHYTNASVORKA32_E">#REF!</definedName>
    <definedName name="PRICHYTNASVORKA50">#REF!</definedName>
    <definedName name="PRICHYTNASVORKA50_A">#REF!</definedName>
    <definedName name="PRICHYTNASVORKA50_B">#REF!</definedName>
    <definedName name="PRICHYTNASVORKA50_C">#REF!</definedName>
    <definedName name="PRICHYTNASVORKA50_D">#REF!</definedName>
    <definedName name="PRICHYTNASVORKA50_E">#REF!</definedName>
    <definedName name="PRIMA_DUNAPLUSMICROLOOK">#REF!</definedName>
    <definedName name="PRIMA_PLAIN_MICROLOOK">#REF!</definedName>
    <definedName name="PRIMAADRIA">#REF!</definedName>
    <definedName name="PRIMAADRIA_A">#REF!</definedName>
    <definedName name="PRIMAADRIA_B">#REF!</definedName>
    <definedName name="PRIMAADRIA_C">#REF!</definedName>
    <definedName name="PRIMAADRIA_D">#REF!</definedName>
    <definedName name="PRIMAADRIA_E">#REF!</definedName>
    <definedName name="PRIMAADRIAT">#REF!</definedName>
    <definedName name="PRIMAADRIAT_A">#REF!</definedName>
    <definedName name="PRIMAADRIAT_B">#REF!</definedName>
    <definedName name="PRIMAADRIAT_C">#REF!</definedName>
    <definedName name="PRIMAADRIAT_D">#REF!</definedName>
    <definedName name="PRIMAADRIAT_E">#REF!</definedName>
    <definedName name="PRIMACASA">#REF!</definedName>
    <definedName name="PRIMACASA_">#REF!</definedName>
    <definedName name="PRIMACASA_A">#REF!</definedName>
    <definedName name="PRIMACASA_B">#REF!</definedName>
    <definedName name="PRIMACASA_C">#REF!</definedName>
    <definedName name="PRIMACASA_D">#REF!</definedName>
    <definedName name="PRIMACASA_E">#REF!</definedName>
    <definedName name="PRIMADUNAPLUSMICROLOOK_A">#REF!</definedName>
    <definedName name="PRIMADUNAPLUSMICROLOOK_B">#REF!</definedName>
    <definedName name="PRIMADUNAPLUSMICROLOOK_C">#REF!</definedName>
    <definedName name="PRIMADUNAPLUSMICROLOOK_D">#REF!</definedName>
    <definedName name="PRIMADUNAPLUSMICROLOOK_E">#REF!</definedName>
    <definedName name="PRIMADUNEPLUS">#REF!</definedName>
    <definedName name="PRIMADUNEPLUS_A">#REF!</definedName>
    <definedName name="PRIMADUNEPLUS_B">#REF!</definedName>
    <definedName name="PRIMADUNEPLUS_C">#REF!</definedName>
    <definedName name="PRIMADUNEPLUS_D">#REF!</definedName>
    <definedName name="PRIMADUNEPLUS_E">#REF!</definedName>
    <definedName name="PRIMADUNEPLUST">#REF!</definedName>
    <definedName name="PRIMADUNEPLUST_A">#REF!</definedName>
    <definedName name="PRIMADUNEPLUST_B">#REF!</definedName>
    <definedName name="PRIMADUNEPLUST_C">#REF!</definedName>
    <definedName name="PRIMADUNEPLUST_D">#REF!</definedName>
    <definedName name="PRIMADUNEPLUST_E">#REF!</definedName>
    <definedName name="PRIMAFISSUREDT">#REF!</definedName>
    <definedName name="PRIMAFISSUREDT_A">#REF!</definedName>
    <definedName name="PRIMAFISSUREDT_B">#REF!</definedName>
    <definedName name="PRIMAFISSUREDT_C">#REF!</definedName>
    <definedName name="PRIMAFISSUREDT_D">#REF!</definedName>
    <definedName name="PRIMAFISSUREDT_E">#REF!</definedName>
    <definedName name="PRIMAFISURED">#REF!</definedName>
    <definedName name="PRIMAFISURED_A">#REF!</definedName>
    <definedName name="PRIMAFISURED_B">#REF!</definedName>
    <definedName name="PRIMAFISURED_C">#REF!</definedName>
    <definedName name="PRIMAFISURED_D">#REF!</definedName>
    <definedName name="PRIMAFISURED_E">#REF!</definedName>
    <definedName name="PRIMAPLAIN">#REF!</definedName>
    <definedName name="PRIMAPLAIN_A">#REF!</definedName>
    <definedName name="PRIMAPLAIN_B">#REF!</definedName>
    <definedName name="PRIMAPLAIN_C">#REF!</definedName>
    <definedName name="PRIMAPLAIN_D">#REF!</definedName>
    <definedName name="PRIMAPLAIN_E">#REF!</definedName>
    <definedName name="PRIMAPLAINMICROLOOK_A">#REF!</definedName>
    <definedName name="PRIMAPLAINMICROLOOK_B">#REF!</definedName>
    <definedName name="PRIMAPLAINMICROLOOK_C">#REF!</definedName>
    <definedName name="PRIMAPLAINMICROLOOK_D">#REF!</definedName>
    <definedName name="PRIMAPLAINMICROLOOK_E">#REF!</definedName>
    <definedName name="PRIMYZAVES125">#REF!</definedName>
    <definedName name="PRIMYZAVES125_A">#REF!</definedName>
    <definedName name="PRIMYZAVES125_B">#REF!</definedName>
    <definedName name="PRIMYZAVES125_C">#REF!</definedName>
    <definedName name="PRIMYZAVES125_D">#REF!</definedName>
    <definedName name="PRIMYZAVES125_E">#REF!</definedName>
    <definedName name="PRIMYZAVES60">#REF!</definedName>
    <definedName name="PRIMYZAVES60_A">#REF!</definedName>
    <definedName name="PRIMYZAVES60_B">#REF!</definedName>
    <definedName name="PRIMYZAVES60_C">#REF!</definedName>
    <definedName name="PRIMYZAVES60_D">#REF!</definedName>
    <definedName name="PRIMYZAVES60_E">#REF!</definedName>
    <definedName name="PRIMYZAVESRIGISTIL125">#REF!</definedName>
    <definedName name="PRIMYZAVESRIGISTIL125_A">#REF!</definedName>
    <definedName name="PRIMYZAVESRIGISTIL125_B">#REF!</definedName>
    <definedName name="PRIMYZAVESRIGISTIL125_C">#REF!</definedName>
    <definedName name="PRIMYZAVESRIGISTIL125_D">#REF!</definedName>
    <definedName name="PRIMYZAVESRIGISTIL125_E">#REF!</definedName>
    <definedName name="PRIMYZAVESRIGISTIL75">#REF!</definedName>
    <definedName name="PRIMYZAVESRIGISTIL75_A">#REF!</definedName>
    <definedName name="PRIMYZAVESRIGISTIL75_B">#REF!</definedName>
    <definedName name="PRIMYZAVESRIGISTIL75_C">#REF!</definedName>
    <definedName name="PRIMYZAVESRIGISTIL75_D">#REF!</definedName>
    <definedName name="PRIMYZAVESRIGISTIL75_E">#REF!</definedName>
    <definedName name="Print_Area">#REF!</definedName>
    <definedName name="Print_Titles">#REF!</definedName>
    <definedName name="PRIPOJUHELNIKUA50">#REF!</definedName>
    <definedName name="PRIPOJUHELNIKUA50_A">#REF!</definedName>
    <definedName name="PRIPOJUHELNIKUA50_B">#REF!</definedName>
    <definedName name="PRIPOJUHELNIKUA50_C">#REF!</definedName>
    <definedName name="PRIPOJUHELNIKUA50_D">#REF!</definedName>
    <definedName name="PRIPOJUHELNIKUA50_E">#REF!</definedName>
    <definedName name="PRIPOJUHELNIKUA75100">#REF!</definedName>
    <definedName name="PRIPOJUHELNIKUA75100_A">#REF!</definedName>
    <definedName name="PRIPOJUHELNIKUA75100_B">#REF!</definedName>
    <definedName name="PRIPOJUHELNIKUA75100_C">#REF!</definedName>
    <definedName name="PRIPOJUHELNIKUA75100_D">#REF!</definedName>
    <definedName name="PRIPOJUHELNIKUA75100_E">#REF!</definedName>
    <definedName name="Procenta">#REF!</definedName>
    <definedName name="PROFILC146S50">#REF!</definedName>
    <definedName name="PROFILC146S50_A">#REF!</definedName>
    <definedName name="PROFILC146S50_B">#REF!</definedName>
    <definedName name="PROFILC146S50_C">#REF!</definedName>
    <definedName name="PROFILC146S50_D">#REF!</definedName>
    <definedName name="PROFILC146S50_E">#REF!</definedName>
    <definedName name="PROFILC95S12">#REF!</definedName>
    <definedName name="PROFILC95S12_A">#REF!</definedName>
    <definedName name="PROFILC95S12_B">#REF!</definedName>
    <definedName name="PROFILC95S12_C">#REF!</definedName>
    <definedName name="PROFILC95S12_D">#REF!</definedName>
    <definedName name="PROFILC95S12_E">#REF!</definedName>
    <definedName name="PROFILSPAROVY13X27">#REF!</definedName>
    <definedName name="PROFILSPAROVY13X27_A">#REF!</definedName>
    <definedName name="PROFILSPAROVY13X27_B">#REF!</definedName>
    <definedName name="PROFILSPAROVY13X27_C">#REF!</definedName>
    <definedName name="PROFILSPAROVY13X27_D">#REF!</definedName>
    <definedName name="PROFILSPAROVY13X27_E">#REF!</definedName>
    <definedName name="PROFILSPAROVY13X27MM">#REF!</definedName>
    <definedName name="PROFINMIX">#REF!</definedName>
    <definedName name="PROFINMIX_A">#REF!</definedName>
    <definedName name="PROFINMIX_B">#REF!</definedName>
    <definedName name="PROFINMIX_C">#REF!</definedName>
    <definedName name="PROFINMIX_D">#REF!</definedName>
    <definedName name="PROFINMIX_E">#REF!</definedName>
    <definedName name="Projektant">#REF!</definedName>
    <definedName name="prva">#REF!</definedName>
    <definedName name="Přehled">#REF!</definedName>
    <definedName name="Přehled_1">0</definedName>
    <definedName name="Přehled_2">#REF!</definedName>
    <definedName name="PřehledCen">#REF!</definedName>
    <definedName name="Přirážka">#REF!</definedName>
    <definedName name="PT">#REF!</definedName>
    <definedName name="Q">#REF!</definedName>
    <definedName name="QQ">#REF!</definedName>
    <definedName name="QQQ">#REF!</definedName>
    <definedName name="qqqqqq">#REF!</definedName>
    <definedName name="qwe">#REF!</definedName>
    <definedName name="qwefgerg">#REF!</definedName>
    <definedName name="r_zie_dop">#REF!</definedName>
    <definedName name="r_zie_m">#REF!</definedName>
    <definedName name="r_zie_r">#REF!</definedName>
    <definedName name="Rabat">#REF!</definedName>
    <definedName name="Rabat_skupina">#REF!</definedName>
    <definedName name="Rabatová_skupina">#REF!</definedName>
    <definedName name="RB12.5">#REF!</definedName>
    <definedName name="RB12.5_A">#REF!</definedName>
    <definedName name="RB12.5_B">#REF!</definedName>
    <definedName name="RB12.5_C">#REF!</definedName>
    <definedName name="RB12.5_D">#REF!</definedName>
    <definedName name="RB12.5_E">#REF!</definedName>
    <definedName name="RB15_A">#REF!</definedName>
    <definedName name="RB15_B">#REF!</definedName>
    <definedName name="RB15_C">#REF!</definedName>
    <definedName name="RB15_D">#REF!</definedName>
    <definedName name="RB15_E">#REF!</definedName>
    <definedName name="RB9.5">#REF!</definedName>
    <definedName name="RB9.5_A">#REF!</definedName>
    <definedName name="RB9.5_B">#REF!</definedName>
    <definedName name="RB9.5_C">#REF!</definedName>
    <definedName name="RB9.5_D">#REF!</definedName>
    <definedName name="RB9.5_E">#REF!</definedName>
    <definedName name="RBI12.5">#REF!</definedName>
    <definedName name="RBI12.5_A">#REF!</definedName>
    <definedName name="RBI12.5_B">#REF!</definedName>
    <definedName name="RBI12.5_C">#REF!</definedName>
    <definedName name="RBI12.5_D">#REF!</definedName>
    <definedName name="RBI12.5_E">#REF!</definedName>
    <definedName name="RBI15_A">#REF!</definedName>
    <definedName name="RBI15_B">#REF!</definedName>
    <definedName name="RBI15_C">#REF!</definedName>
    <definedName name="RBI15_D">#REF!</definedName>
    <definedName name="RBI15_E">#REF!</definedName>
    <definedName name="re">#REF!</definedName>
    <definedName name="Reference">#REF!</definedName>
    <definedName name="rergerg">#REF!</definedName>
    <definedName name="ret">#REF!</definedName>
    <definedName name="rez">#REF!</definedName>
    <definedName name="RF12.5">#REF!</definedName>
    <definedName name="RF12.5_A">#REF!</definedName>
    <definedName name="RF12.5_B">#REF!</definedName>
    <definedName name="RF12.5_C">#REF!</definedName>
    <definedName name="RF12.5_D">#REF!</definedName>
    <definedName name="RF12.5_E">#REF!</definedName>
    <definedName name="RF15_A">#REF!</definedName>
    <definedName name="RF15_B">#REF!</definedName>
    <definedName name="RF15_C">#REF!</definedName>
    <definedName name="RF15_D">#REF!</definedName>
    <definedName name="RF15_E">#REF!</definedName>
    <definedName name="RF18_A">#REF!</definedName>
    <definedName name="RF18_B">#REF!</definedName>
    <definedName name="RF18_C">#REF!</definedName>
    <definedName name="RF18_D">#REF!</definedName>
    <definedName name="RF18_E">#REF!</definedName>
    <definedName name="RF20_A">#REF!</definedName>
    <definedName name="RF20_B">#REF!</definedName>
    <definedName name="RF20_C">#REF!</definedName>
    <definedName name="RF20_D">#REF!</definedName>
    <definedName name="RF20_E">#REF!</definedName>
    <definedName name="RF25_A">#REF!</definedName>
    <definedName name="RF25_B">#REF!</definedName>
    <definedName name="RF25_C">#REF!</definedName>
    <definedName name="RF25_D">#REF!</definedName>
    <definedName name="RF25_E">#REF!</definedName>
    <definedName name="RFI12.5">#REF!</definedName>
    <definedName name="RFI12.5_A">#REF!</definedName>
    <definedName name="RFI12.5_B">#REF!</definedName>
    <definedName name="RFI12.5_C">#REF!</definedName>
    <definedName name="RFI12.5_D">#REF!</definedName>
    <definedName name="RFI12.5_E">#REF!</definedName>
    <definedName name="RFI15_A">#REF!</definedName>
    <definedName name="RFI15_B">#REF!</definedName>
    <definedName name="RFI15_C">#REF!</definedName>
    <definedName name="RFI15_D">#REF!</definedName>
    <definedName name="RFI15_E">#REF!</definedName>
    <definedName name="rg">#REF!</definedName>
    <definedName name="Rídící_systém">#REF!</definedName>
    <definedName name="RIDURIT15">#REF!</definedName>
    <definedName name="RIDURIT15_A">#REF!</definedName>
    <definedName name="RIDURIT15_B">#REF!</definedName>
    <definedName name="RIDURIT15_C">#REF!</definedName>
    <definedName name="RIDURIT15_D">#REF!</definedName>
    <definedName name="RIDURIT15_E">#REF!</definedName>
    <definedName name="RIDURIT20">#REF!</definedName>
    <definedName name="RIDURIT20_A">#REF!</definedName>
    <definedName name="RIDURIT20_B">#REF!</definedName>
    <definedName name="RIDURIT20_C">#REF!</definedName>
    <definedName name="RIDURIT20_D">#REF!</definedName>
    <definedName name="RIDURIT20_E">#REF!</definedName>
    <definedName name="RIDURIT25">#REF!</definedName>
    <definedName name="RIDURIT25_A">#REF!</definedName>
    <definedName name="RIDURIT25_B">#REF!</definedName>
    <definedName name="RIDURIT25_C">#REF!</definedName>
    <definedName name="RIDURIT25_D">#REF!</definedName>
    <definedName name="RIDURIT25_E">#REF!</definedName>
    <definedName name="RIFLEX10">#REF!</definedName>
    <definedName name="RIFLEX10_A">#REF!</definedName>
    <definedName name="RIFLEX10_B">#REF!</definedName>
    <definedName name="RIFLEX10_C">#REF!</definedName>
    <definedName name="RIFLEX10_D">#REF!</definedName>
    <definedName name="RIFLEX10_E">#REF!</definedName>
    <definedName name="RIFLEX12.5">#REF!</definedName>
    <definedName name="RIFLEX12.5_A">#REF!</definedName>
    <definedName name="RIFLEX12.5_B">#REF!</definedName>
    <definedName name="RIFLEX12.5_C">#REF!</definedName>
    <definedName name="RIFLEX12.5_D">#REF!</definedName>
    <definedName name="RIFLEX12.5_E">#REF!</definedName>
    <definedName name="RIFLEX6">#REF!</definedName>
    <definedName name="RIFLEX6_A">#REF!</definedName>
    <definedName name="RIFLEX6_B">#REF!</definedName>
    <definedName name="RIFLEX6_C">#REF!</definedName>
    <definedName name="RIFLEX6_D">#REF!</definedName>
    <definedName name="RIFLEX6_E">#REF!</definedName>
    <definedName name="RIGIDUR">#REF!</definedName>
    <definedName name="RIGIDUR_A">#REF!</definedName>
    <definedName name="RIGIDUR_B">#REF!</definedName>
    <definedName name="RIGIDUR_C">#REF!</definedName>
    <definedName name="RIGIDUR_D">#REF!</definedName>
    <definedName name="RIGIDUR_E">#REF!</definedName>
    <definedName name="RIGIDUR10MF">#REF!</definedName>
    <definedName name="RIGIDUR10MF_A">#REF!</definedName>
    <definedName name="RIGIDUR10MF_B">#REF!</definedName>
    <definedName name="RIGIDUR10MF_C">#REF!</definedName>
    <definedName name="RIGIDUR10MF_D">#REF!</definedName>
    <definedName name="RIGIDUR10MF_E">#REF!</definedName>
    <definedName name="RIGIDUR10MM">#REF!</definedName>
    <definedName name="RIGIDUR10MM_A">#REF!</definedName>
    <definedName name="RIGIDUR10MM_B">#REF!</definedName>
    <definedName name="RIGIDUR10MM_C">#REF!</definedName>
    <definedName name="RIGIDUR10MM_D">#REF!</definedName>
    <definedName name="RIGIDUR10MM_E">#REF!</definedName>
    <definedName name="RIGIDUR12.5MM">#REF!</definedName>
    <definedName name="RIGIDUR12.5MM_A">#REF!</definedName>
    <definedName name="RIGIDUR12.5MM_B">#REF!</definedName>
    <definedName name="RIGIDUR12.5MM_C">#REF!</definedName>
    <definedName name="RIGIDUR12.5MM_D">#REF!</definedName>
    <definedName name="RIGIDUR12.5MM_E">#REF!</definedName>
    <definedName name="RIGIDUR20PS">#REF!</definedName>
    <definedName name="RIGIDUR20PS_A">#REF!</definedName>
    <definedName name="RIGIDUR20PS_B">#REF!</definedName>
    <definedName name="RIGIDUR20PS_C">#REF!</definedName>
    <definedName name="RIGIDUR20PS_D">#REF!</definedName>
    <definedName name="RIGIDUR20PS_E">#REF!</definedName>
    <definedName name="RIGIDUR30PS">#REF!</definedName>
    <definedName name="RIGIDUR30PS_A">#REF!</definedName>
    <definedName name="RIGIDUR30PS_B">#REF!</definedName>
    <definedName name="RIGIDUR30PS_C">#REF!</definedName>
    <definedName name="RIGIDUR30PS_D">#REF!</definedName>
    <definedName name="RIGIDUR30PS_E">#REF!</definedName>
    <definedName name="RIGIPLAN">#REF!</definedName>
    <definedName name="RIGIPLAN_A">#REF!</definedName>
    <definedName name="RIGIPLAN_B">#REF!</definedName>
    <definedName name="RIGIPLAN_C">#REF!</definedName>
    <definedName name="RIGIPLAN_D">#REF!</definedName>
    <definedName name="RIGIPLAN_E">#REF!</definedName>
    <definedName name="RIGIPLAN10MF">#REF!</definedName>
    <definedName name="RIGIPLAN10MF_A">#REF!</definedName>
    <definedName name="RIGIPLAN10MF_B">#REF!</definedName>
    <definedName name="RIGIPLAN10MF_C">#REF!</definedName>
    <definedName name="RIGIPLAN10MF_D">#REF!</definedName>
    <definedName name="RIGIPLAN10MF_E">#REF!</definedName>
    <definedName name="RIGIPLAN125">#REF!</definedName>
    <definedName name="RIGIPLAN125_A">#REF!</definedName>
    <definedName name="RIGIPLAN125_B">#REF!</definedName>
    <definedName name="RIGIPLAN125_C">#REF!</definedName>
    <definedName name="RIGIPLAN125_D">#REF!</definedName>
    <definedName name="RIGIPLAN125_E">#REF!</definedName>
    <definedName name="RIGIPLAN20PS">#REF!</definedName>
    <definedName name="RIGIPLAN20PS_A">#REF!</definedName>
    <definedName name="RIGIPLAN20PS_B">#REF!</definedName>
    <definedName name="RIGIPLAN20PS_C">#REF!</definedName>
    <definedName name="RIGIPLAN20PS_D">#REF!</definedName>
    <definedName name="RIGIPLAN20PS_E">#REF!</definedName>
    <definedName name="RIGIPLANLEPIDLO_A">#REF!</definedName>
    <definedName name="RIGIPLANLEPIDLO_B">#REF!</definedName>
    <definedName name="RIGIPLANLEPIDLO_C">#REF!</definedName>
    <definedName name="RIGIPLANLEPIDLO_D">#REF!</definedName>
    <definedName name="RIGIPLANLEPIDLO_E">#REF!</definedName>
    <definedName name="RIGIPLANSTERKA">#REF!</definedName>
    <definedName name="RIGIPLANSTERKA_A">#REF!</definedName>
    <definedName name="RIGIPLANSTERKA_B">#REF!</definedName>
    <definedName name="RIGIPLANSTERKA_C">#REF!</definedName>
    <definedName name="RIGIPLANSTERKA_D">#REF!</definedName>
    <definedName name="RIGIPLANSTERKA_E">#REF!</definedName>
    <definedName name="RIGISTILCD">#REF!</definedName>
    <definedName name="RIGISTILCD_A">#REF!</definedName>
    <definedName name="RIGISTILCD_B">#REF!</definedName>
    <definedName name="RIGISTILCD_C">#REF!</definedName>
    <definedName name="RIGISTILCD_D">#REF!</definedName>
    <definedName name="RIGISTILCD_E">#REF!</definedName>
    <definedName name="RIGISTILUD">#REF!</definedName>
    <definedName name="RIGISTILUD_A">#REF!</definedName>
    <definedName name="RIGISTILUD_B">#REF!</definedName>
    <definedName name="RIGISTILUD_C">#REF!</definedName>
    <definedName name="RIGISTILUD_D">#REF!</definedName>
    <definedName name="RIGISTILUD_E">#REF!</definedName>
    <definedName name="RIGITHERM20NF_A">#REF!</definedName>
    <definedName name="RIGITHERM20NF_B">#REF!</definedName>
    <definedName name="RIGITHERM20NF_C">#REF!</definedName>
    <definedName name="RIGITHERM20NF_D">#REF!</definedName>
    <definedName name="RIGITHERM20NF_E">#REF!</definedName>
    <definedName name="RIGITHERM20PS">#REF!</definedName>
    <definedName name="RIGITHERM20PS_A">#REF!</definedName>
    <definedName name="RIGITHERM20PS_B">#REF!</definedName>
    <definedName name="RIGITHERM20PS_C">#REF!</definedName>
    <definedName name="RIGITHERM20PS_D">#REF!</definedName>
    <definedName name="RIGITHERM20PS_E">#REF!</definedName>
    <definedName name="RIGITHERM30PS">#REF!</definedName>
    <definedName name="RIGITHERM30PS_A">#REF!</definedName>
    <definedName name="RIGITHERM30PS_B">#REF!</definedName>
    <definedName name="RIGITHERM30PS_C">#REF!</definedName>
    <definedName name="RIGITHERM30PS_D">#REF!</definedName>
    <definedName name="RIGITHERM30PS_E">#REF!</definedName>
    <definedName name="RIGITHERM40PS">#REF!</definedName>
    <definedName name="RIGITHERM40PS_A">#REF!</definedName>
    <definedName name="RIGITHERM40PS_B">#REF!</definedName>
    <definedName name="RIGITHERM40PS_C">#REF!</definedName>
    <definedName name="RIGITHERM40PS_D">#REF!</definedName>
    <definedName name="RIGITHERM40PS_E">#REF!</definedName>
    <definedName name="RIGITHERM50PS">#REF!</definedName>
    <definedName name="RIGITHERM50PS_A">#REF!</definedName>
    <definedName name="RIGITHERM50PS_B">#REF!</definedName>
    <definedName name="RIGITHERM50PS_C">#REF!</definedName>
    <definedName name="RIGITHERM50PS_D">#REF!</definedName>
    <definedName name="RIGITHERM50PS_E">#REF!</definedName>
    <definedName name="RIGITHERM60PS">#REF!</definedName>
    <definedName name="RIGITHERM60PS_A">#REF!</definedName>
    <definedName name="RIGITHERM60PS_B">#REF!</definedName>
    <definedName name="RIGITHERM60PS_C">#REF!</definedName>
    <definedName name="RIGITHERM60PS_D">#REF!</definedName>
    <definedName name="RIGITHERM60PS_E">#REF!</definedName>
    <definedName name="RIGITHERM70PS">#REF!</definedName>
    <definedName name="RIGITHERM70PS_A">#REF!</definedName>
    <definedName name="RIGITHERM70PS_B">#REF!</definedName>
    <definedName name="RIGITHERM70PS_C">#REF!</definedName>
    <definedName name="RIGITHERM70PS_D">#REF!</definedName>
    <definedName name="RIGITHERM70PS_E">#REF!</definedName>
    <definedName name="Rok_nabídky">#REF!</definedName>
    <definedName name="Rok_nabídky_1">0</definedName>
    <definedName name="Rok_nabídky_2">#REF!</definedName>
    <definedName name="rozp_X">#REF!,#REF!,#REF!,#REF!,#REF!,#REF!,#REF!,#REF!,#REF!,#REF!,#REF!,#REF!,#REF!,#REF!,#REF!,#REF!,#REF!,#REF!,#REF!,#REF!</definedName>
    <definedName name="Rozpočet">#REF!</definedName>
    <definedName name="rozvržení_rozp">#REF!</definedName>
    <definedName name="RV">#REF!</definedName>
    <definedName name="RYCHLOSROUB2123525">#REF!</definedName>
    <definedName name="RYCHLOSROUB2123525_A">#REF!</definedName>
    <definedName name="RYCHLOSROUB2123525_B">#REF!</definedName>
    <definedName name="RYCHLOSROUB2123525_C">#REF!</definedName>
    <definedName name="RYCHLOSROUB2123525_D">#REF!</definedName>
    <definedName name="RYCHLOSROUB2123525_E">#REF!</definedName>
    <definedName name="RYCHLOSROUB2123535">#REF!</definedName>
    <definedName name="RYCHLOSROUB2123535_A">#REF!</definedName>
    <definedName name="RYCHLOSROUB2123535_B">#REF!</definedName>
    <definedName name="RYCHLOSROUB2123535_C">#REF!</definedName>
    <definedName name="RYCHLOSROUB2123535_D">#REF!</definedName>
    <definedName name="RYCHLOSROUB2123535_E">#REF!</definedName>
    <definedName name="RYCHLOSROUB2123545">#REF!</definedName>
    <definedName name="RYCHLOSROUB2123545_A">#REF!</definedName>
    <definedName name="RYCHLOSROUB2123545_B">#REF!</definedName>
    <definedName name="RYCHLOSROUB2123545_C">#REF!</definedName>
    <definedName name="RYCHLOSROUB2123545_D">#REF!</definedName>
    <definedName name="RYCHLOSROUB2123545_E">#REF!</definedName>
    <definedName name="RYCHLOSROUB2123555">#REF!</definedName>
    <definedName name="RYCHLOSROUB2123555_A">#REF!</definedName>
    <definedName name="RYCHLOSROUB2123555_B">#REF!</definedName>
    <definedName name="RYCHLOSROUB2123555_C">#REF!</definedName>
    <definedName name="RYCHLOSROUB2123555_D">#REF!</definedName>
    <definedName name="RYCHLOSROUB2123555_E">#REF!</definedName>
    <definedName name="RYCHLOZAVESKAZETOVY">#REF!</definedName>
    <definedName name="RYCHLOZAVESKAZETOVY_A">#REF!</definedName>
    <definedName name="RYCHLOZAVESKAZETOVY_B">#REF!</definedName>
    <definedName name="RYCHLOZAVESKAZETOVY_C">#REF!</definedName>
    <definedName name="RYCHLOZAVESKAZETOVY_D">#REF!</definedName>
    <definedName name="RYCHLOZAVESKAZETOVY_E">#REF!</definedName>
    <definedName name="RYCHLOZAVESPEROVY">#REF!</definedName>
    <definedName name="RYCHLOZAVESPEROVY_A">#REF!</definedName>
    <definedName name="RYCHLOZAVESPEROVY_B">#REF!</definedName>
    <definedName name="RYCHLOZAVESPEROVY_C">#REF!</definedName>
    <definedName name="RYCHLOZAVESPEROVY_D">#REF!</definedName>
    <definedName name="RYCHLOZAVESPEROVY_E">#REF!</definedName>
    <definedName name="RYCHLOZAVESPEROVYCTYRBODOVY">#REF!</definedName>
    <definedName name="RYCHLOZAVESPEROVYCTYRBODOVY_A">#REF!</definedName>
    <definedName name="RYCHLOZAVESPEROVYCTYRBODOVY_B">#REF!</definedName>
    <definedName name="RYCHLOZAVESPEROVYCTYRBODOVY_C">#REF!</definedName>
    <definedName name="RYCHLOZAVESPEROVYCTYRBODOVY_D">#REF!</definedName>
    <definedName name="RYCHLOZAVESPEROVYCTYRBODOVY_E">#REF!</definedName>
    <definedName name="RYCHLOZAVESPEROVYDREVO">#REF!</definedName>
    <definedName name="RYCHLOZAVESPEROVYDREVO_A">#REF!</definedName>
    <definedName name="RYCHLOZAVESPEROVYDREVO_B">#REF!</definedName>
    <definedName name="RYCHLOZAVESPEROVYDREVO_C">#REF!</definedName>
    <definedName name="RYCHLOZAVESPEROVYDREVO_D">#REF!</definedName>
    <definedName name="RYCHLOZAVESPEROVYDREVO_E">#REF!</definedName>
    <definedName name="S">#REF!</definedName>
    <definedName name="SAMOLEPICIPASKA">#REF!</definedName>
    <definedName name="SAMOLEPICIPASKA_A">#REF!</definedName>
    <definedName name="SAMOLEPICIPASKA_B">#REF!</definedName>
    <definedName name="SAMOLEPICIPASKA_C">#REF!</definedName>
    <definedName name="SAMOLEPICIPASKA_D">#REF!</definedName>
    <definedName name="SAMOLEPICIPASKA_E">#REF!</definedName>
    <definedName name="SC">#REF!</definedName>
    <definedName name="SC_12">#REF!</definedName>
    <definedName name="SC_34">#REF!</definedName>
    <definedName name="SC_50">#REF!</definedName>
    <definedName name="sdf">#REF!</definedName>
    <definedName name="sfasdfa">#REF!</definedName>
    <definedName name="SILIKON">#REF!</definedName>
    <definedName name="SILIKON_A">#REF!</definedName>
    <definedName name="SILIKON_B">#REF!</definedName>
    <definedName name="SILIKON_C">#REF!</definedName>
    <definedName name="SILIKON_D">#REF!</definedName>
    <definedName name="SILIKON_E">#REF!</definedName>
    <definedName name="SILIKONSANITARNI">#REF!</definedName>
    <definedName name="SILIKONSANITARNI_A">#REF!</definedName>
    <definedName name="SILIKONSANITARNI_B">#REF!</definedName>
    <definedName name="SILIKONSANITARNI_C">#REF!</definedName>
    <definedName name="SILIKONSANITARNI_D">#REF!</definedName>
    <definedName name="SILIKONSANITARNI_E">#REF!</definedName>
    <definedName name="SKELNAPASKA">#REF!</definedName>
    <definedName name="SKELNAPASKA_A">#REF!</definedName>
    <definedName name="SKELNAPASKA_B">#REF!</definedName>
    <definedName name="SKELNAPASKA_C">#REF!</definedName>
    <definedName name="SKELNAPASKA_D">#REF!</definedName>
    <definedName name="SKELNAPASKA_E">#REF!</definedName>
    <definedName name="Sklad">#REF!</definedName>
    <definedName name="skuska">#N/A</definedName>
    <definedName name="Sl_sk_1">#REF!</definedName>
    <definedName name="Sl_sk_2">#REF!</definedName>
    <definedName name="Sleva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n">#REF!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O01_06___STAVEBNÍ_OBJEKT">#REF!</definedName>
    <definedName name="SOKLOVALISTAPVC_A">#REF!</definedName>
    <definedName name="SOKLOVALISTAPVC_B">#REF!</definedName>
    <definedName name="SOKLOVALISTAPVC_C">#REF!</definedName>
    <definedName name="SOKLOVALISTAPVC_D">#REF!</definedName>
    <definedName name="SOKLOVALISTAPVC_E">#REF!</definedName>
    <definedName name="Specifikace">#REF!</definedName>
    <definedName name="Specifikace_1">0</definedName>
    <definedName name="Specifikace_2">#REF!</definedName>
    <definedName name="Spodek">#REF!</definedName>
    <definedName name="SPOJKACDRIGISTIL">#REF!</definedName>
    <definedName name="SPOJKACDRIGISTIL_A">#REF!</definedName>
    <definedName name="SPOJKACDRIGISTIL_B">#REF!</definedName>
    <definedName name="SPOJKACDRIGISTIL_C">#REF!</definedName>
    <definedName name="SPOJKACDRIGISTIL_D">#REF!</definedName>
    <definedName name="SPOJKACDRIGISTIL_E">#REF!</definedName>
    <definedName name="SPOJKACDUROVNOVA">#REF!</definedName>
    <definedName name="SPOJKACDUROVNOVA_A">#REF!</definedName>
    <definedName name="SPOJKACDUROVNOVA_B">#REF!</definedName>
    <definedName name="SPOJKACDUROVNOVA_C">#REF!</definedName>
    <definedName name="SPOJKACDUROVNOVA_D">#REF!</definedName>
    <definedName name="SPOJKACDUROVNOVA_E">#REF!</definedName>
    <definedName name="SPOJOVACIKUSCD">#REF!</definedName>
    <definedName name="SPOJOVACIKUSCD_A">#REF!</definedName>
    <definedName name="SPOJOVACIKUSCD_B">#REF!</definedName>
    <definedName name="SPOJOVACIKUSCD_C">#REF!</definedName>
    <definedName name="SPOJOVACIKUSCD_D">#REF!</definedName>
    <definedName name="SPOJOVACIKUSCD_E">#REF!</definedName>
    <definedName name="SROUBKPATKAM">#REF!</definedName>
    <definedName name="SROUBKPATKAM_A">#REF!</definedName>
    <definedName name="SROUBKPATKAM_B">#REF!</definedName>
    <definedName name="SROUBKPATKAM_C">#REF!</definedName>
    <definedName name="SROUBKPATKAM_D">#REF!</definedName>
    <definedName name="SROUBKPATKAM_E">#REF!</definedName>
    <definedName name="SROUBRIDURIT3535">#REF!</definedName>
    <definedName name="SROUBRIDURIT3535_A">#REF!</definedName>
    <definedName name="SROUBRIDURIT3535_B">#REF!</definedName>
    <definedName name="SROUBRIDURIT3535_C">#REF!</definedName>
    <definedName name="SROUBRIDURIT3535_D">#REF!</definedName>
    <definedName name="SROUBRIDURIT3535_E">#REF!</definedName>
    <definedName name="SROUBRIDURIT3545">#REF!</definedName>
    <definedName name="SROUBRIDURIT3545_A">#REF!</definedName>
    <definedName name="SROUBRIDURIT3545_B">#REF!</definedName>
    <definedName name="SROUBRIDURIT3545_C">#REF!</definedName>
    <definedName name="SROUBRIDURIT3545_D">#REF!</definedName>
    <definedName name="SROUBRIDURIT3545_E">#REF!</definedName>
    <definedName name="SROUBRIDURIT3555_A">#REF!</definedName>
    <definedName name="SROUBRIDURIT3555_B">#REF!</definedName>
    <definedName name="SROUBRIDURIT3555_C">#REF!</definedName>
    <definedName name="SROUBRIDURIT3555_D">#REF!</definedName>
    <definedName name="SROUBRIDURIT3555_E">#REF!</definedName>
    <definedName name="SROUBSHROTEM2213525">#REF!</definedName>
    <definedName name="SROUBSHROTEM2213525_A">#REF!</definedName>
    <definedName name="SROUBSHROTEM2213525_B">#REF!</definedName>
    <definedName name="SROUBSHROTEM2213525_C">#REF!</definedName>
    <definedName name="SROUBSHROTEM2213525_D">#REF!</definedName>
    <definedName name="SROUBSHROTEM2213525_E">#REF!</definedName>
    <definedName name="SROUBSHROTEM2213535">#REF!</definedName>
    <definedName name="SROUBSHROTEM2213535_A">#REF!</definedName>
    <definedName name="SROUBSHROTEM2213535_B">#REF!</definedName>
    <definedName name="SROUBSHROTEM2213535_C">#REF!</definedName>
    <definedName name="SROUBSHROTEM2213535_D">#REF!</definedName>
    <definedName name="SROUBSHROTEM2213535_E">#REF!</definedName>
    <definedName name="SROUBSHROTEM2213545">#REF!</definedName>
    <definedName name="SROUBSHROTEM2213545_A">#REF!</definedName>
    <definedName name="SROUBSHROTEM2213545_B">#REF!</definedName>
    <definedName name="SROUBSHROTEM2213545_C">#REF!</definedName>
    <definedName name="SROUBSHROTEM2213545_D">#REF!</definedName>
    <definedName name="SROUBSHROTEM2213545_E">#REF!</definedName>
    <definedName name="SROUBSHROTEM2213560">#REF!</definedName>
    <definedName name="SROUBSHROTEM2213560_A">#REF!</definedName>
    <definedName name="SROUBSHROTEM2213560_B">#REF!</definedName>
    <definedName name="SROUBSHROTEM2213560_C">#REF!</definedName>
    <definedName name="SROUBSHROTEM2213560_D">#REF!</definedName>
    <definedName name="SROUBSHROTEM2213560_E">#REF!</definedName>
    <definedName name="SROUBSHROTEM2213570_A">#REF!</definedName>
    <definedName name="SROUBSHROTEM2213570_B">#REF!</definedName>
    <definedName name="SROUBSHROTEM2213570_C">#REF!</definedName>
    <definedName name="SROUBSHROTEM2213570_D">#REF!</definedName>
    <definedName name="SROUBSHROTEM2213570_E">#REF!</definedName>
    <definedName name="SROUBSPLOCHOUHLAVOU4214">#REF!</definedName>
    <definedName name="SROUBSPLOCHOUHLAVOU4214_A">#REF!</definedName>
    <definedName name="SROUBSPLOCHOUHLAVOU4214_B">#REF!</definedName>
    <definedName name="SROUBSPLOCHOUHLAVOU4214_C">#REF!</definedName>
    <definedName name="SROUBSPLOCHOUHLAVOU4214_D">#REF!</definedName>
    <definedName name="SROUBSPLOCHOUHLAVOU4214_E">#REF!</definedName>
    <definedName name="SROUBTEXY4213595">#REF!</definedName>
    <definedName name="SROUBTEXY4213595_A">#REF!</definedName>
    <definedName name="SROUBTEXY4213595_B">#REF!</definedName>
    <definedName name="SROUBTEXY4213595_C">#REF!</definedName>
    <definedName name="SROUBTEXY4213595_D">#REF!</definedName>
    <definedName name="SROUBTEXY4213595_E">#REF!</definedName>
    <definedName name="SROUBTEXYDLOUHY4213919">#REF!</definedName>
    <definedName name="SROUBTEXYDLOUHY4213919_A">#REF!</definedName>
    <definedName name="SROUBTEXYDLOUHY4213919_B">#REF!</definedName>
    <definedName name="SROUBTEXYDLOUHY4213919_C">#REF!</definedName>
    <definedName name="SROUBTEXYDLOUHY4213919_D">#REF!</definedName>
    <definedName name="SROUBTEXYDLOUHY4213919_E">#REF!</definedName>
    <definedName name="SROUBTEXYSTREDNI4214213">#REF!</definedName>
    <definedName name="SROUBTEXYSTREDNI4214213_A">#REF!</definedName>
    <definedName name="SROUBTEXYSTREDNI4214213_B">#REF!</definedName>
    <definedName name="SROUBTEXYSTREDNI4214213_C">#REF!</definedName>
    <definedName name="SROUBTEXYSTREDNI4214213_D">#REF!</definedName>
    <definedName name="SROUBTEXYSTREDNI4214213_E">#REF!</definedName>
    <definedName name="ssss">#REF!</definedName>
    <definedName name="SSSSS">'[1]01'!$A$8:#REF!,'[1]01'!$A$14:#REF!,'[1]01'!$A$20:#REF!,'[1]01'!$A$26:#REF!,'[1]01'!$A$32:#REF!,'[1]01'!$A$38:#REF!,'[1]01'!$A$44:#REF!,'[1]01'!$A$50:#REF!,'[1]01'!$A$56:#REF!,'[1]01'!$A$62:#REF!,'[1]01'!$A$68:#REF!,'[1]01'!$A$74:#REF!,'[1]01'!$A$80:#REF!,'[1]01'!$A$86:#REF!,'[1]01'!$A$92:#REF!,'[1]01'!$A$98:#REF!,'[1]01'!$A$104:#REF!,'[1]01'!$A$110:#REF!,'[1]01'!$A$116:#REF!,'[1]01'!$A$122:#REF!</definedName>
    <definedName name="ssssss">#REF!</definedName>
    <definedName name="STANDARD">#REF!</definedName>
    <definedName name="STANDARD_A">#REF!</definedName>
    <definedName name="STANDARD_B">#REF!</definedName>
    <definedName name="STANDARD_C">#REF!</definedName>
    <definedName name="STANDARD_D">#REF!</definedName>
    <definedName name="STANDARD_E">#REF!</definedName>
    <definedName name="STAVECITRMEN35">#REF!</definedName>
    <definedName name="STAVECITRMEN35_A">#REF!</definedName>
    <definedName name="STAVECITRMEN35_B">#REF!</definedName>
    <definedName name="STAVECITRMEN35_C">#REF!</definedName>
    <definedName name="STAVECITRMEN35_D">#REF!</definedName>
    <definedName name="STAVECITRMEN35_E">#REF!</definedName>
    <definedName name="STAVECITRMEN65">#REF!</definedName>
    <definedName name="STAVECITRMEN65_A">#REF!</definedName>
    <definedName name="STAVECITRMEN65_B">#REF!</definedName>
    <definedName name="STAVECITRMEN65_C">#REF!</definedName>
    <definedName name="STAVECITRMEN65_D">#REF!</definedName>
    <definedName name="STAVECITRMEN65_E">#REF!</definedName>
    <definedName name="STAVECITRMEN95">#REF!</definedName>
    <definedName name="STAVECITRMEN95_A">#REF!</definedName>
    <definedName name="STAVECITRMEN95_B">#REF!</definedName>
    <definedName name="STAVECITRMEN95_C">#REF!</definedName>
    <definedName name="STAVECITRMEN95_D">#REF!</definedName>
    <definedName name="STAVECITRMEN95_E">#REF!</definedName>
    <definedName name="STROPNIHREBDN6">#REF!</definedName>
    <definedName name="STROPNIHREBDN6_A">#REF!</definedName>
    <definedName name="STROPNIHREBDN6_B">#REF!</definedName>
    <definedName name="STROPNIHREBDN6_C">#REF!</definedName>
    <definedName name="STROPNIHREBDN6_D">#REF!</definedName>
    <definedName name="STROPNIHREBDN6_E">#REF!</definedName>
    <definedName name="subslevy">#REF!</definedName>
    <definedName name="sum_memrekapdph">#REF!</definedName>
    <definedName name="sum_prekap">#REF!</definedName>
    <definedName name="sumpok">#REF!</definedName>
    <definedName name="SUPER">#REF!</definedName>
    <definedName name="SUPER_A">#REF!</definedName>
    <definedName name="SUPER_B">#REF!</definedName>
    <definedName name="SUPER_C">#REF!</definedName>
    <definedName name="SUPER_D">#REF!</definedName>
    <definedName name="SUPER_E">#REF!</definedName>
    <definedName name="SVORKANOSNIKU130210">#REF!</definedName>
    <definedName name="SVORKANOSNIKU130210_A">#REF!</definedName>
    <definedName name="SVORKANOSNIKU130210_B">#REF!</definedName>
    <definedName name="SVORKANOSNIKU130210_C">#REF!</definedName>
    <definedName name="SVORKANOSNIKU130210_D">#REF!</definedName>
    <definedName name="SVORKANOSNIKU130210_E">#REF!</definedName>
    <definedName name="SVORKANOSNIKU5085">#REF!</definedName>
    <definedName name="SVORKANOSNIKU5085_A">#REF!</definedName>
    <definedName name="SVORKANOSNIKU5085_B">#REF!</definedName>
    <definedName name="SVORKANOSNIKU5085_C">#REF!</definedName>
    <definedName name="SVORKANOSNIKU5085_D">#REF!</definedName>
    <definedName name="SVORKANOSNIKU5085_E">#REF!</definedName>
    <definedName name="SVORKANOSNIKU85130">#REF!</definedName>
    <definedName name="SVORKANOSNIKU85130_A">#REF!</definedName>
    <definedName name="SVORKANOSNIKU85130_B">#REF!</definedName>
    <definedName name="SVORKANOSNIKU85130_C">#REF!</definedName>
    <definedName name="SVORKANOSNIKU85130_D">#REF!</definedName>
    <definedName name="SVORKANOSNIKU85130_E">#REF!</definedName>
    <definedName name="SWnákup">#REF!</definedName>
    <definedName name="SWprodej">#REF!</definedName>
    <definedName name="sz_be">#REF!</definedName>
    <definedName name="sz_ma">#REF!</definedName>
    <definedName name="sz_pf">#REF!</definedName>
    <definedName name="sz_sc">#REF!</definedName>
    <definedName name="sz_sch">#REF!</definedName>
    <definedName name="sz_so">#REF!</definedName>
    <definedName name="sz_sp">#REF!</definedName>
    <definedName name="sz_st">#REF!</definedName>
    <definedName name="T">#REF!</definedName>
    <definedName name="T1_12">#REF!</definedName>
    <definedName name="T1_34">#REF!</definedName>
    <definedName name="T1_50">#REF!</definedName>
    <definedName name="TABLE_1">"$xx.$#REF!$#REF!:$#REF!$#REF!"</definedName>
    <definedName name="TABLE_10_1">"$xx.$#REF!$#REF!:$#REF!$#REF!"</definedName>
    <definedName name="TABLE_11_1">"$xx.$#REF!$#REF!:$#REF!$#REF!"</definedName>
    <definedName name="TABLE_12_1">"$xx.$#REF!$#REF!:$#REF!$#REF!"</definedName>
    <definedName name="TABLE_13_1">"$xx.$#REF!$#REF!:$#REF!$#REF!"</definedName>
    <definedName name="TABLE_2_1">"$xx.$#REF!$#REF!:$#REF!$#REF!"</definedName>
    <definedName name="TABLE_3_1">"$xx.$#REF!$#REF!:$#REF!$#REF!"</definedName>
    <definedName name="TABLE_4_1">"$xx.$#REF!$#REF!:$#REF!$#REF!"</definedName>
    <definedName name="TABLE_5_1">"$xx.$#REF!$#REF!:$#REF!$#REF!"</definedName>
    <definedName name="TABLE_6_1">"$xx.$#REF!$#REF!:$#REF!$#REF!"</definedName>
    <definedName name="TABLE_7_1">"$xx.$#REF!$#REF!:$#REF!$#REF!"</definedName>
    <definedName name="TABLE_8_1">"$xx.$#REF!$#REF!:$#REF!$#REF!"</definedName>
    <definedName name="TABLE_9_1">"$xx.$#REF!$#REF!:$#REF!$#REF!"</definedName>
    <definedName name="TAPETA_T1006">#REF!</definedName>
    <definedName name="TAPETA_T1006_A">#REF!</definedName>
    <definedName name="TAPETA_T1006_B">#REF!</definedName>
    <definedName name="TAPETA_T1006_C">#REF!</definedName>
    <definedName name="TAPETA_T1006_D">#REF!</definedName>
    <definedName name="TAPETA_T1006_E">#REF!</definedName>
    <definedName name="TECHROCK40MM">#REF!</definedName>
    <definedName name="TECHROCK40MM_A">#REF!</definedName>
    <definedName name="TECHROCK40MM_B">#REF!</definedName>
    <definedName name="TECHROCK40MM_C">#REF!</definedName>
    <definedName name="TECHROCK40MM_D">#REF!</definedName>
    <definedName name="TECHROCK40MM_E">#REF!</definedName>
    <definedName name="TECHROCK50MM">#REF!</definedName>
    <definedName name="TECHROCK50MM_A">#REF!</definedName>
    <definedName name="TECHROCK50MM_B">#REF!</definedName>
    <definedName name="TECHROCK50MM_C">#REF!</definedName>
    <definedName name="TECHROCK50MM_D">#REF!</definedName>
    <definedName name="TECHROCK50MM_E">#REF!</definedName>
    <definedName name="TECHROCK60KG50MM">#REF!</definedName>
    <definedName name="TECHROCK60KG50MM_A">#REF!</definedName>
    <definedName name="TECHROCK60KG50MM_B">#REF!</definedName>
    <definedName name="TECHROCK60KG50MM_C">#REF!</definedName>
    <definedName name="TECHROCK60KG50MM_D">#REF!</definedName>
    <definedName name="TECHROCK60KG50MM_E">#REF!</definedName>
    <definedName name="TESNENIPENOVE30">#REF!</definedName>
    <definedName name="TESNENIPENOVE30_A">#REF!</definedName>
    <definedName name="TESNENIPENOVE30_B">#REF!</definedName>
    <definedName name="TESNENIPENOVE30_C">#REF!</definedName>
    <definedName name="TESNENIPENOVE30_D">#REF!</definedName>
    <definedName name="TESNENIPENOVE30_E">#REF!</definedName>
    <definedName name="TESNENIPENOVE50">#REF!</definedName>
    <definedName name="TESNENIPENOVE50_A">#REF!</definedName>
    <definedName name="TESNENIPENOVE50_B">#REF!</definedName>
    <definedName name="TESNENIPENOVE50_C">#REF!</definedName>
    <definedName name="TESNENIPENOVE50_D">#REF!</definedName>
    <definedName name="TESNENIPENOVE50_E">#REF!</definedName>
    <definedName name="TESNENIPENOVE70">#REF!</definedName>
    <definedName name="TESNENIPENOVE70_A">#REF!</definedName>
    <definedName name="TESNENIPENOVE70_B">#REF!</definedName>
    <definedName name="TESNENIPENOVE70_C">#REF!</definedName>
    <definedName name="TESNENIPENOVE70_D">#REF!</definedName>
    <definedName name="TESNENIPENOVE70_E">#REF!</definedName>
    <definedName name="TESNENIPENOVE95">#REF!</definedName>
    <definedName name="TESNENIPENOVE95_A">#REF!</definedName>
    <definedName name="TESNENIPENOVE95_B">#REF!</definedName>
    <definedName name="TESNENIPENOVE95_C">#REF!</definedName>
    <definedName name="TESNENIPENOVE95_D">#REF!</definedName>
    <definedName name="TESNENIPENOVE95_E">#REF!</definedName>
    <definedName name="THERMATEX_FEINFRESKO_SK">#REF!</definedName>
    <definedName name="THERMATEX_FEINGELOCHT_SK">#REF!</definedName>
    <definedName name="THERMATEX_FENFRESKO_VT">#REF!</definedName>
    <definedName name="THERMATEX_LAGUNA">#REF!</definedName>
    <definedName name="Thermatex_Laguna_SK">#REF!</definedName>
    <definedName name="THERMATEXECOMIN">#REF!</definedName>
    <definedName name="THERMATEXECOMIN_A">#REF!</definedName>
    <definedName name="THERMATEXECOMIN_B">#REF!</definedName>
    <definedName name="THERMATEXECOMIN_C">#REF!</definedName>
    <definedName name="THERMATEXECOMIN_D">#REF!</definedName>
    <definedName name="THERMATEXECOMIN_E">#REF!</definedName>
    <definedName name="TK">#REF!</definedName>
    <definedName name="tłu">#REF!</definedName>
    <definedName name="TMELRIDURIT">#REF!</definedName>
    <definedName name="TMELRIDURIT_A">#REF!</definedName>
    <definedName name="TMELRIDURIT_B">#REF!</definedName>
    <definedName name="TMELRIDURIT_C">#REF!</definedName>
    <definedName name="TMELRIDURIT_D">#REF!</definedName>
    <definedName name="TMELRIDURIT_E">#REF!</definedName>
    <definedName name="top_memrekapdph">#REF!</definedName>
    <definedName name="top_phlavy">#REF!</definedName>
    <definedName name="top_rkap">#REF!</definedName>
    <definedName name="top_rozpocty">#REF!</definedName>
    <definedName name="top_rpolozky">#REF!</definedName>
    <definedName name="TP">#REF!</definedName>
    <definedName name="TRAMERE24">#REF!</definedName>
    <definedName name="TRAMERE24_A">#REF!</definedName>
    <definedName name="TRAMERE24_B">#REF!</definedName>
    <definedName name="TRAMERE24_C">#REF!</definedName>
    <definedName name="TRAMERE24_D">#REF!</definedName>
    <definedName name="TRAMERE24_E">#REF!</definedName>
    <definedName name="trew">#REF!</definedName>
    <definedName name="TRHACINYT">#REF!</definedName>
    <definedName name="TRHACINYT_A">#REF!</definedName>
    <definedName name="TRHACINYT_B">#REF!</definedName>
    <definedName name="TRHACINYT_C">#REF!</definedName>
    <definedName name="TRHACINYT_D">#REF!</definedName>
    <definedName name="TRHACINYT_E">#REF!</definedName>
    <definedName name="TWF14050_A">#REF!</definedName>
    <definedName name="TWF14050_B">#REF!</definedName>
    <definedName name="TWF14050_C">#REF!</definedName>
    <definedName name="TWF14050_D">#REF!</definedName>
    <definedName name="TWF14050_E">#REF!</definedName>
    <definedName name="TWF16075_A">#REF!</definedName>
    <definedName name="TWF16075_B">#REF!</definedName>
    <definedName name="TWF16075_C">#REF!</definedName>
    <definedName name="TWF16075_D">#REF!</definedName>
    <definedName name="TWF16075_E">#REF!</definedName>
    <definedName name="TWF180100_A">#REF!</definedName>
    <definedName name="TWF180100_B">#REF!</definedName>
    <definedName name="TWF180100_C">#REF!</definedName>
    <definedName name="TWF180100_D">#REF!</definedName>
    <definedName name="TWF180100_E">#REF!</definedName>
    <definedName name="TWP1100_A">#REF!</definedName>
    <definedName name="TWP1100_B">#REF!</definedName>
    <definedName name="TWP1100_C">#REF!</definedName>
    <definedName name="TWP1100_D">#REF!</definedName>
    <definedName name="TWP1100_E">#REF!</definedName>
    <definedName name="TWP1120_A">#REF!</definedName>
    <definedName name="TWP1120_B">#REF!</definedName>
    <definedName name="TWP1120_C">#REF!</definedName>
    <definedName name="TWP1120_D">#REF!</definedName>
    <definedName name="TWP1120_E">#REF!</definedName>
    <definedName name="TWP1140_A">#REF!</definedName>
    <definedName name="TWP1140_B">#REF!</definedName>
    <definedName name="TWP1140_C">#REF!</definedName>
    <definedName name="TWP1140_D">#REF!</definedName>
    <definedName name="TWP1140_E">#REF!</definedName>
    <definedName name="TWP140_A">#REF!</definedName>
    <definedName name="TWP140_B">#REF!</definedName>
    <definedName name="TWP140_C">#REF!</definedName>
    <definedName name="TWP140_D">#REF!</definedName>
    <definedName name="TWP140_E">#REF!</definedName>
    <definedName name="TWP150_A">#REF!</definedName>
    <definedName name="TWP150_B">#REF!</definedName>
    <definedName name="TWP150_C">#REF!</definedName>
    <definedName name="TWP150_D">#REF!</definedName>
    <definedName name="TWP150_E">#REF!</definedName>
    <definedName name="TWP160_A">#REF!</definedName>
    <definedName name="TWP160_B">#REF!</definedName>
    <definedName name="TWP160_C">#REF!</definedName>
    <definedName name="TWP160_D">#REF!</definedName>
    <definedName name="TWP160_E">#REF!</definedName>
    <definedName name="TWP180_A">#REF!</definedName>
    <definedName name="TWP180_B">#REF!</definedName>
    <definedName name="TWP180_C">#REF!</definedName>
    <definedName name="TWP180_D">#REF!</definedName>
    <definedName name="TWP180_E">#REF!</definedName>
    <definedName name="UA100_A">#REF!</definedName>
    <definedName name="UA100_B">#REF!</definedName>
    <definedName name="UA100_C">#REF!</definedName>
    <definedName name="UA100_D">#REF!</definedName>
    <definedName name="UA100_E">#REF!</definedName>
    <definedName name="UA50_A">#REF!</definedName>
    <definedName name="UA50_B">#REF!</definedName>
    <definedName name="UA50_C">#REF!</definedName>
    <definedName name="UA50_D">#REF!</definedName>
    <definedName name="UA50_E">#REF!</definedName>
    <definedName name="UA75_A">#REF!</definedName>
    <definedName name="UA75_B">#REF!</definedName>
    <definedName name="UA75_C">#REF!</definedName>
    <definedName name="UA75_D">#REF!</definedName>
    <definedName name="UA75_E">#REF!</definedName>
    <definedName name="UD28_A">#REF!</definedName>
    <definedName name="UD28_B">#REF!</definedName>
    <definedName name="UD28_C">#REF!</definedName>
    <definedName name="UD28_D">#REF!</definedName>
    <definedName name="UD28_E">#REF!</definedName>
    <definedName name="UD30_A">#REF!</definedName>
    <definedName name="UD30_B">#REF!</definedName>
    <definedName name="UD30_C">#REF!</definedName>
    <definedName name="UD30_D">#REF!</definedName>
    <definedName name="UD30_E">#REF!</definedName>
    <definedName name="UHELNIKSUVNYUA100_A">#REF!</definedName>
    <definedName name="UHELNIKSUVNYUA100_B">#REF!</definedName>
    <definedName name="UHELNIKSUVNYUA100_C">#REF!</definedName>
    <definedName name="UHELNIKSUVNYUA100_D">#REF!</definedName>
    <definedName name="UHELNIKSUVNYUA100_E">#REF!</definedName>
    <definedName name="UHELNIKSUVNYUA50_A">#REF!</definedName>
    <definedName name="UHELNIKSUVNYUA50_B">#REF!</definedName>
    <definedName name="UHELNIKSUVNYUA50_C">#REF!</definedName>
    <definedName name="UHELNIKSUVNYUA50_D">#REF!</definedName>
    <definedName name="UHELNIKSUVNYUA50_E">#REF!</definedName>
    <definedName name="UHELNIKSUVNYUA75_A">#REF!</definedName>
    <definedName name="UHELNIKSUVNYUA75_B">#REF!</definedName>
    <definedName name="UHELNIKSUVNYUA75_C">#REF!</definedName>
    <definedName name="UHELNIKSUVNYUA75_D">#REF!</definedName>
    <definedName name="UHELNIKSUVNYUA75_E">#REF!</definedName>
    <definedName name="UHLOVAKOTVA">#REF!</definedName>
    <definedName name="UHLOVAKOTVA_A">#REF!</definedName>
    <definedName name="UHLOVAKOTVA_B">#REF!</definedName>
    <definedName name="UHLOVAKOTVA_C">#REF!</definedName>
    <definedName name="UHLOVAKOTVA_D">#REF!</definedName>
    <definedName name="UHLOVAKOTVA_E">#REF!</definedName>
    <definedName name="UKONCLISTAALU13X24_A">#REF!</definedName>
    <definedName name="UKONCLISTAALU13X24_B">#REF!</definedName>
    <definedName name="UKONCLISTAALU13X24_C">#REF!</definedName>
    <definedName name="UKONCLISTAALU13X24_D">#REF!</definedName>
    <definedName name="UKONCLISTAALU13X24_E">#REF!</definedName>
    <definedName name="UKONCPROFILPVC20X12.5">#REF!</definedName>
    <definedName name="UKONCPROFILPVC20X12.5_A">#REF!</definedName>
    <definedName name="UKONCPROFILPVC20X12.5_B">#REF!</definedName>
    <definedName name="UKONCPROFILPVC20X12.5_C">#REF!</definedName>
    <definedName name="UKONCPROFILPVC20X12.5_D">#REF!</definedName>
    <definedName name="UKONCPROFILPVC20X12.5_E">#REF!</definedName>
    <definedName name="UKONCPROFILPVC20X15_A">#REF!</definedName>
    <definedName name="UKONCPROFILPVC20X15_B">#REF!</definedName>
    <definedName name="UKONCPROFILPVC20X15_C">#REF!</definedName>
    <definedName name="UKONCPROFILPVC20X15_D">#REF!</definedName>
    <definedName name="UKONCPROFILPVC20X15_E">#REF!</definedName>
    <definedName name="UPROFIL_A">#REF!</definedName>
    <definedName name="UPROFIL_B">#REF!</definedName>
    <definedName name="UPROFIL_C">#REF!</definedName>
    <definedName name="UPROFIL_D">#REF!</definedName>
    <definedName name="UPROFIL_E">#REF!</definedName>
    <definedName name="UPROFILALTEKO">#REF!</definedName>
    <definedName name="usd">#REF!</definedName>
    <definedName name="UV">#REF!</definedName>
    <definedName name="UW100_A">#REF!</definedName>
    <definedName name="UW100_B">#REF!</definedName>
    <definedName name="UW100_C">#REF!</definedName>
    <definedName name="UW100_D">#REF!</definedName>
    <definedName name="UW100_E">#REF!</definedName>
    <definedName name="UW100HRANA100">#REF!</definedName>
    <definedName name="UW100HRANA100_A">#REF!</definedName>
    <definedName name="UW100HRANA100_B">#REF!</definedName>
    <definedName name="UW100HRANA100_C">#REF!</definedName>
    <definedName name="UW100HRANA100_D">#REF!</definedName>
    <definedName name="UW100HRANA100_E">#REF!</definedName>
    <definedName name="UW150_A">#REF!</definedName>
    <definedName name="UW150_B">#REF!</definedName>
    <definedName name="UW150_C">#REF!</definedName>
    <definedName name="UW150_D">#REF!</definedName>
    <definedName name="UW150_E">#REF!</definedName>
    <definedName name="UW50_A">#REF!</definedName>
    <definedName name="UW50_B">#REF!</definedName>
    <definedName name="UW50_C">#REF!</definedName>
    <definedName name="UW50_D">#REF!</definedName>
    <definedName name="UW50_E">#REF!</definedName>
    <definedName name="UW75_A">#REF!</definedName>
    <definedName name="UW75_B">#REF!</definedName>
    <definedName name="UW75_C">#REF!</definedName>
    <definedName name="UW75_D">#REF!</definedName>
    <definedName name="UW75_E">#REF!</definedName>
    <definedName name="V">#REF!</definedName>
    <definedName name="VARIO">#REF!</definedName>
    <definedName name="VARIO_A">#REF!</definedName>
    <definedName name="VARIO_B">#REF!</definedName>
    <definedName name="VARIO_C">#REF!</definedName>
    <definedName name="VARIO_D">#REF!</definedName>
    <definedName name="VARIO_E">#REF!</definedName>
    <definedName name="VIKOELEKTROKRABICE">#REF!</definedName>
    <definedName name="VIKOELEKTROKRABICE_A">#REF!</definedName>
    <definedName name="VIKOELEKTROKRABICE_B">#REF!</definedName>
    <definedName name="VIKOELEKTROKRABICE_C">#REF!</definedName>
    <definedName name="VIKOELEKTROKRABICE_D">#REF!</definedName>
    <definedName name="VIKOELEKTROKRABICE_E">#REF!</definedName>
    <definedName name="vlevo">#REF!</definedName>
    <definedName name="VRUTDOSVISLYCHZAVESU4835">#REF!</definedName>
    <definedName name="VRUTDOSVISLYCHZAVESU4835_A">#REF!</definedName>
    <definedName name="VRUTDOSVISLYCHZAVESU4835_B">#REF!</definedName>
    <definedName name="VRUTDOSVISLYCHZAVESU4835_C">#REF!</definedName>
    <definedName name="VRUTDOSVISLYCHZAVESU4835_D">#REF!</definedName>
    <definedName name="VRUTDOSVISLYCHZAVESU4835_E">#REF!</definedName>
    <definedName name="VRUTDOSVISLYCHZAVESU4850">#REF!</definedName>
    <definedName name="VRUTDOSVISLYCHZAVESU4850_A">#REF!</definedName>
    <definedName name="VRUTDOSVISLYCHZAVESU4850_B">#REF!</definedName>
    <definedName name="VRUTDOSVISLYCHZAVESU4850_C">#REF!</definedName>
    <definedName name="VRUTDOSVISLYCHZAVESU4850_D">#REF!</definedName>
    <definedName name="VRUTDOSVISLYCHZAVESU4850_E">#REF!</definedName>
    <definedName name="výpočty">#REF!</definedName>
    <definedName name="vystup">#REF!</definedName>
    <definedName name="VZT">#REF!</definedName>
    <definedName name="W">#REF!</definedName>
    <definedName name="wrn.Tisk.">{#N/A,#N/A,FALSE,"Nabídka";#N/A,#N/A,FALSE,"Specifikace"}</definedName>
    <definedName name="WW">#REF!</definedName>
    <definedName name="WWW">#REF!</definedName>
    <definedName name="wwwwww">#REF!</definedName>
    <definedName name="WWWWWWWW">#REF!</definedName>
    <definedName name="X">#REF!</definedName>
    <definedName name="xxxx">#REF!</definedName>
    <definedName name="Z_0216E4A3_6182_11D6_9494_000102FA4DF4_.wvu.Cols">#REF!</definedName>
    <definedName name="Z_0216E4A3_6182_11D6_9494_000102FA4DF4_.wvu.PrintArea">#REF!</definedName>
    <definedName name="Z_0216E4A3_6182_11D6_9494_000102FA4DF4_.wvu.PrintTitles">#REF!</definedName>
    <definedName name="Z_1E8618C1_1B4D_11D4_B32D_0050046A422B_.wvu.PrintTitles">#REF!</definedName>
    <definedName name="Z_1E8618C1_1B4D_11D4_B32D_0050046A422B_.wvu.Rows">#REF!</definedName>
    <definedName name="Z_65AC2F60_1B4A_11D4_81C5_0050046A4233_.wvu.PrintTitles">#REF!</definedName>
    <definedName name="Z_65AC2F60_1B4A_11D4_81C5_0050046A4233_.wvu.Rows">#REF!</definedName>
    <definedName name="Z_A6D38DCC_6184_11D6_8FBA_000476959415_.wvu.Cols">#REF!</definedName>
    <definedName name="Z_A6D38DCC_6184_11D6_8FBA_000476959415_.wvu.PrintArea">#REF!</definedName>
    <definedName name="Z_A6D38DCC_6184_11D6_8FBA_000476959415_.wvu.PrintTitles">#REF!</definedName>
    <definedName name="zacatek">#REF!</definedName>
    <definedName name="zahrnsazby">#REF!</definedName>
    <definedName name="zahrnslevy">#REF!</definedName>
    <definedName name="Zakazka">#REF!</definedName>
    <definedName name="Zaklad22">#REF!</definedName>
    <definedName name="Zaklad5">#REF!</definedName>
    <definedName name="ZARUBEN800100">#REF!</definedName>
    <definedName name="ZARUBEN800100_A">#REF!</definedName>
    <definedName name="ZARUBEN800100_B">#REF!</definedName>
    <definedName name="ZARUBEN800100_C">#REF!</definedName>
    <definedName name="ZARUBEN800100_D">#REF!</definedName>
    <definedName name="ZARUBEN800100_E">#REF!</definedName>
    <definedName name="ZARUBEN800125">#REF!</definedName>
    <definedName name="ZARUBEN800125_A">#REF!</definedName>
    <definedName name="ZARUBEN800125_B">#REF!</definedName>
    <definedName name="ZARUBEN800125_C">#REF!</definedName>
    <definedName name="ZARUBEN800125_D">#REF!</definedName>
    <definedName name="ZARUBEN800125_E">#REF!</definedName>
    <definedName name="ZARUBEN800150">#REF!</definedName>
    <definedName name="ZARUBEN800150_A">#REF!</definedName>
    <definedName name="ZARUBEN800150_B">#REF!</definedName>
    <definedName name="ZARUBEN800150_C">#REF!</definedName>
    <definedName name="ZARUBEN800150_D">#REF!</definedName>
    <definedName name="ZARUBEN800150_E">#REF!</definedName>
    <definedName name="ZARUBEN80075">#REF!</definedName>
    <definedName name="ZARUBEN80075_A">#REF!</definedName>
    <definedName name="ZARUBEN80075_B">#REF!</definedName>
    <definedName name="ZARUBEN80075_C">#REF!</definedName>
    <definedName name="ZARUBEN80075_D">#REF!</definedName>
    <definedName name="ZARUBEN80075_E">#REF!</definedName>
    <definedName name="ZARUBENM1250100">#REF!</definedName>
    <definedName name="ZARUBENM1250100_A">#REF!</definedName>
    <definedName name="ZARUBENM1250100_B">#REF!</definedName>
    <definedName name="ZARUBENM1250100_C">#REF!</definedName>
    <definedName name="ZARUBENM1250100_D">#REF!</definedName>
    <definedName name="ZARUBENM1250100_E">#REF!</definedName>
    <definedName name="ZARUBENM1450100">#REF!</definedName>
    <definedName name="ZARUBENM1450100_A">#REF!</definedName>
    <definedName name="ZARUBENM1450100_B">#REF!</definedName>
    <definedName name="ZARUBENM1450100_C">#REF!</definedName>
    <definedName name="ZARUBENM1450100_D">#REF!</definedName>
    <definedName name="ZARUBENM1450100_E">#REF!</definedName>
    <definedName name="ZARUBENM800100">#REF!</definedName>
    <definedName name="ZARUBENM800100_A">#REF!</definedName>
    <definedName name="ZARUBENM800100_B">#REF!</definedName>
    <definedName name="ZARUBENM800100_C">#REF!</definedName>
    <definedName name="ZARUBENM800100_D">#REF!</definedName>
    <definedName name="ZARUBENM800100_E">#REF!</definedName>
    <definedName name="ZARUBENM800125">#REF!</definedName>
    <definedName name="ZARUBENM800125_A">#REF!</definedName>
    <definedName name="ZARUBENM800125_B">#REF!</definedName>
    <definedName name="ZARUBENM800125_C">#REF!</definedName>
    <definedName name="ZARUBENM800125_D">#REF!</definedName>
    <definedName name="ZARUBENM800125_E">#REF!</definedName>
    <definedName name="ZARUBENM800150">#REF!</definedName>
    <definedName name="ZARUBENM800150_A">#REF!</definedName>
    <definedName name="ZARUBENM800150_C">#REF!</definedName>
    <definedName name="ZARUBENM800150_D">#REF!</definedName>
    <definedName name="ZARUBENM800150_E">#REF!</definedName>
    <definedName name="ZARUBENMT1100100">#REF!</definedName>
    <definedName name="ZARUBENMT1100100_A">#REF!</definedName>
    <definedName name="ZARUBENMT1100100_B">#REF!</definedName>
    <definedName name="ZARUBENMT1100100_C">#REF!</definedName>
    <definedName name="ZARUBENMT1100100_D">#REF!</definedName>
    <definedName name="ZARUBENMT1100100_E">#REF!</definedName>
    <definedName name="ZARUBENMT1250100">#REF!</definedName>
    <definedName name="ZARUBENMT1250100_A">#REF!</definedName>
    <definedName name="ZARUBENMT1250100_B">#REF!</definedName>
    <definedName name="ZARUBENMT1250100_C">#REF!</definedName>
    <definedName name="ZARUBENMT1250100_D">#REF!</definedName>
    <definedName name="ZARUBENMT1250100_E">#REF!</definedName>
    <definedName name="ZARUBENMT1450100">#REF!</definedName>
    <definedName name="ZARUBENMT1450100_A">#REF!</definedName>
    <definedName name="ZARUBENMT1450100_B">#REF!</definedName>
    <definedName name="ZARUBENMT1450100_C">#REF!</definedName>
    <definedName name="ZARUBENMT1450100_D">#REF!</definedName>
    <definedName name="ZARUBENMT1450100_E">#REF!</definedName>
    <definedName name="ZARUBENMT800100">#REF!</definedName>
    <definedName name="ZARUBENMT800100_A">#REF!</definedName>
    <definedName name="ZARUBENMT800100_B">#REF!</definedName>
    <definedName name="ZARUBENMT800100_C">#REF!</definedName>
    <definedName name="ZARUBENMT800100_D">#REF!</definedName>
    <definedName name="ZARUBENMT800100_E">#REF!</definedName>
    <definedName name="ZARUBENMT800125">#REF!</definedName>
    <definedName name="ZARUBENMT800125_A">#REF!</definedName>
    <definedName name="ZARUBENMT800125_B">#REF!</definedName>
    <definedName name="ZARUBENMT800125_C">#REF!</definedName>
    <definedName name="ZARUBENMT800125_D">#REF!</definedName>
    <definedName name="ZARUBENMT800125_E">#REF!</definedName>
    <definedName name="ZARUBENMT800150">#REF!</definedName>
    <definedName name="ZARUBENMT800150_A">#REF!</definedName>
    <definedName name="ZARUBENMT800150_B">#REF!</definedName>
    <definedName name="ZARUBENMT800150_C">#REF!</definedName>
    <definedName name="ZARUBENMT800150_D">#REF!</definedName>
    <definedName name="ZARUBENMT800150_E">#REF!</definedName>
    <definedName name="ZARUBENSILIKON800100">#REF!</definedName>
    <definedName name="ZARUBENSILIKON800100_A">#REF!</definedName>
    <definedName name="ZARUBENSILIKON800100_B">#REF!</definedName>
    <definedName name="ZARUBENSILIKON800100_C">#REF!</definedName>
    <definedName name="ZARUBENSILIKON800100_D">#REF!</definedName>
    <definedName name="ZARUBENSILIKON800100_E">#REF!</definedName>
    <definedName name="ZARUBENSILIKON800125">#REF!</definedName>
    <definedName name="ZARUBENSILIKON800125_A">#REF!</definedName>
    <definedName name="ZARUBENSILIKON800125_B">#REF!</definedName>
    <definedName name="ZARUBENSILIKON800125_C">#REF!</definedName>
    <definedName name="ZARUBENSILIKON800125_D">#REF!</definedName>
    <definedName name="ZARUBENSILIKON800125_E">#REF!</definedName>
    <definedName name="ZARUBENSILIKON800150">#REF!</definedName>
    <definedName name="ZARUBENSILIKON800150_A">#REF!</definedName>
    <definedName name="ZARUBENSILIKON800150_B">#REF!</definedName>
    <definedName name="ZARUBENSILIKON800150_C">#REF!</definedName>
    <definedName name="ZARUBENSILIKON800150_D">#REF!</definedName>
    <definedName name="ZARUBENSILIKON800150_E">#REF!</definedName>
    <definedName name="ZARUBENSILIKON80075">#REF!</definedName>
    <definedName name="ZARUBENSILIKON80075_A">#REF!</definedName>
    <definedName name="ZARUBENSILIKON80075_B">#REF!</definedName>
    <definedName name="ZARUBENSILIKON80075_C">#REF!</definedName>
    <definedName name="ZARUBENSILIKON80075_D">#REF!</definedName>
    <definedName name="ZARUBENSILIKON80075_E">#REF!</definedName>
    <definedName name="ZAVESCD">#REF!</definedName>
    <definedName name="ZAVESCD_A">#REF!</definedName>
    <definedName name="ZAVESCD_B">#REF!</definedName>
    <definedName name="ZAVESCD_C">#REF!</definedName>
    <definedName name="ZAVESCD_D">#REF!</definedName>
    <definedName name="ZAVESCD_E">#REF!</definedName>
    <definedName name="ZAVESCDZAOBLENY_A">#REF!</definedName>
    <definedName name="ZAVESCDZAOBLENY_B">#REF!</definedName>
    <definedName name="ZAVESCDZAOBLENY_C">#REF!</definedName>
    <definedName name="ZAVESCDZAOBLENY_D">#REF!</definedName>
    <definedName name="ZAVESCDZAOBLENY_E">#REF!</definedName>
    <definedName name="ZAVESSPEREMRIGISTIL">#REF!</definedName>
    <definedName name="ZAVESSPEREMRIGISTIL_A">#REF!</definedName>
    <definedName name="ZAVESSPEREMRIGISTIL_B">#REF!</definedName>
    <definedName name="ZAVESSPEREMRIGISTIL_C">#REF!</definedName>
    <definedName name="ZAVESSPEREMRIGISTIL_D">#REF!</definedName>
    <definedName name="ZAVESSPEREMRIGISTIL_E">#REF!</definedName>
    <definedName name="zb">#REF!</definedName>
    <definedName name="zb_be">#REF!</definedName>
    <definedName name="zb_la">#REF!</definedName>
    <definedName name="zb_ła">#REF!</definedName>
    <definedName name="zb_ma">#REF!</definedName>
    <definedName name="zb_pf">#REF!</definedName>
    <definedName name="zb_rg">#REF!</definedName>
    <definedName name="zb_sc">#REF!</definedName>
    <definedName name="zb_sch">#REF!</definedName>
    <definedName name="zb_sp">#REF!</definedName>
    <definedName name="zb_st">#REF!</definedName>
    <definedName name="zb_stop">#REF!</definedName>
    <definedName name="Zhotovitel">#REF!</definedName>
    <definedName name="ZTUZENISTEN">#REF!</definedName>
    <definedName name="ZTUZENISTEN_A">#REF!</definedName>
    <definedName name="ZTUZENISTEN_B">#REF!</definedName>
    <definedName name="ZTUZENISTEN_C">#REF!</definedName>
    <definedName name="ZTUZENISTEN_D">#REF!</definedName>
    <definedName name="ZTUZENISTEN_E">#REF!</definedName>
    <definedName name="zukktzerukitýžuk">#REF!</definedName>
    <definedName name="zukuilůuiluil">#REF!</definedName>
    <definedName name="zukzikzukzuk">#REF!</definedName>
    <definedName name="zukzukuiluiluil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68" i="3" l="1"/>
  <c r="N141" i="6" l="1"/>
  <c r="N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K121" i="6"/>
  <c r="N121" i="6" s="1"/>
  <c r="N120" i="6"/>
  <c r="N119" i="6"/>
  <c r="K118" i="6"/>
  <c r="N118" i="6" s="1"/>
  <c r="K115" i="6"/>
  <c r="K117" i="6" s="1"/>
  <c r="N117" i="6" s="1"/>
  <c r="N114" i="6"/>
  <c r="N113" i="6"/>
  <c r="N112" i="6"/>
  <c r="M101" i="6"/>
  <c r="F99" i="6"/>
  <c r="D88" i="6"/>
  <c r="D87" i="6"/>
  <c r="D86" i="6"/>
  <c r="D85" i="6"/>
  <c r="D84" i="6"/>
  <c r="C83" i="6"/>
  <c r="F74" i="6"/>
  <c r="D38" i="6"/>
  <c r="G25" i="6"/>
  <c r="F25" i="6"/>
  <c r="D25" i="6"/>
  <c r="G24" i="6"/>
  <c r="F24" i="6"/>
  <c r="D24" i="6"/>
  <c r="G23" i="6"/>
  <c r="F23" i="6"/>
  <c r="D23" i="6"/>
  <c r="G22" i="6"/>
  <c r="F22" i="6"/>
  <c r="D22" i="6"/>
  <c r="E19" i="6"/>
  <c r="M79" i="6" s="1"/>
  <c r="E16" i="6"/>
  <c r="M78" i="6" s="1"/>
  <c r="O13" i="6"/>
  <c r="E13" i="6"/>
  <c r="O12" i="6"/>
  <c r="F12" i="6"/>
  <c r="F79" i="6" s="1"/>
  <c r="F9" i="6"/>
  <c r="F78" i="6" s="1"/>
  <c r="M76" i="6"/>
  <c r="F4" i="6"/>
  <c r="F73" i="6" s="1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30" i="5"/>
  <c r="N124" i="5"/>
  <c r="N123" i="5"/>
  <c r="K122" i="5"/>
  <c r="N122" i="5" s="1"/>
  <c r="N121" i="5"/>
  <c r="N120" i="5"/>
  <c r="N119" i="5"/>
  <c r="N117" i="5"/>
  <c r="N116" i="5"/>
  <c r="N115" i="5"/>
  <c r="N114" i="5"/>
  <c r="N113" i="5"/>
  <c r="M102" i="5"/>
  <c r="F100" i="5"/>
  <c r="D89" i="5"/>
  <c r="D88" i="5"/>
  <c r="D87" i="5"/>
  <c r="D86" i="5"/>
  <c r="D85" i="5"/>
  <c r="D84" i="5"/>
  <c r="C83" i="5"/>
  <c r="F74" i="5"/>
  <c r="D38" i="5"/>
  <c r="G25" i="5"/>
  <c r="F25" i="5"/>
  <c r="D25" i="5"/>
  <c r="G24" i="5"/>
  <c r="F24" i="5"/>
  <c r="D24" i="5"/>
  <c r="G23" i="5"/>
  <c r="F23" i="5"/>
  <c r="D23" i="5"/>
  <c r="G22" i="5"/>
  <c r="F22" i="5"/>
  <c r="D22" i="5"/>
  <c r="E19" i="5"/>
  <c r="M79" i="5" s="1"/>
  <c r="E16" i="5"/>
  <c r="M78" i="5" s="1"/>
  <c r="O13" i="5"/>
  <c r="E13" i="5"/>
  <c r="O12" i="5"/>
  <c r="F12" i="5"/>
  <c r="F79" i="5" s="1"/>
  <c r="F9" i="5"/>
  <c r="F104" i="5" s="1"/>
  <c r="M76" i="5"/>
  <c r="F4" i="5"/>
  <c r="F99" i="5" s="1"/>
  <c r="N220" i="4"/>
  <c r="N219" i="4"/>
  <c r="N218" i="4"/>
  <c r="N217" i="4"/>
  <c r="N216" i="4"/>
  <c r="N215" i="4"/>
  <c r="N214" i="4"/>
  <c r="N213" i="4"/>
  <c r="L221" i="4" s="1"/>
  <c r="N221" i="4" s="1"/>
  <c r="N205" i="4" s="1"/>
  <c r="N212" i="4"/>
  <c r="N211" i="4"/>
  <c r="N210" i="4"/>
  <c r="N209" i="4"/>
  <c r="N208" i="4"/>
  <c r="N207" i="4"/>
  <c r="N206" i="4"/>
  <c r="N200" i="4"/>
  <c r="N199" i="4"/>
  <c r="N197" i="4"/>
  <c r="N196" i="4"/>
  <c r="N195" i="4"/>
  <c r="N194" i="4"/>
  <c r="N193" i="4"/>
  <c r="G191" i="4"/>
  <c r="H191" i="4" s="1"/>
  <c r="I191" i="4" s="1"/>
  <c r="N190" i="4"/>
  <c r="N189" i="4"/>
  <c r="N188" i="4"/>
  <c r="N187" i="4"/>
  <c r="N186" i="4"/>
  <c r="N185" i="4"/>
  <c r="N184" i="4"/>
  <c r="N183" i="4"/>
  <c r="J181" i="4"/>
  <c r="J180" i="4"/>
  <c r="J179" i="4"/>
  <c r="J178" i="4"/>
  <c r="G170" i="4"/>
  <c r="H170" i="4" s="1"/>
  <c r="I170" i="4" s="1"/>
  <c r="G168" i="4"/>
  <c r="H168" i="4" s="1"/>
  <c r="I168" i="4" s="1"/>
  <c r="J166" i="4"/>
  <c r="J165" i="4"/>
  <c r="J164" i="4"/>
  <c r="J163" i="4"/>
  <c r="J161" i="4"/>
  <c r="J160" i="4"/>
  <c r="J159" i="4"/>
  <c r="J158" i="4"/>
  <c r="F129" i="4"/>
  <c r="F139" i="4" s="1"/>
  <c r="K125" i="4"/>
  <c r="G125" i="4"/>
  <c r="H125" i="4" s="1"/>
  <c r="I125" i="4" s="1"/>
  <c r="G124" i="4"/>
  <c r="H124" i="4" s="1"/>
  <c r="I124" i="4" s="1"/>
  <c r="G123" i="4"/>
  <c r="H123" i="4" s="1"/>
  <c r="I123" i="4" s="1"/>
  <c r="G122" i="4"/>
  <c r="H122" i="4" s="1"/>
  <c r="I122" i="4" s="1"/>
  <c r="G121" i="4"/>
  <c r="H121" i="4" s="1"/>
  <c r="I121" i="4" s="1"/>
  <c r="K119" i="4"/>
  <c r="F119" i="4"/>
  <c r="F131" i="4" s="1"/>
  <c r="G131" i="4" s="1"/>
  <c r="H131" i="4" s="1"/>
  <c r="I131" i="4" s="1"/>
  <c r="K118" i="4"/>
  <c r="F118" i="4"/>
  <c r="G118" i="4" s="1"/>
  <c r="H118" i="4" s="1"/>
  <c r="I118" i="4" s="1"/>
  <c r="K117" i="4"/>
  <c r="K122" i="4" s="1"/>
  <c r="K154" i="4" s="1"/>
  <c r="K173" i="4" s="1"/>
  <c r="G117" i="4"/>
  <c r="H117" i="4" s="1"/>
  <c r="I117" i="4" s="1"/>
  <c r="F117" i="4"/>
  <c r="K116" i="4"/>
  <c r="K121" i="4" s="1"/>
  <c r="F116" i="4"/>
  <c r="G116" i="4" s="1"/>
  <c r="H116" i="4" s="1"/>
  <c r="I116" i="4" s="1"/>
  <c r="M104" i="4"/>
  <c r="F102" i="4"/>
  <c r="D91" i="4"/>
  <c r="D90" i="4"/>
  <c r="D89" i="4"/>
  <c r="D88" i="4"/>
  <c r="D87" i="4"/>
  <c r="D86" i="4"/>
  <c r="D85" i="4"/>
  <c r="D84" i="4"/>
  <c r="C83" i="4"/>
  <c r="M79" i="4"/>
  <c r="F78" i="4"/>
  <c r="F74" i="4"/>
  <c r="D38" i="4"/>
  <c r="G25" i="4"/>
  <c r="F25" i="4"/>
  <c r="D25" i="4"/>
  <c r="G24" i="4"/>
  <c r="F24" i="4"/>
  <c r="D24" i="4"/>
  <c r="G23" i="4"/>
  <c r="F23" i="4"/>
  <c r="D23" i="4"/>
  <c r="G22" i="4"/>
  <c r="F22" i="4"/>
  <c r="D22" i="4"/>
  <c r="E19" i="4"/>
  <c r="M107" i="4" s="1"/>
  <c r="E16" i="4"/>
  <c r="M78" i="4" s="1"/>
  <c r="O13" i="4"/>
  <c r="E13" i="4"/>
  <c r="O12" i="4"/>
  <c r="F12" i="4"/>
  <c r="F107" i="4" s="1"/>
  <c r="F9" i="4"/>
  <c r="F106" i="4" s="1"/>
  <c r="F4" i="4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2" i="3"/>
  <c r="N171" i="3"/>
  <c r="K170" i="3"/>
  <c r="N170" i="3" s="1"/>
  <c r="N169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K150" i="3"/>
  <c r="K149" i="3" s="1"/>
  <c r="N149" i="3" s="1"/>
  <c r="K147" i="3"/>
  <c r="K146" i="3" s="1"/>
  <c r="K148" i="3" s="1"/>
  <c r="N148" i="3" s="1"/>
  <c r="I147" i="3"/>
  <c r="H147" i="3"/>
  <c r="G147" i="3"/>
  <c r="K145" i="3"/>
  <c r="K144" i="3" s="1"/>
  <c r="N144" i="3" s="1"/>
  <c r="K142" i="3"/>
  <c r="K141" i="3" s="1"/>
  <c r="K143" i="3" s="1"/>
  <c r="N143" i="3" s="1"/>
  <c r="N141" i="3"/>
  <c r="K140" i="3"/>
  <c r="K139" i="3"/>
  <c r="N139" i="3" s="1"/>
  <c r="K137" i="3"/>
  <c r="K136" i="3" s="1"/>
  <c r="K138" i="3" s="1"/>
  <c r="N138" i="3" s="1"/>
  <c r="K134" i="3"/>
  <c r="K133" i="3" s="1"/>
  <c r="K135" i="3" s="1"/>
  <c r="N135" i="3" s="1"/>
  <c r="I134" i="3"/>
  <c r="H134" i="3"/>
  <c r="G134" i="3"/>
  <c r="N133" i="3"/>
  <c r="K132" i="3"/>
  <c r="N132" i="3" s="1"/>
  <c r="K131" i="3"/>
  <c r="K130" i="3" s="1"/>
  <c r="N130" i="3" s="1"/>
  <c r="I131" i="3"/>
  <c r="H131" i="3"/>
  <c r="G131" i="3"/>
  <c r="K129" i="3"/>
  <c r="K128" i="3" s="1"/>
  <c r="N128" i="3" s="1"/>
  <c r="I129" i="3"/>
  <c r="H129" i="3"/>
  <c r="G129" i="3"/>
  <c r="K127" i="3"/>
  <c r="K126" i="3" s="1"/>
  <c r="N126" i="3" s="1"/>
  <c r="I127" i="3"/>
  <c r="H127" i="3"/>
  <c r="G127" i="3"/>
  <c r="K125" i="3"/>
  <c r="N124" i="3"/>
  <c r="K123" i="3"/>
  <c r="N122" i="3"/>
  <c r="K121" i="3"/>
  <c r="N119" i="3" s="1"/>
  <c r="I121" i="3"/>
  <c r="H121" i="3"/>
  <c r="G121" i="3"/>
  <c r="K120" i="3"/>
  <c r="I120" i="3"/>
  <c r="H120" i="3"/>
  <c r="G120" i="3"/>
  <c r="K118" i="3"/>
  <c r="K117" i="3" s="1"/>
  <c r="N117" i="3" s="1"/>
  <c r="K116" i="3"/>
  <c r="K115" i="3"/>
  <c r="N115" i="3" s="1"/>
  <c r="K114" i="3"/>
  <c r="K113" i="3" s="1"/>
  <c r="N113" i="3" s="1"/>
  <c r="I114" i="3"/>
  <c r="H114" i="3"/>
  <c r="G114" i="3"/>
  <c r="M102" i="3"/>
  <c r="F100" i="3"/>
  <c r="D89" i="3"/>
  <c r="D88" i="3"/>
  <c r="D87" i="3"/>
  <c r="D86" i="3"/>
  <c r="D85" i="3"/>
  <c r="D84" i="3"/>
  <c r="C83" i="3"/>
  <c r="F74" i="3"/>
  <c r="D38" i="3"/>
  <c r="G25" i="3"/>
  <c r="F25" i="3"/>
  <c r="D25" i="3"/>
  <c r="G24" i="3"/>
  <c r="F24" i="3"/>
  <c r="D24" i="3"/>
  <c r="G23" i="3"/>
  <c r="F23" i="3"/>
  <c r="D23" i="3"/>
  <c r="G22" i="3"/>
  <c r="F22" i="3"/>
  <c r="D22" i="3"/>
  <c r="E19" i="3"/>
  <c r="M105" i="3" s="1"/>
  <c r="E16" i="3"/>
  <c r="M104" i="3" s="1"/>
  <c r="O13" i="3"/>
  <c r="E13" i="3"/>
  <c r="O12" i="3"/>
  <c r="F12" i="3"/>
  <c r="F79" i="3" s="1"/>
  <c r="F9" i="3"/>
  <c r="F104" i="3" s="1"/>
  <c r="M76" i="3"/>
  <c r="F4" i="3"/>
  <c r="F99" i="3" s="1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3" i="2"/>
  <c r="N112" i="2"/>
  <c r="N111" i="2"/>
  <c r="F98" i="2"/>
  <c r="D87" i="2"/>
  <c r="D86" i="2"/>
  <c r="D85" i="2"/>
  <c r="D84" i="2"/>
  <c r="C83" i="2"/>
  <c r="F74" i="2"/>
  <c r="D38" i="2"/>
  <c r="G25" i="2"/>
  <c r="F25" i="2"/>
  <c r="D25" i="2"/>
  <c r="G24" i="2"/>
  <c r="F24" i="2"/>
  <c r="D24" i="2"/>
  <c r="G23" i="2"/>
  <c r="F23" i="2"/>
  <c r="D23" i="2"/>
  <c r="G22" i="2"/>
  <c r="F22" i="2"/>
  <c r="D22" i="2"/>
  <c r="E19" i="2"/>
  <c r="M103" i="2" s="1"/>
  <c r="E16" i="2"/>
  <c r="M78" i="2" s="1"/>
  <c r="O13" i="2"/>
  <c r="E13" i="2"/>
  <c r="O12" i="2"/>
  <c r="F12" i="2"/>
  <c r="F79" i="2" s="1"/>
  <c r="F103" i="2" s="1"/>
  <c r="F9" i="2"/>
  <c r="F78" i="2" s="1"/>
  <c r="F102" i="2" s="1"/>
  <c r="F4" i="2"/>
  <c r="F73" i="2" s="1"/>
  <c r="AI102" i="1"/>
  <c r="AN102" i="1" s="1"/>
  <c r="AI101" i="1"/>
  <c r="AN101" i="1" s="1"/>
  <c r="AI100" i="1"/>
  <c r="AN100" i="1" s="1"/>
  <c r="AI99" i="1"/>
  <c r="AN99" i="1" s="1"/>
  <c r="AI98" i="1"/>
  <c r="AN98" i="1" s="1"/>
  <c r="AI97" i="1"/>
  <c r="AN97" i="1" s="1"/>
  <c r="AI96" i="1"/>
  <c r="AI95" i="1"/>
  <c r="AN95" i="1" s="1"/>
  <c r="AN92" i="1"/>
  <c r="D91" i="1"/>
  <c r="D90" i="1"/>
  <c r="D89" i="1"/>
  <c r="D88" i="1"/>
  <c r="D87" i="1"/>
  <c r="AM82" i="1"/>
  <c r="L82" i="1"/>
  <c r="I82" i="1"/>
  <c r="AM81" i="1"/>
  <c r="I81" i="1"/>
  <c r="AM79" i="1"/>
  <c r="I79" i="1"/>
  <c r="F7" i="5" s="1"/>
  <c r="I77" i="1"/>
  <c r="I76" i="1"/>
  <c r="W34" i="1"/>
  <c r="W33" i="1"/>
  <c r="W32" i="1"/>
  <c r="K153" i="4" l="1"/>
  <c r="K172" i="4" s="1"/>
  <c r="K171" i="4" s="1"/>
  <c r="N171" i="4" s="1"/>
  <c r="F73" i="5"/>
  <c r="N115" i="6"/>
  <c r="N146" i="3"/>
  <c r="K129" i="4"/>
  <c r="F130" i="4"/>
  <c r="F155" i="4" s="1"/>
  <c r="L145" i="5"/>
  <c r="N145" i="5" s="1"/>
  <c r="N129" i="5" s="1"/>
  <c r="L142" i="6"/>
  <c r="N142" i="6" s="1"/>
  <c r="N126" i="6" s="1"/>
  <c r="M79" i="2"/>
  <c r="F79" i="4"/>
  <c r="M105" i="5"/>
  <c r="M78" i="3"/>
  <c r="L193" i="3"/>
  <c r="N193" i="3" s="1"/>
  <c r="N177" i="3" s="1"/>
  <c r="N175" i="3" s="1"/>
  <c r="N118" i="5"/>
  <c r="N86" i="5" s="1"/>
  <c r="N112" i="5"/>
  <c r="N85" i="5" s="1"/>
  <c r="N198" i="4"/>
  <c r="N88" i="4" s="1"/>
  <c r="N192" i="4"/>
  <c r="N87" i="4" s="1"/>
  <c r="N182" i="4"/>
  <c r="N86" i="4" s="1"/>
  <c r="N110" i="2"/>
  <c r="N109" i="2" s="1"/>
  <c r="F105" i="3"/>
  <c r="F105" i="5"/>
  <c r="F7" i="2"/>
  <c r="M79" i="3"/>
  <c r="M102" i="2"/>
  <c r="F7" i="3"/>
  <c r="N203" i="4"/>
  <c r="N91" i="4"/>
  <c r="N90" i="4" s="1"/>
  <c r="F144" i="4"/>
  <c r="G139" i="4"/>
  <c r="H139" i="4" s="1"/>
  <c r="I139" i="4" s="1"/>
  <c r="F174" i="4"/>
  <c r="G174" i="4" s="1"/>
  <c r="H174" i="4" s="1"/>
  <c r="I174" i="4" s="1"/>
  <c r="G155" i="4"/>
  <c r="H155" i="4" s="1"/>
  <c r="I155" i="4" s="1"/>
  <c r="AN96" i="1"/>
  <c r="N89" i="5"/>
  <c r="N88" i="5" s="1"/>
  <c r="N127" i="5"/>
  <c r="F78" i="3"/>
  <c r="G119" i="4"/>
  <c r="H119" i="4" s="1"/>
  <c r="I119" i="4" s="1"/>
  <c r="N151" i="3"/>
  <c r="N86" i="3" s="1"/>
  <c r="F128" i="4"/>
  <c r="K123" i="4"/>
  <c r="K155" i="4" s="1"/>
  <c r="K174" i="4" s="1"/>
  <c r="K130" i="4"/>
  <c r="F154" i="4"/>
  <c r="F134" i="4"/>
  <c r="G134" i="4" s="1"/>
  <c r="H134" i="4" s="1"/>
  <c r="I134" i="4" s="1"/>
  <c r="G129" i="4"/>
  <c r="H129" i="4" s="1"/>
  <c r="I129" i="4" s="1"/>
  <c r="L130" i="2"/>
  <c r="N130" i="2" s="1"/>
  <c r="N116" i="2" s="1"/>
  <c r="M100" i="2"/>
  <c r="M76" i="2"/>
  <c r="M106" i="4"/>
  <c r="F141" i="4"/>
  <c r="F136" i="4"/>
  <c r="G136" i="4" s="1"/>
  <c r="H136" i="4" s="1"/>
  <c r="I136" i="4" s="1"/>
  <c r="F156" i="4"/>
  <c r="K134" i="4"/>
  <c r="K139" i="4"/>
  <c r="K144" i="4" s="1"/>
  <c r="K149" i="4" s="1"/>
  <c r="F101" i="4"/>
  <c r="F73" i="4"/>
  <c r="K115" i="4"/>
  <c r="N115" i="4" s="1"/>
  <c r="G130" i="4"/>
  <c r="H130" i="4" s="1"/>
  <c r="I130" i="4" s="1"/>
  <c r="F140" i="4"/>
  <c r="K131" i="4"/>
  <c r="K124" i="4"/>
  <c r="K156" i="4" s="1"/>
  <c r="K175" i="4" s="1"/>
  <c r="F102" i="5"/>
  <c r="F76" i="5"/>
  <c r="F97" i="2"/>
  <c r="F73" i="3"/>
  <c r="N136" i="3"/>
  <c r="N112" i="3" s="1"/>
  <c r="K128" i="4"/>
  <c r="M104" i="5"/>
  <c r="K116" i="6"/>
  <c r="N116" i="6" s="1"/>
  <c r="N111" i="6" s="1"/>
  <c r="F103" i="6"/>
  <c r="M103" i="6"/>
  <c r="F7" i="6"/>
  <c r="F104" i="6"/>
  <c r="M104" i="6"/>
  <c r="F78" i="5"/>
  <c r="F98" i="6"/>
  <c r="F7" i="4"/>
  <c r="F135" i="4" l="1"/>
  <c r="G135" i="4" s="1"/>
  <c r="H135" i="4" s="1"/>
  <c r="I135" i="4" s="1"/>
  <c r="K152" i="4"/>
  <c r="N152" i="4" s="1"/>
  <c r="K120" i="4"/>
  <c r="N89" i="3"/>
  <c r="N88" i="3" s="1"/>
  <c r="N85" i="2"/>
  <c r="N84" i="2" s="1"/>
  <c r="L126" i="5"/>
  <c r="N126" i="5" s="1"/>
  <c r="N125" i="5" s="1"/>
  <c r="N87" i="5" s="1"/>
  <c r="N84" i="5" s="1"/>
  <c r="N83" i="5" s="1"/>
  <c r="F76" i="3"/>
  <c r="F102" i="3"/>
  <c r="F76" i="2"/>
  <c r="F100" i="2"/>
  <c r="N85" i="3"/>
  <c r="L174" i="3"/>
  <c r="N174" i="3" s="1"/>
  <c r="N173" i="3" s="1"/>
  <c r="N87" i="3" s="1"/>
  <c r="F149" i="4"/>
  <c r="G144" i="4"/>
  <c r="H144" i="4" s="1"/>
  <c r="I144" i="4" s="1"/>
  <c r="G141" i="4"/>
  <c r="H141" i="4" s="1"/>
  <c r="I141" i="4" s="1"/>
  <c r="F146" i="4"/>
  <c r="F76" i="6"/>
  <c r="F101" i="6"/>
  <c r="G140" i="4"/>
  <c r="H140" i="4" s="1"/>
  <c r="I140" i="4" s="1"/>
  <c r="F145" i="4"/>
  <c r="F104" i="4"/>
  <c r="F76" i="4"/>
  <c r="N124" i="6"/>
  <c r="N88" i="6"/>
  <c r="N87" i="6" s="1"/>
  <c r="K164" i="4"/>
  <c r="K179" i="4"/>
  <c r="K159" i="4"/>
  <c r="F153" i="4"/>
  <c r="F133" i="4"/>
  <c r="G133" i="4" s="1"/>
  <c r="H133" i="4" s="1"/>
  <c r="I133" i="4" s="1"/>
  <c r="F138" i="4"/>
  <c r="G128" i="4"/>
  <c r="H128" i="4" s="1"/>
  <c r="I128" i="4" s="1"/>
  <c r="K127" i="4"/>
  <c r="N127" i="4" s="1"/>
  <c r="K138" i="4"/>
  <c r="K133" i="4"/>
  <c r="K141" i="4"/>
  <c r="K146" i="4" s="1"/>
  <c r="K151" i="4" s="1"/>
  <c r="K136" i="4"/>
  <c r="F175" i="4"/>
  <c r="G175" i="4" s="1"/>
  <c r="H175" i="4" s="1"/>
  <c r="I175" i="4" s="1"/>
  <c r="G156" i="4"/>
  <c r="H156" i="4" s="1"/>
  <c r="I156" i="4" s="1"/>
  <c r="F173" i="4"/>
  <c r="G173" i="4" s="1"/>
  <c r="H173" i="4" s="1"/>
  <c r="I173" i="4" s="1"/>
  <c r="G154" i="4"/>
  <c r="H154" i="4" s="1"/>
  <c r="I154" i="4" s="1"/>
  <c r="K135" i="4"/>
  <c r="K140" i="4"/>
  <c r="K145" i="4" s="1"/>
  <c r="K150" i="4" s="1"/>
  <c r="N87" i="2"/>
  <c r="N86" i="2" s="1"/>
  <c r="N83" i="2" s="1"/>
  <c r="N114" i="2"/>
  <c r="N108" i="2" s="1"/>
  <c r="T108" i="2" s="1"/>
  <c r="T107" i="2" s="1"/>
  <c r="N85" i="6"/>
  <c r="L123" i="6"/>
  <c r="N123" i="6" s="1"/>
  <c r="N122" i="6" s="1"/>
  <c r="N86" i="6" s="1"/>
  <c r="K170" i="4" l="1"/>
  <c r="K169" i="4" s="1"/>
  <c r="N111" i="5"/>
  <c r="N110" i="5" s="1"/>
  <c r="T110" i="5" s="1"/>
  <c r="T109" i="5" s="1"/>
  <c r="T83" i="2"/>
  <c r="T82" i="2" s="1"/>
  <c r="L89" i="2"/>
  <c r="M28" i="2"/>
  <c r="M30" i="2" s="1"/>
  <c r="F172" i="4"/>
  <c r="G172" i="4" s="1"/>
  <c r="H172" i="4" s="1"/>
  <c r="I172" i="4" s="1"/>
  <c r="G153" i="4"/>
  <c r="H153" i="4" s="1"/>
  <c r="I153" i="4" s="1"/>
  <c r="K166" i="4"/>
  <c r="K181" i="4"/>
  <c r="K161" i="4"/>
  <c r="G145" i="4"/>
  <c r="H145" i="4" s="1"/>
  <c r="I145" i="4" s="1"/>
  <c r="F150" i="4"/>
  <c r="K160" i="4"/>
  <c r="K180" i="4"/>
  <c r="K165" i="4"/>
  <c r="K132" i="4"/>
  <c r="N132" i="4" s="1"/>
  <c r="T83" i="5"/>
  <c r="T82" i="5" s="1"/>
  <c r="M28" i="5"/>
  <c r="M30" i="5" s="1"/>
  <c r="L91" i="5"/>
  <c r="K143" i="4"/>
  <c r="K137" i="4"/>
  <c r="N137" i="4" s="1"/>
  <c r="N120" i="4"/>
  <c r="K126" i="4"/>
  <c r="N126" i="4" s="1"/>
  <c r="F159" i="4"/>
  <c r="G159" i="4" s="1"/>
  <c r="H159" i="4" s="1"/>
  <c r="I159" i="4" s="1"/>
  <c r="F164" i="4"/>
  <c r="G164" i="4" s="1"/>
  <c r="H164" i="4" s="1"/>
  <c r="I164" i="4" s="1"/>
  <c r="G149" i="4"/>
  <c r="H149" i="4" s="1"/>
  <c r="I149" i="4" s="1"/>
  <c r="F179" i="4"/>
  <c r="G179" i="4" s="1"/>
  <c r="H179" i="4" s="1"/>
  <c r="I179" i="4" s="1"/>
  <c r="N110" i="6"/>
  <c r="N109" i="6" s="1"/>
  <c r="T109" i="6" s="1"/>
  <c r="T108" i="6" s="1"/>
  <c r="N111" i="3"/>
  <c r="N110" i="3" s="1"/>
  <c r="T110" i="3" s="1"/>
  <c r="T109" i="3" s="1"/>
  <c r="N169" i="4"/>
  <c r="T169" i="4"/>
  <c r="N84" i="6"/>
  <c r="N83" i="6" s="1"/>
  <c r="G138" i="4"/>
  <c r="H138" i="4" s="1"/>
  <c r="I138" i="4" s="1"/>
  <c r="F143" i="4"/>
  <c r="F151" i="4"/>
  <c r="G146" i="4"/>
  <c r="H146" i="4" s="1"/>
  <c r="I146" i="4" s="1"/>
  <c r="N84" i="3"/>
  <c r="N83" i="3" s="1"/>
  <c r="G143" i="4" l="1"/>
  <c r="H143" i="4" s="1"/>
  <c r="I143" i="4" s="1"/>
  <c r="F148" i="4"/>
  <c r="H32" i="2"/>
  <c r="M32" i="2" s="1"/>
  <c r="L35" i="2" s="1"/>
  <c r="AG87" i="1"/>
  <c r="AG90" i="1"/>
  <c r="AN90" i="1" s="1"/>
  <c r="H32" i="5"/>
  <c r="M32" i="5" s="1"/>
  <c r="L35" i="5" s="1"/>
  <c r="L90" i="6"/>
  <c r="T83" i="6"/>
  <c r="T82" i="6" s="1"/>
  <c r="M28" i="6"/>
  <c r="M30" i="6" s="1"/>
  <c r="K148" i="4"/>
  <c r="K142" i="4"/>
  <c r="F180" i="4"/>
  <c r="G180" i="4" s="1"/>
  <c r="H180" i="4" s="1"/>
  <c r="I180" i="4" s="1"/>
  <c r="G150" i="4"/>
  <c r="H150" i="4" s="1"/>
  <c r="I150" i="4" s="1"/>
  <c r="F165" i="4"/>
  <c r="G165" i="4" s="1"/>
  <c r="H165" i="4" s="1"/>
  <c r="I165" i="4" s="1"/>
  <c r="F160" i="4"/>
  <c r="G160" i="4" s="1"/>
  <c r="H160" i="4" s="1"/>
  <c r="I160" i="4" s="1"/>
  <c r="M28" i="3"/>
  <c r="M30" i="3" s="1"/>
  <c r="T83" i="3"/>
  <c r="T82" i="3" s="1"/>
  <c r="L91" i="3"/>
  <c r="F181" i="4"/>
  <c r="G181" i="4" s="1"/>
  <c r="H181" i="4" s="1"/>
  <c r="I181" i="4" s="1"/>
  <c r="F161" i="4"/>
  <c r="G161" i="4" s="1"/>
  <c r="H161" i="4" s="1"/>
  <c r="I161" i="4" s="1"/>
  <c r="F166" i="4"/>
  <c r="G166" i="4" s="1"/>
  <c r="H166" i="4" s="1"/>
  <c r="I166" i="4" s="1"/>
  <c r="G151" i="4"/>
  <c r="H151" i="4" s="1"/>
  <c r="I151" i="4" s="1"/>
  <c r="H32" i="3" l="1"/>
  <c r="M32" i="3" s="1"/>
  <c r="L35" i="3" s="1"/>
  <c r="AG88" i="1"/>
  <c r="AN88" i="1" s="1"/>
  <c r="H32" i="6"/>
  <c r="M32" i="6" s="1"/>
  <c r="L35" i="6" s="1"/>
  <c r="AG91" i="1"/>
  <c r="AN91" i="1" s="1"/>
  <c r="K168" i="4"/>
  <c r="K167" i="4" s="1"/>
  <c r="N167" i="4" s="1"/>
  <c r="N142" i="4"/>
  <c r="K147" i="4"/>
  <c r="K163" i="4"/>
  <c r="K162" i="4" s="1"/>
  <c r="K178" i="4"/>
  <c r="K177" i="4" s="1"/>
  <c r="N177" i="4" s="1"/>
  <c r="K158" i="4"/>
  <c r="K157" i="4" s="1"/>
  <c r="F178" i="4"/>
  <c r="G178" i="4" s="1"/>
  <c r="H178" i="4" s="1"/>
  <c r="I178" i="4" s="1"/>
  <c r="F158" i="4"/>
  <c r="G158" i="4" s="1"/>
  <c r="H158" i="4" s="1"/>
  <c r="I158" i="4" s="1"/>
  <c r="F163" i="4"/>
  <c r="G163" i="4" s="1"/>
  <c r="H163" i="4" s="1"/>
  <c r="I163" i="4" s="1"/>
  <c r="G148" i="4"/>
  <c r="H148" i="4" s="1"/>
  <c r="I148" i="4" s="1"/>
  <c r="AN87" i="1"/>
  <c r="N157" i="4" l="1"/>
  <c r="T157" i="4"/>
  <c r="T162" i="4"/>
  <c r="N162" i="4"/>
  <c r="K176" i="4"/>
  <c r="N176" i="4" s="1"/>
  <c r="N147" i="4"/>
  <c r="N114" i="4" l="1"/>
  <c r="N85" i="4" s="1"/>
  <c r="L202" i="4" l="1"/>
  <c r="N202" i="4" s="1"/>
  <c r="N201" i="4" s="1"/>
  <c r="N89" i="4" s="1"/>
  <c r="N84" i="4" s="1"/>
  <c r="N83" i="4" s="1"/>
  <c r="N113" i="4" l="1"/>
  <c r="N112" i="4" s="1"/>
  <c r="T112" i="4" s="1"/>
  <c r="T111" i="4" s="1"/>
  <c r="M28" i="4"/>
  <c r="M30" i="4" s="1"/>
  <c r="T83" i="4"/>
  <c r="T82" i="4" s="1"/>
  <c r="L93" i="4"/>
  <c r="AG89" i="1" l="1"/>
  <c r="H32" i="4"/>
  <c r="M32" i="4" s="1"/>
  <c r="L35" i="4" s="1"/>
  <c r="AN89" i="1" l="1"/>
  <c r="AN86" i="1" s="1"/>
  <c r="AG86" i="1"/>
  <c r="AA103" i="1"/>
  <c r="AI103" i="1" l="1"/>
  <c r="AA104" i="1"/>
  <c r="AI104" i="1" s="1"/>
  <c r="AN104" i="1" s="1"/>
  <c r="AS86" i="1"/>
  <c r="AS85" i="1" l="1"/>
  <c r="AN103" i="1"/>
  <c r="AN94" i="1" s="1"/>
  <c r="AN106" i="1" s="1"/>
  <c r="AI94" i="1"/>
  <c r="AS94" i="1" l="1"/>
  <c r="AG106" i="1"/>
  <c r="AK27" i="1" s="1"/>
  <c r="AK29" i="1" s="1"/>
  <c r="W31" i="1" l="1"/>
  <c r="AK31" i="1" s="1"/>
  <c r="AK36" i="1" s="1"/>
  <c r="AS93" i="1"/>
  <c r="AS106" i="1"/>
  <c r="AS105" i="1" s="1"/>
</calcChain>
</file>

<file path=xl/sharedStrings.xml><?xml version="1.0" encoding="utf-8"?>
<sst xmlns="http://schemas.openxmlformats.org/spreadsheetml/2006/main" count="1053" uniqueCount="329">
  <si>
    <t>SOUHRNNÝ LIST STAVBY</t>
  </si>
  <si>
    <t>Kód:</t>
  </si>
  <si>
    <t>2021002/E1B</t>
  </si>
  <si>
    <t>Stavba:</t>
  </si>
  <si>
    <t>Revitalizace parku Dlážděnka - Etapa 1B</t>
  </si>
  <si>
    <t>JKSO:</t>
  </si>
  <si>
    <t>CC-CZ:</t>
  </si>
  <si>
    <t>Místo:</t>
  </si>
  <si>
    <t>Park Na Dlážděnce, Praha 8, Libeň</t>
  </si>
  <si>
    <t>Datum:</t>
  </si>
  <si>
    <t>Objednatel:</t>
  </si>
  <si>
    <t>MČ Praha 8, Zenklova 1/35, Praha 8 - 180 00</t>
  </si>
  <si>
    <t>IČ:</t>
  </si>
  <si>
    <t>DIČ:</t>
  </si>
  <si>
    <t>Zhotovitel:</t>
  </si>
  <si>
    <t xml:space="preserve"> </t>
  </si>
  <si>
    <t>Projektant:</t>
  </si>
  <si>
    <t>Komon Architekti</t>
  </si>
  <si>
    <t>Zpracovatel:</t>
  </si>
  <si>
    <t>Jakub Kulhavý</t>
  </si>
  <si>
    <t>Seznam revizí:</t>
  </si>
  <si>
    <t>REV01</t>
  </si>
  <si>
    <t>etapizace projektu</t>
  </si>
  <si>
    <t>REV02</t>
  </si>
  <si>
    <t>úpravy výkazů dle revize PD z 05/2022</t>
  </si>
  <si>
    <t>úprava výkazů dle Objednatele</t>
  </si>
  <si>
    <t>REV04</t>
  </si>
  <si>
    <t>Celkové náklady z rozpočtů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</si>
  <si>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</si>
  <si>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</si>
  <si>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</si>
  <si>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</si>
  <si>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</si>
  <si>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</si>
  <si>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</si>
  <si>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</si>
  <si>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</si>
  <si>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</si>
  <si>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</si>
  <si>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</si>
  <si>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</si>
  <si>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</si>
  <si>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</si>
  <si>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</si>
  <si>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</si>
  <si>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</si>
  <si>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</si>
  <si>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</si>
  <si>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</si>
  <si>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</si>
  <si>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</si>
  <si>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1) Náklady stavební část</t>
  </si>
  <si>
    <t>4) Vedlejší rozpočtové náklady</t>
  </si>
  <si>
    <t>Zařízení staveniště, včetně návozu a likvidace</t>
  </si>
  <si>
    <t>kpl</t>
  </si>
  <si>
    <t>Vytýčení stávajících a nových sítí a objektů</t>
  </si>
  <si>
    <t>Finální úklid prostor zařízení staveniště</t>
  </si>
  <si>
    <t>DIO - zpracování projektové dokumentace a provedení nutných opatření, včetně zajištění schválení</t>
  </si>
  <si>
    <t>Geodetické zaměření skutečného provedení</t>
  </si>
  <si>
    <t>PD skutečného provedení</t>
  </si>
  <si>
    <t>Podklady k předání a kolaudaci</t>
  </si>
  <si>
    <t>Úklid stavby - průběžný a finální, včetně likvidace odpadů</t>
  </si>
  <si>
    <t>Mimostaveništní doprava a přesuny</t>
  </si>
  <si>
    <t>%</t>
  </si>
  <si>
    <t>Dorovnávací příplatek na reálnou cenovovu hladinu</t>
  </si>
  <si>
    <t>Celkové náklady za stavbu</t>
  </si>
  <si>
    <t>KRYCÍ LIST ROZPOČTU</t>
  </si>
  <si>
    <t>Objekt:</t>
  </si>
  <si>
    <t>SO101 - HTU + demolice</t>
  </si>
  <si>
    <t>Náklady z rozpočtu</t>
  </si>
  <si>
    <t>REKAPITULACE ROZPOČTU</t>
  </si>
  <si>
    <t>Kód - Popis</t>
  </si>
  <si>
    <t>Cena celkem [CZK]</t>
  </si>
  <si>
    <t xml:space="preserve">Celkové náklady </t>
  </si>
  <si>
    <t>ROZPOČET</t>
  </si>
  <si>
    <t>Poznámka:</t>
  </si>
  <si>
    <t>Výpis materiálu osahuje dodávku základního materiálu pro danou akci. Dodávka akce se předpokládá včetně souvisejícího doplňkového, podružného a montážního materiálu tak, aby celé dílo bylo bezvadné a funkční a splňovalo všechny předpisy, které se na ně vztahují. U demontáží jsou uvedeny pouze hlavní prvky a konstrukce, v ceně je nutné počítat i s veškerými doplňujícími pracemi souvisejícími s bouráním a demontážemi daných prvků a konstrukcí.</t>
  </si>
  <si>
    <t>PČ</t>
  </si>
  <si>
    <t>Typ</t>
  </si>
  <si>
    <t>Popis</t>
  </si>
  <si>
    <t>MJ</t>
  </si>
  <si>
    <t>Množství</t>
  </si>
  <si>
    <t>J.cena [CZK]</t>
  </si>
  <si>
    <t>HSV - Práce a dodávky HSV</t>
  </si>
  <si>
    <t xml:space="preserve">    1 - Zemní práce</t>
  </si>
  <si>
    <t>K</t>
  </si>
  <si>
    <t>111301111</t>
  </si>
  <si>
    <t>Sejmutí drnu tl do 100 mm s přemístěním do 50 m nebo naložením na dopravní prostředek</t>
  </si>
  <si>
    <t>m2</t>
  </si>
  <si>
    <t>162351123</t>
  </si>
  <si>
    <t>Vodorovné přemístění do 500 m výkopku/sypaniny z hornin třídy těžitelnosti II, skupiny 4 a 5</t>
  </si>
  <si>
    <t>m3</t>
  </si>
  <si>
    <t>171251201</t>
  </si>
  <si>
    <t>Uložení sypaniny na skládky nebo meziskládky</t>
  </si>
  <si>
    <t>OPD - Ostatní práce a dodávky jinde neuvedené</t>
  </si>
  <si>
    <t xml:space="preserve">    999.999 - Práce a dodávky jinde neuvedené - vyplní zhotovitel</t>
  </si>
  <si>
    <t>999.999</t>
  </si>
  <si>
    <t>Přesun hmot procentní pro ostatní práce a dodávky v objektech v do 6 m</t>
  </si>
  <si>
    <t>SO801 - plochy hřiště</t>
  </si>
  <si>
    <t xml:space="preserve">    5 - Komunikace pozemní</t>
  </si>
  <si>
    <t>Podklad ze štěrkodrti ŠD  s rozprostřením a zhutněním, po zhutnění tl. 130 mm</t>
  </si>
  <si>
    <t>terasa</t>
  </si>
  <si>
    <t xml:space="preserve"> =32</t>
  </si>
  <si>
    <t>Podklad z drceného kameniva 0-32  s rozprostřením a zhutněním, po zhutnění tl. 30 mm</t>
  </si>
  <si>
    <t>dětské hřiště</t>
  </si>
  <si>
    <t xml:space="preserve"> =163</t>
  </si>
  <si>
    <t>Podklad z drceného kameniva 0-32  s rozprostřením a zhutněním, po zhutnění tl. 200 mm</t>
  </si>
  <si>
    <t>R</t>
  </si>
  <si>
    <t>567911.991</t>
  </si>
  <si>
    <t>Boule z betonu</t>
  </si>
  <si>
    <t>boule 1</t>
  </si>
  <si>
    <t xml:space="preserve"> =0,5*0,9+(26,5-0,5)*0,9/2</t>
  </si>
  <si>
    <t>boule 2</t>
  </si>
  <si>
    <t xml:space="preserve"> =5*0,6+(25-5)*0,6/2</t>
  </si>
  <si>
    <t>593235.991</t>
  </si>
  <si>
    <t>Podklad z SBR granulátu tl. 25mm</t>
  </si>
  <si>
    <t>593235.992</t>
  </si>
  <si>
    <t>Kryt z EPDM litého polyuretanu tl. 10mm</t>
  </si>
  <si>
    <t>571908.991</t>
  </si>
  <si>
    <t>Kryt z kameniva dekoračního tl 150mm</t>
  </si>
  <si>
    <t>762951.991</t>
  </si>
  <si>
    <t>Podkladní dlaždice</t>
  </si>
  <si>
    <t>m</t>
  </si>
  <si>
    <t xml:space="preserve"> =16,2*3</t>
  </si>
  <si>
    <t>Rošt terasový</t>
  </si>
  <si>
    <t>M</t>
  </si>
  <si>
    <t>Terasa dřevěná</t>
  </si>
  <si>
    <t>Zřízení vrstvy z geotextilie separační v rovině</t>
  </si>
  <si>
    <t>kačírek hřiště velké</t>
  </si>
  <si>
    <t xml:space="preserve"> =287</t>
  </si>
  <si>
    <t>geotextilie netkaná PES 300g/m2</t>
  </si>
  <si>
    <t>Kryt z kameniva dekoračního tl 400mm</t>
  </si>
  <si>
    <t>písek hřiště velké</t>
  </si>
  <si>
    <t xml:space="preserve"> =69</t>
  </si>
  <si>
    <t>Dopadová plocha z písku tl. 40cm</t>
  </si>
  <si>
    <t>Osazení zahradního obrubníku betonového stojatého do lože z betonu s boční opěrou</t>
  </si>
  <si>
    <t>záhonová obruba - lemování terasy</t>
  </si>
  <si>
    <t xml:space="preserve"> =17+16</t>
  </si>
  <si>
    <t>obruba zahradní betonová 1000/250/50mm</t>
  </si>
  <si>
    <t>Stříkaná bílá linie šířky 75mm</t>
  </si>
  <si>
    <t>linie EPDM</t>
  </si>
  <si>
    <t xml:space="preserve"> =602</t>
  </si>
  <si>
    <t xml:space="preserve">    H - herní prvky</t>
  </si>
  <si>
    <t>H.1.1</t>
  </si>
  <si>
    <t>Hrad - věž se střechou - dodávka včetně montáže, dle specifikace v PD</t>
  </si>
  <si>
    <t>kus</t>
  </si>
  <si>
    <t>H.1.2</t>
  </si>
  <si>
    <t>Hrad - most s řetězovým madlem - dodávka včetně montáže, dle specifikace v PD</t>
  </si>
  <si>
    <t>H.1.3</t>
  </si>
  <si>
    <t>Hrad - šplhací tyč rovná k věži dl 2m - dodávka včetně montáže, dle specifikace v PD</t>
  </si>
  <si>
    <t>H.1.4</t>
  </si>
  <si>
    <t>Hrad - řetězová lávka s prkenným madlem - dodávka včetně montáže, dle specifikace v PD</t>
  </si>
  <si>
    <t>H.1.5</t>
  </si>
  <si>
    <t>Hrad - nerezová skluzavka - dodávka včetně montáže, dle specifikace v PD</t>
  </si>
  <si>
    <t>H.1.6</t>
  </si>
  <si>
    <t>Hrad - zavěšený most s řetězovým zábradlím - dodávka včetně montáže, dle specifikace v PD</t>
  </si>
  <si>
    <t>H.1.7</t>
  </si>
  <si>
    <t>Hrad - věž bez střechy - dodávka včetně montáže, dle specifikace v PD</t>
  </si>
  <si>
    <t>H.1.8</t>
  </si>
  <si>
    <t>Hrad - balanční kláda - dodávka včetně montáže, dle specifikace v PD</t>
  </si>
  <si>
    <t>H.1.9</t>
  </si>
  <si>
    <t>Hrad - vertikální síť se šplhací tyčí - dodávka včetně montáže, dle specifikace v PD</t>
  </si>
  <si>
    <t>H.2</t>
  </si>
  <si>
    <t>Řetězová dvouhoupačka se dvěma sedátky - dodávka včetně montáže, dle specifikace v PD</t>
  </si>
  <si>
    <t>H.3</t>
  </si>
  <si>
    <t>Řetězová dvouhoupačka se dvěma sedátky s ohrádkou - dodávka včetně montáže, dle specifikace v PD</t>
  </si>
  <si>
    <t>H.4</t>
  </si>
  <si>
    <t>Balanční kůly - dodávka včetně montáže, dle specifikace v PD</t>
  </si>
  <si>
    <t>H.5.1</t>
  </si>
  <si>
    <t>Chýše - chýše - dodávka včetně montáže, dle specifikace v PD</t>
  </si>
  <si>
    <t>H.5.2</t>
  </si>
  <si>
    <t>Chýše - nerezová skluzavka - dodávka včetně montáže, dle specifikace v PD</t>
  </si>
  <si>
    <t>H.5.3</t>
  </si>
  <si>
    <t>Chýše - rampa se zábradlím - dodávka včetně montáže, dle specifikace v PD</t>
  </si>
  <si>
    <t>H.6</t>
  </si>
  <si>
    <t>Houpací kůň - dodávka včetně montáže, dle specifikace v PD</t>
  </si>
  <si>
    <t>H.6.1</t>
  </si>
  <si>
    <t>Pískoviště dodavka včetně montáže</t>
  </si>
  <si>
    <t>H.7</t>
  </si>
  <si>
    <t>Vahadlová houpačka - dodávka včetně montáže, dle specifikace v PD</t>
  </si>
  <si>
    <t>H.991</t>
  </si>
  <si>
    <t>Stavební přípomocné práce k jednotlivým prvkům</t>
  </si>
  <si>
    <t>H.992</t>
  </si>
  <si>
    <t>Vzorkování</t>
  </si>
  <si>
    <t>soubor</t>
  </si>
  <si>
    <t>H.993</t>
  </si>
  <si>
    <t>Dílenská dokumentace</t>
  </si>
  <si>
    <t xml:space="preserve">    998 - Přesuny hmot pro HSV</t>
  </si>
  <si>
    <t>999.HF</t>
  </si>
  <si>
    <t>Přesun hmot procentní pro ostatní práce a dodávky</t>
  </si>
  <si>
    <t>SO802 - sadové úpravy</t>
  </si>
  <si>
    <t>SU - Sadové úpravy</t>
  </si>
  <si>
    <t xml:space="preserve">    4 - Výsadba stromů listnatých a soliterních keřů</t>
  </si>
  <si>
    <t xml:space="preserve">Jamky pro výsadbu s výměnou 50 % půdy zeminy tř 1 až 4 obj přes 1 do 2 m3 v rovině a svahu do 1:5	</t>
  </si>
  <si>
    <t>jamky pro</t>
  </si>
  <si>
    <t xml:space="preserve">184813511	</t>
  </si>
  <si>
    <t xml:space="preserve">Chemické odplevelení před založením kultury postřikem na široko v rovině a svahu do 1:5 ručně	</t>
  </si>
  <si>
    <t>výsadba Acer ginnala</t>
  </si>
  <si>
    <t xml:space="preserve"> =0,6*0,6*3,14 x množství</t>
  </si>
  <si>
    <t>výsadba Aesculus hippocastanum</t>
  </si>
  <si>
    <t>výsadba Betula papyrifera</t>
  </si>
  <si>
    <t>výsadba Amelanchier lamarckii</t>
  </si>
  <si>
    <t xml:space="preserve"> =0,4*0,4*3,14 x množství</t>
  </si>
  <si>
    <t>výsadba Carpinus betulus</t>
  </si>
  <si>
    <t xml:space="preserve"> =43*0,4</t>
  </si>
  <si>
    <t xml:space="preserve">184813521	</t>
  </si>
  <si>
    <t>Chemické odplevelení po založení kultury postřikem na široko v rovině a svahu do 1:5 ručně</t>
  </si>
  <si>
    <t>Výsadba dřeviny s balem D přes 0,5 do 0,6 m do jamky se zalitím v rovině a svahu do 1:5</t>
  </si>
  <si>
    <t>výsadba</t>
  </si>
  <si>
    <t>Ukotvení kmene dřevin třemi kůly D do 0,1 m dl přes 2 do 3 m</t>
  </si>
  <si>
    <t>kotvení pro</t>
  </si>
  <si>
    <t>Zhotovení závlahové mísy dřevin D přes 0,5 do 1,0 m v rovině nebo na svahu do 1:5</t>
  </si>
  <si>
    <t>mísa pro</t>
  </si>
  <si>
    <t xml:space="preserve">Hnojení ostatních dřevin strojenými hnojivy 0,5 kg k jedné sazenici	</t>
  </si>
  <si>
    <t>hnojení pro</t>
  </si>
  <si>
    <t>184813.001</t>
  </si>
  <si>
    <t>Ochranný nátěr vysazených stromů Arbo-Flex 7 Plus</t>
  </si>
  <si>
    <t>nátěr pro</t>
  </si>
  <si>
    <t xml:space="preserve">184911421	</t>
  </si>
  <si>
    <t xml:space="preserve">Mulčování rostlin kůrou tl do 0,1 m v rovině a svahu do 1:5	</t>
  </si>
  <si>
    <t>mulč pro</t>
  </si>
  <si>
    <t xml:space="preserve">60591320	</t>
  </si>
  <si>
    <t xml:space="preserve">kulatina odkorněná D 7-15cm do dl 5m	</t>
  </si>
  <si>
    <t>3 kůly pro</t>
  </si>
  <si>
    <t>605.001</t>
  </si>
  <si>
    <t xml:space="preserve">polokulatina odkorněná D 7-15cm do dl 5m	</t>
  </si>
  <si>
    <t>příčky mezi kůly pro</t>
  </si>
  <si>
    <t xml:space="preserve">hnojivo aerifikující + sorpce vody + biopreparát obsahující živné látky organického původu a biouhel	</t>
  </si>
  <si>
    <t>kg</t>
  </si>
  <si>
    <t>hnojivo</t>
  </si>
  <si>
    <t>vzorec pro 5x hnojení</t>
  </si>
  <si>
    <t xml:space="preserve">kůra mulčovací VL	</t>
  </si>
  <si>
    <t>mulčovací kůra tl. 100mm</t>
  </si>
  <si>
    <t>vzorec</t>
  </si>
  <si>
    <t>Vypletí záhonu dřevin soliterních s naložením a odvozem odpadu do 20 km v rovině a svahu do 1:5</t>
  </si>
  <si>
    <t>pletí pro</t>
  </si>
  <si>
    <t xml:space="preserve">Řez stromů netrnitých průklestem D koruny do 2 m	</t>
  </si>
  <si>
    <t xml:space="preserve">Zalití rostlin vodou plocha do 20 m2	</t>
  </si>
  <si>
    <t>3x zalití pro</t>
  </si>
  <si>
    <t xml:space="preserve">    5 - Výsadba keřů - živé ploty</t>
  </si>
  <si>
    <t xml:space="preserve">Rýhy pro výsadbu s výměnou 50 % půdy zeminy tř 1 až 4 hl do 0,4 m š přes 0,2 do 0,4 m v rovině a svahu do 1:5	</t>
  </si>
  <si>
    <t xml:space="preserve"> 5.2</t>
  </si>
  <si>
    <t xml:space="preserve">rostlinný substrát </t>
  </si>
  <si>
    <t xml:space="preserve"> 5.3</t>
  </si>
  <si>
    <t xml:space="preserve">výsadba keře v kontejneru, se zalitím, při průměru květináče do 200mm v rovině </t>
  </si>
  <si>
    <t xml:space="preserve"> 5.4</t>
  </si>
  <si>
    <t>hnojení půdy s rozdělením k jednotlivým rostlinám, 10 tablet a´ 10 g/m plotu</t>
  </si>
  <si>
    <t xml:space="preserve"> 5.5</t>
  </si>
  <si>
    <t>Zálivka výsadeb v dávce 40l/m, 3 opakování</t>
  </si>
  <si>
    <t>l</t>
  </si>
  <si>
    <t xml:space="preserve"> 5.6</t>
  </si>
  <si>
    <t>mulčování výsadbového prostoru při tl.mulče 100 mm (drcená kůra) v rovině</t>
  </si>
  <si>
    <t xml:space="preserve"> 5.16</t>
  </si>
  <si>
    <t>mulčovací kůra</t>
  </si>
  <si>
    <t>Vypletí záhonu dřevin ve skupinách s naložením a odvozem odpadu do 20 km v rovině a svahu do 1:5</t>
  </si>
  <si>
    <t>Carpinus betulus, v 40-60cm</t>
  </si>
  <si>
    <t xml:space="preserve">    8 - Rostlinný materiál</t>
  </si>
  <si>
    <t xml:space="preserve"> 8.2</t>
  </si>
  <si>
    <t>Acer ginnala, Ok12-14</t>
  </si>
  <si>
    <t xml:space="preserve"> 8.4</t>
  </si>
  <si>
    <t>Aesculus hippocastanum, Ok12-14</t>
  </si>
  <si>
    <t>Betula papyrifera, Ok 12-14</t>
  </si>
  <si>
    <t xml:space="preserve"> 8.12</t>
  </si>
  <si>
    <t>Amelanchier lamarckii, v 200 – 250cm</t>
  </si>
  <si>
    <t xml:space="preserve"> 8.13</t>
  </si>
  <si>
    <t xml:space="preserve">    9 - Travnaté plochy</t>
  </si>
  <si>
    <t xml:space="preserve"> 9.8</t>
  </si>
  <si>
    <t>položení travního koberce v rovině včetně finální úpravy povrchu a zálivkou</t>
  </si>
  <si>
    <t xml:space="preserve"> 9.9</t>
  </si>
  <si>
    <t>sečení stávajícího trávníku, včetně shrabání a likvidace</t>
  </si>
  <si>
    <t>999.SU</t>
  </si>
  <si>
    <t>Přesun hmot pro sadové úpravy</t>
  </si>
  <si>
    <t>SO803 - mobiliář</t>
  </si>
  <si>
    <t>MO - Mobiliář</t>
  </si>
  <si>
    <t xml:space="preserve">    L - Lavičky</t>
  </si>
  <si>
    <t>L1a</t>
  </si>
  <si>
    <t>Lavička s opěradlem - dodávka včetně montáže, dle specifikace v PD</t>
  </si>
  <si>
    <t>L2a</t>
  </si>
  <si>
    <t>Lavička bez opěradla - dodávka včetně montáže, dle specifikace v PD</t>
  </si>
  <si>
    <t>L2b</t>
  </si>
  <si>
    <t>L3</t>
  </si>
  <si>
    <t>Lavice bez opěradla k piknikovému setu - dodávka včetně montáže, dle specifikace v PD</t>
  </si>
  <si>
    <t>L4</t>
  </si>
  <si>
    <t>Stůl k piknikovému setu - dodávka včetně montáže, dle specifikace v PD</t>
  </si>
  <si>
    <t xml:space="preserve">    O - Ostatní prvky</t>
  </si>
  <si>
    <t>M4</t>
  </si>
  <si>
    <t>Cyklostojan 2 - dodávka včetně montáže, dle specifikace v PD</t>
  </si>
  <si>
    <t>M5a</t>
  </si>
  <si>
    <t>Koš na směsný odpad - dodávka včetně montáže, dle specifikace v PD</t>
  </si>
  <si>
    <t>M6</t>
  </si>
  <si>
    <t>Koš na třízený a směsný odpad - dodávka včetně montáže, dle specifikace v PD</t>
  </si>
  <si>
    <t>O.991</t>
  </si>
  <si>
    <t>O.992</t>
  </si>
  <si>
    <t>O.993</t>
  </si>
  <si>
    <t>999.MO</t>
  </si>
  <si>
    <t>Přesun hmot pro mobiliář</t>
  </si>
  <si>
    <t>SO804 - oplocení</t>
  </si>
  <si>
    <t>OP - Oplocení</t>
  </si>
  <si>
    <t xml:space="preserve">    P2 - Oplocení dětské hřiště</t>
  </si>
  <si>
    <t>131111.991</t>
  </si>
  <si>
    <t>Vrtání jamek pro sloupky ručním motorovým vrtákem průměru do 400mm</t>
  </si>
  <si>
    <t>Osazování sloupků plotových ocelových zabetonováním</t>
  </si>
  <si>
    <t>553422.991</t>
  </si>
  <si>
    <t>Sloupek plotový trubka 57/3mm, žárově zinkováno</t>
  </si>
  <si>
    <t>348501.991</t>
  </si>
  <si>
    <t>Osazování plotových trámů spojovaných vrutem nebo závitovou tyčí</t>
  </si>
  <si>
    <t>605161.991</t>
  </si>
  <si>
    <t>Trám dubový 140x160mm, tlaková impregnace</t>
  </si>
  <si>
    <t xml:space="preserve">Lazurovací dvojnásobný olejový nátěr tesařských konstrukcí	</t>
  </si>
  <si>
    <t>P2.991</t>
  </si>
  <si>
    <t>Vyřezání otvorů v trámech</t>
  </si>
  <si>
    <t>P2.992</t>
  </si>
  <si>
    <t>P2.993</t>
  </si>
  <si>
    <t>P2.994</t>
  </si>
  <si>
    <t>Vytýčení</t>
  </si>
  <si>
    <t>999.OP</t>
  </si>
  <si>
    <t>Přesun hmot pro oplocení</t>
  </si>
  <si>
    <t xml:space="preserve">Přesun hmot pro herní </t>
  </si>
  <si>
    <t>Spec.</t>
  </si>
  <si>
    <t>Odstranění povrchu plochy určené pro hřiště s naložením, odvozem a uložením</t>
  </si>
  <si>
    <t>Oprava asfaltového krytu a chodníků v napojení na ulici Přádova</t>
  </si>
  <si>
    <t>Úprava stávajícího oplocení pro napojení na upravenou komunikaci, doplnění a přesun</t>
  </si>
  <si>
    <t>Zřízení dočasné skládky transportovaného materiálu v místě budoucího hřiště</t>
  </si>
  <si>
    <t>Úprava dočasného mlatu u hřiště, začištění</t>
  </si>
  <si>
    <t>Certifikace hřiště</t>
  </si>
  <si>
    <t>Úprava a oprava krytu (mlatového povrchu) klidové zóny vedle hřiště</t>
  </si>
  <si>
    <t>Zpětné povrchové úpravy zpevněné plochy sloužící pro cyklostojany a pítko</t>
  </si>
  <si>
    <t>řezivo  - terasový hranol BSH</t>
  </si>
  <si>
    <t>terasová prkna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</si>
</sst>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Kč&quot;_-;\-* #,##0.00&quot; Kč&quot;_-;_-* \-??&quot; Kč&quot;_-;_-@_-"/>
    <numFmt numFmtId="165" formatCode="_-* #,##0.00\ _K_č_-;\-* #,##0.00\ _K_č_-;_-* \-??\ _K_č_-;_-@_-"/>
    <numFmt numFmtId="166" formatCode="_-* #,##0.00_-;\-* #,##0.00_-;_-* \-??_-;_-@_-"/>
    <numFmt numFmtId="167" formatCode="#,##0.00%"/>
    <numFmt numFmtId="168" formatCode="dd\.mm\.yyyy"/>
    <numFmt numFmtId="169" formatCode="#,##0.000"/>
  </numFmts>
  <fonts count="38">
    <font>
      <sz val="8"/>
      <name val="Trebuchet MS"/>
      <family val="2"/>
      <charset val="1"/>
    </font>
    <font>
      <sz val="10"/>
      <name val="Univers (WN)"/>
      <charset val="238"/>
    </font>
    <font>
      <u/>
      <sz val="11"/>
      <color rgb="FF0000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8"/>
      <name val="Arial CE"/>
      <family val="2"/>
      <charset val="238"/>
    </font>
    <font>
      <sz val="10"/>
      <name val="Arial"/>
      <charset val="1"/>
    </font>
    <font>
      <b/>
      <sz val="16"/>
      <name val="Arial CE"/>
      <family val="2"/>
      <charset val="238"/>
    </font>
    <font>
      <sz val="9"/>
      <color rgb="FF969696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8"/>
      <color rgb="FFA6A6A6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0"/>
      <color rgb="FF0000FF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9"/>
      <color rgb="FFA6A6A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9"/>
      <color rgb="FF000000"/>
      <name val="Arial CE"/>
      <family val="2"/>
      <charset val="238"/>
    </font>
    <font>
      <sz val="8"/>
      <color rgb="FFFF0000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8"/>
      <color rgb="FFBFBFBF"/>
      <name val="Arial CE"/>
      <family val="2"/>
      <charset val="238"/>
    </font>
    <font>
      <sz val="8"/>
      <color rgb="FFBFBFBF"/>
      <name val="Trebuchet MS"/>
      <family val="2"/>
      <charset val="238"/>
    </font>
    <font>
      <i/>
      <sz val="8"/>
      <name val="Arial CE"/>
      <family val="2"/>
      <charset val="238"/>
    </font>
    <font>
      <sz val="8"/>
      <name val="Trebuchet MS"/>
      <family val="2"/>
      <charset val="1"/>
    </font>
    <font>
      <sz val="9"/>
      <color rgb="FFFF0000"/>
      <name val="Arial CE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DBEEF4"/>
        <bgColor rgb="FFE6E0EC"/>
      </patternFill>
    </fill>
    <fill>
      <patternFill patternType="solid">
        <fgColor rgb="FFBEBEBE"/>
        <bgColor rgb="FFBFBFBF"/>
      </patternFill>
    </fill>
    <fill>
      <patternFill patternType="solid">
        <fgColor rgb="FFD2D2D2"/>
        <bgColor rgb="FFD9D9D9"/>
      </patternFill>
    </fill>
    <fill>
      <patternFill patternType="solid">
        <fgColor rgb="FFD9D9D9"/>
        <bgColor rgb="FFD2D2D2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D9D9D9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04">
    <xf numFmtId="0" fontId="0" fillId="0" borderId="0"/>
    <xf numFmtId="166" fontId="36" fillId="0" borderId="0" applyBorder="0" applyProtection="0"/>
    <xf numFmtId="9" fontId="36" fillId="0" borderId="0" applyBorder="0" applyProtection="0"/>
    <xf numFmtId="0" fontId="2" fillId="0" borderId="0" applyBorder="0" applyProtection="0"/>
    <xf numFmtId="0" fontId="1" fillId="2" borderId="0" applyBorder="0" applyProtection="0"/>
    <xf numFmtId="0" fontId="2" fillId="0" borderId="0" applyBorder="0" applyProtection="0"/>
    <xf numFmtId="0" fontId="2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164" fontId="36" fillId="0" borderId="0" applyBorder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6" fillId="0" borderId="0">
      <alignment vertical="top"/>
    </xf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7" fillId="0" borderId="0"/>
    <xf numFmtId="0" fontId="4" fillId="0" borderId="0" applyProtection="0"/>
    <xf numFmtId="0" fontId="5" fillId="0" borderId="0"/>
    <xf numFmtId="0" fontId="4" fillId="0" borderId="0" applyProtection="0"/>
    <xf numFmtId="0" fontId="4" fillId="0" borderId="0" applyProtection="0"/>
    <xf numFmtId="0" fontId="4" fillId="0" borderId="0" applyBorder="0"/>
    <xf numFmtId="0" fontId="8" fillId="0" borderId="1">
      <alignment horizontal="center" vertical="center" wrapText="1"/>
    </xf>
    <xf numFmtId="0" fontId="8" fillId="0" borderId="1">
      <alignment horizontal="center" vertical="center" wrapText="1"/>
    </xf>
    <xf numFmtId="0" fontId="9" fillId="0" borderId="0"/>
    <xf numFmtId="0" fontId="5" fillId="0" borderId="0"/>
    <xf numFmtId="0" fontId="5" fillId="0" borderId="0"/>
    <xf numFmtId="165" fontId="5" fillId="0" borderId="0" applyBorder="0" applyProtection="0"/>
    <xf numFmtId="165" fontId="5" fillId="0" borderId="0" applyBorder="0" applyProtection="0"/>
    <xf numFmtId="165" fontId="5" fillId="0" borderId="0" applyBorder="0" applyProtection="0"/>
    <xf numFmtId="165" fontId="36" fillId="0" borderId="0" applyBorder="0" applyProtection="0"/>
    <xf numFmtId="165" fontId="36" fillId="0" borderId="0" applyBorder="0" applyProtection="0"/>
    <xf numFmtId="165" fontId="36" fillId="0" borderId="0" applyBorder="0" applyProtection="0"/>
    <xf numFmtId="165" fontId="36" fillId="0" borderId="0" applyBorder="0" applyProtection="0"/>
    <xf numFmtId="165" fontId="36" fillId="0" borderId="0" applyBorder="0" applyProtection="0"/>
    <xf numFmtId="165" fontId="36" fillId="0" borderId="0" applyBorder="0" applyProtection="0"/>
    <xf numFmtId="165" fontId="36" fillId="0" borderId="0" applyBorder="0" applyProtection="0"/>
    <xf numFmtId="165" fontId="36" fillId="0" borderId="0" applyBorder="0" applyProtection="0"/>
    <xf numFmtId="166" fontId="36" fillId="0" borderId="0" applyBorder="0" applyProtection="0"/>
  </cellStyleXfs>
  <cellXfs count="215">
    <xf numFmtId="0" fontId="0" fillId="0" borderId="0" xfId="0"/>
    <xf numFmtId="0" fontId="8" fillId="0" borderId="0" xfId="0" applyFont="1" applyAlignment="1" applyProtection="1">
      <alignment vertical="center"/>
      <protection hidden="1"/>
    </xf>
    <xf numFmtId="166" fontId="8" fillId="0" borderId="0" xfId="1" applyFont="1" applyBorder="1" applyAlignment="1" applyProtection="1">
      <alignment vertical="center"/>
      <protection hidden="1"/>
    </xf>
    <xf numFmtId="0" fontId="8" fillId="0" borderId="2" xfId="0" applyFont="1" applyBorder="1" applyAlignment="1" applyProtection="1">
      <alignment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vertical="center"/>
      <protection hidden="1"/>
    </xf>
    <xf numFmtId="0" fontId="8" fillId="0" borderId="6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14" fontId="12" fillId="3" borderId="0" xfId="0" applyNumberFormat="1" applyFont="1" applyFill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hidden="1"/>
    </xf>
    <xf numFmtId="0" fontId="14" fillId="0" borderId="5" xfId="0" applyFont="1" applyBorder="1" applyAlignment="1" applyProtection="1">
      <alignment vertical="center"/>
      <protection hidden="1"/>
    </xf>
    <xf numFmtId="0" fontId="14" fillId="0" borderId="6" xfId="0" applyFont="1" applyBorder="1" applyAlignment="1" applyProtection="1">
      <alignment vertical="center"/>
      <protection hidden="1"/>
    </xf>
    <xf numFmtId="166" fontId="14" fillId="0" borderId="0" xfId="1" applyFont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6" fillId="0" borderId="8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0" borderId="5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6" xfId="0" applyFont="1" applyBorder="1" applyAlignment="1" applyProtection="1">
      <alignment vertical="center"/>
      <protection hidden="1"/>
    </xf>
    <xf numFmtId="166" fontId="17" fillId="0" borderId="0" xfId="1" applyFont="1" applyBorder="1" applyAlignment="1" applyProtection="1">
      <alignment vertical="center"/>
      <protection hidden="1"/>
    </xf>
    <xf numFmtId="0" fontId="8" fillId="4" borderId="0" xfId="0" applyFont="1" applyFill="1" applyAlignment="1" applyProtection="1">
      <alignment vertical="center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8" fillId="4" borderId="10" xfId="0" applyFont="1" applyFill="1" applyBorder="1" applyAlignment="1" applyProtection="1">
      <alignment vertical="center"/>
      <protection hidden="1"/>
    </xf>
    <xf numFmtId="0" fontId="13" fillId="4" borderId="10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19" fillId="0" borderId="12" xfId="0" applyFont="1" applyBorder="1" applyAlignment="1" applyProtection="1">
      <alignment horizontal="left" vertical="center"/>
      <protection hidden="1"/>
    </xf>
    <xf numFmtId="0" fontId="8" fillId="0" borderId="13" xfId="0" applyFont="1" applyBorder="1" applyAlignment="1" applyProtection="1">
      <alignment vertical="center"/>
      <protection hidden="1"/>
    </xf>
    <xf numFmtId="0" fontId="8" fillId="0" borderId="14" xfId="0" applyFont="1" applyBorder="1" applyAlignment="1" applyProtection="1">
      <alignment vertical="center"/>
      <protection hidden="1"/>
    </xf>
    <xf numFmtId="0" fontId="8" fillId="0" borderId="15" xfId="0" applyFont="1" applyBorder="1" applyAlignment="1" applyProtection="1">
      <alignment vertical="center"/>
      <protection hidden="1"/>
    </xf>
    <xf numFmtId="0" fontId="8" fillId="0" borderId="16" xfId="0" applyFont="1" applyBorder="1" applyAlignment="1" applyProtection="1">
      <alignment vertical="center"/>
      <protection hidden="1"/>
    </xf>
    <xf numFmtId="0" fontId="20" fillId="0" borderId="17" xfId="0" applyFont="1" applyBorder="1" applyAlignment="1" applyProtection="1">
      <alignment horizontal="left" vertical="center"/>
      <protection hidden="1"/>
    </xf>
    <xf numFmtId="0" fontId="8" fillId="0" borderId="18" xfId="0" applyFont="1" applyBorder="1" applyAlignment="1" applyProtection="1">
      <alignment vertical="center"/>
      <protection hidden="1"/>
    </xf>
    <xf numFmtId="0" fontId="20" fillId="0" borderId="18" xfId="0" applyFont="1" applyBorder="1" applyAlignment="1" applyProtection="1">
      <alignment horizontal="left" vertical="center"/>
      <protection hidden="1"/>
    </xf>
    <xf numFmtId="0" fontId="8" fillId="0" borderId="19" xfId="0" applyFont="1" applyBorder="1" applyAlignment="1" applyProtection="1">
      <alignment vertical="center"/>
      <protection hidden="1"/>
    </xf>
    <xf numFmtId="0" fontId="8" fillId="0" borderId="20" xfId="0" applyFont="1" applyBorder="1" applyAlignment="1" applyProtection="1">
      <alignment vertical="center"/>
      <protection hidden="1"/>
    </xf>
    <xf numFmtId="0" fontId="8" fillId="0" borderId="21" xfId="0" applyFont="1" applyBorder="1" applyAlignment="1" applyProtection="1">
      <alignment vertical="center"/>
      <protection hidden="1"/>
    </xf>
    <xf numFmtId="0" fontId="8" fillId="0" borderId="22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5" xfId="0" applyFont="1" applyBorder="1" applyAlignment="1" applyProtection="1">
      <alignment vertical="center"/>
      <protection hidden="1"/>
    </xf>
    <xf numFmtId="0" fontId="12" fillId="0" borderId="6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5" xfId="0" applyFont="1" applyBorder="1" applyAlignment="1" applyProtection="1">
      <alignment vertical="center"/>
      <protection hidden="1"/>
    </xf>
    <xf numFmtId="0" fontId="13" fillId="0" borderId="6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8" fillId="5" borderId="10" xfId="0" applyFont="1" applyFill="1" applyBorder="1" applyAlignment="1" applyProtection="1">
      <alignment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4" fontId="22" fillId="0" borderId="0" xfId="0" applyNumberFormat="1" applyFont="1" applyAlignment="1" applyProtection="1">
      <alignment vertical="center"/>
      <protection hidden="1"/>
    </xf>
    <xf numFmtId="0" fontId="22" fillId="5" borderId="0" xfId="0" applyFont="1" applyFill="1" applyAlignment="1" applyProtection="1">
      <alignment horizontal="left" vertical="center"/>
      <protection hidden="1"/>
    </xf>
    <xf numFmtId="0" fontId="8" fillId="5" borderId="0" xfId="0" applyFont="1" applyFill="1" applyAlignment="1" applyProtection="1">
      <alignment vertical="center"/>
      <protection hidden="1"/>
    </xf>
    <xf numFmtId="0" fontId="8" fillId="0" borderId="0" xfId="1" applyNumberFormat="1" applyFont="1" applyBorder="1" applyAlignment="1" applyProtection="1">
      <alignment vertical="center"/>
      <protection hidden="1"/>
    </xf>
    <xf numFmtId="0" fontId="8" fillId="0" borderId="3" xfId="1" applyNumberFormat="1" applyFont="1" applyBorder="1" applyAlignment="1" applyProtection="1">
      <alignment vertical="center"/>
      <protection hidden="1"/>
    </xf>
    <xf numFmtId="14" fontId="27" fillId="0" borderId="0" xfId="0" applyNumberFormat="1" applyFont="1" applyAlignment="1" applyProtection="1">
      <alignment horizontal="center" vertical="center" wrapText="1"/>
      <protection hidden="1"/>
    </xf>
    <xf numFmtId="14" fontId="12" fillId="0" borderId="0" xfId="0" applyNumberFormat="1" applyFont="1" applyAlignment="1" applyProtection="1">
      <alignment horizontal="center" vertical="center" wrapText="1"/>
      <protection hidden="1"/>
    </xf>
    <xf numFmtId="0" fontId="8" fillId="0" borderId="13" xfId="1" applyNumberFormat="1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9" fontId="17" fillId="0" borderId="0" xfId="2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13" fillId="5" borderId="9" xfId="0" applyFont="1" applyFill="1" applyBorder="1" applyAlignment="1" applyProtection="1">
      <alignment horizontal="left" vertical="center"/>
      <protection hidden="1"/>
    </xf>
    <xf numFmtId="0" fontId="13" fillId="5" borderId="10" xfId="0" applyFont="1" applyFill="1" applyBorder="1" applyAlignment="1" applyProtection="1">
      <alignment horizontal="right" vertical="center"/>
      <protection hidden="1"/>
    </xf>
    <xf numFmtId="0" fontId="13" fillId="5" borderId="10" xfId="0" applyFont="1" applyFill="1" applyBorder="1" applyAlignment="1" applyProtection="1">
      <alignment horizontal="center" vertical="center"/>
      <protection hidden="1"/>
    </xf>
    <xf numFmtId="0" fontId="8" fillId="5" borderId="10" xfId="1" applyNumberFormat="1" applyFont="1" applyFill="1" applyBorder="1" applyAlignment="1" applyProtection="1">
      <alignment vertical="center"/>
      <protection hidden="1"/>
    </xf>
    <xf numFmtId="0" fontId="19" fillId="0" borderId="12" xfId="1" applyNumberFormat="1" applyFont="1" applyBorder="1" applyAlignment="1" applyProtection="1">
      <alignment horizontal="left" vertical="center"/>
      <protection hidden="1"/>
    </xf>
    <xf numFmtId="0" fontId="8" fillId="0" borderId="15" xfId="1" applyNumberFormat="1" applyFont="1" applyBorder="1" applyAlignment="1" applyProtection="1">
      <alignment vertical="center"/>
      <protection hidden="1"/>
    </xf>
    <xf numFmtId="0" fontId="20" fillId="0" borderId="17" xfId="1" applyNumberFormat="1" applyFont="1" applyBorder="1" applyAlignment="1" applyProtection="1">
      <alignment horizontal="left" vertical="center"/>
      <protection hidden="1"/>
    </xf>
    <xf numFmtId="0" fontId="8" fillId="0" borderId="21" xfId="1" applyNumberFormat="1" applyFont="1" applyBorder="1" applyAlignment="1" applyProtection="1">
      <alignment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8" fillId="5" borderId="0" xfId="1" applyNumberFormat="1" applyFont="1" applyFill="1" applyBorder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left" vertical="center"/>
      <protection hidden="1"/>
    </xf>
    <xf numFmtId="4" fontId="22" fillId="0" borderId="0" xfId="0" applyNumberFormat="1" applyFont="1" applyAlignment="1" applyProtection="1">
      <alignment horizontal="center" vertical="center"/>
      <protection hidden="1"/>
    </xf>
    <xf numFmtId="4" fontId="28" fillId="0" borderId="0" xfId="0" applyNumberFormat="1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5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9" fillId="0" borderId="0" xfId="1" applyNumberFormat="1" applyFont="1" applyBorder="1" applyAlignment="1" applyProtection="1">
      <alignment vertical="center"/>
      <protection hidden="1"/>
    </xf>
    <xf numFmtId="166" fontId="29" fillId="0" borderId="0" xfId="1" applyFont="1" applyBorder="1" applyAlignment="1" applyProtection="1">
      <alignment vertical="center"/>
      <protection hidden="1"/>
    </xf>
    <xf numFmtId="0" fontId="29" fillId="0" borderId="6" xfId="0" applyFont="1" applyBorder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5" xfId="0" applyFont="1" applyBorder="1" applyAlignment="1" applyProtection="1">
      <alignment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5" fillId="0" borderId="0" xfId="1" applyNumberFormat="1" applyFont="1" applyBorder="1" applyAlignment="1" applyProtection="1">
      <alignment vertical="center"/>
      <protection hidden="1"/>
    </xf>
    <xf numFmtId="166" fontId="25" fillId="0" borderId="0" xfId="1" applyFont="1" applyBorder="1" applyAlignment="1" applyProtection="1">
      <alignment vertical="center"/>
      <protection hidden="1"/>
    </xf>
    <xf numFmtId="0" fontId="25" fillId="0" borderId="6" xfId="0" applyFont="1" applyBorder="1" applyAlignment="1" applyProtection="1">
      <alignment vertical="center"/>
      <protection hidden="1"/>
    </xf>
    <xf numFmtId="0" fontId="8" fillId="5" borderId="0" xfId="1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 wrapText="1"/>
      <protection hidden="1"/>
    </xf>
    <xf numFmtId="0" fontId="12" fillId="5" borderId="2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166" fontId="8" fillId="0" borderId="0" xfId="1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vertical="center"/>
      <protection hidden="1"/>
    </xf>
    <xf numFmtId="0" fontId="26" fillId="0" borderId="5" xfId="0" applyFont="1" applyBorder="1" applyAlignment="1" applyProtection="1">
      <alignment vertical="center"/>
      <protection hidden="1"/>
    </xf>
    <xf numFmtId="0" fontId="29" fillId="0" borderId="0" xfId="1" applyNumberFormat="1" applyFont="1" applyBorder="1" applyAlignment="1" applyProtection="1">
      <alignment horizontal="left" vertical="center"/>
      <protection hidden="1"/>
    </xf>
    <xf numFmtId="0" fontId="26" fillId="0" borderId="6" xfId="0" applyFont="1" applyBorder="1" applyAlignment="1" applyProtection="1">
      <alignment vertical="center"/>
      <protection hidden="1"/>
    </xf>
    <xf numFmtId="166" fontId="26" fillId="0" borderId="0" xfId="1" applyFont="1" applyBorder="1" applyAlignment="1" applyProtection="1">
      <alignment vertical="center"/>
      <protection hidden="1"/>
    </xf>
    <xf numFmtId="0" fontId="24" fillId="6" borderId="18" xfId="0" applyFont="1" applyFill="1" applyBorder="1" applyAlignment="1" applyProtection="1">
      <alignment horizontal="left" vertical="center"/>
      <protection hidden="1"/>
    </xf>
    <xf numFmtId="0" fontId="24" fillId="6" borderId="18" xfId="0" applyFont="1" applyFill="1" applyBorder="1" applyAlignment="1" applyProtection="1">
      <alignment horizontal="left"/>
      <protection hidden="1"/>
    </xf>
    <xf numFmtId="0" fontId="24" fillId="6" borderId="18" xfId="1" applyNumberFormat="1" applyFont="1" applyFill="1" applyBorder="1" applyAlignment="1" applyProtection="1">
      <alignment horizontal="left" vertical="center"/>
      <protection hidden="1"/>
    </xf>
    <xf numFmtId="0" fontId="8" fillId="0" borderId="27" xfId="0" applyFont="1" applyBorder="1" applyAlignment="1" applyProtection="1">
      <alignment horizontal="center" vertical="center"/>
      <protection hidden="1"/>
    </xf>
    <xf numFmtId="49" fontId="8" fillId="0" borderId="27" xfId="0" applyNumberFormat="1" applyFont="1" applyBorder="1" applyAlignment="1" applyProtection="1">
      <alignment horizontal="left" vertical="center" wrapText="1"/>
      <protection hidden="1"/>
    </xf>
    <xf numFmtId="0" fontId="8" fillId="0" borderId="27" xfId="0" applyFont="1" applyBorder="1" applyAlignment="1" applyProtection="1">
      <alignment horizontal="left" vertical="center" wrapText="1"/>
      <protection hidden="1"/>
    </xf>
    <xf numFmtId="0" fontId="8" fillId="0" borderId="27" xfId="1" applyNumberFormat="1" applyFont="1" applyBorder="1" applyAlignment="1" applyProtection="1">
      <alignment horizontal="center" vertical="center" wrapText="1"/>
      <protection hidden="1"/>
    </xf>
    <xf numFmtId="169" fontId="8" fillId="0" borderId="27" xfId="0" applyNumberFormat="1" applyFont="1" applyBorder="1" applyAlignment="1" applyProtection="1">
      <alignment vertical="center"/>
      <protection hidden="1"/>
    </xf>
    <xf numFmtId="166" fontId="31" fillId="0" borderId="0" xfId="1" applyFont="1" applyBorder="1" applyAlignment="1" applyProtection="1">
      <alignment vertical="center"/>
      <protection hidden="1"/>
    </xf>
    <xf numFmtId="0" fontId="8" fillId="3" borderId="27" xfId="0" applyFont="1" applyFill="1" applyBorder="1" applyAlignment="1" applyProtection="1">
      <alignment horizontal="center" vertical="center"/>
      <protection locked="0"/>
    </xf>
    <xf numFmtId="0" fontId="8" fillId="3" borderId="27" xfId="0" applyFont="1" applyFill="1" applyBorder="1" applyAlignment="1" applyProtection="1">
      <alignment horizontal="left" vertical="center" wrapText="1"/>
      <protection locked="0"/>
    </xf>
    <xf numFmtId="0" fontId="8" fillId="3" borderId="27" xfId="1" applyNumberFormat="1" applyFont="1" applyFill="1" applyBorder="1" applyAlignment="1" applyProtection="1">
      <alignment horizontal="center" vertical="center" wrapText="1"/>
      <protection locked="0"/>
    </xf>
    <xf numFmtId="169" fontId="8" fillId="3" borderId="27" xfId="0" applyNumberFormat="1" applyFont="1" applyFill="1" applyBorder="1" applyAlignment="1" applyProtection="1">
      <alignment vertical="center"/>
      <protection locked="0"/>
    </xf>
    <xf numFmtId="10" fontId="8" fillId="3" borderId="27" xfId="2" applyNumberFormat="1" applyFont="1" applyFill="1" applyBorder="1" applyAlignment="1" applyProtection="1">
      <alignment vertical="center"/>
      <protection locked="0"/>
    </xf>
    <xf numFmtId="0" fontId="24" fillId="6" borderId="18" xfId="0" applyFont="1" applyFill="1" applyBorder="1" applyAlignment="1" applyProtection="1">
      <alignment horizontal="left" vertical="center"/>
      <protection locked="0"/>
    </xf>
    <xf numFmtId="0" fontId="14" fillId="0" borderId="25" xfId="0" applyFont="1" applyBorder="1" applyAlignment="1" applyProtection="1">
      <alignment horizontal="left" vertical="center" wrapText="1"/>
      <protection hidden="1"/>
    </xf>
    <xf numFmtId="0" fontId="14" fillId="0" borderId="25" xfId="1" applyNumberFormat="1" applyFont="1" applyBorder="1" applyAlignment="1" applyProtection="1">
      <alignment vertical="center"/>
      <protection hidden="1"/>
    </xf>
    <xf numFmtId="169" fontId="14" fillId="0" borderId="25" xfId="0" applyNumberFormat="1" applyFont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locked="0"/>
    </xf>
    <xf numFmtId="0" fontId="32" fillId="0" borderId="27" xfId="0" applyFont="1" applyBorder="1" applyAlignment="1" applyProtection="1">
      <alignment horizontal="center" vertical="center"/>
      <protection hidden="1"/>
    </xf>
    <xf numFmtId="0" fontId="32" fillId="0" borderId="27" xfId="0" applyFont="1" applyBorder="1" applyAlignment="1" applyProtection="1">
      <alignment horizontal="left" vertical="center" wrapText="1"/>
      <protection hidden="1"/>
    </xf>
    <xf numFmtId="0" fontId="32" fillId="0" borderId="27" xfId="1" applyNumberFormat="1" applyFont="1" applyBorder="1" applyAlignment="1" applyProtection="1">
      <alignment horizontal="center" vertical="center" wrapText="1"/>
      <protection hidden="1"/>
    </xf>
    <xf numFmtId="169" fontId="32" fillId="0" borderId="27" xfId="0" applyNumberFormat="1" applyFont="1" applyBorder="1" applyAlignment="1" applyProtection="1">
      <alignment vertical="center"/>
      <protection hidden="1"/>
    </xf>
    <xf numFmtId="166" fontId="33" fillId="0" borderId="0" xfId="1" applyFont="1" applyBorder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166" fontId="34" fillId="0" borderId="0" xfId="1" applyFont="1" applyBorder="1" applyProtection="1">
      <protection hidden="1"/>
    </xf>
    <xf numFmtId="166" fontId="36" fillId="0" borderId="0" xfId="1" applyBorder="1" applyProtection="1">
      <protection hidden="1"/>
    </xf>
    <xf numFmtId="16" fontId="8" fillId="0" borderId="27" xfId="0" applyNumberFormat="1" applyFont="1" applyBorder="1" applyAlignment="1" applyProtection="1">
      <alignment horizontal="left" vertical="center" wrapText="1"/>
      <protection hidden="1"/>
    </xf>
    <xf numFmtId="169" fontId="35" fillId="0" borderId="27" xfId="0" applyNumberFormat="1" applyFont="1" applyBorder="1" applyAlignment="1" applyProtection="1">
      <alignment vertical="center"/>
      <protection hidden="1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27" xfId="1" applyNumberFormat="1" applyFont="1" applyBorder="1" applyAlignment="1" applyProtection="1">
      <alignment horizontal="center" vertical="center" wrapText="1"/>
      <protection locked="0"/>
    </xf>
    <xf numFmtId="169" fontId="8" fillId="0" borderId="27" xfId="0" applyNumberFormat="1" applyFont="1" applyBorder="1" applyAlignment="1" applyProtection="1">
      <alignment vertical="center"/>
      <protection locked="0"/>
    </xf>
    <xf numFmtId="0" fontId="24" fillId="0" borderId="11" xfId="0" applyFont="1" applyBorder="1" applyAlignment="1" applyProtection="1">
      <alignment horizontal="left" vertical="center" wrapText="1"/>
      <protection hidden="1"/>
    </xf>
    <xf numFmtId="0" fontId="25" fillId="0" borderId="23" xfId="0" applyFont="1" applyBorder="1" applyAlignment="1" applyProtection="1">
      <alignment horizontal="left" vertical="center" wrapText="1"/>
      <protection hidden="1"/>
    </xf>
    <xf numFmtId="166" fontId="25" fillId="0" borderId="23" xfId="1" applyFont="1" applyBorder="1" applyAlignment="1" applyProtection="1">
      <alignment horizontal="left" vertical="center" wrapText="1"/>
      <protection hidden="1"/>
    </xf>
    <xf numFmtId="166" fontId="25" fillId="3" borderId="23" xfId="1" applyFont="1" applyFill="1" applyBorder="1" applyAlignment="1" applyProtection="1">
      <alignment horizontal="center" vertical="center" wrapText="1"/>
      <protection locked="0"/>
    </xf>
    <xf numFmtId="166" fontId="25" fillId="0" borderId="23" xfId="1" applyFont="1" applyBorder="1" applyAlignment="1" applyProtection="1">
      <alignment horizontal="right" vertical="center"/>
      <protection hidden="1"/>
    </xf>
    <xf numFmtId="4" fontId="25" fillId="0" borderId="9" xfId="0" applyNumberFormat="1" applyFont="1" applyBorder="1" applyAlignment="1" applyProtection="1">
      <alignment vertical="center"/>
      <protection hidden="1"/>
    </xf>
    <xf numFmtId="4" fontId="22" fillId="5" borderId="0" xfId="0" applyNumberFormat="1" applyFont="1" applyFill="1" applyAlignment="1" applyProtection="1">
      <alignment vertical="center"/>
      <protection hidden="1"/>
    </xf>
    <xf numFmtId="10" fontId="26" fillId="0" borderId="23" xfId="2" applyNumberFormat="1" applyFont="1" applyBorder="1" applyAlignment="1" applyProtection="1">
      <alignment horizontal="right" vertical="center" wrapText="1"/>
      <protection locked="0"/>
    </xf>
    <xf numFmtId="166" fontId="25" fillId="0" borderId="23" xfId="1" applyFont="1" applyBorder="1" applyAlignment="1" applyProtection="1">
      <alignment horizontal="center" vertical="center" wrapText="1"/>
      <protection hidden="1"/>
    </xf>
    <xf numFmtId="0" fontId="24" fillId="8" borderId="11" xfId="0" applyFont="1" applyFill="1" applyBorder="1" applyAlignment="1" applyProtection="1">
      <alignment horizontal="left" vertical="center" wrapText="1"/>
      <protection hidden="1"/>
    </xf>
    <xf numFmtId="0" fontId="25" fillId="8" borderId="23" xfId="0" applyFont="1" applyFill="1" applyBorder="1" applyAlignment="1" applyProtection="1">
      <alignment horizontal="left" vertical="center" wrapText="1"/>
      <protection hidden="1"/>
    </xf>
    <xf numFmtId="10" fontId="26" fillId="8" borderId="23" xfId="2" applyNumberFormat="1" applyFont="1" applyFill="1" applyBorder="1" applyAlignment="1" applyProtection="1">
      <alignment horizontal="right" vertical="center" wrapText="1"/>
      <protection locked="0"/>
    </xf>
    <xf numFmtId="166" fontId="25" fillId="8" borderId="23" xfId="1" applyFont="1" applyFill="1" applyBorder="1" applyAlignment="1" applyProtection="1">
      <alignment horizontal="center" vertical="center" wrapText="1"/>
      <protection hidden="1"/>
    </xf>
    <xf numFmtId="166" fontId="25" fillId="8" borderId="23" xfId="1" applyFont="1" applyFill="1" applyBorder="1" applyAlignment="1" applyProtection="1">
      <alignment horizontal="right" vertical="center"/>
      <protection hidden="1"/>
    </xf>
    <xf numFmtId="4" fontId="25" fillId="8" borderId="9" xfId="0" applyNumberFormat="1" applyFont="1" applyFill="1" applyBorder="1" applyAlignment="1" applyProtection="1">
      <alignment vertical="center"/>
      <protection hidden="1"/>
    </xf>
    <xf numFmtId="4" fontId="25" fillId="0" borderId="11" xfId="0" applyNumberFormat="1" applyFont="1" applyBorder="1" applyAlignment="1" applyProtection="1">
      <alignment vertical="center"/>
      <protection hidden="1"/>
    </xf>
    <xf numFmtId="4" fontId="25" fillId="0" borderId="10" xfId="0" applyNumberFormat="1" applyFont="1" applyBorder="1" applyAlignment="1" applyProtection="1">
      <alignment vertical="center"/>
      <protection hidden="1"/>
    </xf>
    <xf numFmtId="4" fontId="22" fillId="0" borderId="8" xfId="0" applyNumberFormat="1" applyFont="1" applyBorder="1" applyAlignment="1" applyProtection="1">
      <alignment horizontal="right" vertical="center"/>
      <protection hidden="1"/>
    </xf>
    <xf numFmtId="4" fontId="22" fillId="0" borderId="0" xfId="0" applyNumberFormat="1" applyFont="1" applyAlignment="1" applyProtection="1">
      <alignment vertical="center"/>
      <protection hidden="1"/>
    </xf>
    <xf numFmtId="0" fontId="12" fillId="5" borderId="9" xfId="0" applyFont="1" applyFill="1" applyBorder="1" applyAlignment="1" applyProtection="1">
      <alignment horizontal="center" vertical="center"/>
      <protection hidden="1"/>
    </xf>
    <xf numFmtId="0" fontId="12" fillId="5" borderId="10" xfId="0" applyFont="1" applyFill="1" applyBorder="1" applyAlignment="1" applyProtection="1">
      <alignment horizontal="center" vertical="center"/>
      <protection hidden="1"/>
    </xf>
    <xf numFmtId="0" fontId="12" fillId="5" borderId="11" xfId="0" applyFont="1" applyFill="1" applyBorder="1" applyAlignment="1" applyProtection="1">
      <alignment horizontal="center" vertical="center"/>
      <protection hidden="1"/>
    </xf>
    <xf numFmtId="4" fontId="22" fillId="0" borderId="0" xfId="0" applyNumberFormat="1" applyFont="1" applyAlignment="1" applyProtection="1">
      <alignment horizontal="right" vertical="center"/>
      <protection hidden="1"/>
    </xf>
    <xf numFmtId="0" fontId="13" fillId="4" borderId="10" xfId="0" applyFont="1" applyFill="1" applyBorder="1" applyAlignment="1" applyProtection="1">
      <alignment horizontal="left" vertical="center"/>
      <protection hidden="1"/>
    </xf>
    <xf numFmtId="4" fontId="13" fillId="4" borderId="11" xfId="0" applyNumberFormat="1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168" fontId="12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167" fontId="17" fillId="0" borderId="0" xfId="0" applyNumberFormat="1" applyFont="1" applyAlignment="1" applyProtection="1">
      <alignment vertical="center"/>
      <protection hidden="1"/>
    </xf>
    <xf numFmtId="4" fontId="18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4" fontId="8" fillId="0" borderId="0" xfId="0" applyNumberFormat="1" applyFont="1" applyAlignment="1" applyProtection="1">
      <alignment horizontal="right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righ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4" fontId="4" fillId="0" borderId="0" xfId="0" applyNumberFormat="1" applyFont="1" applyAlignment="1" applyProtection="1">
      <alignment vertical="center"/>
      <protection hidden="1"/>
    </xf>
    <xf numFmtId="4" fontId="16" fillId="0" borderId="8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37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4" fontId="8" fillId="3" borderId="27" xfId="0" applyNumberFormat="1" applyFont="1" applyFill="1" applyBorder="1" applyAlignment="1" applyProtection="1">
      <alignment vertical="center"/>
      <protection locked="0"/>
    </xf>
    <xf numFmtId="4" fontId="8" fillId="0" borderId="27" xfId="0" applyNumberFormat="1" applyFont="1" applyBorder="1" applyAlignment="1" applyProtection="1">
      <alignment vertical="center"/>
      <protection hidden="1"/>
    </xf>
    <xf numFmtId="0" fontId="8" fillId="0" borderId="27" xfId="0" applyFont="1" applyBorder="1" applyAlignment="1" applyProtection="1">
      <alignment horizontal="left" vertical="center" wrapText="1"/>
      <protection hidden="1"/>
    </xf>
    <xf numFmtId="4" fontId="8" fillId="6" borderId="27" xfId="0" applyNumberFormat="1" applyFont="1" applyFill="1" applyBorder="1" applyAlignment="1" applyProtection="1">
      <alignment vertical="center"/>
      <protection hidden="1"/>
    </xf>
    <xf numFmtId="4" fontId="29" fillId="0" borderId="0" xfId="0" applyNumberFormat="1" applyFont="1" applyAlignment="1" applyProtection="1">
      <alignment vertical="center"/>
      <protection hidden="1"/>
    </xf>
    <xf numFmtId="0" fontId="12" fillId="5" borderId="25" xfId="0" applyFont="1" applyFill="1" applyBorder="1" applyAlignment="1" applyProtection="1">
      <alignment horizontal="center" vertical="center" wrapText="1"/>
      <protection hidden="1"/>
    </xf>
    <xf numFmtId="0" fontId="30" fillId="5" borderId="25" xfId="0" applyFont="1" applyFill="1" applyBorder="1" applyAlignment="1" applyProtection="1">
      <alignment horizontal="center" vertical="center" wrapText="1"/>
      <protection hidden="1"/>
    </xf>
    <xf numFmtId="0" fontId="12" fillId="5" borderId="26" xfId="0" applyFont="1" applyFill="1" applyBorder="1" applyAlignment="1" applyProtection="1">
      <alignment horizontal="center" vertical="center" wrapText="1"/>
      <protection hidden="1"/>
    </xf>
    <xf numFmtId="4" fontId="24" fillId="6" borderId="18" xfId="0" applyNumberFormat="1" applyFont="1" applyFill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4" fontId="22" fillId="0" borderId="13" xfId="0" applyNumberFormat="1" applyFont="1" applyBorder="1" applyAlignment="1" applyProtection="1">
      <alignment vertical="center"/>
      <protection hidden="1"/>
    </xf>
    <xf numFmtId="4" fontId="25" fillId="0" borderId="0" xfId="0" applyNumberFormat="1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4" fontId="16" fillId="0" borderId="0" xfId="0" applyNumberFormat="1" applyFont="1" applyAlignment="1" applyProtection="1">
      <alignment vertical="center"/>
      <protection hidden="1"/>
    </xf>
    <xf numFmtId="4" fontId="17" fillId="0" borderId="0" xfId="0" applyNumberFormat="1" applyFont="1" applyAlignment="1" applyProtection="1">
      <alignment vertical="center"/>
      <protection hidden="1"/>
    </xf>
    <xf numFmtId="4" fontId="13" fillId="5" borderId="11" xfId="0" applyNumberFormat="1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 wrapText="1"/>
      <protection hidden="1"/>
    </xf>
    <xf numFmtId="4" fontId="29" fillId="0" borderId="13" xfId="0" applyNumberFormat="1" applyFont="1" applyBorder="1" applyAlignment="1" applyProtection="1">
      <alignment vertical="center"/>
      <protection hidden="1"/>
    </xf>
    <xf numFmtId="0" fontId="8" fillId="0" borderId="24" xfId="0" applyFont="1" applyBorder="1" applyAlignment="1" applyProtection="1">
      <alignment horizontal="left" vertical="center" wrapText="1"/>
      <protection hidden="1"/>
    </xf>
    <xf numFmtId="0" fontId="14" fillId="0" borderId="25" xfId="0" applyFont="1" applyBorder="1" applyAlignment="1" applyProtection="1">
      <alignment horizontal="left" vertical="center" wrapText="1"/>
      <protection hidden="1"/>
    </xf>
    <xf numFmtId="4" fontId="8" fillId="3" borderId="24" xfId="0" applyNumberFormat="1" applyFont="1" applyFill="1" applyBorder="1" applyAlignment="1" applyProtection="1">
      <alignment vertical="center"/>
      <protection locked="0"/>
    </xf>
    <xf numFmtId="4" fontId="8" fillId="0" borderId="24" xfId="0" applyNumberFormat="1" applyFont="1" applyBorder="1" applyAlignment="1" applyProtection="1">
      <alignment vertical="center"/>
      <protection hidden="1"/>
    </xf>
    <xf numFmtId="0" fontId="32" fillId="0" borderId="27" xfId="0" applyFont="1" applyBorder="1" applyAlignment="1" applyProtection="1">
      <alignment horizontal="left" vertical="center" wrapText="1"/>
      <protection hidden="1"/>
    </xf>
    <xf numFmtId="4" fontId="32" fillId="3" borderId="27" xfId="0" applyNumberFormat="1" applyFont="1" applyFill="1" applyBorder="1" applyAlignment="1" applyProtection="1">
      <alignment vertical="center"/>
      <protection locked="0"/>
    </xf>
    <xf numFmtId="4" fontId="32" fillId="0" borderId="27" xfId="0" applyNumberFormat="1" applyFont="1" applyBorder="1" applyAlignment="1" applyProtection="1">
      <alignment vertical="center"/>
      <protection hidden="1"/>
    </xf>
    <xf numFmtId="0" fontId="8" fillId="7" borderId="27" xfId="0" applyFont="1" applyFill="1" applyBorder="1" applyAlignment="1" applyProtection="1">
      <alignment horizontal="left" vertical="center" wrapText="1"/>
      <protection hidden="1"/>
    </xf>
    <xf numFmtId="0" fontId="8" fillId="3" borderId="27" xfId="0" applyFont="1" applyFill="1" applyBorder="1" applyAlignment="1" applyProtection="1">
      <alignment horizontal="left" vertical="center" wrapText="1"/>
      <protection locked="0"/>
    </xf>
    <xf numFmtId="4" fontId="8" fillId="9" borderId="27" xfId="0" applyNumberFormat="1" applyFont="1" applyFill="1" applyBorder="1" applyAlignment="1" applyProtection="1">
      <alignment vertical="center"/>
      <protection locked="0"/>
    </xf>
  </cellXfs>
  <cellStyles count="104">
    <cellStyle name="40 % – Zvýraznění6 3" xfId="4" xr:uid="{00000000-0005-0000-0000-000000000000}"/>
    <cellStyle name="Čárka" xfId="1" builtinId="3"/>
    <cellStyle name="Čárka 2" xfId="92" xr:uid="{00000000-0005-0000-0000-000001000000}"/>
    <cellStyle name="Čárka 2 2" xfId="93" xr:uid="{00000000-0005-0000-0000-000002000000}"/>
    <cellStyle name="Čárka 2 3" xfId="94" xr:uid="{00000000-0005-0000-0000-000003000000}"/>
    <cellStyle name="Čárka 2 4" xfId="95" xr:uid="{00000000-0005-0000-0000-000004000000}"/>
    <cellStyle name="Čárka 2 4 2" xfId="96" xr:uid="{00000000-0005-0000-0000-000005000000}"/>
    <cellStyle name="Čárka 2 5" xfId="97" xr:uid="{00000000-0005-0000-0000-000006000000}"/>
    <cellStyle name="Čárka 2 5 2" xfId="98" xr:uid="{00000000-0005-0000-0000-000007000000}"/>
    <cellStyle name="Čárka 3" xfId="99" xr:uid="{00000000-0005-0000-0000-000008000000}"/>
    <cellStyle name="Čárka 3 2" xfId="100" xr:uid="{00000000-0005-0000-0000-000009000000}"/>
    <cellStyle name="Čárka 4" xfId="101" xr:uid="{00000000-0005-0000-0000-00000A000000}"/>
    <cellStyle name="Čárka 5" xfId="102" xr:uid="{00000000-0005-0000-0000-00000B000000}"/>
    <cellStyle name="Čárka 6" xfId="103" xr:uid="{00000000-0005-0000-0000-00000C000000}"/>
    <cellStyle name="Hypertextový odkaz" xfId="3" builtinId="8"/>
    <cellStyle name="Hypertextový odkaz 2" xfId="5" xr:uid="{00000000-0005-0000-0000-00000F000000}"/>
    <cellStyle name="Hypertextový odkaz 2 2" xfId="6" xr:uid="{00000000-0005-0000-0000-000010000000}"/>
    <cellStyle name="Měna 2" xfId="7" xr:uid="{00000000-0005-0000-0000-000011000000}"/>
    <cellStyle name="Měna 2 2" xfId="8" xr:uid="{00000000-0005-0000-0000-000012000000}"/>
    <cellStyle name="Měna 2 2 2" xfId="9" xr:uid="{00000000-0005-0000-0000-000013000000}"/>
    <cellStyle name="Měna 2 2 2 2" xfId="10" xr:uid="{00000000-0005-0000-0000-000014000000}"/>
    <cellStyle name="Měna 2 2 2 2 2" xfId="11" xr:uid="{00000000-0005-0000-0000-000015000000}"/>
    <cellStyle name="Měna 2 2 2 3" xfId="12" xr:uid="{00000000-0005-0000-0000-000016000000}"/>
    <cellStyle name="Měna 2 2 3" xfId="13" xr:uid="{00000000-0005-0000-0000-000017000000}"/>
    <cellStyle name="Měna 2 2 3 2" xfId="14" xr:uid="{00000000-0005-0000-0000-000018000000}"/>
    <cellStyle name="Měna 2 2 3 2 2" xfId="15" xr:uid="{00000000-0005-0000-0000-000019000000}"/>
    <cellStyle name="Měna 2 2 3 3" xfId="16" xr:uid="{00000000-0005-0000-0000-00001A000000}"/>
    <cellStyle name="Měna 2 2 4" xfId="17" xr:uid="{00000000-0005-0000-0000-00001B000000}"/>
    <cellStyle name="Měna 2 2 4 2" xfId="18" xr:uid="{00000000-0005-0000-0000-00001C000000}"/>
    <cellStyle name="Měna 2 2 5" xfId="19" xr:uid="{00000000-0005-0000-0000-00001D000000}"/>
    <cellStyle name="Měna 2 3" xfId="20" xr:uid="{00000000-0005-0000-0000-00001E000000}"/>
    <cellStyle name="Měna 2 3 2" xfId="21" xr:uid="{00000000-0005-0000-0000-00001F000000}"/>
    <cellStyle name="Měna 2 3 2 2" xfId="22" xr:uid="{00000000-0005-0000-0000-000020000000}"/>
    <cellStyle name="Měna 2 3 2 2 2" xfId="23" xr:uid="{00000000-0005-0000-0000-000021000000}"/>
    <cellStyle name="Měna 2 3 2 3" xfId="24" xr:uid="{00000000-0005-0000-0000-000022000000}"/>
    <cellStyle name="Měna 2 3 3" xfId="25" xr:uid="{00000000-0005-0000-0000-000023000000}"/>
    <cellStyle name="Měna 2 3 3 2" xfId="26" xr:uid="{00000000-0005-0000-0000-000024000000}"/>
    <cellStyle name="Měna 2 3 4" xfId="27" xr:uid="{00000000-0005-0000-0000-000025000000}"/>
    <cellStyle name="Měna 2 4" xfId="28" xr:uid="{00000000-0005-0000-0000-000026000000}"/>
    <cellStyle name="Měna 2 4 2" xfId="29" xr:uid="{00000000-0005-0000-0000-000027000000}"/>
    <cellStyle name="Měna 2 4 2 2" xfId="30" xr:uid="{00000000-0005-0000-0000-000028000000}"/>
    <cellStyle name="Měna 2 4 3" xfId="31" xr:uid="{00000000-0005-0000-0000-000029000000}"/>
    <cellStyle name="Měna 2 5" xfId="32" xr:uid="{00000000-0005-0000-0000-00002A000000}"/>
    <cellStyle name="Měna 2 5 2" xfId="33" xr:uid="{00000000-0005-0000-0000-00002B000000}"/>
    <cellStyle name="Měna 2 5 2 2" xfId="34" xr:uid="{00000000-0005-0000-0000-00002C000000}"/>
    <cellStyle name="Měna 2 5 3" xfId="35" xr:uid="{00000000-0005-0000-0000-00002D000000}"/>
    <cellStyle name="Měna 2 6" xfId="36" xr:uid="{00000000-0005-0000-0000-00002E000000}"/>
    <cellStyle name="Měna 2 6 2" xfId="37" xr:uid="{00000000-0005-0000-0000-00002F000000}"/>
    <cellStyle name="Měna 2 7" xfId="38" xr:uid="{00000000-0005-0000-0000-000030000000}"/>
    <cellStyle name="Měna 3" xfId="39" xr:uid="{00000000-0005-0000-0000-000031000000}"/>
    <cellStyle name="Měna 3 2" xfId="40" xr:uid="{00000000-0005-0000-0000-000032000000}"/>
    <cellStyle name="Měna 4" xfId="41" xr:uid="{00000000-0005-0000-0000-000033000000}"/>
    <cellStyle name="Měna 4 2" xfId="42" xr:uid="{00000000-0005-0000-0000-000034000000}"/>
    <cellStyle name="Měna 5" xfId="43" xr:uid="{00000000-0005-0000-0000-000035000000}"/>
    <cellStyle name="Měna 5 2" xfId="44" xr:uid="{00000000-0005-0000-0000-000036000000}"/>
    <cellStyle name="Měna 6" xfId="45" xr:uid="{00000000-0005-0000-0000-000037000000}"/>
    <cellStyle name="měny 2 2" xfId="46" xr:uid="{00000000-0005-0000-0000-000038000000}"/>
    <cellStyle name="měny 2 2 2" xfId="47" xr:uid="{00000000-0005-0000-0000-000039000000}"/>
    <cellStyle name="Normal_J35_Galerie HARFA_VV" xfId="48" xr:uid="{00000000-0005-0000-0000-00003A000000}"/>
    <cellStyle name="Normální" xfId="0" builtinId="0"/>
    <cellStyle name="Normální 10" xfId="49" xr:uid="{00000000-0005-0000-0000-00003C000000}"/>
    <cellStyle name="Normální 10 2" xfId="50" xr:uid="{00000000-0005-0000-0000-00003D000000}"/>
    <cellStyle name="Normální 11" xfId="51" xr:uid="{00000000-0005-0000-0000-00003E000000}"/>
    <cellStyle name="Normální 11 2" xfId="52" xr:uid="{00000000-0005-0000-0000-00003F000000}"/>
    <cellStyle name="Normální 12" xfId="53" xr:uid="{00000000-0005-0000-0000-000040000000}"/>
    <cellStyle name="Normální 12 2" xfId="54" xr:uid="{00000000-0005-0000-0000-000041000000}"/>
    <cellStyle name="Normální 12 2 2" xfId="55" xr:uid="{00000000-0005-0000-0000-000042000000}"/>
    <cellStyle name="Normální 2" xfId="56" xr:uid="{00000000-0005-0000-0000-000043000000}"/>
    <cellStyle name="normální 2 2" xfId="57" xr:uid="{00000000-0005-0000-0000-000044000000}"/>
    <cellStyle name="normální 2 2 2" xfId="58" xr:uid="{00000000-0005-0000-0000-000045000000}"/>
    <cellStyle name="normální 2 2 2 2" xfId="59" xr:uid="{00000000-0005-0000-0000-000046000000}"/>
    <cellStyle name="Normální 2 3" xfId="60" xr:uid="{00000000-0005-0000-0000-000047000000}"/>
    <cellStyle name="Normální 2 3 2" xfId="61" xr:uid="{00000000-0005-0000-0000-000048000000}"/>
    <cellStyle name="Normální 2 4" xfId="62" xr:uid="{00000000-0005-0000-0000-000049000000}"/>
    <cellStyle name="Normální 2 4 2" xfId="63" xr:uid="{00000000-0005-0000-0000-00004A000000}"/>
    <cellStyle name="Normální 2 5" xfId="64" xr:uid="{00000000-0005-0000-0000-00004B000000}"/>
    <cellStyle name="Normální 2 5 2" xfId="65" xr:uid="{00000000-0005-0000-0000-00004C000000}"/>
    <cellStyle name="Normální 2 6" xfId="66" xr:uid="{00000000-0005-0000-0000-00004D000000}"/>
    <cellStyle name="Normální 2 6 2" xfId="67" xr:uid="{00000000-0005-0000-0000-00004E000000}"/>
    <cellStyle name="Normální 2 7" xfId="68" xr:uid="{00000000-0005-0000-0000-00004F000000}"/>
    <cellStyle name="Normální 3" xfId="69" xr:uid="{00000000-0005-0000-0000-000050000000}"/>
    <cellStyle name="Normální 3 2" xfId="70" xr:uid="{00000000-0005-0000-0000-000051000000}"/>
    <cellStyle name="Normální 3 3" xfId="71" xr:uid="{00000000-0005-0000-0000-000052000000}"/>
    <cellStyle name="Normální 3 3 2" xfId="72" xr:uid="{00000000-0005-0000-0000-000053000000}"/>
    <cellStyle name="Normální 4" xfId="73" xr:uid="{00000000-0005-0000-0000-000054000000}"/>
    <cellStyle name="Normální 4 2" xfId="74" xr:uid="{00000000-0005-0000-0000-000055000000}"/>
    <cellStyle name="Normální 4 2 2 2" xfId="75" xr:uid="{00000000-0005-0000-0000-000056000000}"/>
    <cellStyle name="Normální 5" xfId="76" xr:uid="{00000000-0005-0000-0000-000057000000}"/>
    <cellStyle name="Normální 5 2" xfId="77" xr:uid="{00000000-0005-0000-0000-000058000000}"/>
    <cellStyle name="Normální 6" xfId="78" xr:uid="{00000000-0005-0000-0000-000059000000}"/>
    <cellStyle name="Normální 6 2" xfId="79" xr:uid="{00000000-0005-0000-0000-00005A000000}"/>
    <cellStyle name="Normální 6 3" xfId="80" xr:uid="{00000000-0005-0000-0000-00005B000000}"/>
    <cellStyle name="Normální 7" xfId="81" xr:uid="{00000000-0005-0000-0000-00005C000000}"/>
    <cellStyle name="Normální 8" xfId="82" xr:uid="{00000000-0005-0000-0000-00005D000000}"/>
    <cellStyle name="normální 80" xfId="83" xr:uid="{00000000-0005-0000-0000-00005E000000}"/>
    <cellStyle name="Normální 9" xfId="84" xr:uid="{00000000-0005-0000-0000-00005F000000}"/>
    <cellStyle name="Normální 9 2" xfId="85" xr:uid="{00000000-0005-0000-0000-000060000000}"/>
    <cellStyle name="normální1" xfId="86" xr:uid="{00000000-0005-0000-0000-000061000000}"/>
    <cellStyle name="Podhlavička" xfId="87" xr:uid="{00000000-0005-0000-0000-000062000000}"/>
    <cellStyle name="Podhlavička 2" xfId="88" xr:uid="{00000000-0005-0000-0000-000063000000}"/>
    <cellStyle name="Procenta" xfId="2" builtinId="5"/>
    <cellStyle name="Styl 1" xfId="89" xr:uid="{00000000-0005-0000-0000-000065000000}"/>
    <cellStyle name="Styl 1 2" xfId="90" xr:uid="{00000000-0005-0000-0000-000066000000}"/>
    <cellStyle name="Styl 1 2 2" xfId="91" xr:uid="{00000000-0005-0000-0000-000067000000}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6A6A6"/>
      <rgbColor rgb="FF993366"/>
      <rgbColor rgb="FFFFFFCC"/>
      <rgbColor rgb="FFDBEEF4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D9D9D9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Dokumenty\Notebook\Dokumenty\Exeldok\Rozp2002\&#352;koda\roz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Dokumenty\Exeldok\Rozp2001\Bouzo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_3kolo"/>
      <sheetName val="prům_ckab (2)"/>
      <sheetName val="prům_ckab"/>
      <sheetName val="rozv"/>
      <sheetName val="BUILDING"/>
      <sheetName val="Nabídka"/>
      <sheetName val="Nabídka_výpočty"/>
      <sheetName val="Nabídka_výpočty_ŘS"/>
      <sheetName val="rm dle H "/>
      <sheetName val="Nabídka_H_z"/>
      <sheetName val="KASTT_H"/>
      <sheetName val="rm a ventily nab dle H "/>
      <sheetName val="rm a ventily nab dle H_z"/>
      <sheetName val="rm a ventily nab dle H  (2)"/>
      <sheetName val="AMIT"/>
      <sheetName val="DATA"/>
      <sheetName val="MON+KAB"/>
      <sheetName val="ŽLABY"/>
      <sheetName val="MON"/>
      <sheetName val="mont"/>
      <sheetName val="DATA_INSTR"/>
      <sheetName val="rozv_RKOT2"/>
      <sheetName val="Dodávky_3kolo"/>
      <sheetName val="PANKRAC_DOD_ÚPR1_3kolo"/>
      <sheetName val="PANKRAC_DOD_ÚPR1_2kolo"/>
      <sheetName val="BUILDING2náhrady"/>
      <sheetName val="PANKRAC_DOD_NAB2"/>
      <sheetName val="PankracAB_kabely"/>
      <sheetName val="PankracAB_kabely_NAB"/>
      <sheetName val="PankracAB_kabely_NAB2"/>
      <sheetName val="dodav"/>
      <sheetName val="DATA_ROZV"/>
      <sheetName val="rozv_RMARV7"/>
      <sheetName val="rozv_RMARCH"/>
      <sheetName val="rozv_RMARK"/>
      <sheetName val="rozv_RMAR02"/>
      <sheetName val="rozp"/>
      <sheetName val="RM"/>
      <sheetName val="PANKRAC_DOD"/>
      <sheetName val="PANKRAC_DOD_ÚPR1"/>
      <sheetName val="PANKRAC_DOD_ÚPR1_NAB"/>
      <sheetName val="PANKRAC_DOD_MONT"/>
      <sheetName val="PANKRAC_DOD_NAB"/>
      <sheetName val="rekap"/>
      <sheetName val="rozv_saia"/>
      <sheetName val="přehled"/>
      <sheetName val="rozp (2)"/>
      <sheetName val="rekap (2)"/>
      <sheetName val="rozp_specifikace"/>
      <sheetName val="rozp_specifikace_náhrady"/>
      <sheetName val="DATA_ROZV (2)"/>
      <sheetName val="rozv_VZT"/>
      <sheetName val="DATA_KAB"/>
      <sheetName val="ZPRAVA_spec (2)"/>
      <sheetName val="List1"/>
      <sheetName val="skříňky"/>
      <sheetName val="PANKRAC_NAB_3kolo_z"/>
      <sheetName val="Dodávky_3kolo (2)"/>
      <sheetName val="Dodávky_3kolo (3)"/>
      <sheetName val="PANKRAC_NAB_3kolo_z_opr4"/>
      <sheetName val="PANKRAC_NAB_3kolo_z_opr3"/>
      <sheetName val="PANKRAC_NAB_3kolo_z_opr"/>
      <sheetName val="PANKRAC_NAB_3kolo_z_opr2"/>
      <sheetName val="rozv_RMAR01"/>
      <sheetName val="rozv_RMAR2"/>
      <sheetName val="rozv_RMAR7"/>
      <sheetName val="rozv_RA"/>
      <sheetName val="MaR"/>
      <sheetName val="MaR (2)"/>
      <sheetName val="FRIGERA_NAB"/>
      <sheetName val="MONT_Frigera"/>
      <sheetName val="rozv_RMAR"/>
      <sheetName val="rozv_RKOT1"/>
      <sheetName val="rozv_RB"/>
      <sheetName val="rekapitulace_nab"/>
      <sheetName val="MaR (3)_z"/>
      <sheetName val="prům_ckab (3)"/>
      <sheetName val="DATA (2)"/>
      <sheetName val="OCS vejvoda rozp"/>
      <sheetName val="OCS vejvoda rozp_z"/>
      <sheetName val="Čechtice-rozp"/>
      <sheetName val="Čechtice-rozvaděč"/>
      <sheetName val="kabelák"/>
      <sheetName val="rozvaděče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dav"/>
      <sheetName val="FM"/>
      <sheetName val="KAB"/>
      <sheetName val="ROZV"/>
      <sheetName val="rozpočetstep"/>
      <sheetName val="List1"/>
      <sheetName val="rekstep"/>
      <sheetName val="KAB2"/>
      <sheetName val="ROZV2"/>
      <sheetName val="rozpočetstep2"/>
      <sheetName val="List2"/>
      <sheetName val="rekstep2"/>
      <sheetName val="KAB2skutmezistav"/>
      <sheetName val="KABskut"/>
      <sheetName val="motážrozv"/>
      <sheetName val="ROZVskutmezistav"/>
      <sheetName val="rozpočetskut"/>
      <sheetName val="rekskut"/>
      <sheetName val="KABELN "/>
      <sheetName val="KOTN"/>
      <sheetName val="RKOTN "/>
      <sheetName val="ROZVN"/>
      <sheetName val="KOT STEPN"/>
      <sheetName val="RKOT STEPN"/>
      <sheetName val="KOT STEPN(2)"/>
      <sheetName val="RKOT STEPN(2)"/>
      <sheetName val="KABčist"/>
      <sheetName val="rozpočetčist"/>
      <sheetName val="rekčist"/>
      <sheetName val="spec_dopl_čist2"/>
      <sheetName val="kab_dopl_čist2"/>
      <sheetName val="KABčist2"/>
      <sheetName val="rozpočetčist2"/>
      <sheetName val="rekčist2"/>
      <sheetName val="Rekapitulace"/>
      <sheetName val="ÚT"/>
      <sheetName val="Plyn"/>
      <sheetName val="VZT"/>
      <sheetName val="SILNO"/>
      <sheetName val="SILNO -VAR."/>
      <sheetName val="MaR"/>
      <sheetName val="EPS"/>
      <sheetName val="DATA"/>
      <sheetName val="Krycí list"/>
      <sheetName val="so 11.1a výkaz výměr"/>
      <sheetName val="OBALKA"/>
      <sheetName val="rozpoč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07"/>
  <sheetViews>
    <sheetView showGridLines="0" tabSelected="1" zoomScaleNormal="100" zoomScaleSheetLayoutView="100" workbookViewId="0">
      <pane ySplit="1" topLeftCell="A69" activePane="bottomLeft" state="frozen"/>
      <selection activeCell="F1" sqref="F1"/>
      <selection pane="bottomLeft" activeCell="AM12" sqref="AM12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7" width="2.5" style="1" customWidth="1"/>
    <col min="8" max="8" width="9.33203125" style="1"/>
    <col min="9" max="33" width="2.5" style="1" customWidth="1"/>
    <col min="34" max="35" width="2.332031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.6640625" style="1" customWidth="1"/>
    <col min="44" max="44" width="3" style="1" customWidth="1"/>
    <col min="45" max="45" width="21.83203125" style="2" customWidth="1"/>
    <col min="46" max="1024" width="9.33203125" style="1"/>
  </cols>
  <sheetData>
    <row r="1" spans="2:43" ht="6.95" customHeight="1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5"/>
    </row>
    <row r="2" spans="2:43" ht="36.950000000000003" customHeight="1">
      <c r="B2" s="6"/>
      <c r="C2" s="167" t="s">
        <v>0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7"/>
    </row>
    <row r="3" spans="2:43" ht="14.45" customHeight="1">
      <c r="B3" s="6"/>
      <c r="D3" s="8" t="s">
        <v>1</v>
      </c>
      <c r="K3" s="168" t="s">
        <v>2</v>
      </c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Q3" s="7"/>
    </row>
    <row r="4" spans="2:43" ht="36.950000000000003" customHeight="1">
      <c r="B4" s="6"/>
      <c r="D4" s="9" t="s">
        <v>3</v>
      </c>
      <c r="K4" s="169" t="s">
        <v>4</v>
      </c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Q4" s="7"/>
    </row>
    <row r="5" spans="2:43" ht="14.45" customHeight="1">
      <c r="B5" s="6"/>
      <c r="D5" s="8" t="s">
        <v>5</v>
      </c>
      <c r="K5" s="10"/>
      <c r="AK5" s="8" t="s">
        <v>6</v>
      </c>
      <c r="AN5" s="10"/>
      <c r="AQ5" s="7"/>
    </row>
    <row r="6" spans="2:43" ht="14.45" customHeight="1">
      <c r="B6" s="6"/>
      <c r="D6" s="8" t="s">
        <v>7</v>
      </c>
      <c r="K6" s="10" t="s">
        <v>8</v>
      </c>
      <c r="AK6" s="8" t="s">
        <v>9</v>
      </c>
      <c r="AN6" s="11"/>
      <c r="AQ6" s="7"/>
    </row>
    <row r="7" spans="2:43" ht="14.45" customHeight="1">
      <c r="B7" s="6"/>
      <c r="AQ7" s="7"/>
    </row>
    <row r="8" spans="2:43" ht="14.45" customHeight="1">
      <c r="B8" s="6"/>
      <c r="D8" s="8" t="s">
        <v>10</v>
      </c>
      <c r="K8" s="181" t="s">
        <v>11</v>
      </c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1"/>
      <c r="AD8" s="181"/>
      <c r="AE8" s="181"/>
      <c r="AF8" s="181"/>
      <c r="AG8" s="181"/>
      <c r="AH8" s="181"/>
      <c r="AK8" s="8" t="s">
        <v>12</v>
      </c>
      <c r="AN8" s="10"/>
      <c r="AQ8" s="7"/>
    </row>
    <row r="9" spans="2:43" ht="18.399999999999999" customHeight="1">
      <c r="B9" s="6"/>
      <c r="E9" s="10"/>
      <c r="AK9" s="8" t="s">
        <v>13</v>
      </c>
      <c r="AN9" s="10"/>
      <c r="AQ9" s="7"/>
    </row>
    <row r="10" spans="2:43" ht="6.95" customHeight="1">
      <c r="B10" s="6"/>
      <c r="AQ10" s="7"/>
    </row>
    <row r="11" spans="2:43" ht="14.45" customHeight="1">
      <c r="B11" s="6"/>
      <c r="D11" s="8" t="s">
        <v>14</v>
      </c>
      <c r="K11" s="182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K11" s="8" t="s">
        <v>12</v>
      </c>
      <c r="AN11" s="10"/>
      <c r="AQ11" s="7"/>
    </row>
    <row r="12" spans="2:43">
      <c r="B12" s="6"/>
      <c r="E12" s="10" t="s">
        <v>15</v>
      </c>
      <c r="AK12" s="8" t="s">
        <v>13</v>
      </c>
      <c r="AN12" s="10"/>
      <c r="AQ12" s="7"/>
    </row>
    <row r="13" spans="2:43" ht="6.95" customHeight="1">
      <c r="B13" s="6"/>
      <c r="AQ13" s="7"/>
    </row>
    <row r="14" spans="2:43" ht="14.45" customHeight="1">
      <c r="B14" s="6"/>
      <c r="D14" s="8" t="s">
        <v>16</v>
      </c>
      <c r="AK14" s="8" t="s">
        <v>12</v>
      </c>
      <c r="AN14" s="10"/>
      <c r="AQ14" s="7"/>
    </row>
    <row r="15" spans="2:43" ht="18.399999999999999" customHeight="1">
      <c r="B15" s="6"/>
      <c r="E15" s="10" t="s">
        <v>17</v>
      </c>
      <c r="AK15" s="8" t="s">
        <v>13</v>
      </c>
      <c r="AN15" s="10"/>
      <c r="AQ15" s="7"/>
    </row>
    <row r="16" spans="2:43" ht="6.95" customHeight="1">
      <c r="B16" s="6"/>
      <c r="AQ16" s="7"/>
    </row>
    <row r="17" spans="2:45" ht="14.45" customHeight="1">
      <c r="B17" s="6"/>
      <c r="D17" s="8" t="s">
        <v>18</v>
      </c>
      <c r="AK17" s="8" t="s">
        <v>12</v>
      </c>
      <c r="AN17" s="10"/>
      <c r="AQ17" s="7"/>
    </row>
    <row r="18" spans="2:45" ht="18.399999999999999" customHeight="1">
      <c r="B18" s="6"/>
      <c r="E18" s="10" t="s">
        <v>19</v>
      </c>
      <c r="AK18" s="8" t="s">
        <v>13</v>
      </c>
      <c r="AN18" s="10"/>
      <c r="AQ18" s="7"/>
    </row>
    <row r="19" spans="2:45" ht="6.95" customHeight="1">
      <c r="B19" s="6"/>
      <c r="AQ19" s="7"/>
    </row>
    <row r="20" spans="2:45" outlineLevel="1">
      <c r="B20" s="6"/>
      <c r="D20" s="10" t="s">
        <v>20</v>
      </c>
      <c r="AQ20" s="7"/>
    </row>
    <row r="21" spans="2:45" s="12" customFormat="1" ht="11.25" hidden="1" customHeight="1" outlineLevel="1">
      <c r="B21" s="13"/>
      <c r="E21" s="176" t="s">
        <v>21</v>
      </c>
      <c r="F21" s="176"/>
      <c r="G21" s="176"/>
      <c r="H21" s="177">
        <v>44437</v>
      </c>
      <c r="I21" s="177"/>
      <c r="K21" s="178" t="s">
        <v>22</v>
      </c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Q21" s="14"/>
      <c r="AS21" s="15"/>
    </row>
    <row r="22" spans="2:45" s="12" customFormat="1" ht="11.25" hidden="1" customHeight="1" outlineLevel="1">
      <c r="B22" s="13"/>
      <c r="E22" s="176" t="s">
        <v>23</v>
      </c>
      <c r="F22" s="176"/>
      <c r="G22" s="176"/>
      <c r="H22" s="177">
        <v>44706</v>
      </c>
      <c r="I22" s="177"/>
      <c r="K22" s="178" t="s">
        <v>24</v>
      </c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Q22" s="14"/>
      <c r="AS22" s="15"/>
    </row>
    <row r="23" spans="2:45" ht="11.25" customHeight="1" outlineLevel="1">
      <c r="B23" s="6"/>
      <c r="E23" s="174" t="s">
        <v>26</v>
      </c>
      <c r="F23" s="174"/>
      <c r="G23" s="174"/>
      <c r="H23" s="175">
        <v>45905</v>
      </c>
      <c r="I23" s="175"/>
      <c r="K23" s="166" t="s">
        <v>25</v>
      </c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Q23" s="7"/>
    </row>
    <row r="24" spans="2:45" s="12" customFormat="1" ht="11.25" hidden="1" outlineLevel="1">
      <c r="B24" s="13"/>
      <c r="E24" s="176" t="s">
        <v>26</v>
      </c>
      <c r="F24" s="176"/>
      <c r="G24" s="176"/>
      <c r="H24" s="177"/>
      <c r="I24" s="177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Q24" s="14"/>
      <c r="AS24" s="15"/>
    </row>
    <row r="25" spans="2:45" ht="6.95" customHeight="1">
      <c r="B25" s="6"/>
      <c r="AQ25" s="7"/>
    </row>
    <row r="26" spans="2:45" ht="6.95" customHeight="1">
      <c r="B26" s="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Q26" s="7"/>
    </row>
    <row r="27" spans="2:45" ht="14.45" customHeight="1">
      <c r="B27" s="6"/>
      <c r="D27" s="17" t="s">
        <v>27</v>
      </c>
      <c r="AK27" s="179">
        <f>AG106</f>
        <v>0</v>
      </c>
      <c r="AL27" s="179"/>
      <c r="AM27" s="179"/>
      <c r="AN27" s="179"/>
      <c r="AO27" s="179"/>
      <c r="AQ27" s="7"/>
    </row>
    <row r="28" spans="2:45" ht="6.95" customHeight="1">
      <c r="B28" s="6"/>
      <c r="AQ28" s="7"/>
    </row>
    <row r="29" spans="2:45" ht="25.9" customHeight="1">
      <c r="B29" s="6"/>
      <c r="D29" s="18" t="s">
        <v>28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80">
        <f>ROUND(AK27,2)</f>
        <v>0</v>
      </c>
      <c r="AL29" s="180"/>
      <c r="AM29" s="180"/>
      <c r="AN29" s="180"/>
      <c r="AO29" s="180"/>
      <c r="AQ29" s="7"/>
    </row>
    <row r="30" spans="2:45" ht="6.95" customHeight="1">
      <c r="B30" s="6"/>
      <c r="AQ30" s="7"/>
    </row>
    <row r="31" spans="2:45" s="20" customFormat="1" ht="14.45" customHeight="1">
      <c r="B31" s="21"/>
      <c r="D31" s="22" t="s">
        <v>29</v>
      </c>
      <c r="F31" s="22" t="s">
        <v>30</v>
      </c>
      <c r="L31" s="172">
        <v>0.21</v>
      </c>
      <c r="M31" s="172"/>
      <c r="N31" s="172"/>
      <c r="O31" s="172"/>
      <c r="T31" s="23" t="s">
        <v>31</v>
      </c>
      <c r="W31" s="173">
        <f>AK29</f>
        <v>0</v>
      </c>
      <c r="X31" s="173"/>
      <c r="Y31" s="173"/>
      <c r="Z31" s="173"/>
      <c r="AA31" s="173"/>
      <c r="AB31" s="173"/>
      <c r="AC31" s="173"/>
      <c r="AD31" s="173"/>
      <c r="AE31" s="173"/>
      <c r="AK31" s="173">
        <f>ROUND(W31*L31,2)</f>
        <v>0</v>
      </c>
      <c r="AL31" s="173"/>
      <c r="AM31" s="173"/>
      <c r="AN31" s="173"/>
      <c r="AO31" s="173"/>
      <c r="AQ31" s="24"/>
      <c r="AS31" s="25"/>
    </row>
    <row r="32" spans="2:45" s="20" customFormat="1" ht="14.45" hidden="1" customHeight="1">
      <c r="B32" s="21"/>
      <c r="F32" s="22" t="s">
        <v>33</v>
      </c>
      <c r="L32" s="172">
        <v>0.21</v>
      </c>
      <c r="M32" s="172"/>
      <c r="N32" s="172"/>
      <c r="O32" s="172"/>
      <c r="T32" s="23" t="s">
        <v>31</v>
      </c>
      <c r="W32" s="173" t="e">
        <f>ROUND(#REF!+SUM(#REF!),2)</f>
        <v>#REF!</v>
      </c>
      <c r="X32" s="173"/>
      <c r="Y32" s="173"/>
      <c r="Z32" s="173"/>
      <c r="AA32" s="173"/>
      <c r="AB32" s="173"/>
      <c r="AC32" s="173"/>
      <c r="AD32" s="173"/>
      <c r="AE32" s="173"/>
      <c r="AK32" s="173">
        <v>0</v>
      </c>
      <c r="AL32" s="173"/>
      <c r="AM32" s="173"/>
      <c r="AN32" s="173"/>
      <c r="AO32" s="173"/>
      <c r="AQ32" s="24"/>
      <c r="AS32" s="25"/>
    </row>
    <row r="33" spans="2:45" s="20" customFormat="1" ht="14.45" hidden="1" customHeight="1">
      <c r="B33" s="21"/>
      <c r="F33" s="22" t="s">
        <v>34</v>
      </c>
      <c r="L33" s="172">
        <v>0.15</v>
      </c>
      <c r="M33" s="172"/>
      <c r="N33" s="172"/>
      <c r="O33" s="172"/>
      <c r="T33" s="23" t="s">
        <v>31</v>
      </c>
      <c r="W33" s="173" t="e">
        <f>ROUND(#REF!+SUM(#REF!),2)</f>
        <v>#REF!</v>
      </c>
      <c r="X33" s="173"/>
      <c r="Y33" s="173"/>
      <c r="Z33" s="173"/>
      <c r="AA33" s="173"/>
      <c r="AB33" s="173"/>
      <c r="AC33" s="173"/>
      <c r="AD33" s="173"/>
      <c r="AE33" s="173"/>
      <c r="AK33" s="173">
        <v>0</v>
      </c>
      <c r="AL33" s="173"/>
      <c r="AM33" s="173"/>
      <c r="AN33" s="173"/>
      <c r="AO33" s="173"/>
      <c r="AQ33" s="24"/>
      <c r="AS33" s="25"/>
    </row>
    <row r="34" spans="2:45" s="20" customFormat="1" ht="14.45" hidden="1" customHeight="1">
      <c r="B34" s="21"/>
      <c r="F34" s="22" t="s">
        <v>35</v>
      </c>
      <c r="L34" s="172">
        <v>0</v>
      </c>
      <c r="M34" s="172"/>
      <c r="N34" s="172"/>
      <c r="O34" s="172"/>
      <c r="T34" s="23" t="s">
        <v>31</v>
      </c>
      <c r="W34" s="173" t="e">
        <f>ROUND(#REF!+SUM(#REF!),2)</f>
        <v>#REF!</v>
      </c>
      <c r="X34" s="173"/>
      <c r="Y34" s="173"/>
      <c r="Z34" s="173"/>
      <c r="AA34" s="173"/>
      <c r="AB34" s="173"/>
      <c r="AC34" s="173"/>
      <c r="AD34" s="173"/>
      <c r="AE34" s="173"/>
      <c r="AK34" s="173">
        <v>0</v>
      </c>
      <c r="AL34" s="173"/>
      <c r="AM34" s="173"/>
      <c r="AN34" s="173"/>
      <c r="AO34" s="173"/>
      <c r="AQ34" s="24"/>
      <c r="AS34" s="25"/>
    </row>
    <row r="35" spans="2:45" ht="6.95" customHeight="1">
      <c r="B35" s="6"/>
      <c r="AQ35" s="7"/>
    </row>
    <row r="36" spans="2:45" ht="25.9" customHeight="1">
      <c r="B36" s="6"/>
      <c r="C36" s="26"/>
      <c r="D36" s="27" t="s">
        <v>36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9" t="s">
        <v>37</v>
      </c>
      <c r="U36" s="28"/>
      <c r="V36" s="28"/>
      <c r="W36" s="28"/>
      <c r="X36" s="164" t="s">
        <v>38</v>
      </c>
      <c r="Y36" s="164"/>
      <c r="Z36" s="164"/>
      <c r="AA36" s="164"/>
      <c r="AB36" s="164"/>
      <c r="AC36" s="28"/>
      <c r="AD36" s="28"/>
      <c r="AE36" s="28"/>
      <c r="AF36" s="28"/>
      <c r="AG36" s="28"/>
      <c r="AH36" s="28"/>
      <c r="AI36" s="28"/>
      <c r="AJ36" s="28"/>
      <c r="AK36" s="165">
        <f>SUM(AK29:AK34)</f>
        <v>0</v>
      </c>
      <c r="AL36" s="165"/>
      <c r="AM36" s="165"/>
      <c r="AN36" s="165"/>
      <c r="AO36" s="165"/>
      <c r="AP36" s="26"/>
      <c r="AQ36" s="7"/>
    </row>
    <row r="37" spans="2:45" ht="14.45" customHeight="1">
      <c r="B37" s="6"/>
      <c r="AQ37" s="7"/>
    </row>
    <row r="38" spans="2:45">
      <c r="B38" s="6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Q38" s="7"/>
    </row>
    <row r="39" spans="2:45" ht="11.25" customHeight="1">
      <c r="B39" s="6"/>
      <c r="D39" s="166" t="s">
        <v>39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Q39" s="7"/>
    </row>
    <row r="40" spans="2:45">
      <c r="B40" s="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Q40" s="7"/>
    </row>
    <row r="41" spans="2:45">
      <c r="B41" s="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Q41" s="7"/>
    </row>
    <row r="42" spans="2:45">
      <c r="B42" s="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Q42" s="7"/>
    </row>
    <row r="43" spans="2:45">
      <c r="B43" s="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Q43" s="7"/>
    </row>
    <row r="44" spans="2:45">
      <c r="B44" s="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Q44" s="7"/>
    </row>
    <row r="45" spans="2:45">
      <c r="B45" s="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Q45" s="7"/>
    </row>
    <row r="46" spans="2:45">
      <c r="B46" s="6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Q46" s="7"/>
    </row>
    <row r="47" spans="2:45">
      <c r="B47" s="6"/>
      <c r="AQ47" s="7"/>
    </row>
    <row r="48" spans="2:45">
      <c r="B48" s="6"/>
      <c r="D48" s="31" t="s">
        <v>40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3"/>
      <c r="AC48" s="31" t="s">
        <v>41</v>
      </c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3"/>
      <c r="AQ48" s="7"/>
    </row>
    <row r="49" spans="2:43">
      <c r="B49" s="6"/>
      <c r="D49" s="34"/>
      <c r="Z49" s="35"/>
      <c r="AC49" s="34"/>
      <c r="AO49" s="35"/>
      <c r="AQ49" s="7"/>
    </row>
    <row r="50" spans="2:43">
      <c r="B50" s="6"/>
      <c r="D50" s="34"/>
      <c r="Z50" s="35"/>
      <c r="AC50" s="34"/>
      <c r="AO50" s="35"/>
      <c r="AQ50" s="7"/>
    </row>
    <row r="51" spans="2:43">
      <c r="B51" s="6"/>
      <c r="D51" s="34"/>
      <c r="Z51" s="35"/>
      <c r="AC51" s="34"/>
      <c r="AO51" s="35"/>
      <c r="AQ51" s="7"/>
    </row>
    <row r="52" spans="2:43">
      <c r="B52" s="6"/>
      <c r="D52" s="34"/>
      <c r="Z52" s="35"/>
      <c r="AC52" s="34"/>
      <c r="AO52" s="35"/>
      <c r="AQ52" s="7"/>
    </row>
    <row r="53" spans="2:43">
      <c r="B53" s="6"/>
      <c r="D53" s="34"/>
      <c r="Z53" s="35"/>
      <c r="AC53" s="34"/>
      <c r="AO53" s="35"/>
      <c r="AQ53" s="7"/>
    </row>
    <row r="54" spans="2:43">
      <c r="B54" s="6"/>
      <c r="D54" s="34"/>
      <c r="Z54" s="35"/>
      <c r="AC54" s="34"/>
      <c r="AO54" s="35"/>
      <c r="AQ54" s="7"/>
    </row>
    <row r="55" spans="2:43">
      <c r="B55" s="6"/>
      <c r="D55" s="34"/>
      <c r="Z55" s="35"/>
      <c r="AC55" s="34"/>
      <c r="AO55" s="35"/>
      <c r="AQ55" s="7"/>
    </row>
    <row r="56" spans="2:43">
      <c r="B56" s="6"/>
      <c r="D56" s="34"/>
      <c r="Z56" s="35"/>
      <c r="AC56" s="34"/>
      <c r="AO56" s="35"/>
      <c r="AQ56" s="7"/>
    </row>
    <row r="57" spans="2:43">
      <c r="B57" s="6"/>
      <c r="D57" s="36" t="s">
        <v>42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8" t="s">
        <v>43</v>
      </c>
      <c r="S57" s="37"/>
      <c r="T57" s="37"/>
      <c r="U57" s="37"/>
      <c r="V57" s="37"/>
      <c r="W57" s="37"/>
      <c r="X57" s="37"/>
      <c r="Y57" s="37"/>
      <c r="Z57" s="39"/>
      <c r="AC57" s="36" t="s">
        <v>42</v>
      </c>
      <c r="AD57" s="37"/>
      <c r="AE57" s="37"/>
      <c r="AF57" s="37"/>
      <c r="AG57" s="37"/>
      <c r="AH57" s="37"/>
      <c r="AI57" s="37"/>
      <c r="AJ57" s="37"/>
      <c r="AK57" s="37"/>
      <c r="AL57" s="37"/>
      <c r="AM57" s="38" t="s">
        <v>43</v>
      </c>
      <c r="AN57" s="37"/>
      <c r="AO57" s="39"/>
      <c r="AQ57" s="7"/>
    </row>
    <row r="58" spans="2:43">
      <c r="B58" s="6"/>
      <c r="AQ58" s="7"/>
    </row>
    <row r="59" spans="2:43">
      <c r="B59" s="6"/>
      <c r="D59" s="31" t="s">
        <v>44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3"/>
      <c r="AC59" s="31" t="s">
        <v>45</v>
      </c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3"/>
      <c r="AQ59" s="7"/>
    </row>
    <row r="60" spans="2:43">
      <c r="B60" s="6"/>
      <c r="D60" s="34"/>
      <c r="Z60" s="35"/>
      <c r="AC60" s="34"/>
      <c r="AO60" s="35"/>
      <c r="AQ60" s="7"/>
    </row>
    <row r="61" spans="2:43">
      <c r="B61" s="6"/>
      <c r="D61" s="34"/>
      <c r="Z61" s="35"/>
      <c r="AC61" s="34"/>
      <c r="AO61" s="35"/>
      <c r="AQ61" s="7"/>
    </row>
    <row r="62" spans="2:43">
      <c r="B62" s="6"/>
      <c r="D62" s="34"/>
      <c r="Z62" s="35"/>
      <c r="AC62" s="34"/>
      <c r="AO62" s="35"/>
      <c r="AQ62" s="7"/>
    </row>
    <row r="63" spans="2:43">
      <c r="B63" s="6"/>
      <c r="D63" s="34"/>
      <c r="Z63" s="35"/>
      <c r="AC63" s="34"/>
      <c r="AO63" s="35"/>
      <c r="AQ63" s="7"/>
    </row>
    <row r="64" spans="2:43">
      <c r="B64" s="6"/>
      <c r="D64" s="34"/>
      <c r="Z64" s="35"/>
      <c r="AC64" s="34"/>
      <c r="AO64" s="35"/>
      <c r="AQ64" s="7"/>
    </row>
    <row r="65" spans="2:45">
      <c r="B65" s="6"/>
      <c r="D65" s="34"/>
      <c r="Z65" s="35"/>
      <c r="AC65" s="34"/>
      <c r="AO65" s="35"/>
      <c r="AQ65" s="7"/>
    </row>
    <row r="66" spans="2:45">
      <c r="B66" s="6"/>
      <c r="D66" s="34"/>
      <c r="Z66" s="35"/>
      <c r="AC66" s="34"/>
      <c r="AO66" s="35"/>
      <c r="AQ66" s="7"/>
    </row>
    <row r="67" spans="2:45">
      <c r="B67" s="6"/>
      <c r="D67" s="34"/>
      <c r="Z67" s="35"/>
      <c r="AC67" s="34"/>
      <c r="AO67" s="35"/>
      <c r="AQ67" s="7"/>
    </row>
    <row r="68" spans="2:45">
      <c r="B68" s="6"/>
      <c r="D68" s="36" t="s">
        <v>42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8" t="s">
        <v>43</v>
      </c>
      <c r="S68" s="37"/>
      <c r="T68" s="37"/>
      <c r="U68" s="37"/>
      <c r="V68" s="37"/>
      <c r="W68" s="37"/>
      <c r="X68" s="37"/>
      <c r="Y68" s="37"/>
      <c r="Z68" s="39"/>
      <c r="AC68" s="36" t="s">
        <v>42</v>
      </c>
      <c r="AD68" s="37"/>
      <c r="AE68" s="37"/>
      <c r="AF68" s="37"/>
      <c r="AG68" s="37"/>
      <c r="AH68" s="37"/>
      <c r="AI68" s="37"/>
      <c r="AJ68" s="37"/>
      <c r="AK68" s="37"/>
      <c r="AL68" s="37"/>
      <c r="AM68" s="38" t="s">
        <v>43</v>
      </c>
      <c r="AN68" s="37"/>
      <c r="AO68" s="39"/>
      <c r="AQ68" s="7"/>
    </row>
    <row r="69" spans="2:45" ht="6.95" customHeight="1">
      <c r="B69" s="6"/>
      <c r="AQ69" s="7"/>
    </row>
    <row r="70" spans="2:45" ht="6.9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2"/>
    </row>
    <row r="74" spans="2:45" ht="6.95" customHeight="1">
      <c r="B74" s="3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5"/>
    </row>
    <row r="75" spans="2:45" ht="36.950000000000003" customHeight="1">
      <c r="B75" s="6"/>
      <c r="C75" s="167" t="s">
        <v>46</v>
      </c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7"/>
    </row>
    <row r="76" spans="2:45" s="43" customFormat="1" ht="14.45" customHeight="1">
      <c r="B76" s="44"/>
      <c r="C76" s="8" t="s">
        <v>1</v>
      </c>
      <c r="I76" s="168" t="str">
        <f>K3</f>
        <v>2021002/E1B</v>
      </c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AQ76" s="45"/>
      <c r="AS76" s="2"/>
    </row>
    <row r="77" spans="2:45" s="46" customFormat="1" ht="23.25" customHeight="1">
      <c r="B77" s="47"/>
      <c r="C77" s="9" t="s">
        <v>3</v>
      </c>
      <c r="I77" s="169" t="str">
        <f>K4</f>
        <v>Revitalizace parku Dlážděnka - Etapa 1B</v>
      </c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Q77" s="48"/>
      <c r="AS77" s="2"/>
    </row>
    <row r="78" spans="2:45" ht="6.95" customHeight="1">
      <c r="B78" s="6"/>
      <c r="AQ78" s="7"/>
    </row>
    <row r="79" spans="2:45">
      <c r="B79" s="6"/>
      <c r="C79" s="8" t="s">
        <v>7</v>
      </c>
      <c r="I79" s="49" t="str">
        <f>IF(K6="","",K6)</f>
        <v>Park Na Dlážděnce, Praha 8, Libeň</v>
      </c>
      <c r="AI79" s="8" t="s">
        <v>9</v>
      </c>
      <c r="AM79" s="170" t="str">
        <f>IF(AN6= "","",AN6)</f>
        <v/>
      </c>
      <c r="AN79" s="170"/>
      <c r="AQ79" s="7"/>
    </row>
    <row r="80" spans="2:45" ht="6.95" customHeight="1">
      <c r="B80" s="6"/>
      <c r="AQ80" s="7"/>
    </row>
    <row r="81" spans="1:45">
      <c r="B81" s="6"/>
      <c r="C81" s="8" t="s">
        <v>10</v>
      </c>
      <c r="I81" s="1" t="str">
        <f>K8</f>
        <v>MČ Praha 8, Zenklova 1/35, Praha 8 - 180 00</v>
      </c>
      <c r="L81" s="43"/>
      <c r="AI81" s="8" t="s">
        <v>16</v>
      </c>
      <c r="AM81" s="171" t="str">
        <f>IF(E15="","",E15)</f>
        <v>Komon Architekti</v>
      </c>
      <c r="AN81" s="171"/>
      <c r="AO81" s="171"/>
      <c r="AP81" s="171"/>
      <c r="AQ81" s="7"/>
    </row>
    <row r="82" spans="1:45">
      <c r="B82" s="6"/>
      <c r="C82" s="8" t="s">
        <v>14</v>
      </c>
      <c r="I82" s="1">
        <f>K11</f>
        <v>0</v>
      </c>
      <c r="L82" s="43" t="str">
        <f>IF(E12="","",E12)</f>
        <v xml:space="preserve"> </v>
      </c>
      <c r="AI82" s="8" t="s">
        <v>18</v>
      </c>
      <c r="AM82" s="171" t="str">
        <f>IF(E18="","",E18)</f>
        <v>Jakub Kulhavý</v>
      </c>
      <c r="AN82" s="171"/>
      <c r="AO82" s="171"/>
      <c r="AP82" s="171"/>
      <c r="AQ82" s="7"/>
    </row>
    <row r="83" spans="1:45" ht="10.9" customHeight="1">
      <c r="B83" s="6"/>
      <c r="AQ83" s="7"/>
    </row>
    <row r="84" spans="1:45" ht="29.25" customHeight="1">
      <c r="B84" s="6"/>
      <c r="C84" s="160" t="s">
        <v>47</v>
      </c>
      <c r="D84" s="160"/>
      <c r="E84" s="160"/>
      <c r="F84" s="160"/>
      <c r="G84" s="160"/>
      <c r="H84" s="50"/>
      <c r="I84" s="161" t="s">
        <v>48</v>
      </c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 t="s">
        <v>49</v>
      </c>
      <c r="AH84" s="161"/>
      <c r="AI84" s="161"/>
      <c r="AJ84" s="161"/>
      <c r="AK84" s="161"/>
      <c r="AL84" s="161"/>
      <c r="AM84" s="161"/>
      <c r="AN84" s="162" t="s">
        <v>50</v>
      </c>
      <c r="AO84" s="162"/>
      <c r="AP84" s="162"/>
      <c r="AQ84" s="7"/>
    </row>
    <row r="85" spans="1:45" ht="10.9" customHeight="1">
      <c r="B85" s="6"/>
      <c r="AQ85" s="7"/>
      <c r="AS85" s="2">
        <f>AS86-AG86</f>
        <v>0</v>
      </c>
    </row>
    <row r="86" spans="1:45" s="46" customFormat="1" ht="22.5" customHeight="1">
      <c r="B86" s="47"/>
      <c r="C86" s="51" t="s">
        <v>51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163">
        <f>SUM(AG87:AM92)</f>
        <v>0</v>
      </c>
      <c r="AH86" s="163"/>
      <c r="AI86" s="163"/>
      <c r="AJ86" s="163"/>
      <c r="AK86" s="163"/>
      <c r="AL86" s="163"/>
      <c r="AM86" s="163"/>
      <c r="AN86" s="159">
        <f>SUM(AN87:AP91)</f>
        <v>0</v>
      </c>
      <c r="AO86" s="159"/>
      <c r="AP86" s="159"/>
      <c r="AQ86" s="48"/>
      <c r="AS86" s="2">
        <f>SUM(AG86:AM93)/2</f>
        <v>0</v>
      </c>
    </row>
    <row r="87" spans="1:45" s="57" customFormat="1" ht="17.25" customHeight="1">
      <c r="A87" s="53"/>
      <c r="B87" s="54"/>
      <c r="C87" s="55"/>
      <c r="D87" s="141" t="str">
        <f>'SO101 HTU'!F5</f>
        <v>SO101 - HTU + demolice</v>
      </c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56">
        <f>'SO101 HTU'!M30</f>
        <v>0</v>
      </c>
      <c r="AH87" s="156"/>
      <c r="AI87" s="156"/>
      <c r="AJ87" s="156"/>
      <c r="AK87" s="156"/>
      <c r="AL87" s="156"/>
      <c r="AM87" s="156"/>
      <c r="AN87" s="157">
        <f t="shared" ref="AN87:AN92" si="0">AG87*(1+$L$31)</f>
        <v>0</v>
      </c>
      <c r="AO87" s="157"/>
      <c r="AP87" s="157"/>
      <c r="AQ87" s="56"/>
      <c r="AS87" s="2"/>
    </row>
    <row r="88" spans="1:45" s="57" customFormat="1" ht="17.25" customHeight="1">
      <c r="A88" s="53"/>
      <c r="B88" s="54"/>
      <c r="C88" s="55"/>
      <c r="D88" s="141" t="str">
        <f>'SO801'!F5</f>
        <v>SO801 - plochy hřiště</v>
      </c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56">
        <f>'SO801'!M30</f>
        <v>0</v>
      </c>
      <c r="AH88" s="156"/>
      <c r="AI88" s="156"/>
      <c r="AJ88" s="156"/>
      <c r="AK88" s="156"/>
      <c r="AL88" s="156"/>
      <c r="AM88" s="156"/>
      <c r="AN88" s="157">
        <f t="shared" si="0"/>
        <v>0</v>
      </c>
      <c r="AO88" s="157"/>
      <c r="AP88" s="157"/>
      <c r="AQ88" s="56"/>
      <c r="AS88" s="2"/>
    </row>
    <row r="89" spans="1:45" s="57" customFormat="1" ht="17.25" customHeight="1">
      <c r="A89" s="53"/>
      <c r="B89" s="54"/>
      <c r="C89" s="55"/>
      <c r="D89" s="141" t="str">
        <f>'SO802'!F5</f>
        <v>SO802 - sadové úpravy</v>
      </c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56">
        <f>'SO802'!M30</f>
        <v>0</v>
      </c>
      <c r="AH89" s="156"/>
      <c r="AI89" s="156"/>
      <c r="AJ89" s="156"/>
      <c r="AK89" s="156"/>
      <c r="AL89" s="156"/>
      <c r="AM89" s="156"/>
      <c r="AN89" s="157">
        <f t="shared" si="0"/>
        <v>0</v>
      </c>
      <c r="AO89" s="157"/>
      <c r="AP89" s="157"/>
      <c r="AQ89" s="56"/>
      <c r="AS89" s="2"/>
    </row>
    <row r="90" spans="1:45" s="57" customFormat="1" ht="17.25" customHeight="1">
      <c r="A90" s="53"/>
      <c r="B90" s="54"/>
      <c r="C90" s="55"/>
      <c r="D90" s="141" t="str">
        <f>'SO803'!F5</f>
        <v>SO803 - mobiliář</v>
      </c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56">
        <f>'SO803'!M30</f>
        <v>0</v>
      </c>
      <c r="AH90" s="156"/>
      <c r="AI90" s="156"/>
      <c r="AJ90" s="156"/>
      <c r="AK90" s="156"/>
      <c r="AL90" s="156"/>
      <c r="AM90" s="156"/>
      <c r="AN90" s="157">
        <f t="shared" si="0"/>
        <v>0</v>
      </c>
      <c r="AO90" s="157"/>
      <c r="AP90" s="157"/>
      <c r="AQ90" s="56"/>
      <c r="AS90" s="2"/>
    </row>
    <row r="91" spans="1:45" s="57" customFormat="1" ht="17.25" customHeight="1">
      <c r="A91" s="53"/>
      <c r="B91" s="54"/>
      <c r="C91" s="55"/>
      <c r="D91" s="141" t="str">
        <f>'SO804'!F5</f>
        <v>SO804 - oplocení</v>
      </c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56">
        <f>'SO804'!M30</f>
        <v>0</v>
      </c>
      <c r="AH91" s="156"/>
      <c r="AI91" s="156"/>
      <c r="AJ91" s="156"/>
      <c r="AK91" s="156"/>
      <c r="AL91" s="156"/>
      <c r="AM91" s="156"/>
      <c r="AN91" s="157">
        <f t="shared" si="0"/>
        <v>0</v>
      </c>
      <c r="AO91" s="157"/>
      <c r="AP91" s="157"/>
      <c r="AQ91" s="56"/>
      <c r="AS91" s="2"/>
    </row>
    <row r="92" spans="1:45" s="57" customFormat="1" ht="17.25" hidden="1" customHeight="1">
      <c r="A92" s="53"/>
      <c r="B92" s="54"/>
      <c r="C92" s="55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56"/>
      <c r="AH92" s="156"/>
      <c r="AI92" s="156"/>
      <c r="AJ92" s="156"/>
      <c r="AK92" s="156"/>
      <c r="AL92" s="156"/>
      <c r="AM92" s="156"/>
      <c r="AN92" s="157">
        <f t="shared" si="0"/>
        <v>0</v>
      </c>
      <c r="AO92" s="157"/>
      <c r="AP92" s="157"/>
      <c r="AQ92" s="56"/>
      <c r="AS92" s="2"/>
    </row>
    <row r="93" spans="1:45">
      <c r="B93" s="6"/>
      <c r="AQ93" s="7"/>
      <c r="AS93" s="2">
        <f>AS94-AI94</f>
        <v>0</v>
      </c>
    </row>
    <row r="94" spans="1:45" ht="22.5" customHeight="1">
      <c r="B94" s="6"/>
      <c r="C94" s="51" t="s">
        <v>52</v>
      </c>
      <c r="AH94" s="58"/>
      <c r="AI94" s="158">
        <f>SUM(AI95:AM104)</f>
        <v>0</v>
      </c>
      <c r="AJ94" s="158"/>
      <c r="AK94" s="158"/>
      <c r="AL94" s="158"/>
      <c r="AM94" s="158"/>
      <c r="AN94" s="159">
        <f>SUM(AN95:AP104)</f>
        <v>0</v>
      </c>
      <c r="AO94" s="159"/>
      <c r="AP94" s="159"/>
      <c r="AQ94" s="7"/>
      <c r="AS94" s="2">
        <f>SUM(AI94:AM105)/2</f>
        <v>0</v>
      </c>
    </row>
    <row r="95" spans="1:45" s="57" customFormat="1" ht="12.75" customHeight="1">
      <c r="A95" s="53"/>
      <c r="B95" s="54"/>
      <c r="C95" s="55"/>
      <c r="D95" s="141" t="s">
        <v>53</v>
      </c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2" t="s">
        <v>54</v>
      </c>
      <c r="V95" s="142"/>
      <c r="W95" s="142"/>
      <c r="X95" s="143">
        <v>1</v>
      </c>
      <c r="Y95" s="143"/>
      <c r="Z95" s="143"/>
      <c r="AA95" s="144"/>
      <c r="AB95" s="144"/>
      <c r="AC95" s="144"/>
      <c r="AD95" s="144"/>
      <c r="AE95" s="144"/>
      <c r="AF95" s="144"/>
      <c r="AG95" s="144"/>
      <c r="AH95" s="144"/>
      <c r="AI95" s="145">
        <f t="shared" ref="AI95:AI104" si="1">AA95*X95</f>
        <v>0</v>
      </c>
      <c r="AJ95" s="145"/>
      <c r="AK95" s="145"/>
      <c r="AL95" s="145"/>
      <c r="AM95" s="145"/>
      <c r="AN95" s="146">
        <f t="shared" ref="AN95:AN104" si="2">ROUND(AI95*(1+$L$31),2)</f>
        <v>0</v>
      </c>
      <c r="AO95" s="146"/>
      <c r="AP95" s="146"/>
      <c r="AQ95" s="56"/>
      <c r="AS95" s="2"/>
    </row>
    <row r="96" spans="1:45" s="57" customFormat="1" ht="12.75" customHeight="1">
      <c r="A96" s="53"/>
      <c r="B96" s="54"/>
      <c r="C96" s="55"/>
      <c r="D96" s="141" t="s">
        <v>55</v>
      </c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2" t="s">
        <v>54</v>
      </c>
      <c r="V96" s="142"/>
      <c r="W96" s="142"/>
      <c r="X96" s="143">
        <v>1</v>
      </c>
      <c r="Y96" s="143"/>
      <c r="Z96" s="143"/>
      <c r="AA96" s="144"/>
      <c r="AB96" s="144"/>
      <c r="AC96" s="144"/>
      <c r="AD96" s="144"/>
      <c r="AE96" s="144"/>
      <c r="AF96" s="144"/>
      <c r="AG96" s="144"/>
      <c r="AH96" s="144"/>
      <c r="AI96" s="145">
        <f t="shared" si="1"/>
        <v>0</v>
      </c>
      <c r="AJ96" s="145"/>
      <c r="AK96" s="145"/>
      <c r="AL96" s="145"/>
      <c r="AM96" s="145"/>
      <c r="AN96" s="146">
        <f t="shared" si="2"/>
        <v>0</v>
      </c>
      <c r="AO96" s="146"/>
      <c r="AP96" s="146"/>
      <c r="AQ96" s="56"/>
      <c r="AS96" s="2"/>
    </row>
    <row r="97" spans="1:45" s="57" customFormat="1" ht="12.75" customHeight="1">
      <c r="A97" s="53"/>
      <c r="B97" s="54"/>
      <c r="C97" s="55"/>
      <c r="D97" s="141" t="s">
        <v>56</v>
      </c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2" t="s">
        <v>54</v>
      </c>
      <c r="V97" s="142"/>
      <c r="W97" s="142"/>
      <c r="X97" s="143">
        <v>1</v>
      </c>
      <c r="Y97" s="143"/>
      <c r="Z97" s="143"/>
      <c r="AA97" s="144"/>
      <c r="AB97" s="144"/>
      <c r="AC97" s="144"/>
      <c r="AD97" s="144"/>
      <c r="AE97" s="144"/>
      <c r="AF97" s="144"/>
      <c r="AG97" s="144"/>
      <c r="AH97" s="144"/>
      <c r="AI97" s="145">
        <f t="shared" si="1"/>
        <v>0</v>
      </c>
      <c r="AJ97" s="145"/>
      <c r="AK97" s="145"/>
      <c r="AL97" s="145"/>
      <c r="AM97" s="145"/>
      <c r="AN97" s="146">
        <f t="shared" si="2"/>
        <v>0</v>
      </c>
      <c r="AO97" s="146"/>
      <c r="AP97" s="146"/>
      <c r="AQ97" s="56"/>
      <c r="AS97" s="2"/>
    </row>
    <row r="98" spans="1:45" s="57" customFormat="1" ht="44.25" customHeight="1">
      <c r="A98" s="53"/>
      <c r="B98" s="54"/>
      <c r="C98" s="55"/>
      <c r="D98" s="141" t="s">
        <v>57</v>
      </c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2" t="s">
        <v>54</v>
      </c>
      <c r="V98" s="142"/>
      <c r="W98" s="142"/>
      <c r="X98" s="143">
        <v>1</v>
      </c>
      <c r="Y98" s="143"/>
      <c r="Z98" s="143"/>
      <c r="AA98" s="144"/>
      <c r="AB98" s="144"/>
      <c r="AC98" s="144"/>
      <c r="AD98" s="144"/>
      <c r="AE98" s="144"/>
      <c r="AF98" s="144"/>
      <c r="AG98" s="144"/>
      <c r="AH98" s="144"/>
      <c r="AI98" s="145">
        <f t="shared" si="1"/>
        <v>0</v>
      </c>
      <c r="AJ98" s="145"/>
      <c r="AK98" s="145"/>
      <c r="AL98" s="145"/>
      <c r="AM98" s="145"/>
      <c r="AN98" s="146">
        <f t="shared" si="2"/>
        <v>0</v>
      </c>
      <c r="AO98" s="146"/>
      <c r="AP98" s="146"/>
      <c r="AQ98" s="56"/>
      <c r="AS98" s="2"/>
    </row>
    <row r="99" spans="1:45" s="57" customFormat="1" ht="23.85" customHeight="1">
      <c r="A99" s="53"/>
      <c r="B99" s="54"/>
      <c r="C99" s="55"/>
      <c r="D99" s="141" t="s">
        <v>58</v>
      </c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2" t="s">
        <v>54</v>
      </c>
      <c r="V99" s="142"/>
      <c r="W99" s="142"/>
      <c r="X99" s="143">
        <v>1</v>
      </c>
      <c r="Y99" s="143"/>
      <c r="Z99" s="143"/>
      <c r="AA99" s="144"/>
      <c r="AB99" s="144"/>
      <c r="AC99" s="144"/>
      <c r="AD99" s="144"/>
      <c r="AE99" s="144"/>
      <c r="AF99" s="144"/>
      <c r="AG99" s="144"/>
      <c r="AH99" s="144"/>
      <c r="AI99" s="145">
        <f t="shared" si="1"/>
        <v>0</v>
      </c>
      <c r="AJ99" s="145"/>
      <c r="AK99" s="145"/>
      <c r="AL99" s="145"/>
      <c r="AM99" s="145"/>
      <c r="AN99" s="146">
        <f t="shared" si="2"/>
        <v>0</v>
      </c>
      <c r="AO99" s="146"/>
      <c r="AP99" s="146"/>
      <c r="AQ99" s="56"/>
      <c r="AS99" s="2"/>
    </row>
    <row r="100" spans="1:45" s="57" customFormat="1" ht="12.75" customHeight="1">
      <c r="A100" s="53"/>
      <c r="B100" s="54"/>
      <c r="C100" s="55"/>
      <c r="D100" s="141" t="s">
        <v>59</v>
      </c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2" t="s">
        <v>54</v>
      </c>
      <c r="V100" s="142"/>
      <c r="W100" s="142"/>
      <c r="X100" s="143">
        <v>1</v>
      </c>
      <c r="Y100" s="143"/>
      <c r="Z100" s="143"/>
      <c r="AA100" s="144"/>
      <c r="AB100" s="144"/>
      <c r="AC100" s="144"/>
      <c r="AD100" s="144"/>
      <c r="AE100" s="144"/>
      <c r="AF100" s="144"/>
      <c r="AG100" s="144"/>
      <c r="AH100" s="144"/>
      <c r="AI100" s="145">
        <f t="shared" si="1"/>
        <v>0</v>
      </c>
      <c r="AJ100" s="145"/>
      <c r="AK100" s="145"/>
      <c r="AL100" s="145"/>
      <c r="AM100" s="145"/>
      <c r="AN100" s="146">
        <f t="shared" si="2"/>
        <v>0</v>
      </c>
      <c r="AO100" s="146"/>
      <c r="AP100" s="146"/>
      <c r="AQ100" s="56"/>
      <c r="AS100" s="2"/>
    </row>
    <row r="101" spans="1:45" s="57" customFormat="1" ht="12.75" customHeight="1">
      <c r="A101" s="53"/>
      <c r="B101" s="54"/>
      <c r="C101" s="55"/>
      <c r="D101" s="141" t="s">
        <v>60</v>
      </c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2" t="s">
        <v>54</v>
      </c>
      <c r="V101" s="142"/>
      <c r="W101" s="142"/>
      <c r="X101" s="143">
        <v>1</v>
      </c>
      <c r="Y101" s="143"/>
      <c r="Z101" s="143"/>
      <c r="AA101" s="144"/>
      <c r="AB101" s="144"/>
      <c r="AC101" s="144"/>
      <c r="AD101" s="144"/>
      <c r="AE101" s="144"/>
      <c r="AF101" s="144"/>
      <c r="AG101" s="144"/>
      <c r="AH101" s="144"/>
      <c r="AI101" s="145">
        <f t="shared" si="1"/>
        <v>0</v>
      </c>
      <c r="AJ101" s="145"/>
      <c r="AK101" s="145"/>
      <c r="AL101" s="145"/>
      <c r="AM101" s="145"/>
      <c r="AN101" s="146">
        <f t="shared" si="2"/>
        <v>0</v>
      </c>
      <c r="AO101" s="146"/>
      <c r="AP101" s="146"/>
      <c r="AQ101" s="56"/>
      <c r="AS101" s="2"/>
    </row>
    <row r="102" spans="1:45" s="57" customFormat="1" ht="28.5" customHeight="1">
      <c r="A102" s="53"/>
      <c r="B102" s="54"/>
      <c r="C102" s="55"/>
      <c r="D102" s="141" t="s">
        <v>61</v>
      </c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2" t="s">
        <v>54</v>
      </c>
      <c r="V102" s="142"/>
      <c r="W102" s="142"/>
      <c r="X102" s="143">
        <v>1</v>
      </c>
      <c r="Y102" s="143"/>
      <c r="Z102" s="143"/>
      <c r="AA102" s="144"/>
      <c r="AB102" s="144"/>
      <c r="AC102" s="144"/>
      <c r="AD102" s="144"/>
      <c r="AE102" s="144"/>
      <c r="AF102" s="144"/>
      <c r="AG102" s="144"/>
      <c r="AH102" s="144"/>
      <c r="AI102" s="145">
        <f t="shared" si="1"/>
        <v>0</v>
      </c>
      <c r="AJ102" s="145"/>
      <c r="AK102" s="145"/>
      <c r="AL102" s="145"/>
      <c r="AM102" s="145"/>
      <c r="AN102" s="146">
        <f t="shared" si="2"/>
        <v>0</v>
      </c>
      <c r="AO102" s="146"/>
      <c r="AP102" s="146"/>
      <c r="AQ102" s="56"/>
      <c r="AS102" s="2"/>
    </row>
    <row r="103" spans="1:45" s="57" customFormat="1" ht="12.75" customHeight="1">
      <c r="A103" s="53"/>
      <c r="B103" s="54"/>
      <c r="C103" s="55"/>
      <c r="D103" s="141" t="s">
        <v>62</v>
      </c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2" t="s">
        <v>63</v>
      </c>
      <c r="V103" s="142"/>
      <c r="W103" s="142"/>
      <c r="X103" s="148">
        <v>4.9000000000000002E-2</v>
      </c>
      <c r="Y103" s="148"/>
      <c r="Z103" s="148"/>
      <c r="AA103" s="149">
        <f>SUM(AG87:AM92)</f>
        <v>0</v>
      </c>
      <c r="AB103" s="149"/>
      <c r="AC103" s="149"/>
      <c r="AD103" s="149"/>
      <c r="AE103" s="149"/>
      <c r="AF103" s="149"/>
      <c r="AG103" s="149"/>
      <c r="AH103" s="149"/>
      <c r="AI103" s="145">
        <f t="shared" si="1"/>
        <v>0</v>
      </c>
      <c r="AJ103" s="145"/>
      <c r="AK103" s="145"/>
      <c r="AL103" s="145"/>
      <c r="AM103" s="145"/>
      <c r="AN103" s="146">
        <f t="shared" si="2"/>
        <v>0</v>
      </c>
      <c r="AO103" s="146"/>
      <c r="AP103" s="146"/>
      <c r="AQ103" s="56"/>
      <c r="AS103" s="2"/>
    </row>
    <row r="104" spans="1:45" s="57" customFormat="1" ht="27" hidden="1" customHeight="1">
      <c r="A104" s="53"/>
      <c r="B104" s="54"/>
      <c r="C104" s="55"/>
      <c r="D104" s="150" t="s">
        <v>64</v>
      </c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1" t="s">
        <v>63</v>
      </c>
      <c r="V104" s="151"/>
      <c r="W104" s="151"/>
      <c r="X104" s="152">
        <v>0</v>
      </c>
      <c r="Y104" s="152"/>
      <c r="Z104" s="152"/>
      <c r="AA104" s="153">
        <f>AA103</f>
        <v>0</v>
      </c>
      <c r="AB104" s="153"/>
      <c r="AC104" s="153"/>
      <c r="AD104" s="153"/>
      <c r="AE104" s="153"/>
      <c r="AF104" s="153"/>
      <c r="AG104" s="153"/>
      <c r="AH104" s="153"/>
      <c r="AI104" s="154">
        <f t="shared" si="1"/>
        <v>0</v>
      </c>
      <c r="AJ104" s="154"/>
      <c r="AK104" s="154"/>
      <c r="AL104" s="154"/>
      <c r="AM104" s="154"/>
      <c r="AN104" s="155">
        <f t="shared" si="2"/>
        <v>0</v>
      </c>
      <c r="AO104" s="155"/>
      <c r="AP104" s="155"/>
      <c r="AQ104" s="56"/>
      <c r="AS104" s="2"/>
    </row>
    <row r="105" spans="1:45">
      <c r="B105" s="6"/>
      <c r="AQ105" s="7"/>
      <c r="AS105" s="2">
        <f>AS106-AG106</f>
        <v>0</v>
      </c>
    </row>
    <row r="106" spans="1:45" ht="30" customHeight="1">
      <c r="B106" s="6"/>
      <c r="C106" s="59" t="s">
        <v>65</v>
      </c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147">
        <f>AG86+AI94</f>
        <v>0</v>
      </c>
      <c r="AH106" s="147"/>
      <c r="AI106" s="147"/>
      <c r="AJ106" s="147"/>
      <c r="AK106" s="147"/>
      <c r="AL106" s="147"/>
      <c r="AM106" s="147"/>
      <c r="AN106" s="147">
        <f>AN86+AN94</f>
        <v>0</v>
      </c>
      <c r="AO106" s="147"/>
      <c r="AP106" s="147"/>
      <c r="AQ106" s="7"/>
      <c r="AS106" s="2">
        <f>AS86+AS94</f>
        <v>0</v>
      </c>
    </row>
    <row r="107" spans="1:45" ht="6.95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2"/>
    </row>
  </sheetData>
  <mergeCells count="128">
    <mergeCell ref="C2:AP2"/>
    <mergeCell ref="K3:AO3"/>
    <mergeCell ref="K4:AO4"/>
    <mergeCell ref="K8:AH8"/>
    <mergeCell ref="K11:AH11"/>
    <mergeCell ref="E21:G21"/>
    <mergeCell ref="H21:I21"/>
    <mergeCell ref="K21:AO21"/>
    <mergeCell ref="E22:G22"/>
    <mergeCell ref="H22:I22"/>
    <mergeCell ref="K22:AO22"/>
    <mergeCell ref="E23:G23"/>
    <mergeCell ref="H23:I23"/>
    <mergeCell ref="K23:AO23"/>
    <mergeCell ref="E24:G24"/>
    <mergeCell ref="H24:I24"/>
    <mergeCell ref="K24:AO24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L33:O33"/>
    <mergeCell ref="W33:AE33"/>
    <mergeCell ref="AK33:AO33"/>
    <mergeCell ref="L34:O34"/>
    <mergeCell ref="W34:AE34"/>
    <mergeCell ref="AK34:AO34"/>
    <mergeCell ref="X36:AB36"/>
    <mergeCell ref="AK36:AO36"/>
    <mergeCell ref="D39:AO45"/>
    <mergeCell ref="C75:AP75"/>
    <mergeCell ref="I76:T76"/>
    <mergeCell ref="I77:AO77"/>
    <mergeCell ref="AM79:AN79"/>
    <mergeCell ref="AM81:AP81"/>
    <mergeCell ref="AM82:AP82"/>
    <mergeCell ref="C84:G84"/>
    <mergeCell ref="I84:AF84"/>
    <mergeCell ref="AG84:AM84"/>
    <mergeCell ref="AN84:AP84"/>
    <mergeCell ref="AG86:AM86"/>
    <mergeCell ref="AN86:AP86"/>
    <mergeCell ref="D87:AF87"/>
    <mergeCell ref="AG87:AM87"/>
    <mergeCell ref="AN87:AP87"/>
    <mergeCell ref="D88:AF88"/>
    <mergeCell ref="AG88:AM88"/>
    <mergeCell ref="AN88:AP88"/>
    <mergeCell ref="D89:AF89"/>
    <mergeCell ref="AG89:AM89"/>
    <mergeCell ref="AN89:AP89"/>
    <mergeCell ref="D90:AF90"/>
    <mergeCell ref="AG90:AM90"/>
    <mergeCell ref="AN90:AP90"/>
    <mergeCell ref="D91:AF91"/>
    <mergeCell ref="AG91:AM91"/>
    <mergeCell ref="AN91:AP91"/>
    <mergeCell ref="D92:AF92"/>
    <mergeCell ref="AG92:AM92"/>
    <mergeCell ref="AN92:AP92"/>
    <mergeCell ref="AI94:AM94"/>
    <mergeCell ref="AN94:AP94"/>
    <mergeCell ref="D95:T95"/>
    <mergeCell ref="U95:W95"/>
    <mergeCell ref="X95:Z95"/>
    <mergeCell ref="AA95:AH95"/>
    <mergeCell ref="AI95:AM95"/>
    <mergeCell ref="AN95:AP95"/>
    <mergeCell ref="D96:T96"/>
    <mergeCell ref="U96:W96"/>
    <mergeCell ref="X96:Z96"/>
    <mergeCell ref="AA96:AH96"/>
    <mergeCell ref="AI96:AM96"/>
    <mergeCell ref="AN96:AP96"/>
    <mergeCell ref="D97:T97"/>
    <mergeCell ref="U97:W97"/>
    <mergeCell ref="X97:Z97"/>
    <mergeCell ref="AA97:AH97"/>
    <mergeCell ref="AI97:AM97"/>
    <mergeCell ref="AN97:AP97"/>
    <mergeCell ref="D98:T98"/>
    <mergeCell ref="U98:W98"/>
    <mergeCell ref="X98:Z98"/>
    <mergeCell ref="AA98:AH98"/>
    <mergeCell ref="AI98:AM98"/>
    <mergeCell ref="AN98:AP98"/>
    <mergeCell ref="D99:T99"/>
    <mergeCell ref="U99:W99"/>
    <mergeCell ref="X99:Z99"/>
    <mergeCell ref="AA99:AH99"/>
    <mergeCell ref="AI99:AM99"/>
    <mergeCell ref="AN99:AP99"/>
    <mergeCell ref="D100:T100"/>
    <mergeCell ref="U100:W100"/>
    <mergeCell ref="X100:Z100"/>
    <mergeCell ref="AA100:AH100"/>
    <mergeCell ref="AI100:AM100"/>
    <mergeCell ref="AN100:AP100"/>
    <mergeCell ref="D101:T101"/>
    <mergeCell ref="U101:W101"/>
    <mergeCell ref="X101:Z101"/>
    <mergeCell ref="AA101:AH101"/>
    <mergeCell ref="AI101:AM101"/>
    <mergeCell ref="AN101:AP101"/>
    <mergeCell ref="D102:T102"/>
    <mergeCell ref="U102:W102"/>
    <mergeCell ref="X102:Z102"/>
    <mergeCell ref="AA102:AH102"/>
    <mergeCell ref="AI102:AM102"/>
    <mergeCell ref="AN102:AP102"/>
    <mergeCell ref="AG106:AM106"/>
    <mergeCell ref="AN106:AP106"/>
    <mergeCell ref="D103:T103"/>
    <mergeCell ref="U103:W103"/>
    <mergeCell ref="X103:Z103"/>
    <mergeCell ref="AA103:AH103"/>
    <mergeCell ref="AI103:AM103"/>
    <mergeCell ref="AN103:AP103"/>
    <mergeCell ref="D104:T104"/>
    <mergeCell ref="U104:W104"/>
    <mergeCell ref="X104:Z104"/>
    <mergeCell ref="AA104:AH104"/>
    <mergeCell ref="AI104:AM104"/>
    <mergeCell ref="AN104:AP104"/>
  </mergeCells>
  <pageMargins left="0.70866141732283472" right="0.70866141732283472" top="0.74803149606299213" bottom="0.74803149606299213" header="0.51181102362204722" footer="0.31496062992125984"/>
  <pageSetup paperSize="9" scale="88" fitToHeight="0" orientation="portrait" horizontalDpi="300" verticalDpi="300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31"/>
  <sheetViews>
    <sheetView showGridLines="0" zoomScale="85" zoomScaleNormal="85" zoomScaleSheetLayoutView="100" workbookViewId="0">
      <pane ySplit="1" topLeftCell="A105" activePane="bottomLeft" state="frozen"/>
      <selection activeCell="B1" sqref="B1"/>
      <selection pane="bottomLeft" activeCell="G15" sqref="G15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22.33203125" style="1" customWidth="1"/>
    <col min="6" max="6" width="13.83203125" style="1" customWidth="1"/>
    <col min="7" max="7" width="11.1640625" style="1" customWidth="1"/>
    <col min="8" max="8" width="12.5" style="1" customWidth="1"/>
    <col min="9" max="9" width="34.33203125" style="1" customWidth="1"/>
    <col min="10" max="10" width="8" style="61" customWidth="1"/>
    <col min="11" max="11" width="13.83203125" style="1" customWidth="1"/>
    <col min="12" max="12" width="12" style="1" customWidth="1"/>
    <col min="13" max="13" width="7.5" style="1" customWidth="1"/>
    <col min="14" max="14" width="6" style="1" customWidth="1"/>
    <col min="15" max="15" width="2" style="1" customWidth="1"/>
    <col min="16" max="16" width="12.5" style="1" customWidth="1"/>
    <col min="17" max="17" width="4.1640625" style="1" customWidth="1"/>
    <col min="18" max="18" width="1.6640625" style="1" customWidth="1"/>
    <col min="19" max="19" width="2" style="1" customWidth="1"/>
    <col min="20" max="20" width="15" style="2" customWidth="1"/>
    <col min="21" max="1024" width="9.33203125" style="1"/>
  </cols>
  <sheetData>
    <row r="1" spans="2:18">
      <c r="B1" s="3"/>
      <c r="C1" s="4"/>
      <c r="D1" s="4"/>
      <c r="E1" s="4"/>
      <c r="F1" s="4"/>
      <c r="G1" s="4"/>
      <c r="H1" s="4"/>
      <c r="I1" s="4"/>
      <c r="J1" s="62"/>
      <c r="K1" s="4"/>
      <c r="L1" s="4"/>
      <c r="M1" s="4"/>
      <c r="N1" s="4"/>
      <c r="O1" s="4"/>
      <c r="P1" s="4"/>
      <c r="Q1" s="4"/>
      <c r="R1" s="5"/>
    </row>
    <row r="2" spans="2:18" ht="20.25">
      <c r="B2" s="6"/>
      <c r="C2" s="167" t="s">
        <v>66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7"/>
    </row>
    <row r="3" spans="2:18">
      <c r="B3" s="6"/>
      <c r="R3" s="7"/>
    </row>
    <row r="4" spans="2:18">
      <c r="B4" s="6"/>
      <c r="D4" s="8" t="s">
        <v>3</v>
      </c>
      <c r="F4" s="194" t="str">
        <f>Rekapitulace!K4</f>
        <v>Revitalizace parku Dlážděnka - Etapa 1B</v>
      </c>
      <c r="G4" s="194"/>
      <c r="H4" s="194"/>
      <c r="I4" s="194"/>
      <c r="J4" s="194"/>
      <c r="K4" s="194"/>
      <c r="L4" s="194"/>
      <c r="M4" s="194"/>
      <c r="N4" s="194"/>
      <c r="O4" s="194"/>
      <c r="P4" s="194"/>
      <c r="R4" s="7"/>
    </row>
    <row r="5" spans="2:18" ht="15.75" customHeight="1">
      <c r="B5" s="6"/>
      <c r="D5" s="9" t="s">
        <v>67</v>
      </c>
      <c r="F5" s="169" t="s">
        <v>68</v>
      </c>
      <c r="G5" s="169"/>
      <c r="H5" s="169"/>
      <c r="I5" s="169"/>
      <c r="J5" s="169"/>
      <c r="K5" s="169"/>
      <c r="L5" s="169"/>
      <c r="M5" s="169"/>
      <c r="N5" s="169"/>
      <c r="O5" s="169"/>
      <c r="P5" s="169"/>
      <c r="R5" s="7"/>
    </row>
    <row r="6" spans="2:18">
      <c r="B6" s="6"/>
      <c r="D6" s="8" t="s">
        <v>5</v>
      </c>
      <c r="F6" s="10"/>
      <c r="M6" s="8" t="s">
        <v>6</v>
      </c>
      <c r="O6" s="10"/>
      <c r="R6" s="7"/>
    </row>
    <row r="7" spans="2:18">
      <c r="B7" s="6"/>
      <c r="D7" s="8" t="s">
        <v>7</v>
      </c>
      <c r="F7" s="10" t="str">
        <f>Rekapitulace!I79</f>
        <v>Park Na Dlážděnce, Praha 8, Libeň</v>
      </c>
      <c r="M7" s="8" t="s">
        <v>9</v>
      </c>
      <c r="O7" s="170"/>
      <c r="P7" s="170"/>
      <c r="R7" s="7"/>
    </row>
    <row r="8" spans="2:18">
      <c r="B8" s="6"/>
      <c r="R8" s="7"/>
    </row>
    <row r="9" spans="2:18">
      <c r="B9" s="6"/>
      <c r="D9" s="8" t="s">
        <v>10</v>
      </c>
      <c r="F9" s="1" t="str">
        <f>Rekapitulace!K8</f>
        <v>MČ Praha 8, Zenklova 1/35, Praha 8 - 180 00</v>
      </c>
      <c r="M9" s="8" t="s">
        <v>12</v>
      </c>
      <c r="O9" s="168"/>
      <c r="P9" s="168"/>
      <c r="R9" s="7"/>
    </row>
    <row r="10" spans="2:18">
      <c r="B10" s="6"/>
      <c r="E10" s="10"/>
      <c r="M10" s="8" t="s">
        <v>13</v>
      </c>
      <c r="O10" s="168"/>
      <c r="P10" s="168"/>
      <c r="R10" s="7"/>
    </row>
    <row r="11" spans="2:18">
      <c r="B11" s="6"/>
      <c r="R11" s="7"/>
    </row>
    <row r="12" spans="2:18">
      <c r="B12" s="6"/>
      <c r="D12" s="8" t="s">
        <v>14</v>
      </c>
      <c r="F12" s="197">
        <f>Rekapitulace!K11</f>
        <v>0</v>
      </c>
      <c r="G12" s="197"/>
      <c r="H12" s="197"/>
      <c r="I12" s="197"/>
      <c r="M12" s="8" t="s">
        <v>12</v>
      </c>
      <c r="O12" s="168" t="str">
        <f>IF(Rekapitulace!AN11="","",Rekapitulace!AN11)</f>
        <v/>
      </c>
      <c r="P12" s="168"/>
      <c r="R12" s="7"/>
    </row>
    <row r="13" spans="2:18">
      <c r="B13" s="6"/>
      <c r="E13" s="10" t="str">
        <f>IF(Rekapitulace!E12="","",Rekapitulace!E12)</f>
        <v xml:space="preserve"> </v>
      </c>
      <c r="M13" s="8" t="s">
        <v>13</v>
      </c>
      <c r="O13" s="168" t="str">
        <f>IF(Rekapitulace!AN12="","",Rekapitulace!AN12)</f>
        <v/>
      </c>
      <c r="P13" s="168"/>
      <c r="R13" s="7"/>
    </row>
    <row r="14" spans="2:18">
      <c r="B14" s="6"/>
      <c r="R14" s="7"/>
    </row>
    <row r="15" spans="2:18">
      <c r="B15" s="6"/>
      <c r="D15" s="8" t="s">
        <v>16</v>
      </c>
      <c r="M15" s="8" t="s">
        <v>12</v>
      </c>
      <c r="O15" s="168"/>
      <c r="P15" s="168"/>
      <c r="R15" s="7"/>
    </row>
    <row r="16" spans="2:18">
      <c r="B16" s="6"/>
      <c r="E16" s="10" t="str">
        <f>Rekapitulace!E15</f>
        <v>Komon Architekti</v>
      </c>
      <c r="M16" s="8" t="s">
        <v>13</v>
      </c>
      <c r="O16" s="168"/>
      <c r="P16" s="168"/>
      <c r="R16" s="7"/>
    </row>
    <row r="17" spans="2:20">
      <c r="B17" s="6"/>
      <c r="R17" s="7"/>
    </row>
    <row r="18" spans="2:20">
      <c r="B18" s="6"/>
      <c r="D18" s="8" t="s">
        <v>18</v>
      </c>
      <c r="M18" s="8" t="s">
        <v>12</v>
      </c>
      <c r="O18" s="168"/>
      <c r="P18" s="168"/>
      <c r="R18" s="7"/>
    </row>
    <row r="19" spans="2:20">
      <c r="B19" s="6"/>
      <c r="E19" s="10" t="str">
        <f>Rekapitulace!E18</f>
        <v>Jakub Kulhavý</v>
      </c>
      <c r="M19" s="8" t="s">
        <v>13</v>
      </c>
      <c r="O19" s="168"/>
      <c r="P19" s="168"/>
      <c r="R19" s="7"/>
    </row>
    <row r="20" spans="2:20">
      <c r="B20" s="6"/>
      <c r="R20" s="7"/>
    </row>
    <row r="21" spans="2:20" outlineLevel="1">
      <c r="B21" s="6"/>
      <c r="D21" s="10" t="s">
        <v>20</v>
      </c>
      <c r="R21" s="7"/>
    </row>
    <row r="22" spans="2:20" s="12" customFormat="1" ht="12" hidden="1" outlineLevel="1">
      <c r="B22" s="13"/>
      <c r="D22" s="202" t="str">
        <f>Rekapitulace!E21</f>
        <v>REV01</v>
      </c>
      <c r="E22" s="202"/>
      <c r="F22" s="63">
        <f>Rekapitulace!H21</f>
        <v>44437</v>
      </c>
      <c r="G22" s="203" t="str">
        <f>Rekapitulace!K21</f>
        <v>etapizace projektu</v>
      </c>
      <c r="H22" s="203"/>
      <c r="I22" s="203"/>
      <c r="J22" s="203"/>
      <c r="K22" s="203"/>
      <c r="L22" s="203"/>
      <c r="M22" s="203"/>
      <c r="N22" s="203"/>
      <c r="O22" s="203"/>
      <c r="P22" s="203"/>
      <c r="R22" s="14"/>
      <c r="T22" s="15"/>
    </row>
    <row r="23" spans="2:20" hidden="1" outlineLevel="1">
      <c r="B23" s="6"/>
      <c r="D23" s="197" t="str">
        <f>Rekapitulace!E22</f>
        <v>REV02</v>
      </c>
      <c r="E23" s="197"/>
      <c r="F23" s="64">
        <f>Rekapitulace!H22</f>
        <v>44706</v>
      </c>
      <c r="G23" s="181" t="str">
        <f>Rekapitulace!K22</f>
        <v>úpravy výkazů dle revize PD z 05/2022</v>
      </c>
      <c r="H23" s="181"/>
      <c r="I23" s="181"/>
      <c r="J23" s="181"/>
      <c r="K23" s="181"/>
      <c r="L23" s="181"/>
      <c r="M23" s="181"/>
      <c r="N23" s="181"/>
      <c r="O23" s="181"/>
      <c r="P23" s="181"/>
      <c r="R23" s="7"/>
    </row>
    <row r="24" spans="2:20" outlineLevel="1">
      <c r="B24" s="6"/>
      <c r="D24" s="197" t="str">
        <f>Rekapitulace!E23</f>
        <v>REV04</v>
      </c>
      <c r="E24" s="197"/>
      <c r="F24" s="64">
        <f>Rekapitulace!H23</f>
        <v>45905</v>
      </c>
      <c r="G24" s="181" t="str">
        <f>Rekapitulace!K23</f>
        <v>úprava výkazů dle Objednatele</v>
      </c>
      <c r="H24" s="181"/>
      <c r="I24" s="181"/>
      <c r="J24" s="181"/>
      <c r="K24" s="181"/>
      <c r="L24" s="181"/>
      <c r="M24" s="181"/>
      <c r="N24" s="181"/>
      <c r="O24" s="181"/>
      <c r="P24" s="181"/>
      <c r="R24" s="7"/>
    </row>
    <row r="25" spans="2:20" hidden="1" outlineLevel="1">
      <c r="B25" s="6"/>
      <c r="D25" s="197" t="str">
        <f>Rekapitulace!E24</f>
        <v>REV04</v>
      </c>
      <c r="E25" s="197"/>
      <c r="F25" s="64">
        <f>Rekapitulace!H24</f>
        <v>0</v>
      </c>
      <c r="G25" s="181">
        <f>Rekapitulace!K24</f>
        <v>0</v>
      </c>
      <c r="H25" s="181"/>
      <c r="I25" s="181"/>
      <c r="J25" s="181"/>
      <c r="K25" s="181"/>
      <c r="L25" s="181"/>
      <c r="M25" s="181"/>
      <c r="N25" s="181"/>
      <c r="O25" s="181"/>
      <c r="P25" s="181"/>
      <c r="R25" s="7"/>
    </row>
    <row r="26" spans="2:20">
      <c r="B26" s="6"/>
      <c r="R26" s="7"/>
    </row>
    <row r="27" spans="2:20">
      <c r="B27" s="6"/>
      <c r="D27" s="32"/>
      <c r="E27" s="32"/>
      <c r="F27" s="32"/>
      <c r="G27" s="32"/>
      <c r="H27" s="32"/>
      <c r="I27" s="32"/>
      <c r="J27" s="65"/>
      <c r="K27" s="32"/>
      <c r="L27" s="32"/>
      <c r="M27" s="32"/>
      <c r="N27" s="32"/>
      <c r="O27" s="32"/>
      <c r="P27" s="32"/>
      <c r="R27" s="7"/>
    </row>
    <row r="28" spans="2:20">
      <c r="B28" s="6"/>
      <c r="D28" s="66" t="s">
        <v>69</v>
      </c>
      <c r="M28" s="179">
        <f>N83</f>
        <v>0</v>
      </c>
      <c r="N28" s="179"/>
      <c r="O28" s="179"/>
      <c r="P28" s="179"/>
      <c r="R28" s="7"/>
    </row>
    <row r="29" spans="2:20">
      <c r="B29" s="6"/>
      <c r="R29" s="7"/>
    </row>
    <row r="30" spans="2:20">
      <c r="B30" s="6"/>
      <c r="D30" s="67" t="s">
        <v>28</v>
      </c>
      <c r="M30" s="199">
        <f>ROUND(M28,2)</f>
        <v>0</v>
      </c>
      <c r="N30" s="199"/>
      <c r="O30" s="199"/>
      <c r="P30" s="199"/>
      <c r="R30" s="7"/>
    </row>
    <row r="31" spans="2:20">
      <c r="B31" s="6"/>
      <c r="D31" s="32"/>
      <c r="E31" s="32"/>
      <c r="F31" s="32"/>
      <c r="G31" s="32"/>
      <c r="H31" s="32"/>
      <c r="I31" s="32"/>
      <c r="J31" s="65"/>
      <c r="K31" s="32"/>
      <c r="L31" s="32"/>
      <c r="M31" s="32"/>
      <c r="N31" s="32"/>
      <c r="O31" s="32"/>
      <c r="P31" s="32"/>
      <c r="R31" s="7"/>
    </row>
    <row r="32" spans="2:20">
      <c r="B32" s="6"/>
      <c r="D32" s="22" t="s">
        <v>29</v>
      </c>
      <c r="E32" s="22" t="s">
        <v>30</v>
      </c>
      <c r="F32" s="68">
        <v>0.21</v>
      </c>
      <c r="G32" s="69" t="s">
        <v>31</v>
      </c>
      <c r="H32" s="200">
        <f>M30</f>
        <v>0</v>
      </c>
      <c r="I32" s="200"/>
      <c r="J32" s="200"/>
      <c r="M32" s="200">
        <f>ROUND(H32*F32, 2)</f>
        <v>0</v>
      </c>
      <c r="N32" s="200"/>
      <c r="O32" s="200"/>
      <c r="P32" s="200"/>
      <c r="R32" s="7"/>
    </row>
    <row r="33" spans="2:18">
      <c r="B33" s="6"/>
      <c r="E33" s="22" t="s">
        <v>32</v>
      </c>
      <c r="F33" s="68">
        <v>0.15</v>
      </c>
      <c r="G33" s="69" t="s">
        <v>31</v>
      </c>
      <c r="H33" s="200"/>
      <c r="I33" s="200"/>
      <c r="J33" s="200"/>
      <c r="M33" s="200"/>
      <c r="N33" s="200"/>
      <c r="O33" s="200"/>
      <c r="P33" s="200"/>
      <c r="R33" s="7"/>
    </row>
    <row r="34" spans="2:18">
      <c r="B34" s="6"/>
      <c r="R34" s="7"/>
    </row>
    <row r="35" spans="2:18" ht="15.75">
      <c r="B35" s="6"/>
      <c r="C35" s="60"/>
      <c r="D35" s="70" t="s">
        <v>36</v>
      </c>
      <c r="E35" s="50"/>
      <c r="F35" s="50"/>
      <c r="G35" s="71" t="s">
        <v>37</v>
      </c>
      <c r="H35" s="72" t="s">
        <v>38</v>
      </c>
      <c r="I35" s="50"/>
      <c r="J35" s="73"/>
      <c r="K35" s="50"/>
      <c r="L35" s="201">
        <f>SUM(M30:M33)</f>
        <v>0</v>
      </c>
      <c r="M35" s="201"/>
      <c r="N35" s="201"/>
      <c r="O35" s="201"/>
      <c r="P35" s="201"/>
      <c r="Q35" s="60"/>
      <c r="R35" s="7"/>
    </row>
    <row r="36" spans="2:18">
      <c r="B36" s="6"/>
      <c r="R36" s="7"/>
    </row>
    <row r="37" spans="2:18">
      <c r="B37" s="6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R37" s="7"/>
    </row>
    <row r="38" spans="2:18" ht="18" customHeight="1">
      <c r="B38" s="6"/>
      <c r="D38" s="166" t="str">
        <f>Rekapitulace!D39</f>
        <v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v>
      </c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R38" s="7"/>
    </row>
    <row r="39" spans="2:18" ht="18" customHeight="1">
      <c r="B39" s="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R39" s="7"/>
    </row>
    <row r="40" spans="2:18" ht="18" customHeight="1">
      <c r="B40" s="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R40" s="7"/>
    </row>
    <row r="41" spans="2:18" ht="18" customHeight="1">
      <c r="B41" s="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R41" s="7"/>
    </row>
    <row r="42" spans="2:18" ht="18" customHeight="1">
      <c r="B42" s="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R42" s="7"/>
    </row>
    <row r="43" spans="2:18" ht="27" customHeight="1">
      <c r="B43" s="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R43" s="7"/>
    </row>
    <row r="44" spans="2:18">
      <c r="B44" s="6"/>
      <c r="R44" s="7"/>
    </row>
    <row r="45" spans="2:18">
      <c r="B45" s="6"/>
      <c r="D45" s="31" t="s">
        <v>40</v>
      </c>
      <c r="E45" s="32"/>
      <c r="F45" s="32"/>
      <c r="G45" s="32"/>
      <c r="H45" s="33"/>
      <c r="J45" s="74" t="s">
        <v>41</v>
      </c>
      <c r="K45" s="32"/>
      <c r="L45" s="32"/>
      <c r="M45" s="32"/>
      <c r="N45" s="32"/>
      <c r="O45" s="32"/>
      <c r="P45" s="33"/>
      <c r="R45" s="7"/>
    </row>
    <row r="46" spans="2:18">
      <c r="B46" s="6"/>
      <c r="D46" s="34"/>
      <c r="H46" s="35"/>
      <c r="J46" s="75"/>
      <c r="P46" s="35"/>
      <c r="R46" s="7"/>
    </row>
    <row r="47" spans="2:18">
      <c r="B47" s="6"/>
      <c r="D47" s="34"/>
      <c r="H47" s="35"/>
      <c r="J47" s="75"/>
      <c r="P47" s="35"/>
      <c r="R47" s="7"/>
    </row>
    <row r="48" spans="2:18">
      <c r="B48" s="6"/>
      <c r="D48" s="34"/>
      <c r="H48" s="35"/>
      <c r="J48" s="75"/>
      <c r="P48" s="35"/>
      <c r="R48" s="7"/>
    </row>
    <row r="49" spans="2:18">
      <c r="B49" s="6"/>
      <c r="D49" s="34"/>
      <c r="H49" s="35"/>
      <c r="J49" s="75"/>
      <c r="P49" s="35"/>
      <c r="R49" s="7"/>
    </row>
    <row r="50" spans="2:18">
      <c r="B50" s="6"/>
      <c r="D50" s="34"/>
      <c r="H50" s="35"/>
      <c r="J50" s="75"/>
      <c r="P50" s="35"/>
      <c r="R50" s="7"/>
    </row>
    <row r="51" spans="2:18">
      <c r="B51" s="6"/>
      <c r="D51" s="34"/>
      <c r="H51" s="35"/>
      <c r="J51" s="75"/>
      <c r="P51" s="35"/>
      <c r="R51" s="7"/>
    </row>
    <row r="52" spans="2:18">
      <c r="B52" s="6"/>
      <c r="D52" s="34"/>
      <c r="H52" s="35"/>
      <c r="J52" s="75"/>
      <c r="P52" s="35"/>
      <c r="R52" s="7"/>
    </row>
    <row r="53" spans="2:18">
      <c r="B53" s="6"/>
      <c r="D53" s="34"/>
      <c r="H53" s="35"/>
      <c r="J53" s="75"/>
      <c r="P53" s="35"/>
      <c r="R53" s="7"/>
    </row>
    <row r="54" spans="2:18">
      <c r="B54" s="6"/>
      <c r="D54" s="36" t="s">
        <v>42</v>
      </c>
      <c r="E54" s="37"/>
      <c r="F54" s="37"/>
      <c r="G54" s="38" t="s">
        <v>43</v>
      </c>
      <c r="H54" s="39"/>
      <c r="J54" s="76" t="s">
        <v>42</v>
      </c>
      <c r="K54" s="37"/>
      <c r="L54" s="37"/>
      <c r="M54" s="37"/>
      <c r="N54" s="38" t="s">
        <v>43</v>
      </c>
      <c r="O54" s="37"/>
      <c r="P54" s="39"/>
      <c r="R54" s="7"/>
    </row>
    <row r="55" spans="2:18">
      <c r="B55" s="6"/>
      <c r="R55" s="7"/>
    </row>
    <row r="56" spans="2:18">
      <c r="B56" s="6"/>
      <c r="D56" s="31" t="s">
        <v>44</v>
      </c>
      <c r="E56" s="32"/>
      <c r="F56" s="32"/>
      <c r="G56" s="32"/>
      <c r="H56" s="33"/>
      <c r="J56" s="74" t="s">
        <v>45</v>
      </c>
      <c r="K56" s="32"/>
      <c r="L56" s="32"/>
      <c r="M56" s="32"/>
      <c r="N56" s="32"/>
      <c r="O56" s="32"/>
      <c r="P56" s="33"/>
      <c r="R56" s="7"/>
    </row>
    <row r="57" spans="2:18">
      <c r="B57" s="6"/>
      <c r="D57" s="34"/>
      <c r="H57" s="35"/>
      <c r="J57" s="75"/>
      <c r="P57" s="35"/>
      <c r="R57" s="7"/>
    </row>
    <row r="58" spans="2:18">
      <c r="B58" s="6"/>
      <c r="D58" s="34"/>
      <c r="H58" s="35"/>
      <c r="J58" s="75"/>
      <c r="P58" s="35"/>
      <c r="R58" s="7"/>
    </row>
    <row r="59" spans="2:18">
      <c r="B59" s="6"/>
      <c r="D59" s="34"/>
      <c r="H59" s="35"/>
      <c r="J59" s="75"/>
      <c r="P59" s="35"/>
      <c r="R59" s="7"/>
    </row>
    <row r="60" spans="2:18">
      <c r="B60" s="6"/>
      <c r="D60" s="34"/>
      <c r="H60" s="35"/>
      <c r="J60" s="75"/>
      <c r="P60" s="35"/>
      <c r="R60" s="7"/>
    </row>
    <row r="61" spans="2:18">
      <c r="B61" s="6"/>
      <c r="D61" s="34"/>
      <c r="H61" s="35"/>
      <c r="J61" s="75"/>
      <c r="P61" s="35"/>
      <c r="R61" s="7"/>
    </row>
    <row r="62" spans="2:18">
      <c r="B62" s="6"/>
      <c r="D62" s="34"/>
      <c r="H62" s="35"/>
      <c r="J62" s="75"/>
      <c r="P62" s="35"/>
      <c r="R62" s="7"/>
    </row>
    <row r="63" spans="2:18">
      <c r="B63" s="6"/>
      <c r="D63" s="34"/>
      <c r="H63" s="35"/>
      <c r="J63" s="75"/>
      <c r="P63" s="35"/>
      <c r="R63" s="7"/>
    </row>
    <row r="64" spans="2:18">
      <c r="B64" s="6"/>
      <c r="D64" s="34"/>
      <c r="H64" s="35"/>
      <c r="J64" s="75"/>
      <c r="P64" s="35"/>
      <c r="R64" s="7"/>
    </row>
    <row r="65" spans="2:18">
      <c r="B65" s="6"/>
      <c r="D65" s="36" t="s">
        <v>42</v>
      </c>
      <c r="E65" s="37"/>
      <c r="F65" s="37"/>
      <c r="G65" s="38" t="s">
        <v>43</v>
      </c>
      <c r="H65" s="39"/>
      <c r="J65" s="76" t="s">
        <v>42</v>
      </c>
      <c r="K65" s="37"/>
      <c r="L65" s="37"/>
      <c r="M65" s="37"/>
      <c r="N65" s="38" t="s">
        <v>43</v>
      </c>
      <c r="O65" s="37"/>
      <c r="P65" s="39"/>
      <c r="R65" s="7"/>
    </row>
    <row r="66" spans="2:18">
      <c r="B66" s="40"/>
      <c r="C66" s="41"/>
      <c r="D66" s="41"/>
      <c r="E66" s="41"/>
      <c r="F66" s="41"/>
      <c r="G66" s="41"/>
      <c r="H66" s="41"/>
      <c r="I66" s="41"/>
      <c r="J66" s="77"/>
      <c r="K66" s="41"/>
      <c r="L66" s="41"/>
      <c r="M66" s="41"/>
      <c r="N66" s="41"/>
      <c r="O66" s="41"/>
      <c r="P66" s="41"/>
      <c r="Q66" s="41"/>
      <c r="R66" s="42"/>
    </row>
    <row r="70" spans="2:18">
      <c r="B70" s="3"/>
      <c r="C70" s="4"/>
      <c r="D70" s="4"/>
      <c r="E70" s="4"/>
      <c r="F70" s="4"/>
      <c r="G70" s="4"/>
      <c r="H70" s="4"/>
      <c r="I70" s="4"/>
      <c r="J70" s="62"/>
      <c r="K70" s="4"/>
      <c r="L70" s="4"/>
      <c r="M70" s="4"/>
      <c r="N70" s="4"/>
      <c r="O70" s="4"/>
      <c r="P70" s="4"/>
      <c r="Q70" s="4"/>
      <c r="R70" s="5"/>
    </row>
    <row r="71" spans="2:18" ht="20.25">
      <c r="B71" s="6"/>
      <c r="C71" s="167" t="s">
        <v>70</v>
      </c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7"/>
    </row>
    <row r="72" spans="2:18">
      <c r="B72" s="6"/>
      <c r="R72" s="7"/>
    </row>
    <row r="73" spans="2:18">
      <c r="B73" s="6"/>
      <c r="C73" s="8" t="s">
        <v>3</v>
      </c>
      <c r="F73" s="194" t="str">
        <f>F4</f>
        <v>Revitalizace parku Dlážděnka - Etapa 1B</v>
      </c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R73" s="7"/>
    </row>
    <row r="74" spans="2:18" ht="15.75">
      <c r="B74" s="6"/>
      <c r="C74" s="9" t="s">
        <v>67</v>
      </c>
      <c r="F74" s="169" t="str">
        <f>F5</f>
        <v>SO101 - HTU + demolice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R74" s="7"/>
    </row>
    <row r="75" spans="2:18">
      <c r="B75" s="6"/>
      <c r="R75" s="7"/>
    </row>
    <row r="76" spans="2:18">
      <c r="B76" s="6"/>
      <c r="C76" s="8" t="s">
        <v>7</v>
      </c>
      <c r="F76" s="10" t="str">
        <f>F7</f>
        <v>Park Na Dlážděnce, Praha 8, Libeň</v>
      </c>
      <c r="K76" s="8" t="s">
        <v>9</v>
      </c>
      <c r="M76" s="170" t="str">
        <f>IF(O7="","",O7)</f>
        <v/>
      </c>
      <c r="N76" s="170"/>
      <c r="O76" s="170"/>
      <c r="P76" s="170"/>
      <c r="R76" s="7"/>
    </row>
    <row r="77" spans="2:18">
      <c r="B77" s="6"/>
      <c r="R77" s="7"/>
    </row>
    <row r="78" spans="2:18">
      <c r="B78" s="6"/>
      <c r="C78" s="8" t="s">
        <v>10</v>
      </c>
      <c r="F78" s="10" t="str">
        <f>F9</f>
        <v>MČ Praha 8, Zenklova 1/35, Praha 8 - 180 00</v>
      </c>
      <c r="K78" s="8" t="s">
        <v>16</v>
      </c>
      <c r="M78" s="168" t="str">
        <f>E16</f>
        <v>Komon Architekti</v>
      </c>
      <c r="N78" s="168"/>
      <c r="O78" s="168"/>
      <c r="P78" s="168"/>
      <c r="Q78" s="168"/>
      <c r="R78" s="7"/>
    </row>
    <row r="79" spans="2:18">
      <c r="B79" s="6"/>
      <c r="C79" s="8" t="s">
        <v>14</v>
      </c>
      <c r="F79" s="10">
        <f>F12</f>
        <v>0</v>
      </c>
      <c r="K79" s="8" t="s">
        <v>18</v>
      </c>
      <c r="M79" s="168" t="str">
        <f>E19</f>
        <v>Jakub Kulhavý</v>
      </c>
      <c r="N79" s="168"/>
      <c r="O79" s="168"/>
      <c r="P79" s="168"/>
      <c r="Q79" s="168"/>
      <c r="R79" s="7"/>
    </row>
    <row r="80" spans="2:18">
      <c r="B80" s="6"/>
      <c r="R80" s="7"/>
    </row>
    <row r="81" spans="2:20">
      <c r="B81" s="6"/>
      <c r="C81" s="198" t="s">
        <v>71</v>
      </c>
      <c r="D81" s="198"/>
      <c r="E81" s="198"/>
      <c r="F81" s="198"/>
      <c r="G81" s="198"/>
      <c r="H81" s="60"/>
      <c r="I81" s="78"/>
      <c r="J81" s="79"/>
      <c r="K81" s="78"/>
      <c r="L81" s="60"/>
      <c r="M81" s="60"/>
      <c r="N81" s="198" t="s">
        <v>72</v>
      </c>
      <c r="O81" s="198"/>
      <c r="P81" s="198"/>
      <c r="Q81" s="198"/>
      <c r="R81" s="7"/>
    </row>
    <row r="82" spans="2:20">
      <c r="B82" s="6"/>
      <c r="I82" s="2"/>
      <c r="K82" s="2"/>
      <c r="R82" s="7"/>
      <c r="T82" s="2">
        <f>T83-N83</f>
        <v>0</v>
      </c>
    </row>
    <row r="83" spans="2:20" ht="15.75">
      <c r="B83" s="6"/>
      <c r="C83" s="80" t="str">
        <f>C108</f>
        <v>Náklady z rozpočtu</v>
      </c>
      <c r="I83" s="81"/>
      <c r="K83" s="82"/>
      <c r="N83" s="159">
        <f>N84+N86</f>
        <v>0</v>
      </c>
      <c r="O83" s="159"/>
      <c r="P83" s="159"/>
      <c r="Q83" s="159"/>
      <c r="R83" s="7"/>
      <c r="T83" s="2">
        <f>SUM(N83:Q88)/3</f>
        <v>0</v>
      </c>
    </row>
    <row r="84" spans="2:20" s="83" customFormat="1" ht="15">
      <c r="B84" s="84"/>
      <c r="D84" s="85" t="str">
        <f>D109</f>
        <v>HSV - Práce a dodávky HSV</v>
      </c>
      <c r="J84" s="86"/>
      <c r="K84" s="87"/>
      <c r="N84" s="189">
        <f>SUM(N85:Q85)</f>
        <v>0</v>
      </c>
      <c r="O84" s="189"/>
      <c r="P84" s="189"/>
      <c r="Q84" s="189"/>
      <c r="R84" s="88"/>
      <c r="T84" s="87"/>
    </row>
    <row r="85" spans="2:20" s="89" customFormat="1" ht="12.75">
      <c r="B85" s="90"/>
      <c r="D85" s="91" t="str">
        <f>D110</f>
        <v xml:space="preserve">    1 - Zemní práce</v>
      </c>
      <c r="J85" s="92"/>
      <c r="K85" s="93"/>
      <c r="N85" s="196">
        <f>N110</f>
        <v>0</v>
      </c>
      <c r="O85" s="196"/>
      <c r="P85" s="196"/>
      <c r="Q85" s="196"/>
      <c r="R85" s="94"/>
      <c r="T85" s="93"/>
    </row>
    <row r="86" spans="2:20" s="83" customFormat="1" ht="15">
      <c r="B86" s="84"/>
      <c r="D86" s="85" t="str">
        <f>D114</f>
        <v>OPD - Ostatní práce a dodávky jinde neuvedené</v>
      </c>
      <c r="J86" s="86"/>
      <c r="K86" s="87"/>
      <c r="N86" s="189">
        <f>SUM(N87:Q87)</f>
        <v>0</v>
      </c>
      <c r="O86" s="189"/>
      <c r="P86" s="189"/>
      <c r="Q86" s="189"/>
      <c r="R86" s="88"/>
      <c r="T86" s="87"/>
    </row>
    <row r="87" spans="2:20" s="89" customFormat="1" ht="12.75">
      <c r="B87" s="90"/>
      <c r="D87" s="91" t="str">
        <f>D116</f>
        <v xml:space="preserve">    999.999 - Práce a dodávky jinde neuvedené - vyplní zhotovitel</v>
      </c>
      <c r="J87" s="92"/>
      <c r="K87" s="93"/>
      <c r="N87" s="196">
        <f>N116</f>
        <v>0</v>
      </c>
      <c r="O87" s="196"/>
      <c r="P87" s="196"/>
      <c r="Q87" s="196"/>
      <c r="R87" s="94"/>
      <c r="T87" s="93"/>
    </row>
    <row r="88" spans="2:20">
      <c r="B88" s="6"/>
      <c r="R88" s="7"/>
    </row>
    <row r="89" spans="2:20" ht="15.75">
      <c r="B89" s="6"/>
      <c r="C89" s="59" t="s">
        <v>73</v>
      </c>
      <c r="D89" s="60"/>
      <c r="E89" s="60"/>
      <c r="F89" s="60"/>
      <c r="G89" s="60"/>
      <c r="H89" s="60"/>
      <c r="I89" s="60"/>
      <c r="J89" s="95"/>
      <c r="K89" s="60"/>
      <c r="L89" s="147">
        <f>ROUND(N83,2)</f>
        <v>0</v>
      </c>
      <c r="M89" s="147"/>
      <c r="N89" s="147"/>
      <c r="O89" s="147"/>
      <c r="P89" s="147"/>
      <c r="Q89" s="147"/>
      <c r="R89" s="7"/>
    </row>
    <row r="90" spans="2:20">
      <c r="B90" s="40"/>
      <c r="C90" s="41"/>
      <c r="D90" s="41"/>
      <c r="E90" s="41"/>
      <c r="F90" s="41"/>
      <c r="G90" s="41"/>
      <c r="H90" s="41"/>
      <c r="I90" s="41"/>
      <c r="J90" s="77"/>
      <c r="K90" s="41"/>
      <c r="L90" s="41"/>
      <c r="M90" s="41"/>
      <c r="N90" s="41"/>
      <c r="O90" s="41"/>
      <c r="P90" s="41"/>
      <c r="Q90" s="41"/>
      <c r="R90" s="42"/>
    </row>
    <row r="94" spans="2:20">
      <c r="B94" s="3"/>
      <c r="C94" s="4"/>
      <c r="D94" s="4"/>
      <c r="E94" s="4"/>
      <c r="F94" s="4"/>
      <c r="G94" s="4"/>
      <c r="H94" s="4"/>
      <c r="I94" s="4"/>
      <c r="J94" s="62"/>
      <c r="K94" s="4"/>
      <c r="L94" s="4"/>
      <c r="M94" s="4"/>
      <c r="N94" s="4"/>
      <c r="O94" s="4"/>
      <c r="P94" s="4"/>
      <c r="Q94" s="4"/>
      <c r="R94" s="5"/>
    </row>
    <row r="95" spans="2:20" ht="20.25">
      <c r="B95" s="6"/>
      <c r="C95" s="167" t="s">
        <v>74</v>
      </c>
      <c r="D95" s="167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7"/>
    </row>
    <row r="96" spans="2:20" ht="2.25" customHeight="1">
      <c r="B96" s="6"/>
      <c r="R96" s="7"/>
    </row>
    <row r="97" spans="2:20">
      <c r="B97" s="6"/>
      <c r="C97" s="8" t="s">
        <v>3</v>
      </c>
      <c r="F97" s="194" t="str">
        <f>F4</f>
        <v>Revitalizace parku Dlážděnka - Etapa 1B</v>
      </c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R97" s="7"/>
    </row>
    <row r="98" spans="2:20" ht="15.75">
      <c r="B98" s="6"/>
      <c r="C98" s="9" t="s">
        <v>67</v>
      </c>
      <c r="F98" s="169" t="str">
        <f>F5</f>
        <v>SO101 - HTU + demolice</v>
      </c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R98" s="7"/>
    </row>
    <row r="99" spans="2:20">
      <c r="B99" s="6"/>
      <c r="R99" s="7"/>
    </row>
    <row r="100" spans="2:20">
      <c r="B100" s="6"/>
      <c r="C100" s="8" t="s">
        <v>7</v>
      </c>
      <c r="F100" s="10" t="str">
        <f>F7</f>
        <v>Park Na Dlážděnce, Praha 8, Libeň</v>
      </c>
      <c r="K100" s="8" t="s">
        <v>9</v>
      </c>
      <c r="M100" s="170" t="str">
        <f>IF(O7="","",O7)</f>
        <v/>
      </c>
      <c r="N100" s="170"/>
      <c r="O100" s="170"/>
      <c r="P100" s="170"/>
      <c r="R100" s="7"/>
    </row>
    <row r="101" spans="2:20">
      <c r="B101" s="6"/>
      <c r="R101" s="7"/>
    </row>
    <row r="102" spans="2:20">
      <c r="B102" s="6"/>
      <c r="C102" s="8" t="s">
        <v>10</v>
      </c>
      <c r="F102" s="10" t="str">
        <f>F78</f>
        <v>MČ Praha 8, Zenklova 1/35, Praha 8 - 180 00</v>
      </c>
      <c r="K102" s="8" t="s">
        <v>16</v>
      </c>
      <c r="M102" s="168" t="str">
        <f>E16</f>
        <v>Komon Architekti</v>
      </c>
      <c r="N102" s="168"/>
      <c r="O102" s="168"/>
      <c r="P102" s="168"/>
      <c r="Q102" s="168"/>
      <c r="R102" s="7"/>
    </row>
    <row r="103" spans="2:20">
      <c r="B103" s="6"/>
      <c r="C103" s="8" t="s">
        <v>14</v>
      </c>
      <c r="F103" s="10">
        <f>F79</f>
        <v>0</v>
      </c>
      <c r="K103" s="8" t="s">
        <v>18</v>
      </c>
      <c r="M103" s="168" t="str">
        <f>E19</f>
        <v>Jakub Kulhavý</v>
      </c>
      <c r="N103" s="168"/>
      <c r="O103" s="168"/>
      <c r="P103" s="168"/>
      <c r="Q103" s="168"/>
      <c r="R103" s="7"/>
    </row>
    <row r="104" spans="2:20">
      <c r="B104" s="6"/>
      <c r="C104" s="8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R104" s="7"/>
    </row>
    <row r="105" spans="2:20" ht="47.25" customHeight="1">
      <c r="B105" s="6"/>
      <c r="C105" s="8" t="s">
        <v>75</v>
      </c>
      <c r="F105" s="166" t="s">
        <v>76</v>
      </c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R105" s="7"/>
    </row>
    <row r="106" spans="2:20" ht="3.75" customHeight="1">
      <c r="B106" s="6"/>
      <c r="R106" s="7"/>
    </row>
    <row r="107" spans="2:20" s="96" customFormat="1" ht="12" customHeight="1">
      <c r="B107" s="97"/>
      <c r="C107" s="98" t="s">
        <v>77</v>
      </c>
      <c r="D107" s="99" t="s">
        <v>78</v>
      </c>
      <c r="E107" s="99" t="s">
        <v>47</v>
      </c>
      <c r="F107" s="190" t="s">
        <v>79</v>
      </c>
      <c r="G107" s="190"/>
      <c r="H107" s="190"/>
      <c r="I107" s="190"/>
      <c r="J107" s="100" t="s">
        <v>80</v>
      </c>
      <c r="K107" s="99" t="s">
        <v>81</v>
      </c>
      <c r="L107" s="191" t="s">
        <v>82</v>
      </c>
      <c r="M107" s="191"/>
      <c r="N107" s="192" t="s">
        <v>72</v>
      </c>
      <c r="O107" s="192"/>
      <c r="P107" s="192"/>
      <c r="Q107" s="192"/>
      <c r="R107" s="101"/>
      <c r="T107" s="102">
        <f>T108-N108</f>
        <v>0</v>
      </c>
    </row>
    <row r="108" spans="2:20" ht="15.75">
      <c r="B108" s="6"/>
      <c r="C108" s="51" t="s">
        <v>69</v>
      </c>
      <c r="N108" s="195">
        <f>N109+N114</f>
        <v>0</v>
      </c>
      <c r="O108" s="195"/>
      <c r="P108" s="195"/>
      <c r="Q108" s="195"/>
      <c r="R108" s="7"/>
      <c r="T108" s="2">
        <f>SUM(N108:Q116)/4</f>
        <v>0</v>
      </c>
    </row>
    <row r="109" spans="2:20" s="103" customFormat="1" ht="15">
      <c r="B109" s="104"/>
      <c r="D109" s="85" t="s">
        <v>83</v>
      </c>
      <c r="E109" s="85"/>
      <c r="F109" s="85"/>
      <c r="G109" s="85"/>
      <c r="H109" s="85"/>
      <c r="I109" s="85"/>
      <c r="J109" s="105"/>
      <c r="K109" s="85"/>
      <c r="L109" s="85"/>
      <c r="M109" s="85"/>
      <c r="N109" s="189">
        <f>N110</f>
        <v>0</v>
      </c>
      <c r="O109" s="189"/>
      <c r="P109" s="189"/>
      <c r="Q109" s="189"/>
      <c r="R109" s="106"/>
      <c r="T109" s="107"/>
    </row>
    <row r="110" spans="2:20" s="103" customFormat="1" ht="12.75">
      <c r="B110" s="104"/>
      <c r="C110" s="108"/>
      <c r="D110" s="109" t="s">
        <v>84</v>
      </c>
      <c r="E110" s="108"/>
      <c r="F110" s="108"/>
      <c r="G110" s="108"/>
      <c r="H110" s="108"/>
      <c r="I110" s="108"/>
      <c r="J110" s="110"/>
      <c r="K110" s="108"/>
      <c r="L110" s="108"/>
      <c r="M110" s="108"/>
      <c r="N110" s="193">
        <f>SUM(N111:Q113)</f>
        <v>0</v>
      </c>
      <c r="O110" s="193"/>
      <c r="P110" s="193"/>
      <c r="Q110" s="193"/>
      <c r="R110" s="106"/>
      <c r="T110" s="107"/>
    </row>
    <row r="111" spans="2:20" ht="20.100000000000001" customHeight="1" outlineLevel="1">
      <c r="B111" s="6"/>
      <c r="C111" s="111"/>
      <c r="D111" s="111" t="s">
        <v>85</v>
      </c>
      <c r="E111" s="112" t="s">
        <v>86</v>
      </c>
      <c r="F111" s="187" t="s">
        <v>87</v>
      </c>
      <c r="G111" s="187"/>
      <c r="H111" s="187"/>
      <c r="I111" s="187"/>
      <c r="J111" s="114" t="s">
        <v>88</v>
      </c>
      <c r="K111" s="115">
        <v>735</v>
      </c>
      <c r="L111" s="185"/>
      <c r="M111" s="185"/>
      <c r="N111" s="186">
        <f>ROUND(L111*K111,2)</f>
        <v>0</v>
      </c>
      <c r="O111" s="186"/>
      <c r="P111" s="186"/>
      <c r="Q111" s="186"/>
      <c r="R111" s="7"/>
      <c r="T111" s="116"/>
    </row>
    <row r="112" spans="2:20" ht="27" customHeight="1" outlineLevel="1">
      <c r="B112" s="6"/>
      <c r="C112" s="111"/>
      <c r="D112" s="111" t="s">
        <v>85</v>
      </c>
      <c r="E112" s="112" t="s">
        <v>89</v>
      </c>
      <c r="F112" s="187" t="s">
        <v>90</v>
      </c>
      <c r="G112" s="187"/>
      <c r="H112" s="187"/>
      <c r="I112" s="187"/>
      <c r="J112" s="114" t="s">
        <v>91</v>
      </c>
      <c r="K112" s="115">
        <v>324</v>
      </c>
      <c r="L112" s="185"/>
      <c r="M112" s="185"/>
      <c r="N112" s="186">
        <f>ROUND(L112*K112,2)</f>
        <v>0</v>
      </c>
      <c r="O112" s="186"/>
      <c r="P112" s="186"/>
      <c r="Q112" s="186"/>
      <c r="R112" s="7"/>
      <c r="T112" s="116"/>
    </row>
    <row r="113" spans="2:20" ht="11.25" customHeight="1" outlineLevel="1">
      <c r="B113" s="6"/>
      <c r="C113" s="111"/>
      <c r="D113" s="111" t="s">
        <v>85</v>
      </c>
      <c r="E113" s="112" t="s">
        <v>92</v>
      </c>
      <c r="F113" s="187" t="s">
        <v>93</v>
      </c>
      <c r="G113" s="187"/>
      <c r="H113" s="187"/>
      <c r="I113" s="187"/>
      <c r="J113" s="114" t="s">
        <v>91</v>
      </c>
      <c r="K113" s="115">
        <v>324</v>
      </c>
      <c r="L113" s="185"/>
      <c r="M113" s="185"/>
      <c r="N113" s="186">
        <f>ROUND(L113*K113,2)</f>
        <v>0</v>
      </c>
      <c r="O113" s="186"/>
      <c r="P113" s="186"/>
      <c r="Q113" s="186"/>
      <c r="R113" s="7"/>
      <c r="T113" s="116"/>
    </row>
    <row r="114" spans="2:20" s="103" customFormat="1" ht="15">
      <c r="B114" s="104"/>
      <c r="C114" s="85"/>
      <c r="D114" s="85" t="s">
        <v>94</v>
      </c>
      <c r="E114" s="85"/>
      <c r="F114" s="85"/>
      <c r="G114" s="85"/>
      <c r="H114" s="85"/>
      <c r="I114" s="85"/>
      <c r="J114" s="105"/>
      <c r="K114" s="85"/>
      <c r="L114" s="85"/>
      <c r="M114" s="85"/>
      <c r="N114" s="189">
        <f>N116</f>
        <v>0</v>
      </c>
      <c r="O114" s="189"/>
      <c r="P114" s="189"/>
      <c r="Q114" s="189"/>
      <c r="R114" s="106"/>
      <c r="T114" s="107"/>
    </row>
    <row r="115" spans="2:20" s="96" customFormat="1" ht="12" customHeight="1">
      <c r="B115" s="97"/>
      <c r="C115" s="98" t="s">
        <v>77</v>
      </c>
      <c r="D115" s="99" t="s">
        <v>78</v>
      </c>
      <c r="E115" s="99" t="s">
        <v>47</v>
      </c>
      <c r="F115" s="190" t="s">
        <v>79</v>
      </c>
      <c r="G115" s="190"/>
      <c r="H115" s="190"/>
      <c r="I115" s="190"/>
      <c r="J115" s="100" t="s">
        <v>80</v>
      </c>
      <c r="K115" s="99" t="s">
        <v>81</v>
      </c>
      <c r="L115" s="191" t="s">
        <v>82</v>
      </c>
      <c r="M115" s="191"/>
      <c r="N115" s="192" t="s">
        <v>72</v>
      </c>
      <c r="O115" s="192"/>
      <c r="P115" s="192"/>
      <c r="Q115" s="192"/>
      <c r="R115" s="101"/>
      <c r="T115" s="102"/>
    </row>
    <row r="116" spans="2:20" s="103" customFormat="1" ht="12.75">
      <c r="B116" s="104"/>
      <c r="C116" s="108"/>
      <c r="D116" s="108" t="s">
        <v>95</v>
      </c>
      <c r="E116" s="108"/>
      <c r="F116" s="108"/>
      <c r="G116" s="108"/>
      <c r="H116" s="108"/>
      <c r="I116" s="108"/>
      <c r="J116" s="110"/>
      <c r="K116" s="108"/>
      <c r="L116" s="108"/>
      <c r="M116" s="108"/>
      <c r="N116" s="193">
        <f>SUM(N117:Q130)</f>
        <v>0</v>
      </c>
      <c r="O116" s="193"/>
      <c r="P116" s="193"/>
      <c r="Q116" s="193"/>
      <c r="R116" s="106"/>
      <c r="T116" s="107"/>
    </row>
    <row r="117" spans="2:20" outlineLevel="1">
      <c r="B117" s="6"/>
      <c r="C117" s="111"/>
      <c r="D117" s="137"/>
      <c r="E117" s="138" t="s">
        <v>318</v>
      </c>
      <c r="F117" s="184" t="s">
        <v>319</v>
      </c>
      <c r="G117" s="184"/>
      <c r="H117" s="184"/>
      <c r="I117" s="184"/>
      <c r="J117" s="139" t="s">
        <v>54</v>
      </c>
      <c r="K117" s="140">
        <v>1</v>
      </c>
      <c r="L117" s="185"/>
      <c r="M117" s="185"/>
      <c r="N117" s="186">
        <f t="shared" ref="N117:N130" si="0">ROUND(L117*K117,2)</f>
        <v>0</v>
      </c>
      <c r="O117" s="186"/>
      <c r="P117" s="186"/>
      <c r="Q117" s="186"/>
      <c r="R117" s="7"/>
    </row>
    <row r="118" spans="2:20" outlineLevel="1">
      <c r="B118" s="6"/>
      <c r="C118" s="111"/>
      <c r="D118" s="137"/>
      <c r="E118" s="138" t="s">
        <v>318</v>
      </c>
      <c r="F118" s="184" t="s">
        <v>325</v>
      </c>
      <c r="G118" s="184"/>
      <c r="H118" s="184"/>
      <c r="I118" s="184"/>
      <c r="J118" s="139" t="s">
        <v>54</v>
      </c>
      <c r="K118" s="140">
        <v>1</v>
      </c>
      <c r="L118" s="185"/>
      <c r="M118" s="185"/>
      <c r="N118" s="186">
        <f t="shared" si="0"/>
        <v>0</v>
      </c>
      <c r="O118" s="186"/>
      <c r="P118" s="186"/>
      <c r="Q118" s="186"/>
      <c r="R118" s="7"/>
    </row>
    <row r="119" spans="2:20" outlineLevel="1">
      <c r="B119" s="6"/>
      <c r="C119" s="111"/>
      <c r="D119" s="137"/>
      <c r="E119" s="138" t="s">
        <v>318</v>
      </c>
      <c r="F119" s="184" t="s">
        <v>320</v>
      </c>
      <c r="G119" s="184"/>
      <c r="H119" s="184"/>
      <c r="I119" s="184"/>
      <c r="J119" s="139" t="s">
        <v>54</v>
      </c>
      <c r="K119" s="140">
        <v>1</v>
      </c>
      <c r="L119" s="185"/>
      <c r="M119" s="185"/>
      <c r="N119" s="186">
        <f t="shared" si="0"/>
        <v>0</v>
      </c>
      <c r="O119" s="186"/>
      <c r="P119" s="186"/>
      <c r="Q119" s="186"/>
      <c r="R119" s="7"/>
    </row>
    <row r="120" spans="2:20" outlineLevel="1">
      <c r="B120" s="6"/>
      <c r="C120" s="111"/>
      <c r="D120" s="137"/>
      <c r="E120" s="138" t="s">
        <v>318</v>
      </c>
      <c r="F120" s="184" t="s">
        <v>322</v>
      </c>
      <c r="G120" s="184"/>
      <c r="H120" s="184"/>
      <c r="I120" s="184"/>
      <c r="J120" s="139" t="s">
        <v>54</v>
      </c>
      <c r="K120" s="140">
        <v>1</v>
      </c>
      <c r="L120" s="185"/>
      <c r="M120" s="185"/>
      <c r="N120" s="186">
        <f t="shared" si="0"/>
        <v>0</v>
      </c>
      <c r="O120" s="186"/>
      <c r="P120" s="186"/>
      <c r="Q120" s="186"/>
      <c r="R120" s="7"/>
    </row>
    <row r="121" spans="2:20" outlineLevel="1">
      <c r="B121" s="6"/>
      <c r="C121" s="111"/>
      <c r="D121" s="137"/>
      <c r="E121" s="138" t="s">
        <v>318</v>
      </c>
      <c r="F121" s="184" t="s">
        <v>326</v>
      </c>
      <c r="G121" s="184"/>
      <c r="H121" s="184"/>
      <c r="I121" s="184"/>
      <c r="J121" s="139" t="s">
        <v>54</v>
      </c>
      <c r="K121" s="140">
        <v>1</v>
      </c>
      <c r="L121" s="185"/>
      <c r="M121" s="185"/>
      <c r="N121" s="186">
        <f t="shared" si="0"/>
        <v>0</v>
      </c>
      <c r="O121" s="186"/>
      <c r="P121" s="186"/>
      <c r="Q121" s="186"/>
      <c r="R121" s="7"/>
    </row>
    <row r="122" spans="2:20" outlineLevel="1">
      <c r="B122" s="6"/>
      <c r="C122" s="111"/>
      <c r="D122" s="137"/>
      <c r="E122" s="138"/>
      <c r="F122" s="184"/>
      <c r="G122" s="184"/>
      <c r="H122" s="184"/>
      <c r="I122" s="184"/>
      <c r="J122" s="139"/>
      <c r="K122" s="140"/>
      <c r="L122" s="185"/>
      <c r="M122" s="185"/>
      <c r="N122" s="186">
        <f t="shared" si="0"/>
        <v>0</v>
      </c>
      <c r="O122" s="186"/>
      <c r="P122" s="186"/>
      <c r="Q122" s="186"/>
      <c r="R122" s="7"/>
    </row>
    <row r="123" spans="2:20" outlineLevel="1">
      <c r="B123" s="6"/>
      <c r="C123" s="111"/>
      <c r="D123" s="137"/>
      <c r="E123" s="138"/>
      <c r="F123" s="184"/>
      <c r="G123" s="184"/>
      <c r="H123" s="184"/>
      <c r="I123" s="184"/>
      <c r="J123" s="139"/>
      <c r="K123" s="140"/>
      <c r="L123" s="185"/>
      <c r="M123" s="185"/>
      <c r="N123" s="186">
        <f t="shared" si="0"/>
        <v>0</v>
      </c>
      <c r="O123" s="186"/>
      <c r="P123" s="186"/>
      <c r="Q123" s="186"/>
      <c r="R123" s="7"/>
    </row>
    <row r="124" spans="2:20" outlineLevel="1">
      <c r="B124" s="6"/>
      <c r="C124" s="111"/>
      <c r="D124" s="137"/>
      <c r="E124" s="138"/>
      <c r="F124" s="184"/>
      <c r="G124" s="184"/>
      <c r="H124" s="184"/>
      <c r="I124" s="184"/>
      <c r="J124" s="139"/>
      <c r="K124" s="140"/>
      <c r="L124" s="185"/>
      <c r="M124" s="185"/>
      <c r="N124" s="186">
        <f t="shared" si="0"/>
        <v>0</v>
      </c>
      <c r="O124" s="186"/>
      <c r="P124" s="186"/>
      <c r="Q124" s="186"/>
      <c r="R124" s="7"/>
    </row>
    <row r="125" spans="2:20" outlineLevel="1">
      <c r="B125" s="6"/>
      <c r="C125" s="111"/>
      <c r="D125" s="137"/>
      <c r="E125" s="138"/>
      <c r="F125" s="184"/>
      <c r="G125" s="184"/>
      <c r="H125" s="184"/>
      <c r="I125" s="184"/>
      <c r="J125" s="139"/>
      <c r="K125" s="140"/>
      <c r="L125" s="185"/>
      <c r="M125" s="185"/>
      <c r="N125" s="186">
        <f t="shared" si="0"/>
        <v>0</v>
      </c>
      <c r="O125" s="186"/>
      <c r="P125" s="186"/>
      <c r="Q125" s="186"/>
      <c r="R125" s="7"/>
    </row>
    <row r="126" spans="2:20" outlineLevel="1">
      <c r="B126" s="6"/>
      <c r="C126" s="111"/>
      <c r="D126" s="137"/>
      <c r="E126" s="138"/>
      <c r="F126" s="184"/>
      <c r="G126" s="184"/>
      <c r="H126" s="184"/>
      <c r="I126" s="184"/>
      <c r="J126" s="139"/>
      <c r="K126" s="140"/>
      <c r="L126" s="185"/>
      <c r="M126" s="185"/>
      <c r="N126" s="186">
        <f t="shared" si="0"/>
        <v>0</v>
      </c>
      <c r="O126" s="186"/>
      <c r="P126" s="186"/>
      <c r="Q126" s="186"/>
      <c r="R126" s="7"/>
    </row>
    <row r="127" spans="2:20" outlineLevel="1">
      <c r="B127" s="6"/>
      <c r="C127" s="111"/>
      <c r="D127" s="137"/>
      <c r="E127" s="138"/>
      <c r="F127" s="184"/>
      <c r="G127" s="184"/>
      <c r="H127" s="184"/>
      <c r="I127" s="184"/>
      <c r="J127" s="139"/>
      <c r="K127" s="140"/>
      <c r="L127" s="185"/>
      <c r="M127" s="185"/>
      <c r="N127" s="186">
        <f t="shared" si="0"/>
        <v>0</v>
      </c>
      <c r="O127" s="186"/>
      <c r="P127" s="186"/>
      <c r="Q127" s="186"/>
      <c r="R127" s="7"/>
    </row>
    <row r="128" spans="2:20" outlineLevel="1">
      <c r="B128" s="6"/>
      <c r="C128" s="111"/>
      <c r="D128" s="137"/>
      <c r="E128" s="138"/>
      <c r="F128" s="184"/>
      <c r="G128" s="184"/>
      <c r="H128" s="184"/>
      <c r="I128" s="184"/>
      <c r="J128" s="139"/>
      <c r="K128" s="140"/>
      <c r="L128" s="185"/>
      <c r="M128" s="185"/>
      <c r="N128" s="186">
        <f t="shared" si="0"/>
        <v>0</v>
      </c>
      <c r="O128" s="186"/>
      <c r="P128" s="186"/>
      <c r="Q128" s="186"/>
      <c r="R128" s="7"/>
    </row>
    <row r="129" spans="2:18" outlineLevel="1">
      <c r="B129" s="6"/>
      <c r="C129" s="111"/>
      <c r="D129" s="137"/>
      <c r="E129" s="138"/>
      <c r="F129" s="184"/>
      <c r="G129" s="184"/>
      <c r="H129" s="184"/>
      <c r="I129" s="184"/>
      <c r="J129" s="139"/>
      <c r="K129" s="140"/>
      <c r="L129" s="185"/>
      <c r="M129" s="185"/>
      <c r="N129" s="186">
        <f t="shared" si="0"/>
        <v>0</v>
      </c>
      <c r="O129" s="186"/>
      <c r="P129" s="186"/>
      <c r="Q129" s="186"/>
      <c r="R129" s="7"/>
    </row>
    <row r="130" spans="2:18" ht="11.25" customHeight="1" outlineLevel="1">
      <c r="B130" s="6"/>
      <c r="C130" s="111"/>
      <c r="D130" s="111" t="s">
        <v>85</v>
      </c>
      <c r="E130" s="113" t="s">
        <v>96</v>
      </c>
      <c r="F130" s="187" t="s">
        <v>97</v>
      </c>
      <c r="G130" s="187"/>
      <c r="H130" s="187"/>
      <c r="I130" s="187"/>
      <c r="J130" s="114" t="s">
        <v>63</v>
      </c>
      <c r="K130" s="121"/>
      <c r="L130" s="188">
        <f>SUM(N117:Q129)</f>
        <v>0</v>
      </c>
      <c r="M130" s="188"/>
      <c r="N130" s="186">
        <f t="shared" si="0"/>
        <v>0</v>
      </c>
      <c r="O130" s="186"/>
      <c r="P130" s="186"/>
      <c r="Q130" s="186"/>
      <c r="R130" s="7"/>
    </row>
    <row r="131" spans="2:18">
      <c r="B131" s="40"/>
      <c r="C131" s="41"/>
      <c r="D131" s="41"/>
      <c r="E131" s="41"/>
      <c r="F131" s="41"/>
      <c r="G131" s="41"/>
      <c r="H131" s="41"/>
      <c r="I131" s="41"/>
      <c r="J131" s="77"/>
      <c r="K131" s="41"/>
      <c r="L131" s="41"/>
      <c r="M131" s="41"/>
      <c r="N131" s="41"/>
      <c r="O131" s="41"/>
      <c r="P131" s="41"/>
      <c r="Q131" s="41"/>
      <c r="R131" s="42"/>
    </row>
  </sheetData>
  <mergeCells count="114">
    <mergeCell ref="C2:Q2"/>
    <mergeCell ref="F4:P4"/>
    <mergeCell ref="F5:P5"/>
    <mergeCell ref="O7:P7"/>
    <mergeCell ref="O9:P9"/>
    <mergeCell ref="O10:P10"/>
    <mergeCell ref="F12:I12"/>
    <mergeCell ref="O12:P12"/>
    <mergeCell ref="O13:P13"/>
    <mergeCell ref="O15:P15"/>
    <mergeCell ref="O16:P16"/>
    <mergeCell ref="O18:P18"/>
    <mergeCell ref="O19:P19"/>
    <mergeCell ref="D22:E22"/>
    <mergeCell ref="G22:P22"/>
    <mergeCell ref="D23:E23"/>
    <mergeCell ref="G23:P23"/>
    <mergeCell ref="D24:E24"/>
    <mergeCell ref="G24:P24"/>
    <mergeCell ref="D25:E25"/>
    <mergeCell ref="G25:P25"/>
    <mergeCell ref="M28:P28"/>
    <mergeCell ref="M30:P30"/>
    <mergeCell ref="H32:J32"/>
    <mergeCell ref="M32:P32"/>
    <mergeCell ref="H33:J33"/>
    <mergeCell ref="M33:P33"/>
    <mergeCell ref="L35:P35"/>
    <mergeCell ref="D37:P37"/>
    <mergeCell ref="D38:P43"/>
    <mergeCell ref="C71:Q71"/>
    <mergeCell ref="F73:P73"/>
    <mergeCell ref="F74:P74"/>
    <mergeCell ref="M76:P76"/>
    <mergeCell ref="M78:Q78"/>
    <mergeCell ref="M79:Q79"/>
    <mergeCell ref="C81:G81"/>
    <mergeCell ref="N81:Q81"/>
    <mergeCell ref="N83:Q83"/>
    <mergeCell ref="N84:Q84"/>
    <mergeCell ref="N85:Q85"/>
    <mergeCell ref="N86:Q86"/>
    <mergeCell ref="N87:Q87"/>
    <mergeCell ref="L89:Q89"/>
    <mergeCell ref="C95:Q95"/>
    <mergeCell ref="F97:P97"/>
    <mergeCell ref="F98:P98"/>
    <mergeCell ref="M100:P100"/>
    <mergeCell ref="M102:Q102"/>
    <mergeCell ref="M103:Q103"/>
    <mergeCell ref="F104:P104"/>
    <mergeCell ref="F105:P105"/>
    <mergeCell ref="F107:I107"/>
    <mergeCell ref="L107:M107"/>
    <mergeCell ref="N107:Q107"/>
    <mergeCell ref="N108:Q108"/>
    <mergeCell ref="N109:Q109"/>
    <mergeCell ref="N110:Q110"/>
    <mergeCell ref="F111:I111"/>
    <mergeCell ref="L111:M111"/>
    <mergeCell ref="N111:Q111"/>
    <mergeCell ref="F112:I112"/>
    <mergeCell ref="L112:M112"/>
    <mergeCell ref="N112:Q112"/>
    <mergeCell ref="F113:I113"/>
    <mergeCell ref="L113:M113"/>
    <mergeCell ref="N113:Q113"/>
    <mergeCell ref="N114:Q114"/>
    <mergeCell ref="F115:I115"/>
    <mergeCell ref="L115:M115"/>
    <mergeCell ref="N115:Q115"/>
    <mergeCell ref="N116:Q116"/>
    <mergeCell ref="F117:I117"/>
    <mergeCell ref="L117:M117"/>
    <mergeCell ref="N117:Q117"/>
    <mergeCell ref="F118:I118"/>
    <mergeCell ref="L118:M118"/>
    <mergeCell ref="N118:Q118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</mergeCells>
  <pageMargins left="0.70833333333333304" right="0.70833333333333304" top="0.74791666666666701" bottom="0.74861111111111101" header="0.511811023622047" footer="0.31527777777777799"/>
  <pageSetup paperSize="9" scale="69" fitToHeight="0" orientation="portrait" horizontalDpi="300" verticalDpi="300" r:id="rId1"/>
  <headerFooter>
    <oddFooter>&amp;CStránka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94"/>
  <sheetViews>
    <sheetView showGridLines="0" zoomScale="85" zoomScaleNormal="85" zoomScaleSheetLayoutView="100" workbookViewId="0">
      <pane ySplit="1" topLeftCell="A155" activePane="bottomLeft" state="frozen"/>
      <selection pane="bottomLeft" activeCell="F136" sqref="F136:I136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22.33203125" style="1" customWidth="1"/>
    <col min="6" max="6" width="13.83203125" style="1" customWidth="1"/>
    <col min="7" max="7" width="11.1640625" style="1" customWidth="1"/>
    <col min="8" max="8" width="12.5" style="1" customWidth="1"/>
    <col min="9" max="9" width="34.33203125" style="1" customWidth="1"/>
    <col min="10" max="10" width="8" style="61" customWidth="1"/>
    <col min="11" max="11" width="13.83203125" style="1" customWidth="1"/>
    <col min="12" max="12" width="12" style="1" customWidth="1"/>
    <col min="13" max="13" width="7.5" style="1" customWidth="1"/>
    <col min="14" max="14" width="6" style="1" customWidth="1"/>
    <col min="15" max="15" width="2" style="1" customWidth="1"/>
    <col min="16" max="16" width="12.5" style="1" customWidth="1"/>
    <col min="17" max="17" width="4.1640625" style="1" customWidth="1"/>
    <col min="18" max="18" width="1.6640625" style="1" customWidth="1"/>
    <col min="19" max="19" width="2" style="1" customWidth="1"/>
    <col min="20" max="20" width="15" style="2" customWidth="1"/>
    <col min="21" max="1024" width="9.33203125" style="1"/>
  </cols>
  <sheetData>
    <row r="1" spans="2:18">
      <c r="B1" s="3"/>
      <c r="C1" s="4"/>
      <c r="D1" s="4"/>
      <c r="E1" s="4"/>
      <c r="F1" s="4"/>
      <c r="G1" s="4"/>
      <c r="H1" s="4"/>
      <c r="I1" s="4"/>
      <c r="J1" s="62"/>
      <c r="K1" s="4"/>
      <c r="L1" s="4"/>
      <c r="M1" s="4"/>
      <c r="N1" s="4"/>
      <c r="O1" s="4"/>
      <c r="P1" s="4"/>
      <c r="Q1" s="4"/>
      <c r="R1" s="5"/>
    </row>
    <row r="2" spans="2:18" ht="20.25">
      <c r="B2" s="6"/>
      <c r="C2" s="167" t="s">
        <v>66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7"/>
    </row>
    <row r="3" spans="2:18">
      <c r="B3" s="6"/>
      <c r="R3" s="7"/>
    </row>
    <row r="4" spans="2:18">
      <c r="B4" s="6"/>
      <c r="D4" s="8" t="s">
        <v>3</v>
      </c>
      <c r="F4" s="194" t="str">
        <f>Rekapitulace!K4</f>
        <v>Revitalizace parku Dlážděnka - Etapa 1B</v>
      </c>
      <c r="G4" s="194"/>
      <c r="H4" s="194"/>
      <c r="I4" s="194"/>
      <c r="J4" s="194"/>
      <c r="K4" s="194"/>
      <c r="L4" s="194"/>
      <c r="M4" s="194"/>
      <c r="N4" s="194"/>
      <c r="O4" s="194"/>
      <c r="P4" s="194"/>
      <c r="R4" s="7"/>
    </row>
    <row r="5" spans="2:18" ht="15.75" customHeight="1">
      <c r="B5" s="6"/>
      <c r="D5" s="9" t="s">
        <v>67</v>
      </c>
      <c r="F5" s="169" t="s">
        <v>98</v>
      </c>
      <c r="G5" s="169"/>
      <c r="H5" s="169"/>
      <c r="I5" s="169"/>
      <c r="J5" s="169"/>
      <c r="K5" s="169"/>
      <c r="L5" s="169"/>
      <c r="M5" s="169"/>
      <c r="N5" s="169"/>
      <c r="O5" s="169"/>
      <c r="P5" s="169"/>
      <c r="R5" s="7"/>
    </row>
    <row r="6" spans="2:18">
      <c r="B6" s="6"/>
      <c r="D6" s="8" t="s">
        <v>5</v>
      </c>
      <c r="F6" s="10"/>
      <c r="M6" s="8" t="s">
        <v>6</v>
      </c>
      <c r="O6" s="10"/>
      <c r="R6" s="7"/>
    </row>
    <row r="7" spans="2:18">
      <c r="B7" s="6"/>
      <c r="D7" s="8" t="s">
        <v>7</v>
      </c>
      <c r="F7" s="10" t="str">
        <f>Rekapitulace!I79</f>
        <v>Park Na Dlážděnce, Praha 8, Libeň</v>
      </c>
      <c r="M7" s="8" t="s">
        <v>9</v>
      </c>
      <c r="O7" s="170"/>
      <c r="P7" s="170"/>
      <c r="R7" s="7"/>
    </row>
    <row r="8" spans="2:18">
      <c r="B8" s="6"/>
      <c r="R8" s="7"/>
    </row>
    <row r="9" spans="2:18">
      <c r="B9" s="6"/>
      <c r="D9" s="8" t="s">
        <v>10</v>
      </c>
      <c r="F9" s="1" t="str">
        <f>Rekapitulace!K8</f>
        <v>MČ Praha 8, Zenklova 1/35, Praha 8 - 180 00</v>
      </c>
      <c r="M9" s="8" t="s">
        <v>12</v>
      </c>
      <c r="O9" s="168"/>
      <c r="P9" s="168"/>
      <c r="R9" s="7"/>
    </row>
    <row r="10" spans="2:18">
      <c r="B10" s="6"/>
      <c r="E10" s="10"/>
      <c r="M10" s="8" t="s">
        <v>13</v>
      </c>
      <c r="O10" s="168"/>
      <c r="P10" s="168"/>
      <c r="R10" s="7"/>
    </row>
    <row r="11" spans="2:18">
      <c r="B11" s="6"/>
      <c r="R11" s="7"/>
    </row>
    <row r="12" spans="2:18">
      <c r="B12" s="6"/>
      <c r="D12" s="8" t="s">
        <v>14</v>
      </c>
      <c r="F12" s="197">
        <f>Rekapitulace!K11</f>
        <v>0</v>
      </c>
      <c r="G12" s="197"/>
      <c r="H12" s="197"/>
      <c r="I12" s="197"/>
      <c r="M12" s="8" t="s">
        <v>12</v>
      </c>
      <c r="O12" s="168" t="str">
        <f>IF(Rekapitulace!AN11="","",Rekapitulace!AN11)</f>
        <v/>
      </c>
      <c r="P12" s="168"/>
      <c r="R12" s="7"/>
    </row>
    <row r="13" spans="2:18">
      <c r="B13" s="6"/>
      <c r="E13" s="10" t="str">
        <f>IF(Rekapitulace!E12="","",Rekapitulace!E12)</f>
        <v xml:space="preserve"> </v>
      </c>
      <c r="M13" s="8" t="s">
        <v>13</v>
      </c>
      <c r="O13" s="168" t="str">
        <f>IF(Rekapitulace!AN12="","",Rekapitulace!AN12)</f>
        <v/>
      </c>
      <c r="P13" s="168"/>
      <c r="R13" s="7"/>
    </row>
    <row r="14" spans="2:18">
      <c r="B14" s="6"/>
      <c r="R14" s="7"/>
    </row>
    <row r="15" spans="2:18">
      <c r="B15" s="6"/>
      <c r="D15" s="8" t="s">
        <v>16</v>
      </c>
      <c r="M15" s="8" t="s">
        <v>12</v>
      </c>
      <c r="O15" s="168"/>
      <c r="P15" s="168"/>
      <c r="R15" s="7"/>
    </row>
    <row r="16" spans="2:18">
      <c r="B16" s="6"/>
      <c r="E16" s="10" t="str">
        <f>Rekapitulace!E15</f>
        <v>Komon Architekti</v>
      </c>
      <c r="M16" s="8" t="s">
        <v>13</v>
      </c>
      <c r="O16" s="168"/>
      <c r="P16" s="168"/>
      <c r="R16" s="7"/>
    </row>
    <row r="17" spans="2:18">
      <c r="B17" s="6"/>
      <c r="R17" s="7"/>
    </row>
    <row r="18" spans="2:18">
      <c r="B18" s="6"/>
      <c r="D18" s="8" t="s">
        <v>18</v>
      </c>
      <c r="M18" s="8" t="s">
        <v>12</v>
      </c>
      <c r="O18" s="168"/>
      <c r="P18" s="168"/>
      <c r="R18" s="7"/>
    </row>
    <row r="19" spans="2:18">
      <c r="B19" s="6"/>
      <c r="E19" s="10" t="str">
        <f>Rekapitulace!E18</f>
        <v>Jakub Kulhavý</v>
      </c>
      <c r="M19" s="8" t="s">
        <v>13</v>
      </c>
      <c r="O19" s="168"/>
      <c r="P19" s="168"/>
      <c r="R19" s="7"/>
    </row>
    <row r="20" spans="2:18">
      <c r="B20" s="6"/>
      <c r="R20" s="7"/>
    </row>
    <row r="21" spans="2:18" outlineLevel="1">
      <c r="B21" s="6"/>
      <c r="D21" s="10" t="s">
        <v>20</v>
      </c>
      <c r="R21" s="7"/>
    </row>
    <row r="22" spans="2:18" hidden="1" outlineLevel="1">
      <c r="B22" s="6"/>
      <c r="D22" s="197" t="str">
        <f>Rekapitulace!E21</f>
        <v>REV01</v>
      </c>
      <c r="E22" s="197"/>
      <c r="F22" s="64">
        <f>Rekapitulace!H21</f>
        <v>44437</v>
      </c>
      <c r="G22" s="181" t="str">
        <f>Rekapitulace!K21</f>
        <v>etapizace projektu</v>
      </c>
      <c r="H22" s="181"/>
      <c r="I22" s="181"/>
      <c r="J22" s="181"/>
      <c r="K22" s="181"/>
      <c r="L22" s="181"/>
      <c r="M22" s="181"/>
      <c r="N22" s="181"/>
      <c r="O22" s="181"/>
      <c r="P22" s="181"/>
      <c r="R22" s="7"/>
    </row>
    <row r="23" spans="2:18" hidden="1" outlineLevel="1">
      <c r="B23" s="6"/>
      <c r="D23" s="197" t="str">
        <f>Rekapitulace!E22</f>
        <v>REV02</v>
      </c>
      <c r="E23" s="197"/>
      <c r="F23" s="64">
        <f>Rekapitulace!H22</f>
        <v>44706</v>
      </c>
      <c r="G23" s="181" t="str">
        <f>Rekapitulace!K22</f>
        <v>úpravy výkazů dle revize PD z 05/2022</v>
      </c>
      <c r="H23" s="181"/>
      <c r="I23" s="181"/>
      <c r="J23" s="181"/>
      <c r="K23" s="181"/>
      <c r="L23" s="181"/>
      <c r="M23" s="181"/>
      <c r="N23" s="181"/>
      <c r="O23" s="181"/>
      <c r="P23" s="181"/>
      <c r="R23" s="7"/>
    </row>
    <row r="24" spans="2:18" outlineLevel="1">
      <c r="B24" s="6"/>
      <c r="D24" s="197" t="str">
        <f>Rekapitulace!E23</f>
        <v>REV04</v>
      </c>
      <c r="E24" s="197"/>
      <c r="F24" s="64">
        <f>Rekapitulace!H23</f>
        <v>45905</v>
      </c>
      <c r="G24" s="181" t="str">
        <f>Rekapitulace!K23</f>
        <v>úprava výkazů dle Objednatele</v>
      </c>
      <c r="H24" s="181"/>
      <c r="I24" s="181"/>
      <c r="J24" s="181"/>
      <c r="K24" s="181"/>
      <c r="L24" s="181"/>
      <c r="M24" s="181"/>
      <c r="N24" s="181"/>
      <c r="O24" s="181"/>
      <c r="P24" s="181"/>
      <c r="R24" s="7"/>
    </row>
    <row r="25" spans="2:18" hidden="1" outlineLevel="1">
      <c r="B25" s="6"/>
      <c r="D25" s="197" t="str">
        <f>Rekapitulace!E24</f>
        <v>REV04</v>
      </c>
      <c r="E25" s="197"/>
      <c r="F25" s="64">
        <f>Rekapitulace!H24</f>
        <v>0</v>
      </c>
      <c r="G25" s="181">
        <f>Rekapitulace!K24</f>
        <v>0</v>
      </c>
      <c r="H25" s="181"/>
      <c r="I25" s="181"/>
      <c r="J25" s="181"/>
      <c r="K25" s="181"/>
      <c r="L25" s="181"/>
      <c r="M25" s="181"/>
      <c r="N25" s="181"/>
      <c r="O25" s="181"/>
      <c r="P25" s="181"/>
      <c r="R25" s="7"/>
    </row>
    <row r="26" spans="2:18">
      <c r="B26" s="6"/>
      <c r="R26" s="7"/>
    </row>
    <row r="27" spans="2:18">
      <c r="B27" s="6"/>
      <c r="D27" s="32"/>
      <c r="E27" s="32"/>
      <c r="F27" s="32"/>
      <c r="G27" s="32"/>
      <c r="H27" s="32"/>
      <c r="I27" s="32"/>
      <c r="J27" s="65"/>
      <c r="K27" s="32"/>
      <c r="L27" s="32"/>
      <c r="M27" s="32"/>
      <c r="N27" s="32"/>
      <c r="O27" s="32"/>
      <c r="P27" s="32"/>
      <c r="R27" s="7"/>
    </row>
    <row r="28" spans="2:18">
      <c r="B28" s="6"/>
      <c r="D28" s="66" t="s">
        <v>69</v>
      </c>
      <c r="M28" s="179">
        <f>N83</f>
        <v>0</v>
      </c>
      <c r="N28" s="179"/>
      <c r="O28" s="179"/>
      <c r="P28" s="179"/>
      <c r="R28" s="7"/>
    </row>
    <row r="29" spans="2:18">
      <c r="B29" s="6"/>
      <c r="R29" s="7"/>
    </row>
    <row r="30" spans="2:18">
      <c r="B30" s="6"/>
      <c r="D30" s="67" t="s">
        <v>28</v>
      </c>
      <c r="M30" s="199">
        <f>ROUND(M28,2)</f>
        <v>0</v>
      </c>
      <c r="N30" s="199"/>
      <c r="O30" s="199"/>
      <c r="P30" s="199"/>
      <c r="R30" s="7"/>
    </row>
    <row r="31" spans="2:18">
      <c r="B31" s="6"/>
      <c r="D31" s="32"/>
      <c r="E31" s="32"/>
      <c r="F31" s="32"/>
      <c r="G31" s="32"/>
      <c r="H31" s="32"/>
      <c r="I31" s="32"/>
      <c r="J31" s="65"/>
      <c r="K31" s="32"/>
      <c r="L31" s="32"/>
      <c r="M31" s="32"/>
      <c r="N31" s="32"/>
      <c r="O31" s="32"/>
      <c r="P31" s="32"/>
      <c r="R31" s="7"/>
    </row>
    <row r="32" spans="2:18">
      <c r="B32" s="6"/>
      <c r="D32" s="22" t="s">
        <v>29</v>
      </c>
      <c r="E32" s="22" t="s">
        <v>30</v>
      </c>
      <c r="F32" s="68">
        <v>0.21</v>
      </c>
      <c r="G32" s="69" t="s">
        <v>31</v>
      </c>
      <c r="H32" s="200">
        <f>M30</f>
        <v>0</v>
      </c>
      <c r="I32" s="200"/>
      <c r="J32" s="200"/>
      <c r="M32" s="200">
        <f>ROUND(H32*F32, 2)</f>
        <v>0</v>
      </c>
      <c r="N32" s="200"/>
      <c r="O32" s="200"/>
      <c r="P32" s="200"/>
      <c r="R32" s="7"/>
    </row>
    <row r="33" spans="2:18">
      <c r="B33" s="6"/>
      <c r="E33" s="22" t="s">
        <v>32</v>
      </c>
      <c r="F33" s="68">
        <v>0.15</v>
      </c>
      <c r="G33" s="69" t="s">
        <v>31</v>
      </c>
      <c r="H33" s="200"/>
      <c r="I33" s="200"/>
      <c r="J33" s="200"/>
      <c r="M33" s="200"/>
      <c r="N33" s="200"/>
      <c r="O33" s="200"/>
      <c r="P33" s="200"/>
      <c r="R33" s="7"/>
    </row>
    <row r="34" spans="2:18">
      <c r="B34" s="6"/>
      <c r="R34" s="7"/>
    </row>
    <row r="35" spans="2:18" ht="15.75">
      <c r="B35" s="6"/>
      <c r="C35" s="60"/>
      <c r="D35" s="70" t="s">
        <v>36</v>
      </c>
      <c r="E35" s="50"/>
      <c r="F35" s="50"/>
      <c r="G35" s="71" t="s">
        <v>37</v>
      </c>
      <c r="H35" s="72" t="s">
        <v>38</v>
      </c>
      <c r="I35" s="50"/>
      <c r="J35" s="73"/>
      <c r="K35" s="50"/>
      <c r="L35" s="201">
        <f>SUM(M30:M33)</f>
        <v>0</v>
      </c>
      <c r="M35" s="201"/>
      <c r="N35" s="201"/>
      <c r="O35" s="201"/>
      <c r="P35" s="201"/>
      <c r="Q35" s="60"/>
      <c r="R35" s="7"/>
    </row>
    <row r="36" spans="2:18">
      <c r="B36" s="6"/>
      <c r="R36" s="7"/>
    </row>
    <row r="37" spans="2:18">
      <c r="B37" s="6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R37" s="7"/>
    </row>
    <row r="38" spans="2:18" ht="18" customHeight="1">
      <c r="B38" s="6"/>
      <c r="D38" s="166" t="str">
        <f>Rekapitulace!D39</f>
        <v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v>
      </c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R38" s="7"/>
    </row>
    <row r="39" spans="2:18" ht="18" customHeight="1">
      <c r="B39" s="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R39" s="7"/>
    </row>
    <row r="40" spans="2:18" ht="18" customHeight="1">
      <c r="B40" s="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R40" s="7"/>
    </row>
    <row r="41" spans="2:18" ht="18" customHeight="1">
      <c r="B41" s="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R41" s="7"/>
    </row>
    <row r="42" spans="2:18" ht="18" customHeight="1">
      <c r="B42" s="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R42" s="7"/>
    </row>
    <row r="43" spans="2:18" ht="27" customHeight="1">
      <c r="B43" s="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R43" s="7"/>
    </row>
    <row r="44" spans="2:18">
      <c r="B44" s="6"/>
      <c r="R44" s="7"/>
    </row>
    <row r="45" spans="2:18">
      <c r="B45" s="6"/>
      <c r="D45" s="31" t="s">
        <v>40</v>
      </c>
      <c r="E45" s="32"/>
      <c r="F45" s="32"/>
      <c r="G45" s="32"/>
      <c r="H45" s="33"/>
      <c r="J45" s="74" t="s">
        <v>41</v>
      </c>
      <c r="K45" s="32"/>
      <c r="L45" s="32"/>
      <c r="M45" s="32"/>
      <c r="N45" s="32"/>
      <c r="O45" s="32"/>
      <c r="P45" s="33"/>
      <c r="R45" s="7"/>
    </row>
    <row r="46" spans="2:18">
      <c r="B46" s="6"/>
      <c r="D46" s="34"/>
      <c r="H46" s="35"/>
      <c r="J46" s="75"/>
      <c r="P46" s="35"/>
      <c r="R46" s="7"/>
    </row>
    <row r="47" spans="2:18">
      <c r="B47" s="6"/>
      <c r="D47" s="34"/>
      <c r="H47" s="35"/>
      <c r="J47" s="75"/>
      <c r="P47" s="35"/>
      <c r="R47" s="7"/>
    </row>
    <row r="48" spans="2:18">
      <c r="B48" s="6"/>
      <c r="D48" s="34"/>
      <c r="H48" s="35"/>
      <c r="J48" s="75"/>
      <c r="P48" s="35"/>
      <c r="R48" s="7"/>
    </row>
    <row r="49" spans="2:18">
      <c r="B49" s="6"/>
      <c r="D49" s="34"/>
      <c r="H49" s="35"/>
      <c r="J49" s="75"/>
      <c r="P49" s="35"/>
      <c r="R49" s="7"/>
    </row>
    <row r="50" spans="2:18">
      <c r="B50" s="6"/>
      <c r="D50" s="34"/>
      <c r="H50" s="35"/>
      <c r="J50" s="75"/>
      <c r="P50" s="35"/>
      <c r="R50" s="7"/>
    </row>
    <row r="51" spans="2:18">
      <c r="B51" s="6"/>
      <c r="D51" s="34"/>
      <c r="H51" s="35"/>
      <c r="J51" s="75"/>
      <c r="P51" s="35"/>
      <c r="R51" s="7"/>
    </row>
    <row r="52" spans="2:18">
      <c r="B52" s="6"/>
      <c r="D52" s="34"/>
      <c r="H52" s="35"/>
      <c r="J52" s="75"/>
      <c r="P52" s="35"/>
      <c r="R52" s="7"/>
    </row>
    <row r="53" spans="2:18">
      <c r="B53" s="6"/>
      <c r="D53" s="34"/>
      <c r="H53" s="35"/>
      <c r="J53" s="75"/>
      <c r="P53" s="35"/>
      <c r="R53" s="7"/>
    </row>
    <row r="54" spans="2:18">
      <c r="B54" s="6"/>
      <c r="D54" s="36" t="s">
        <v>42</v>
      </c>
      <c r="E54" s="37"/>
      <c r="F54" s="37"/>
      <c r="G54" s="38" t="s">
        <v>43</v>
      </c>
      <c r="H54" s="39"/>
      <c r="J54" s="76" t="s">
        <v>42</v>
      </c>
      <c r="K54" s="37"/>
      <c r="L54" s="37"/>
      <c r="M54" s="37"/>
      <c r="N54" s="38" t="s">
        <v>43</v>
      </c>
      <c r="O54" s="37"/>
      <c r="P54" s="39"/>
      <c r="R54" s="7"/>
    </row>
    <row r="55" spans="2:18">
      <c r="B55" s="6"/>
      <c r="R55" s="7"/>
    </row>
    <row r="56" spans="2:18">
      <c r="B56" s="6"/>
      <c r="D56" s="31" t="s">
        <v>44</v>
      </c>
      <c r="E56" s="32"/>
      <c r="F56" s="32"/>
      <c r="G56" s="32"/>
      <c r="H56" s="33"/>
      <c r="J56" s="74" t="s">
        <v>45</v>
      </c>
      <c r="K56" s="32"/>
      <c r="L56" s="32"/>
      <c r="M56" s="32"/>
      <c r="N56" s="32"/>
      <c r="O56" s="32"/>
      <c r="P56" s="33"/>
      <c r="R56" s="7"/>
    </row>
    <row r="57" spans="2:18">
      <c r="B57" s="6"/>
      <c r="D57" s="34"/>
      <c r="H57" s="35"/>
      <c r="J57" s="75"/>
      <c r="P57" s="35"/>
      <c r="R57" s="7"/>
    </row>
    <row r="58" spans="2:18">
      <c r="B58" s="6"/>
      <c r="D58" s="34"/>
      <c r="H58" s="35"/>
      <c r="J58" s="75"/>
      <c r="P58" s="35"/>
      <c r="R58" s="7"/>
    </row>
    <row r="59" spans="2:18">
      <c r="B59" s="6"/>
      <c r="D59" s="34"/>
      <c r="H59" s="35"/>
      <c r="J59" s="75"/>
      <c r="P59" s="35"/>
      <c r="R59" s="7"/>
    </row>
    <row r="60" spans="2:18">
      <c r="B60" s="6"/>
      <c r="D60" s="34"/>
      <c r="H60" s="35"/>
      <c r="J60" s="75"/>
      <c r="P60" s="35"/>
      <c r="R60" s="7"/>
    </row>
    <row r="61" spans="2:18">
      <c r="B61" s="6"/>
      <c r="D61" s="34"/>
      <c r="H61" s="35"/>
      <c r="J61" s="75"/>
      <c r="P61" s="35"/>
      <c r="R61" s="7"/>
    </row>
    <row r="62" spans="2:18">
      <c r="B62" s="6"/>
      <c r="D62" s="34"/>
      <c r="H62" s="35"/>
      <c r="J62" s="75"/>
      <c r="P62" s="35"/>
      <c r="R62" s="7"/>
    </row>
    <row r="63" spans="2:18">
      <c r="B63" s="6"/>
      <c r="D63" s="34"/>
      <c r="H63" s="35"/>
      <c r="J63" s="75"/>
      <c r="P63" s="35"/>
      <c r="R63" s="7"/>
    </row>
    <row r="64" spans="2:18">
      <c r="B64" s="6"/>
      <c r="D64" s="34"/>
      <c r="H64" s="35"/>
      <c r="J64" s="75"/>
      <c r="P64" s="35"/>
      <c r="R64" s="7"/>
    </row>
    <row r="65" spans="2:18">
      <c r="B65" s="6"/>
      <c r="D65" s="36" t="s">
        <v>42</v>
      </c>
      <c r="E65" s="37"/>
      <c r="F65" s="37"/>
      <c r="G65" s="38" t="s">
        <v>43</v>
      </c>
      <c r="H65" s="39"/>
      <c r="J65" s="76" t="s">
        <v>42</v>
      </c>
      <c r="K65" s="37"/>
      <c r="L65" s="37"/>
      <c r="M65" s="37"/>
      <c r="N65" s="38" t="s">
        <v>43</v>
      </c>
      <c r="O65" s="37"/>
      <c r="P65" s="39"/>
      <c r="R65" s="7"/>
    </row>
    <row r="66" spans="2:18">
      <c r="B66" s="40"/>
      <c r="C66" s="41"/>
      <c r="D66" s="41"/>
      <c r="E66" s="41"/>
      <c r="F66" s="41"/>
      <c r="G66" s="41"/>
      <c r="H66" s="41"/>
      <c r="I66" s="41"/>
      <c r="J66" s="77"/>
      <c r="K66" s="41"/>
      <c r="L66" s="41"/>
      <c r="M66" s="41"/>
      <c r="N66" s="41"/>
      <c r="O66" s="41"/>
      <c r="P66" s="41"/>
      <c r="Q66" s="41"/>
      <c r="R66" s="42"/>
    </row>
    <row r="70" spans="2:18">
      <c r="B70" s="3"/>
      <c r="C70" s="4"/>
      <c r="D70" s="4"/>
      <c r="E70" s="4"/>
      <c r="F70" s="4"/>
      <c r="G70" s="4"/>
      <c r="H70" s="4"/>
      <c r="I70" s="4"/>
      <c r="J70" s="62"/>
      <c r="K70" s="4"/>
      <c r="L70" s="4"/>
      <c r="M70" s="4"/>
      <c r="N70" s="4"/>
      <c r="O70" s="4"/>
      <c r="P70" s="4"/>
      <c r="Q70" s="4"/>
      <c r="R70" s="5"/>
    </row>
    <row r="71" spans="2:18" ht="20.25">
      <c r="B71" s="6"/>
      <c r="C71" s="167" t="s">
        <v>70</v>
      </c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7"/>
    </row>
    <row r="72" spans="2:18">
      <c r="B72" s="6"/>
      <c r="R72" s="7"/>
    </row>
    <row r="73" spans="2:18">
      <c r="B73" s="6"/>
      <c r="C73" s="8" t="s">
        <v>3</v>
      </c>
      <c r="F73" s="194" t="str">
        <f>F4</f>
        <v>Revitalizace parku Dlážděnka - Etapa 1B</v>
      </c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R73" s="7"/>
    </row>
    <row r="74" spans="2:18" ht="15.75">
      <c r="B74" s="6"/>
      <c r="C74" s="9" t="s">
        <v>67</v>
      </c>
      <c r="F74" s="169" t="str">
        <f>F5</f>
        <v>SO801 - plochy hřiště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R74" s="7"/>
    </row>
    <row r="75" spans="2:18">
      <c r="B75" s="6"/>
      <c r="R75" s="7"/>
    </row>
    <row r="76" spans="2:18">
      <c r="B76" s="6"/>
      <c r="C76" s="8" t="s">
        <v>7</v>
      </c>
      <c r="F76" s="10" t="str">
        <f>F7</f>
        <v>Park Na Dlážděnce, Praha 8, Libeň</v>
      </c>
      <c r="K76" s="8" t="s">
        <v>9</v>
      </c>
      <c r="M76" s="170" t="str">
        <f>IF(O7="","",O7)</f>
        <v/>
      </c>
      <c r="N76" s="170"/>
      <c r="O76" s="170"/>
      <c r="P76" s="170"/>
      <c r="R76" s="7"/>
    </row>
    <row r="77" spans="2:18">
      <c r="B77" s="6"/>
      <c r="R77" s="7"/>
    </row>
    <row r="78" spans="2:18">
      <c r="B78" s="6"/>
      <c r="C78" s="8" t="s">
        <v>10</v>
      </c>
      <c r="F78" s="10" t="str">
        <f>F9</f>
        <v>MČ Praha 8, Zenklova 1/35, Praha 8 - 180 00</v>
      </c>
      <c r="K78" s="8" t="s">
        <v>16</v>
      </c>
      <c r="M78" s="168" t="str">
        <f>E16</f>
        <v>Komon Architekti</v>
      </c>
      <c r="N78" s="168"/>
      <c r="O78" s="168"/>
      <c r="P78" s="168"/>
      <c r="Q78" s="168"/>
      <c r="R78" s="7"/>
    </row>
    <row r="79" spans="2:18">
      <c r="B79" s="6"/>
      <c r="C79" s="8" t="s">
        <v>14</v>
      </c>
      <c r="F79" s="10">
        <f>F12</f>
        <v>0</v>
      </c>
      <c r="K79" s="8" t="s">
        <v>18</v>
      </c>
      <c r="M79" s="168" t="str">
        <f>E19</f>
        <v>Jakub Kulhavý</v>
      </c>
      <c r="N79" s="168"/>
      <c r="O79" s="168"/>
      <c r="P79" s="168"/>
      <c r="Q79" s="168"/>
      <c r="R79" s="7"/>
    </row>
    <row r="80" spans="2:18">
      <c r="B80" s="6"/>
      <c r="R80" s="7"/>
    </row>
    <row r="81" spans="2:20">
      <c r="B81" s="6"/>
      <c r="C81" s="198" t="s">
        <v>71</v>
      </c>
      <c r="D81" s="198"/>
      <c r="E81" s="198"/>
      <c r="F81" s="198"/>
      <c r="G81" s="198"/>
      <c r="H81" s="60"/>
      <c r="I81" s="78"/>
      <c r="J81" s="79"/>
      <c r="K81" s="78"/>
      <c r="L81" s="60"/>
      <c r="M81" s="60"/>
      <c r="N81" s="198" t="s">
        <v>72</v>
      </c>
      <c r="O81" s="198"/>
      <c r="P81" s="198"/>
      <c r="Q81" s="198"/>
      <c r="R81" s="7"/>
    </row>
    <row r="82" spans="2:20">
      <c r="B82" s="6"/>
      <c r="I82" s="2"/>
      <c r="K82" s="2"/>
      <c r="R82" s="7"/>
      <c r="T82" s="2">
        <f>T83-N83</f>
        <v>0</v>
      </c>
    </row>
    <row r="83" spans="2:20" ht="15.75">
      <c r="B83" s="6"/>
      <c r="C83" s="80" t="str">
        <f>C110</f>
        <v>Náklady z rozpočtu</v>
      </c>
      <c r="I83" s="81"/>
      <c r="K83" s="82"/>
      <c r="N83" s="159">
        <f>N84+N88</f>
        <v>0</v>
      </c>
      <c r="O83" s="159"/>
      <c r="P83" s="159"/>
      <c r="Q83" s="159"/>
      <c r="R83" s="7"/>
      <c r="T83" s="2">
        <f>SUM(N83:Q90)/3</f>
        <v>0</v>
      </c>
    </row>
    <row r="84" spans="2:20" s="83" customFormat="1" ht="15">
      <c r="B84" s="84"/>
      <c r="D84" s="85" t="str">
        <f>D111</f>
        <v>HSV - Práce a dodávky HSV</v>
      </c>
      <c r="J84" s="86"/>
      <c r="K84" s="87"/>
      <c r="N84" s="189">
        <f>SUM(N85:Q87)</f>
        <v>0</v>
      </c>
      <c r="O84" s="189"/>
      <c r="P84" s="189"/>
      <c r="Q84" s="189"/>
      <c r="R84" s="88"/>
      <c r="T84" s="87"/>
    </row>
    <row r="85" spans="2:20" s="89" customFormat="1" ht="12.75">
      <c r="B85" s="90"/>
      <c r="D85" s="91" t="str">
        <f>D112</f>
        <v xml:space="preserve">    5 - Komunikace pozemní</v>
      </c>
      <c r="J85" s="92"/>
      <c r="K85" s="93"/>
      <c r="N85" s="196">
        <f>N112</f>
        <v>0</v>
      </c>
      <c r="O85" s="196"/>
      <c r="P85" s="196"/>
      <c r="Q85" s="196"/>
      <c r="R85" s="94"/>
      <c r="T85" s="93"/>
    </row>
    <row r="86" spans="2:20" s="89" customFormat="1" ht="12.75">
      <c r="B86" s="90"/>
      <c r="D86" s="91" t="str">
        <f>D151</f>
        <v xml:space="preserve">    H - herní prvky</v>
      </c>
      <c r="J86" s="92"/>
      <c r="K86" s="93"/>
      <c r="N86" s="196">
        <f>N151</f>
        <v>0</v>
      </c>
      <c r="O86" s="196"/>
      <c r="P86" s="196"/>
      <c r="Q86" s="196"/>
      <c r="R86" s="94"/>
      <c r="T86" s="93"/>
    </row>
    <row r="87" spans="2:20" s="89" customFormat="1" ht="12.75">
      <c r="B87" s="90"/>
      <c r="D87" s="91" t="str">
        <f>D173</f>
        <v xml:space="preserve">    998 - Přesuny hmot pro HSV</v>
      </c>
      <c r="J87" s="92"/>
      <c r="K87" s="93"/>
      <c r="N87" s="196">
        <f>N173</f>
        <v>0</v>
      </c>
      <c r="O87" s="196"/>
      <c r="P87" s="196"/>
      <c r="Q87" s="196"/>
      <c r="R87" s="94"/>
      <c r="T87" s="93"/>
    </row>
    <row r="88" spans="2:20" s="83" customFormat="1" ht="15">
      <c r="B88" s="84"/>
      <c r="D88" s="85" t="str">
        <f>D175</f>
        <v>OPD - Ostatní práce a dodávky jinde neuvedené</v>
      </c>
      <c r="J88" s="86"/>
      <c r="K88" s="87"/>
      <c r="N88" s="189">
        <f>SUM(N89:Q89)</f>
        <v>0</v>
      </c>
      <c r="O88" s="189"/>
      <c r="P88" s="189"/>
      <c r="Q88" s="189"/>
      <c r="R88" s="88"/>
      <c r="T88" s="87"/>
    </row>
    <row r="89" spans="2:20" s="89" customFormat="1" ht="12.75">
      <c r="B89" s="90"/>
      <c r="D89" s="91" t="str">
        <f>D177</f>
        <v xml:space="preserve">    999.999 - Práce a dodávky jinde neuvedené - vyplní zhotovitel</v>
      </c>
      <c r="J89" s="92"/>
      <c r="K89" s="93"/>
      <c r="N89" s="196">
        <f>N177</f>
        <v>0</v>
      </c>
      <c r="O89" s="196"/>
      <c r="P89" s="196"/>
      <c r="Q89" s="196"/>
      <c r="R89" s="94"/>
      <c r="T89" s="93"/>
    </row>
    <row r="90" spans="2:20">
      <c r="B90" s="6"/>
      <c r="R90" s="7"/>
    </row>
    <row r="91" spans="2:20" ht="15.75">
      <c r="B91" s="6"/>
      <c r="C91" s="59" t="s">
        <v>73</v>
      </c>
      <c r="D91" s="60"/>
      <c r="E91" s="60"/>
      <c r="F91" s="60"/>
      <c r="G91" s="60"/>
      <c r="H91" s="60"/>
      <c r="I91" s="60"/>
      <c r="J91" s="95"/>
      <c r="K91" s="60"/>
      <c r="L91" s="147">
        <f>ROUND(N83,2)</f>
        <v>0</v>
      </c>
      <c r="M91" s="147"/>
      <c r="N91" s="147"/>
      <c r="O91" s="147"/>
      <c r="P91" s="147"/>
      <c r="Q91" s="147"/>
      <c r="R91" s="7"/>
    </row>
    <row r="92" spans="2:20">
      <c r="B92" s="40"/>
      <c r="C92" s="41"/>
      <c r="D92" s="41"/>
      <c r="E92" s="41"/>
      <c r="F92" s="41"/>
      <c r="G92" s="41"/>
      <c r="H92" s="41"/>
      <c r="I92" s="41"/>
      <c r="J92" s="77"/>
      <c r="K92" s="41"/>
      <c r="L92" s="41"/>
      <c r="M92" s="41"/>
      <c r="N92" s="41"/>
      <c r="O92" s="41"/>
      <c r="P92" s="41"/>
      <c r="Q92" s="41"/>
      <c r="R92" s="42"/>
    </row>
    <row r="96" spans="2:20">
      <c r="B96" s="3"/>
      <c r="C96" s="4"/>
      <c r="D96" s="4"/>
      <c r="E96" s="4"/>
      <c r="F96" s="4"/>
      <c r="G96" s="4"/>
      <c r="H96" s="4"/>
      <c r="I96" s="4"/>
      <c r="J96" s="62"/>
      <c r="K96" s="4"/>
      <c r="L96" s="4"/>
      <c r="M96" s="4"/>
      <c r="N96" s="4"/>
      <c r="O96" s="4"/>
      <c r="P96" s="4"/>
      <c r="Q96" s="4"/>
      <c r="R96" s="5"/>
    </row>
    <row r="97" spans="2:20" ht="20.25">
      <c r="B97" s="6"/>
      <c r="C97" s="167" t="s">
        <v>74</v>
      </c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7"/>
    </row>
    <row r="98" spans="2:20" ht="2.25" customHeight="1">
      <c r="B98" s="6"/>
      <c r="R98" s="7"/>
    </row>
    <row r="99" spans="2:20">
      <c r="B99" s="6"/>
      <c r="C99" s="8" t="s">
        <v>3</v>
      </c>
      <c r="F99" s="194" t="str">
        <f>F4</f>
        <v>Revitalizace parku Dlážděnka - Etapa 1B</v>
      </c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R99" s="7"/>
    </row>
    <row r="100" spans="2:20" ht="15.75">
      <c r="B100" s="6"/>
      <c r="C100" s="9" t="s">
        <v>67</v>
      </c>
      <c r="F100" s="169" t="str">
        <f>F5</f>
        <v>SO801 - plochy hřiště</v>
      </c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R100" s="7"/>
    </row>
    <row r="101" spans="2:20">
      <c r="B101" s="6"/>
      <c r="R101" s="7"/>
    </row>
    <row r="102" spans="2:20">
      <c r="B102" s="6"/>
      <c r="C102" s="8" t="s">
        <v>7</v>
      </c>
      <c r="F102" s="10" t="str">
        <f>F7</f>
        <v>Park Na Dlážděnce, Praha 8, Libeň</v>
      </c>
      <c r="K102" s="8" t="s">
        <v>9</v>
      </c>
      <c r="M102" s="170" t="str">
        <f>IF(O8="","",O8)</f>
        <v/>
      </c>
      <c r="N102" s="170"/>
      <c r="O102" s="170"/>
      <c r="P102" s="170"/>
      <c r="R102" s="7"/>
    </row>
    <row r="103" spans="2:20">
      <c r="B103" s="6"/>
      <c r="R103" s="7"/>
    </row>
    <row r="104" spans="2:20">
      <c r="B104" s="6"/>
      <c r="C104" s="8" t="s">
        <v>10</v>
      </c>
      <c r="F104" s="10" t="str">
        <f>F9</f>
        <v>MČ Praha 8, Zenklova 1/35, Praha 8 - 180 00</v>
      </c>
      <c r="K104" s="8" t="s">
        <v>16</v>
      </c>
      <c r="M104" s="168" t="str">
        <f>E16</f>
        <v>Komon Architekti</v>
      </c>
      <c r="N104" s="168"/>
      <c r="O104" s="168"/>
      <c r="P104" s="168"/>
      <c r="Q104" s="168"/>
      <c r="R104" s="7"/>
    </row>
    <row r="105" spans="2:20">
      <c r="B105" s="6"/>
      <c r="C105" s="8" t="s">
        <v>14</v>
      </c>
      <c r="F105" s="10">
        <f>F12</f>
        <v>0</v>
      </c>
      <c r="K105" s="8" t="s">
        <v>18</v>
      </c>
      <c r="M105" s="168" t="str">
        <f>E19</f>
        <v>Jakub Kulhavý</v>
      </c>
      <c r="N105" s="168"/>
      <c r="O105" s="168"/>
      <c r="P105" s="168"/>
      <c r="Q105" s="168"/>
      <c r="R105" s="7"/>
    </row>
    <row r="106" spans="2:20">
      <c r="B106" s="6"/>
      <c r="C106" s="8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R106" s="7"/>
    </row>
    <row r="107" spans="2:20" ht="47.25" customHeight="1">
      <c r="B107" s="6"/>
      <c r="C107" s="8" t="s">
        <v>75</v>
      </c>
      <c r="F107" s="166" t="s">
        <v>76</v>
      </c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R107" s="7"/>
    </row>
    <row r="108" spans="2:20" ht="3.75" customHeight="1">
      <c r="B108" s="6"/>
      <c r="R108" s="7"/>
    </row>
    <row r="109" spans="2:20" s="96" customFormat="1" ht="12" customHeight="1">
      <c r="B109" s="97"/>
      <c r="C109" s="98" t="s">
        <v>77</v>
      </c>
      <c r="D109" s="99" t="s">
        <v>78</v>
      </c>
      <c r="E109" s="99" t="s">
        <v>47</v>
      </c>
      <c r="F109" s="190" t="s">
        <v>79</v>
      </c>
      <c r="G109" s="190"/>
      <c r="H109" s="190"/>
      <c r="I109" s="190"/>
      <c r="J109" s="100" t="s">
        <v>80</v>
      </c>
      <c r="K109" s="99" t="s">
        <v>81</v>
      </c>
      <c r="L109" s="191" t="s">
        <v>82</v>
      </c>
      <c r="M109" s="191"/>
      <c r="N109" s="192" t="s">
        <v>72</v>
      </c>
      <c r="O109" s="192"/>
      <c r="P109" s="192"/>
      <c r="Q109" s="192"/>
      <c r="R109" s="101"/>
      <c r="T109" s="102">
        <f>T110-N110</f>
        <v>0</v>
      </c>
    </row>
    <row r="110" spans="2:20" ht="15.75">
      <c r="B110" s="6"/>
      <c r="C110" s="51" t="s">
        <v>69</v>
      </c>
      <c r="N110" s="195">
        <f>N111+N175</f>
        <v>0</v>
      </c>
      <c r="O110" s="195"/>
      <c r="P110" s="195"/>
      <c r="Q110" s="195"/>
      <c r="R110" s="7"/>
      <c r="T110" s="2">
        <f>SUM(N110:Q194)/4</f>
        <v>0</v>
      </c>
    </row>
    <row r="111" spans="2:20" s="103" customFormat="1" ht="15">
      <c r="B111" s="104"/>
      <c r="D111" s="85" t="s">
        <v>83</v>
      </c>
      <c r="E111" s="85"/>
      <c r="F111" s="85"/>
      <c r="G111" s="85"/>
      <c r="H111" s="85"/>
      <c r="I111" s="85"/>
      <c r="J111" s="105"/>
      <c r="K111" s="85"/>
      <c r="L111" s="85"/>
      <c r="M111" s="85"/>
      <c r="N111" s="189">
        <f>N112+N151+N173</f>
        <v>0</v>
      </c>
      <c r="O111" s="189"/>
      <c r="P111" s="189"/>
      <c r="Q111" s="189"/>
      <c r="R111" s="106"/>
      <c r="T111" s="107"/>
    </row>
    <row r="112" spans="2:20" s="103" customFormat="1" ht="12.75">
      <c r="B112" s="104"/>
      <c r="C112" s="108"/>
      <c r="D112" s="109" t="s">
        <v>99</v>
      </c>
      <c r="E112" s="108"/>
      <c r="F112" s="108"/>
      <c r="G112" s="108"/>
      <c r="H112" s="108"/>
      <c r="I112" s="108"/>
      <c r="J112" s="110"/>
      <c r="K112" s="108"/>
      <c r="L112" s="122"/>
      <c r="M112" s="122"/>
      <c r="N112" s="193">
        <f>SUM(N113:Q150)</f>
        <v>0</v>
      </c>
      <c r="O112" s="193"/>
      <c r="P112" s="193"/>
      <c r="Q112" s="193"/>
      <c r="R112" s="106"/>
      <c r="T112" s="107"/>
    </row>
    <row r="113" spans="2:20" ht="11.25" customHeight="1" outlineLevel="1">
      <c r="B113" s="6"/>
      <c r="C113" s="111"/>
      <c r="D113" s="111" t="s">
        <v>85</v>
      </c>
      <c r="E113" s="113">
        <v>564841112</v>
      </c>
      <c r="F113" s="187" t="s">
        <v>100</v>
      </c>
      <c r="G113" s="187"/>
      <c r="H113" s="187"/>
      <c r="I113" s="187"/>
      <c r="J113" s="114" t="s">
        <v>88</v>
      </c>
      <c r="K113" s="115">
        <f>SUM(K114:K114)</f>
        <v>32</v>
      </c>
      <c r="L113" s="185"/>
      <c r="M113" s="185"/>
      <c r="N113" s="186">
        <f>ROUND(L113*K113,2)</f>
        <v>0</v>
      </c>
      <c r="O113" s="186"/>
      <c r="P113" s="186"/>
      <c r="Q113" s="186"/>
      <c r="R113" s="7"/>
    </row>
    <row r="114" spans="2:20" s="12" customFormat="1" ht="11.25" customHeight="1" outlineLevel="1">
      <c r="B114" s="13"/>
      <c r="E114" s="123" t="s">
        <v>101</v>
      </c>
      <c r="F114" s="206" t="s">
        <v>102</v>
      </c>
      <c r="G114" s="206">
        <f>734*2</f>
        <v>1468</v>
      </c>
      <c r="H114" s="206">
        <f>734*2</f>
        <v>1468</v>
      </c>
      <c r="I114" s="206">
        <f>734*2</f>
        <v>1468</v>
      </c>
      <c r="J114" s="124"/>
      <c r="K114" s="125">
        <f>32</f>
        <v>32</v>
      </c>
      <c r="L114" s="126"/>
      <c r="M114" s="126"/>
      <c r="R114" s="14"/>
      <c r="T114" s="15"/>
    </row>
    <row r="115" spans="2:20" ht="21.6" customHeight="1" outlineLevel="1">
      <c r="B115" s="6"/>
      <c r="C115" s="111"/>
      <c r="D115" s="111" t="s">
        <v>85</v>
      </c>
      <c r="E115" s="113">
        <v>564801111</v>
      </c>
      <c r="F115" s="187" t="s">
        <v>103</v>
      </c>
      <c r="G115" s="187"/>
      <c r="H115" s="187"/>
      <c r="I115" s="187"/>
      <c r="J115" s="114" t="s">
        <v>88</v>
      </c>
      <c r="K115" s="115">
        <f>SUM(K116:K116)</f>
        <v>163</v>
      </c>
      <c r="L115" s="185"/>
      <c r="M115" s="185"/>
      <c r="N115" s="186">
        <f>ROUND(L115*K115,2)</f>
        <v>0</v>
      </c>
      <c r="O115" s="186"/>
      <c r="P115" s="186"/>
      <c r="Q115" s="186"/>
      <c r="R115" s="7"/>
    </row>
    <row r="116" spans="2:20" s="12" customFormat="1" ht="11.25" customHeight="1" outlineLevel="1">
      <c r="B116" s="13"/>
      <c r="E116" s="123" t="s">
        <v>104</v>
      </c>
      <c r="F116" s="206" t="s">
        <v>105</v>
      </c>
      <c r="G116" s="206">
        <v>602</v>
      </c>
      <c r="H116" s="206">
        <v>602</v>
      </c>
      <c r="I116" s="206">
        <v>602</v>
      </c>
      <c r="J116" s="124"/>
      <c r="K116" s="125">
        <f>163</f>
        <v>163</v>
      </c>
      <c r="L116" s="126"/>
      <c r="M116" s="126"/>
      <c r="R116" s="14"/>
      <c r="T116" s="15"/>
    </row>
    <row r="117" spans="2:20" ht="19.350000000000001" customHeight="1" outlineLevel="1">
      <c r="B117" s="6"/>
      <c r="C117" s="111"/>
      <c r="D117" s="111" t="s">
        <v>85</v>
      </c>
      <c r="E117" s="113">
        <v>564261111</v>
      </c>
      <c r="F117" s="187" t="s">
        <v>106</v>
      </c>
      <c r="G117" s="187"/>
      <c r="H117" s="187"/>
      <c r="I117" s="187"/>
      <c r="J117" s="114" t="s">
        <v>88</v>
      </c>
      <c r="K117" s="115">
        <f>SUM(K118:K118)</f>
        <v>163</v>
      </c>
      <c r="L117" s="185"/>
      <c r="M117" s="185"/>
      <c r="N117" s="186">
        <f>ROUND(L117*K117,2)</f>
        <v>0</v>
      </c>
      <c r="O117" s="186"/>
      <c r="P117" s="186"/>
      <c r="Q117" s="186"/>
      <c r="R117" s="7"/>
    </row>
    <row r="118" spans="2:20" s="12" customFormat="1" ht="11.25" customHeight="1" outlineLevel="1">
      <c r="B118" s="13"/>
      <c r="E118" s="123" t="s">
        <v>104</v>
      </c>
      <c r="F118" s="206" t="s">
        <v>105</v>
      </c>
      <c r="G118" s="206">
        <v>602</v>
      </c>
      <c r="H118" s="206">
        <v>602</v>
      </c>
      <c r="I118" s="206">
        <v>602</v>
      </c>
      <c r="J118" s="124"/>
      <c r="K118" s="125">
        <f>163</f>
        <v>163</v>
      </c>
      <c r="L118" s="126"/>
      <c r="M118" s="126"/>
      <c r="R118" s="14"/>
      <c r="T118" s="15"/>
    </row>
    <row r="119" spans="2:20" ht="11.25" hidden="1" customHeight="1" outlineLevel="1">
      <c r="B119" s="6"/>
      <c r="C119" s="111"/>
      <c r="D119" s="111" t="s">
        <v>107</v>
      </c>
      <c r="E119" s="113" t="s">
        <v>108</v>
      </c>
      <c r="F119" s="212" t="s">
        <v>109</v>
      </c>
      <c r="G119" s="212"/>
      <c r="H119" s="212"/>
      <c r="I119" s="212"/>
      <c r="J119" s="114" t="s">
        <v>91</v>
      </c>
      <c r="K119" s="115">
        <v>0</v>
      </c>
      <c r="L119" s="185"/>
      <c r="M119" s="185"/>
      <c r="N119" s="186">
        <f>ROUND(L119*K119,2)</f>
        <v>0</v>
      </c>
      <c r="O119" s="186"/>
      <c r="P119" s="186"/>
      <c r="Q119" s="186"/>
      <c r="R119" s="7"/>
    </row>
    <row r="120" spans="2:20" s="12" customFormat="1" ht="11.25" hidden="1" customHeight="1" outlineLevel="1">
      <c r="B120" s="13"/>
      <c r="E120" s="123" t="s">
        <v>110</v>
      </c>
      <c r="F120" s="206" t="s">
        <v>111</v>
      </c>
      <c r="G120" s="206">
        <f>0.5*0.9+(26.5-0.5)*0.9/2</f>
        <v>12.15</v>
      </c>
      <c r="H120" s="206">
        <f>0.5*0.9+(26.5-0.5)*0.9/2</f>
        <v>12.15</v>
      </c>
      <c r="I120" s="206">
        <f>0.5*0.9+(26.5-0.5)*0.9/2</f>
        <v>12.15</v>
      </c>
      <c r="J120" s="124"/>
      <c r="K120" s="125">
        <f>0.5*0.9+(26.5-0.5)*0.9/2</f>
        <v>12.15</v>
      </c>
      <c r="L120" s="126"/>
      <c r="M120" s="126"/>
      <c r="R120" s="14"/>
      <c r="T120" s="15"/>
    </row>
    <row r="121" spans="2:20" s="12" customFormat="1" ht="11.25" hidden="1" customHeight="1" outlineLevel="1">
      <c r="B121" s="13"/>
      <c r="E121" s="123" t="s">
        <v>112</v>
      </c>
      <c r="F121" s="206" t="s">
        <v>113</v>
      </c>
      <c r="G121" s="206">
        <f>5*0.6+(25-5)*0.6/2</f>
        <v>9</v>
      </c>
      <c r="H121" s="206">
        <f>5*0.6+(25-5)*0.6/2</f>
        <v>9</v>
      </c>
      <c r="I121" s="206">
        <f>5*0.6+(25-5)*0.6/2</f>
        <v>9</v>
      </c>
      <c r="J121" s="124"/>
      <c r="K121" s="125">
        <f>5*0.6+(25-5)*0.6/2</f>
        <v>9</v>
      </c>
      <c r="L121" s="126"/>
      <c r="M121" s="126"/>
      <c r="R121" s="14"/>
      <c r="T121" s="15"/>
    </row>
    <row r="122" spans="2:20" ht="11.25" hidden="1" customHeight="1" outlineLevel="1">
      <c r="B122" s="6"/>
      <c r="C122" s="111"/>
      <c r="D122" s="111" t="s">
        <v>107</v>
      </c>
      <c r="E122" s="113" t="s">
        <v>114</v>
      </c>
      <c r="F122" s="212" t="s">
        <v>115</v>
      </c>
      <c r="G122" s="212"/>
      <c r="H122" s="212"/>
      <c r="I122" s="212"/>
      <c r="J122" s="114" t="s">
        <v>88</v>
      </c>
      <c r="K122" s="115">
        <v>0</v>
      </c>
      <c r="L122" s="185"/>
      <c r="M122" s="185"/>
      <c r="N122" s="186">
        <f>ROUND(L122*K122,2)</f>
        <v>0</v>
      </c>
      <c r="O122" s="186"/>
      <c r="P122" s="186"/>
      <c r="Q122" s="186"/>
      <c r="R122" s="7"/>
    </row>
    <row r="123" spans="2:20" s="12" customFormat="1" ht="11.25" hidden="1" customHeight="1" outlineLevel="1">
      <c r="B123" s="13"/>
      <c r="E123" s="123" t="s">
        <v>104</v>
      </c>
      <c r="F123" s="206" t="s">
        <v>105</v>
      </c>
      <c r="G123" s="206">
        <v>602</v>
      </c>
      <c r="H123" s="206">
        <v>602</v>
      </c>
      <c r="I123" s="206">
        <v>602</v>
      </c>
      <c r="J123" s="124"/>
      <c r="K123" s="125">
        <f>163</f>
        <v>163</v>
      </c>
      <c r="L123" s="126"/>
      <c r="M123" s="126"/>
      <c r="R123" s="14"/>
      <c r="T123" s="15"/>
    </row>
    <row r="124" spans="2:20" ht="11.25" hidden="1" customHeight="1" outlineLevel="1">
      <c r="B124" s="6"/>
      <c r="C124" s="111"/>
      <c r="D124" s="111" t="s">
        <v>107</v>
      </c>
      <c r="E124" s="113" t="s">
        <v>116</v>
      </c>
      <c r="F124" s="212" t="s">
        <v>117</v>
      </c>
      <c r="G124" s="212"/>
      <c r="H124" s="212"/>
      <c r="I124" s="212"/>
      <c r="J124" s="114" t="s">
        <v>88</v>
      </c>
      <c r="K124" s="115">
        <v>0</v>
      </c>
      <c r="L124" s="185"/>
      <c r="M124" s="185"/>
      <c r="N124" s="186">
        <f>ROUND(L124*K124,2)</f>
        <v>0</v>
      </c>
      <c r="O124" s="186"/>
      <c r="P124" s="186"/>
      <c r="Q124" s="186"/>
      <c r="R124" s="7"/>
    </row>
    <row r="125" spans="2:20" s="12" customFormat="1" ht="11.25" hidden="1" customHeight="1" outlineLevel="1">
      <c r="B125" s="13"/>
      <c r="E125" s="123" t="s">
        <v>104</v>
      </c>
      <c r="F125" s="206" t="s">
        <v>105</v>
      </c>
      <c r="G125" s="206">
        <v>602</v>
      </c>
      <c r="H125" s="206">
        <v>602</v>
      </c>
      <c r="I125" s="206">
        <v>602</v>
      </c>
      <c r="J125" s="124"/>
      <c r="K125" s="125">
        <f>163</f>
        <v>163</v>
      </c>
      <c r="L125" s="126"/>
      <c r="M125" s="126"/>
      <c r="R125" s="14"/>
      <c r="T125" s="15"/>
    </row>
    <row r="126" spans="2:20" ht="11.25" customHeight="1" outlineLevel="1">
      <c r="B126" s="6"/>
      <c r="C126" s="111"/>
      <c r="D126" s="111" t="s">
        <v>107</v>
      </c>
      <c r="E126" s="113" t="s">
        <v>118</v>
      </c>
      <c r="F126" s="187" t="s">
        <v>119</v>
      </c>
      <c r="G126" s="187"/>
      <c r="H126" s="187"/>
      <c r="I126" s="187"/>
      <c r="J126" s="114" t="s">
        <v>88</v>
      </c>
      <c r="K126" s="115">
        <f>SUM(K127:K127)</f>
        <v>32</v>
      </c>
      <c r="L126" s="185"/>
      <c r="M126" s="185"/>
      <c r="N126" s="186">
        <f>ROUND(L126*K126,2)</f>
        <v>0</v>
      </c>
      <c r="O126" s="186"/>
      <c r="P126" s="186"/>
      <c r="Q126" s="186"/>
      <c r="R126" s="7"/>
    </row>
    <row r="127" spans="2:20" s="12" customFormat="1" ht="11.25" customHeight="1" outlineLevel="1">
      <c r="B127" s="13"/>
      <c r="E127" s="123" t="s">
        <v>101</v>
      </c>
      <c r="F127" s="206" t="s">
        <v>102</v>
      </c>
      <c r="G127" s="206">
        <f>734*2</f>
        <v>1468</v>
      </c>
      <c r="H127" s="206">
        <f>734*2</f>
        <v>1468</v>
      </c>
      <c r="I127" s="206">
        <f>734*2</f>
        <v>1468</v>
      </c>
      <c r="J127" s="124"/>
      <c r="K127" s="125">
        <f>32</f>
        <v>32</v>
      </c>
      <c r="L127" s="126"/>
      <c r="M127" s="126"/>
      <c r="R127" s="14"/>
      <c r="T127" s="15"/>
    </row>
    <row r="128" spans="2:20" ht="11.25" customHeight="1" outlineLevel="1">
      <c r="B128" s="6"/>
      <c r="C128" s="111"/>
      <c r="D128" s="111" t="s">
        <v>85</v>
      </c>
      <c r="E128" s="113" t="s">
        <v>120</v>
      </c>
      <c r="F128" s="187" t="s">
        <v>121</v>
      </c>
      <c r="G128" s="187"/>
      <c r="H128" s="187"/>
      <c r="I128" s="187"/>
      <c r="J128" s="114" t="s">
        <v>122</v>
      </c>
      <c r="K128" s="115">
        <f>SUM(K129:K129)</f>
        <v>48.599999999999994</v>
      </c>
      <c r="L128" s="185"/>
      <c r="M128" s="185"/>
      <c r="N128" s="186">
        <f>ROUND(L128*K128,2)</f>
        <v>0</v>
      </c>
      <c r="O128" s="186"/>
      <c r="P128" s="186"/>
      <c r="Q128" s="186"/>
      <c r="R128" s="7"/>
    </row>
    <row r="129" spans="2:20" s="12" customFormat="1" ht="11.25" customHeight="1" outlineLevel="1">
      <c r="B129" s="13"/>
      <c r="E129" s="123" t="s">
        <v>101</v>
      </c>
      <c r="F129" s="206" t="s">
        <v>123</v>
      </c>
      <c r="G129" s="206">
        <f>734*2</f>
        <v>1468</v>
      </c>
      <c r="H129" s="206">
        <f>734*2</f>
        <v>1468</v>
      </c>
      <c r="I129" s="206">
        <f>734*2</f>
        <v>1468</v>
      </c>
      <c r="J129" s="124"/>
      <c r="K129" s="125">
        <f>16.2*3</f>
        <v>48.599999999999994</v>
      </c>
      <c r="L129" s="126"/>
      <c r="M129" s="126"/>
      <c r="R129" s="14"/>
      <c r="T129" s="15"/>
    </row>
    <row r="130" spans="2:20" ht="11.25" customHeight="1" outlineLevel="1">
      <c r="B130" s="6"/>
      <c r="C130" s="111"/>
      <c r="D130" s="111" t="s">
        <v>85</v>
      </c>
      <c r="E130" s="113">
        <v>762951004</v>
      </c>
      <c r="F130" s="187" t="s">
        <v>124</v>
      </c>
      <c r="G130" s="187"/>
      <c r="H130" s="187"/>
      <c r="I130" s="187"/>
      <c r="J130" s="114" t="s">
        <v>88</v>
      </c>
      <c r="K130" s="115">
        <f>SUM(K131:K131)</f>
        <v>32</v>
      </c>
      <c r="L130" s="185"/>
      <c r="M130" s="185"/>
      <c r="N130" s="186">
        <f>ROUND(L130*K130,2)</f>
        <v>0</v>
      </c>
      <c r="O130" s="186"/>
      <c r="P130" s="186"/>
      <c r="Q130" s="186"/>
      <c r="R130" s="7"/>
    </row>
    <row r="131" spans="2:20" s="12" customFormat="1" ht="11.25" customHeight="1" outlineLevel="1">
      <c r="B131" s="13"/>
      <c r="E131" s="123" t="s">
        <v>101</v>
      </c>
      <c r="F131" s="206" t="s">
        <v>102</v>
      </c>
      <c r="G131" s="206">
        <f>734*2</f>
        <v>1468</v>
      </c>
      <c r="H131" s="206">
        <f>734*2</f>
        <v>1468</v>
      </c>
      <c r="I131" s="206">
        <f>734*2</f>
        <v>1468</v>
      </c>
      <c r="J131" s="124"/>
      <c r="K131" s="125">
        <f>32</f>
        <v>32</v>
      </c>
      <c r="L131" s="126"/>
      <c r="M131" s="126"/>
      <c r="R131" s="14"/>
      <c r="T131" s="15"/>
    </row>
    <row r="132" spans="2:20" ht="11.25" customHeight="1" outlineLevel="1">
      <c r="B132" s="6"/>
      <c r="C132" s="127"/>
      <c r="D132" s="127" t="s">
        <v>125</v>
      </c>
      <c r="E132" s="128">
        <v>61198144</v>
      </c>
      <c r="F132" s="209" t="s">
        <v>327</v>
      </c>
      <c r="G132" s="209"/>
      <c r="H132" s="209"/>
      <c r="I132" s="209"/>
      <c r="J132" s="129" t="s">
        <v>122</v>
      </c>
      <c r="K132" s="130">
        <f>16.2*3</f>
        <v>48.599999999999994</v>
      </c>
      <c r="L132" s="210"/>
      <c r="M132" s="210"/>
      <c r="N132" s="211">
        <f>ROUND(L132*K132,2)</f>
        <v>0</v>
      </c>
      <c r="O132" s="211"/>
      <c r="P132" s="211"/>
      <c r="Q132" s="211"/>
      <c r="R132" s="7"/>
    </row>
    <row r="133" spans="2:20" ht="11.25" customHeight="1" outlineLevel="1">
      <c r="B133" s="6"/>
      <c r="C133" s="111"/>
      <c r="D133" s="111" t="s">
        <v>85</v>
      </c>
      <c r="E133" s="113">
        <v>762952012</v>
      </c>
      <c r="F133" s="187" t="s">
        <v>126</v>
      </c>
      <c r="G133" s="187"/>
      <c r="H133" s="187"/>
      <c r="I133" s="187"/>
      <c r="J133" s="114" t="s">
        <v>88</v>
      </c>
      <c r="K133" s="115">
        <f>SUM(K134:K134)</f>
        <v>32</v>
      </c>
      <c r="L133" s="185"/>
      <c r="M133" s="185"/>
      <c r="N133" s="186">
        <f>ROUND(L133*K133,2)</f>
        <v>0</v>
      </c>
      <c r="O133" s="186"/>
      <c r="P133" s="186"/>
      <c r="Q133" s="186"/>
      <c r="R133" s="7"/>
    </row>
    <row r="134" spans="2:20" s="12" customFormat="1" ht="11.25" customHeight="1" outlineLevel="1">
      <c r="B134" s="13"/>
      <c r="E134" s="123" t="s">
        <v>101</v>
      </c>
      <c r="F134" s="206" t="s">
        <v>102</v>
      </c>
      <c r="G134" s="206">
        <f>734*2</f>
        <v>1468</v>
      </c>
      <c r="H134" s="206">
        <f>734*2</f>
        <v>1468</v>
      </c>
      <c r="I134" s="206">
        <f>734*2</f>
        <v>1468</v>
      </c>
      <c r="J134" s="124"/>
      <c r="K134" s="125">
        <f>32</f>
        <v>32</v>
      </c>
      <c r="L134" s="126"/>
      <c r="M134" s="126"/>
      <c r="R134" s="14"/>
      <c r="T134" s="15"/>
    </row>
    <row r="135" spans="2:20" ht="11.25" customHeight="1" outlineLevel="1">
      <c r="B135" s="6"/>
      <c r="C135" s="127"/>
      <c r="D135" s="127" t="s">
        <v>125</v>
      </c>
      <c r="E135" s="128">
        <v>61198125</v>
      </c>
      <c r="F135" s="209" t="s">
        <v>328</v>
      </c>
      <c r="G135" s="209"/>
      <c r="H135" s="209"/>
      <c r="I135" s="209"/>
      <c r="J135" s="129" t="s">
        <v>88</v>
      </c>
      <c r="K135" s="130">
        <f>K133*1.1</f>
        <v>35.200000000000003</v>
      </c>
      <c r="L135" s="210"/>
      <c r="M135" s="210"/>
      <c r="N135" s="211">
        <f>ROUND(L135*K135,2)</f>
        <v>0</v>
      </c>
      <c r="O135" s="211"/>
      <c r="P135" s="211"/>
      <c r="Q135" s="211"/>
      <c r="R135" s="7"/>
    </row>
    <row r="136" spans="2:20" ht="11.25" customHeight="1" outlineLevel="1">
      <c r="B136" s="6"/>
      <c r="C136" s="111"/>
      <c r="D136" s="111" t="s">
        <v>85</v>
      </c>
      <c r="E136" s="113">
        <v>213141111</v>
      </c>
      <c r="F136" s="187" t="s">
        <v>127</v>
      </c>
      <c r="G136" s="187"/>
      <c r="H136" s="187"/>
      <c r="I136" s="187"/>
      <c r="J136" s="114" t="s">
        <v>88</v>
      </c>
      <c r="K136" s="115">
        <f>SUM(K137:K137)</f>
        <v>287</v>
      </c>
      <c r="L136" s="185"/>
      <c r="M136" s="185"/>
      <c r="N136" s="186">
        <f>ROUND(L136*K136,2)</f>
        <v>0</v>
      </c>
      <c r="O136" s="186"/>
      <c r="P136" s="186"/>
      <c r="Q136" s="186"/>
      <c r="R136" s="7"/>
    </row>
    <row r="137" spans="2:20" s="12" customFormat="1" ht="11.25" customHeight="1" outlineLevel="1">
      <c r="B137" s="13"/>
      <c r="E137" s="123" t="s">
        <v>128</v>
      </c>
      <c r="F137" s="206" t="s">
        <v>129</v>
      </c>
      <c r="G137" s="206">
        <v>602</v>
      </c>
      <c r="H137" s="206">
        <v>602</v>
      </c>
      <c r="I137" s="206">
        <v>602</v>
      </c>
      <c r="J137" s="124"/>
      <c r="K137" s="125">
        <f>287</f>
        <v>287</v>
      </c>
      <c r="L137" s="126"/>
      <c r="M137" s="126"/>
      <c r="R137" s="14"/>
      <c r="T137" s="15"/>
    </row>
    <row r="138" spans="2:20" ht="11.25" customHeight="1" outlineLevel="1">
      <c r="B138" s="6"/>
      <c r="C138" s="127"/>
      <c r="D138" s="127" t="s">
        <v>125</v>
      </c>
      <c r="E138" s="128">
        <v>69311081</v>
      </c>
      <c r="F138" s="209" t="s">
        <v>130</v>
      </c>
      <c r="G138" s="209"/>
      <c r="H138" s="209"/>
      <c r="I138" s="209"/>
      <c r="J138" s="129" t="s">
        <v>88</v>
      </c>
      <c r="K138" s="130">
        <f>K136*1.1</f>
        <v>315.70000000000005</v>
      </c>
      <c r="L138" s="210"/>
      <c r="M138" s="210"/>
      <c r="N138" s="211">
        <f>ROUND(L138*K138,2)</f>
        <v>0</v>
      </c>
      <c r="O138" s="211"/>
      <c r="P138" s="211"/>
      <c r="Q138" s="211"/>
      <c r="R138" s="7"/>
    </row>
    <row r="139" spans="2:20" ht="11.25" customHeight="1" outlineLevel="1">
      <c r="B139" s="6"/>
      <c r="C139" s="111"/>
      <c r="D139" s="111" t="s">
        <v>85</v>
      </c>
      <c r="E139" s="113">
        <v>571908113</v>
      </c>
      <c r="F139" s="187" t="s">
        <v>131</v>
      </c>
      <c r="G139" s="187"/>
      <c r="H139" s="187"/>
      <c r="I139" s="187"/>
      <c r="J139" s="114" t="s">
        <v>88</v>
      </c>
      <c r="K139" s="115">
        <f>SUM(K140:K140)</f>
        <v>287</v>
      </c>
      <c r="L139" s="185"/>
      <c r="M139" s="185"/>
      <c r="N139" s="186">
        <f>ROUND(L139*K139,2)</f>
        <v>0</v>
      </c>
      <c r="O139" s="186"/>
      <c r="P139" s="186"/>
      <c r="Q139" s="186"/>
      <c r="R139" s="7"/>
    </row>
    <row r="140" spans="2:20" s="12" customFormat="1" ht="11.25" customHeight="1" outlineLevel="1">
      <c r="B140" s="13"/>
      <c r="E140" s="123" t="s">
        <v>128</v>
      </c>
      <c r="F140" s="206" t="s">
        <v>129</v>
      </c>
      <c r="G140" s="206">
        <v>602</v>
      </c>
      <c r="H140" s="206">
        <v>602</v>
      </c>
      <c r="I140" s="206">
        <v>602</v>
      </c>
      <c r="J140" s="124"/>
      <c r="K140" s="125">
        <f>287</f>
        <v>287</v>
      </c>
      <c r="L140" s="126"/>
      <c r="M140" s="126"/>
      <c r="R140" s="14"/>
      <c r="T140" s="15"/>
    </row>
    <row r="141" spans="2:20" ht="11.25" customHeight="1" outlineLevel="1">
      <c r="B141" s="6"/>
      <c r="C141" s="111"/>
      <c r="D141" s="111" t="s">
        <v>85</v>
      </c>
      <c r="E141" s="113">
        <v>213141111</v>
      </c>
      <c r="F141" s="187" t="s">
        <v>127</v>
      </c>
      <c r="G141" s="187"/>
      <c r="H141" s="187"/>
      <c r="I141" s="187"/>
      <c r="J141" s="114" t="s">
        <v>88</v>
      </c>
      <c r="K141" s="115">
        <f>SUM(K142:K142)</f>
        <v>69</v>
      </c>
      <c r="L141" s="185"/>
      <c r="M141" s="185"/>
      <c r="N141" s="186">
        <f>ROUND(L141*K141,2)</f>
        <v>0</v>
      </c>
      <c r="O141" s="186"/>
      <c r="P141" s="186"/>
      <c r="Q141" s="186"/>
      <c r="R141" s="7"/>
    </row>
    <row r="142" spans="2:20" s="12" customFormat="1" ht="11.25" customHeight="1" outlineLevel="1">
      <c r="B142" s="13"/>
      <c r="E142" s="123" t="s">
        <v>132</v>
      </c>
      <c r="F142" s="206" t="s">
        <v>133</v>
      </c>
      <c r="G142" s="206">
        <v>602</v>
      </c>
      <c r="H142" s="206">
        <v>602</v>
      </c>
      <c r="I142" s="206">
        <v>602</v>
      </c>
      <c r="J142" s="124"/>
      <c r="K142" s="125">
        <f>69</f>
        <v>69</v>
      </c>
      <c r="L142" s="126"/>
      <c r="M142" s="126"/>
      <c r="R142" s="14"/>
      <c r="T142" s="15"/>
    </row>
    <row r="143" spans="2:20" ht="11.25" customHeight="1" outlineLevel="1">
      <c r="B143" s="6"/>
      <c r="C143" s="127"/>
      <c r="D143" s="127" t="s">
        <v>125</v>
      </c>
      <c r="E143" s="128">
        <v>69311081</v>
      </c>
      <c r="F143" s="209" t="s">
        <v>130</v>
      </c>
      <c r="G143" s="209"/>
      <c r="H143" s="209"/>
      <c r="I143" s="209"/>
      <c r="J143" s="129" t="s">
        <v>88</v>
      </c>
      <c r="K143" s="130">
        <f>K141*1.1</f>
        <v>75.900000000000006</v>
      </c>
      <c r="L143" s="210"/>
      <c r="M143" s="210"/>
      <c r="N143" s="211">
        <f>ROUND(L143*K143,2)</f>
        <v>0</v>
      </c>
      <c r="O143" s="211"/>
      <c r="P143" s="211"/>
      <c r="Q143" s="211"/>
      <c r="R143" s="7"/>
    </row>
    <row r="144" spans="2:20" ht="11.25" customHeight="1" outlineLevel="1">
      <c r="B144" s="6"/>
      <c r="C144" s="111"/>
      <c r="D144" s="111" t="s">
        <v>85</v>
      </c>
      <c r="E144" s="113">
        <v>936009122</v>
      </c>
      <c r="F144" s="187" t="s">
        <v>134</v>
      </c>
      <c r="G144" s="187"/>
      <c r="H144" s="187"/>
      <c r="I144" s="187"/>
      <c r="J144" s="114" t="s">
        <v>88</v>
      </c>
      <c r="K144" s="115">
        <f>SUM(K145:K145)</f>
        <v>69</v>
      </c>
      <c r="L144" s="185"/>
      <c r="M144" s="185"/>
      <c r="N144" s="186">
        <f>ROUND(L144*K144,2)</f>
        <v>0</v>
      </c>
      <c r="O144" s="186"/>
      <c r="P144" s="186"/>
      <c r="Q144" s="186"/>
      <c r="R144" s="7"/>
    </row>
    <row r="145" spans="2:20" s="12" customFormat="1" ht="11.25" customHeight="1" outlineLevel="1">
      <c r="B145" s="13"/>
      <c r="E145" s="123" t="s">
        <v>132</v>
      </c>
      <c r="F145" s="206" t="s">
        <v>133</v>
      </c>
      <c r="G145" s="206">
        <v>602</v>
      </c>
      <c r="H145" s="206">
        <v>602</v>
      </c>
      <c r="I145" s="206">
        <v>602</v>
      </c>
      <c r="J145" s="124"/>
      <c r="K145" s="125">
        <f>69</f>
        <v>69</v>
      </c>
      <c r="L145" s="126"/>
      <c r="M145" s="126"/>
      <c r="R145" s="14"/>
      <c r="T145" s="15"/>
    </row>
    <row r="146" spans="2:20" ht="17.100000000000001" customHeight="1" outlineLevel="1">
      <c r="B146" s="6"/>
      <c r="C146" s="111"/>
      <c r="D146" s="111" t="s">
        <v>85</v>
      </c>
      <c r="E146" s="113">
        <v>916331112</v>
      </c>
      <c r="F146" s="187" t="s">
        <v>135</v>
      </c>
      <c r="G146" s="187"/>
      <c r="H146" s="187"/>
      <c r="I146" s="187"/>
      <c r="J146" s="114" t="s">
        <v>122</v>
      </c>
      <c r="K146" s="115">
        <f>SUM(K147:K147)</f>
        <v>33</v>
      </c>
      <c r="L146" s="185"/>
      <c r="M146" s="185"/>
      <c r="N146" s="186">
        <f>ROUND(L146*K146,2)</f>
        <v>0</v>
      </c>
      <c r="O146" s="186"/>
      <c r="P146" s="186"/>
      <c r="Q146" s="186"/>
      <c r="R146" s="7"/>
    </row>
    <row r="147" spans="2:20" s="12" customFormat="1" ht="22.5" customHeight="1" outlineLevel="1">
      <c r="B147" s="13"/>
      <c r="E147" s="123" t="s">
        <v>136</v>
      </c>
      <c r="F147" s="206" t="s">
        <v>137</v>
      </c>
      <c r="G147" s="206">
        <f>734*2</f>
        <v>1468</v>
      </c>
      <c r="H147" s="206">
        <f>734*2</f>
        <v>1468</v>
      </c>
      <c r="I147" s="206">
        <f>734*2</f>
        <v>1468</v>
      </c>
      <c r="J147" s="124"/>
      <c r="K147" s="125">
        <f>17+16</f>
        <v>33</v>
      </c>
      <c r="L147" s="126"/>
      <c r="M147" s="126"/>
      <c r="R147" s="14"/>
      <c r="T147" s="15"/>
    </row>
    <row r="148" spans="2:20" ht="11.25" customHeight="1" outlineLevel="1">
      <c r="B148" s="6"/>
      <c r="C148" s="127"/>
      <c r="D148" s="127" t="s">
        <v>125</v>
      </c>
      <c r="E148" s="128">
        <v>59217001</v>
      </c>
      <c r="F148" s="209" t="s">
        <v>138</v>
      </c>
      <c r="G148" s="209"/>
      <c r="H148" s="209"/>
      <c r="I148" s="209"/>
      <c r="J148" s="129" t="s">
        <v>122</v>
      </c>
      <c r="K148" s="130">
        <f>K146</f>
        <v>33</v>
      </c>
      <c r="L148" s="210"/>
      <c r="M148" s="210"/>
      <c r="N148" s="211">
        <f>ROUND(L148*K148,2)</f>
        <v>0</v>
      </c>
      <c r="O148" s="211"/>
      <c r="P148" s="211"/>
      <c r="Q148" s="211"/>
      <c r="R148" s="7"/>
    </row>
    <row r="149" spans="2:20" ht="11.25" customHeight="1" outlineLevel="1">
      <c r="B149" s="6"/>
      <c r="C149" s="111"/>
      <c r="D149" s="111" t="s">
        <v>85</v>
      </c>
      <c r="E149" s="113">
        <v>579291111</v>
      </c>
      <c r="F149" s="187" t="s">
        <v>139</v>
      </c>
      <c r="G149" s="187"/>
      <c r="H149" s="187"/>
      <c r="I149" s="187"/>
      <c r="J149" s="114" t="s">
        <v>122</v>
      </c>
      <c r="K149" s="115">
        <f>SUM(K150:K150)</f>
        <v>224</v>
      </c>
      <c r="L149" s="185"/>
      <c r="M149" s="185"/>
      <c r="N149" s="186">
        <f>ROUND(L149*K149,2)</f>
        <v>0</v>
      </c>
      <c r="O149" s="186"/>
      <c r="P149" s="186"/>
      <c r="Q149" s="186"/>
      <c r="R149" s="7"/>
    </row>
    <row r="150" spans="2:20" s="12" customFormat="1" ht="11.25" customHeight="1" outlineLevel="1">
      <c r="B150" s="13"/>
      <c r="E150" s="123" t="s">
        <v>140</v>
      </c>
      <c r="F150" s="206" t="s">
        <v>141</v>
      </c>
      <c r="G150" s="206">
        <v>602</v>
      </c>
      <c r="H150" s="206">
        <v>602</v>
      </c>
      <c r="I150" s="206">
        <v>602</v>
      </c>
      <c r="J150" s="124"/>
      <c r="K150" s="125">
        <f>18+(30+27+17+14+12+9+5+2)+(28+20+16+12+9+5)</f>
        <v>224</v>
      </c>
      <c r="L150" s="126"/>
      <c r="M150" s="126"/>
      <c r="R150" s="14"/>
      <c r="T150" s="15"/>
    </row>
    <row r="151" spans="2:20" s="103" customFormat="1" ht="12.75">
      <c r="B151" s="104"/>
      <c r="C151" s="108"/>
      <c r="D151" s="108" t="s">
        <v>142</v>
      </c>
      <c r="E151" s="108"/>
      <c r="F151" s="108"/>
      <c r="G151" s="108"/>
      <c r="H151" s="108"/>
      <c r="I151" s="108"/>
      <c r="J151" s="110"/>
      <c r="K151" s="108"/>
      <c r="L151" s="122"/>
      <c r="M151" s="122"/>
      <c r="N151" s="193">
        <f>SUM(N152:Q172)</f>
        <v>0</v>
      </c>
      <c r="O151" s="193"/>
      <c r="P151" s="193"/>
      <c r="Q151" s="193"/>
      <c r="R151" s="106"/>
      <c r="T151" s="107"/>
    </row>
    <row r="152" spans="2:20" ht="11.25" customHeight="1" outlineLevel="1">
      <c r="B152" s="6"/>
      <c r="C152" s="111"/>
      <c r="D152" s="111" t="s">
        <v>107</v>
      </c>
      <c r="E152" s="113" t="s">
        <v>143</v>
      </c>
      <c r="F152" s="205" t="s">
        <v>144</v>
      </c>
      <c r="G152" s="205"/>
      <c r="H152" s="205"/>
      <c r="I152" s="205"/>
      <c r="J152" s="114" t="s">
        <v>145</v>
      </c>
      <c r="K152" s="115">
        <v>2</v>
      </c>
      <c r="L152" s="207"/>
      <c r="M152" s="207"/>
      <c r="N152" s="208">
        <f t="shared" ref="N152:N167" si="0">ROUND(L152*K152,2)</f>
        <v>0</v>
      </c>
      <c r="O152" s="208"/>
      <c r="P152" s="208"/>
      <c r="Q152" s="208"/>
      <c r="R152" s="7"/>
    </row>
    <row r="153" spans="2:20" ht="20.85" customHeight="1" outlineLevel="1">
      <c r="B153" s="6"/>
      <c r="C153" s="111"/>
      <c r="D153" s="111" t="s">
        <v>107</v>
      </c>
      <c r="E153" s="113" t="s">
        <v>146</v>
      </c>
      <c r="F153" s="205" t="s">
        <v>147</v>
      </c>
      <c r="G153" s="205"/>
      <c r="H153" s="205"/>
      <c r="I153" s="205"/>
      <c r="J153" s="114" t="s">
        <v>145</v>
      </c>
      <c r="K153" s="115">
        <v>1</v>
      </c>
      <c r="L153" s="185"/>
      <c r="M153" s="185"/>
      <c r="N153" s="208">
        <f t="shared" si="0"/>
        <v>0</v>
      </c>
      <c r="O153" s="208"/>
      <c r="P153" s="208"/>
      <c r="Q153" s="208"/>
      <c r="R153" s="7"/>
    </row>
    <row r="154" spans="2:20" ht="18.600000000000001" customHeight="1" outlineLevel="1">
      <c r="B154" s="6"/>
      <c r="C154" s="111"/>
      <c r="D154" s="111" t="s">
        <v>107</v>
      </c>
      <c r="E154" s="113" t="s">
        <v>148</v>
      </c>
      <c r="F154" s="205" t="s">
        <v>149</v>
      </c>
      <c r="G154" s="205"/>
      <c r="H154" s="205"/>
      <c r="I154" s="205"/>
      <c r="J154" s="114" t="s">
        <v>145</v>
      </c>
      <c r="K154" s="115">
        <v>1</v>
      </c>
      <c r="L154" s="185"/>
      <c r="M154" s="185"/>
      <c r="N154" s="186">
        <f t="shared" si="0"/>
        <v>0</v>
      </c>
      <c r="O154" s="186"/>
      <c r="P154" s="186"/>
      <c r="Q154" s="186"/>
      <c r="R154" s="7"/>
    </row>
    <row r="155" spans="2:20" ht="20.85" customHeight="1" outlineLevel="1">
      <c r="B155" s="6"/>
      <c r="C155" s="111"/>
      <c r="D155" s="111" t="s">
        <v>107</v>
      </c>
      <c r="E155" s="113" t="s">
        <v>150</v>
      </c>
      <c r="F155" s="205" t="s">
        <v>151</v>
      </c>
      <c r="G155" s="205"/>
      <c r="H155" s="205"/>
      <c r="I155" s="205"/>
      <c r="J155" s="114" t="s">
        <v>145</v>
      </c>
      <c r="K155" s="115">
        <v>1</v>
      </c>
      <c r="L155" s="185"/>
      <c r="M155" s="185"/>
      <c r="N155" s="186">
        <f t="shared" si="0"/>
        <v>0</v>
      </c>
      <c r="O155" s="186"/>
      <c r="P155" s="186"/>
      <c r="Q155" s="186"/>
      <c r="R155" s="7"/>
    </row>
    <row r="156" spans="2:20" ht="11.25" customHeight="1" outlineLevel="1">
      <c r="B156" s="6"/>
      <c r="C156" s="111"/>
      <c r="D156" s="111" t="s">
        <v>107</v>
      </c>
      <c r="E156" s="113" t="s">
        <v>152</v>
      </c>
      <c r="F156" s="205" t="s">
        <v>153</v>
      </c>
      <c r="G156" s="205"/>
      <c r="H156" s="205"/>
      <c r="I156" s="205"/>
      <c r="J156" s="114" t="s">
        <v>145</v>
      </c>
      <c r="K156" s="115">
        <v>1</v>
      </c>
      <c r="L156" s="185"/>
      <c r="M156" s="185"/>
      <c r="N156" s="186">
        <f t="shared" si="0"/>
        <v>0</v>
      </c>
      <c r="O156" s="186"/>
      <c r="P156" s="186"/>
      <c r="Q156" s="186"/>
      <c r="R156" s="7"/>
    </row>
    <row r="157" spans="2:20" ht="27" customHeight="1" outlineLevel="1">
      <c r="B157" s="6"/>
      <c r="C157" s="111"/>
      <c r="D157" s="111" t="s">
        <v>107</v>
      </c>
      <c r="E157" s="113" t="s">
        <v>154</v>
      </c>
      <c r="F157" s="187" t="s">
        <v>155</v>
      </c>
      <c r="G157" s="187"/>
      <c r="H157" s="187"/>
      <c r="I157" s="187"/>
      <c r="J157" s="114" t="s">
        <v>145</v>
      </c>
      <c r="K157" s="115">
        <v>1</v>
      </c>
      <c r="L157" s="185"/>
      <c r="M157" s="185"/>
      <c r="N157" s="186">
        <f t="shared" si="0"/>
        <v>0</v>
      </c>
      <c r="O157" s="186"/>
      <c r="P157" s="186"/>
      <c r="Q157" s="186"/>
      <c r="R157" s="7"/>
    </row>
    <row r="158" spans="2:20" ht="11.25" customHeight="1" outlineLevel="1">
      <c r="B158" s="6"/>
      <c r="C158" s="111"/>
      <c r="D158" s="111" t="s">
        <v>107</v>
      </c>
      <c r="E158" s="113" t="s">
        <v>156</v>
      </c>
      <c r="F158" s="205" t="s">
        <v>157</v>
      </c>
      <c r="G158" s="205"/>
      <c r="H158" s="205"/>
      <c r="I158" s="205"/>
      <c r="J158" s="114" t="s">
        <v>145</v>
      </c>
      <c r="K158" s="115">
        <v>1</v>
      </c>
      <c r="L158" s="185"/>
      <c r="M158" s="185"/>
      <c r="N158" s="186">
        <f t="shared" si="0"/>
        <v>0</v>
      </c>
      <c r="O158" s="186"/>
      <c r="P158" s="186"/>
      <c r="Q158" s="186"/>
      <c r="R158" s="7"/>
    </row>
    <row r="159" spans="2:20" ht="11.25" customHeight="1" outlineLevel="1">
      <c r="B159" s="6"/>
      <c r="C159" s="111"/>
      <c r="D159" s="111" t="s">
        <v>107</v>
      </c>
      <c r="E159" s="113" t="s">
        <v>158</v>
      </c>
      <c r="F159" s="205" t="s">
        <v>159</v>
      </c>
      <c r="G159" s="205"/>
      <c r="H159" s="205"/>
      <c r="I159" s="205"/>
      <c r="J159" s="114" t="s">
        <v>145</v>
      </c>
      <c r="K159" s="115">
        <v>1</v>
      </c>
      <c r="L159" s="185"/>
      <c r="M159" s="185"/>
      <c r="N159" s="186">
        <f t="shared" si="0"/>
        <v>0</v>
      </c>
      <c r="O159" s="186"/>
      <c r="P159" s="186"/>
      <c r="Q159" s="186"/>
      <c r="R159" s="7"/>
    </row>
    <row r="160" spans="2:20" ht="19.350000000000001" customHeight="1" outlineLevel="1">
      <c r="B160" s="6"/>
      <c r="C160" s="111"/>
      <c r="D160" s="111" t="s">
        <v>107</v>
      </c>
      <c r="E160" s="113" t="s">
        <v>160</v>
      </c>
      <c r="F160" s="205" t="s">
        <v>161</v>
      </c>
      <c r="G160" s="205"/>
      <c r="H160" s="205"/>
      <c r="I160" s="205"/>
      <c r="J160" s="114" t="s">
        <v>145</v>
      </c>
      <c r="K160" s="115">
        <v>1</v>
      </c>
      <c r="L160" s="185"/>
      <c r="M160" s="185"/>
      <c r="N160" s="186">
        <f t="shared" si="0"/>
        <v>0</v>
      </c>
      <c r="O160" s="186"/>
      <c r="P160" s="186"/>
      <c r="Q160" s="186"/>
      <c r="R160" s="7"/>
    </row>
    <row r="161" spans="2:20" ht="27" customHeight="1" outlineLevel="1">
      <c r="B161" s="6"/>
      <c r="C161" s="111"/>
      <c r="D161" s="111" t="s">
        <v>107</v>
      </c>
      <c r="E161" s="113" t="s">
        <v>162</v>
      </c>
      <c r="F161" s="187" t="s">
        <v>163</v>
      </c>
      <c r="G161" s="187"/>
      <c r="H161" s="187"/>
      <c r="I161" s="187"/>
      <c r="J161" s="114" t="s">
        <v>145</v>
      </c>
      <c r="K161" s="115">
        <v>1</v>
      </c>
      <c r="L161" s="185"/>
      <c r="M161" s="185"/>
      <c r="N161" s="186">
        <f t="shared" si="0"/>
        <v>0</v>
      </c>
      <c r="O161" s="186"/>
      <c r="P161" s="186"/>
      <c r="Q161" s="186"/>
      <c r="R161" s="7"/>
    </row>
    <row r="162" spans="2:20" ht="27" customHeight="1" outlineLevel="1">
      <c r="B162" s="6"/>
      <c r="C162" s="111"/>
      <c r="D162" s="111" t="s">
        <v>107</v>
      </c>
      <c r="E162" s="113" t="s">
        <v>164</v>
      </c>
      <c r="F162" s="187" t="s">
        <v>165</v>
      </c>
      <c r="G162" s="187"/>
      <c r="H162" s="187"/>
      <c r="I162" s="187"/>
      <c r="J162" s="114" t="s">
        <v>145</v>
      </c>
      <c r="K162" s="115">
        <v>1</v>
      </c>
      <c r="L162" s="185"/>
      <c r="M162" s="185"/>
      <c r="N162" s="186">
        <f t="shared" si="0"/>
        <v>0</v>
      </c>
      <c r="O162" s="186"/>
      <c r="P162" s="186"/>
      <c r="Q162" s="186"/>
      <c r="R162" s="7"/>
    </row>
    <row r="163" spans="2:20" ht="11.25" customHeight="1" outlineLevel="1">
      <c r="B163" s="6"/>
      <c r="C163" s="111"/>
      <c r="D163" s="111" t="s">
        <v>107</v>
      </c>
      <c r="E163" s="113" t="s">
        <v>166</v>
      </c>
      <c r="F163" s="187" t="s">
        <v>167</v>
      </c>
      <c r="G163" s="187"/>
      <c r="H163" s="187"/>
      <c r="I163" s="187"/>
      <c r="J163" s="114" t="s">
        <v>145</v>
      </c>
      <c r="K163" s="115">
        <v>7</v>
      </c>
      <c r="L163" s="185"/>
      <c r="M163" s="185"/>
      <c r="N163" s="186">
        <f t="shared" si="0"/>
        <v>0</v>
      </c>
      <c r="O163" s="186"/>
      <c r="P163" s="186"/>
      <c r="Q163" s="186"/>
      <c r="R163" s="7"/>
    </row>
    <row r="164" spans="2:20" ht="11.25" customHeight="1" outlineLevel="1">
      <c r="B164" s="6"/>
      <c r="C164" s="111"/>
      <c r="D164" s="111" t="s">
        <v>107</v>
      </c>
      <c r="E164" s="113" t="s">
        <v>168</v>
      </c>
      <c r="F164" s="205" t="s">
        <v>169</v>
      </c>
      <c r="G164" s="205"/>
      <c r="H164" s="205"/>
      <c r="I164" s="205"/>
      <c r="J164" s="114" t="s">
        <v>145</v>
      </c>
      <c r="K164" s="115">
        <v>1</v>
      </c>
      <c r="L164" s="185"/>
      <c r="M164" s="185"/>
      <c r="N164" s="186">
        <f t="shared" si="0"/>
        <v>0</v>
      </c>
      <c r="O164" s="186"/>
      <c r="P164" s="186"/>
      <c r="Q164" s="186"/>
      <c r="R164" s="7"/>
    </row>
    <row r="165" spans="2:20" ht="11.25" customHeight="1" outlineLevel="1">
      <c r="B165" s="6"/>
      <c r="C165" s="111"/>
      <c r="D165" s="111" t="s">
        <v>107</v>
      </c>
      <c r="E165" s="113" t="s">
        <v>170</v>
      </c>
      <c r="F165" s="205" t="s">
        <v>171</v>
      </c>
      <c r="G165" s="205"/>
      <c r="H165" s="205"/>
      <c r="I165" s="205"/>
      <c r="J165" s="114" t="s">
        <v>145</v>
      </c>
      <c r="K165" s="115">
        <v>1</v>
      </c>
      <c r="L165" s="185"/>
      <c r="M165" s="185"/>
      <c r="N165" s="186">
        <f t="shared" si="0"/>
        <v>0</v>
      </c>
      <c r="O165" s="186"/>
      <c r="P165" s="186"/>
      <c r="Q165" s="186"/>
      <c r="R165" s="7"/>
    </row>
    <row r="166" spans="2:20" ht="11.25" customHeight="1" outlineLevel="1">
      <c r="B166" s="6"/>
      <c r="C166" s="111"/>
      <c r="D166" s="111" t="s">
        <v>107</v>
      </c>
      <c r="E166" s="113" t="s">
        <v>172</v>
      </c>
      <c r="F166" s="205" t="s">
        <v>173</v>
      </c>
      <c r="G166" s="205"/>
      <c r="H166" s="205"/>
      <c r="I166" s="205"/>
      <c r="J166" s="114" t="s">
        <v>145</v>
      </c>
      <c r="K166" s="115">
        <v>1</v>
      </c>
      <c r="L166" s="185"/>
      <c r="M166" s="185"/>
      <c r="N166" s="186">
        <f t="shared" si="0"/>
        <v>0</v>
      </c>
      <c r="O166" s="186"/>
      <c r="P166" s="186"/>
      <c r="Q166" s="186"/>
      <c r="R166" s="7"/>
    </row>
    <row r="167" spans="2:20" ht="11.25" customHeight="1" outlineLevel="1">
      <c r="B167" s="6"/>
      <c r="C167" s="111"/>
      <c r="D167" s="111" t="s">
        <v>107</v>
      </c>
      <c r="E167" s="113" t="s">
        <v>174</v>
      </c>
      <c r="F167" s="187" t="s">
        <v>175</v>
      </c>
      <c r="G167" s="187"/>
      <c r="H167" s="187"/>
      <c r="I167" s="187"/>
      <c r="J167" s="114" t="s">
        <v>145</v>
      </c>
      <c r="K167" s="115">
        <v>2</v>
      </c>
      <c r="L167" s="185"/>
      <c r="M167" s="185"/>
      <c r="N167" s="186">
        <f t="shared" si="0"/>
        <v>0</v>
      </c>
      <c r="O167" s="186"/>
      <c r="P167" s="186"/>
      <c r="Q167" s="186"/>
      <c r="R167" s="7"/>
    </row>
    <row r="168" spans="2:20" ht="11.25" customHeight="1" outlineLevel="1">
      <c r="B168" s="6"/>
      <c r="C168" s="111"/>
      <c r="D168" s="111" t="s">
        <v>107</v>
      </c>
      <c r="E168" s="113" t="s">
        <v>176</v>
      </c>
      <c r="F168" s="187" t="s">
        <v>177</v>
      </c>
      <c r="G168" s="187"/>
      <c r="H168" s="187"/>
      <c r="I168" s="187"/>
      <c r="J168" s="114" t="s">
        <v>145</v>
      </c>
      <c r="K168" s="115">
        <v>1</v>
      </c>
      <c r="L168" s="185"/>
      <c r="M168" s="185"/>
      <c r="N168" s="186">
        <f>ROUND(L168*K168,2)</f>
        <v>0</v>
      </c>
      <c r="O168" s="186"/>
      <c r="P168" s="186"/>
      <c r="Q168" s="186"/>
      <c r="R168" s="7"/>
    </row>
    <row r="169" spans="2:20" ht="11.25" customHeight="1" outlineLevel="1">
      <c r="B169" s="6"/>
      <c r="C169" s="111"/>
      <c r="D169" s="111" t="s">
        <v>107</v>
      </c>
      <c r="E169" s="113" t="s">
        <v>178</v>
      </c>
      <c r="F169" s="187" t="s">
        <v>179</v>
      </c>
      <c r="G169" s="187"/>
      <c r="H169" s="187"/>
      <c r="I169" s="187"/>
      <c r="J169" s="114" t="s">
        <v>145</v>
      </c>
      <c r="K169" s="115">
        <v>1</v>
      </c>
      <c r="L169" s="185"/>
      <c r="M169" s="185"/>
      <c r="N169" s="186">
        <f>ROUND(L169*K169,2)</f>
        <v>0</v>
      </c>
      <c r="O169" s="186"/>
      <c r="P169" s="186"/>
      <c r="Q169" s="186"/>
      <c r="R169" s="7"/>
    </row>
    <row r="170" spans="2:20" ht="11.25" customHeight="1" outlineLevel="1">
      <c r="B170" s="6"/>
      <c r="C170" s="111"/>
      <c r="D170" s="111" t="s">
        <v>107</v>
      </c>
      <c r="E170" s="113" t="s">
        <v>180</v>
      </c>
      <c r="F170" s="205" t="s">
        <v>181</v>
      </c>
      <c r="G170" s="205"/>
      <c r="H170" s="205"/>
      <c r="I170" s="205"/>
      <c r="J170" s="114" t="s">
        <v>145</v>
      </c>
      <c r="K170" s="115">
        <f>SUM(K152:K169)</f>
        <v>26</v>
      </c>
      <c r="L170" s="185"/>
      <c r="M170" s="185"/>
      <c r="N170" s="186">
        <f>ROUND(L170*K170,2)</f>
        <v>0</v>
      </c>
      <c r="O170" s="186"/>
      <c r="P170" s="186"/>
      <c r="Q170" s="186"/>
      <c r="R170" s="7"/>
    </row>
    <row r="171" spans="2:20" ht="11.25" customHeight="1" outlineLevel="1">
      <c r="B171" s="6"/>
      <c r="C171" s="111"/>
      <c r="D171" s="111" t="s">
        <v>107</v>
      </c>
      <c r="E171" s="113" t="s">
        <v>182</v>
      </c>
      <c r="F171" s="205" t="s">
        <v>183</v>
      </c>
      <c r="G171" s="205"/>
      <c r="H171" s="205"/>
      <c r="I171" s="205"/>
      <c r="J171" s="114" t="s">
        <v>184</v>
      </c>
      <c r="K171" s="115">
        <v>1</v>
      </c>
      <c r="L171" s="185"/>
      <c r="M171" s="185"/>
      <c r="N171" s="186">
        <f>ROUND(L171*K171,2)</f>
        <v>0</v>
      </c>
      <c r="O171" s="186"/>
      <c r="P171" s="186"/>
      <c r="Q171" s="186"/>
      <c r="R171" s="7"/>
    </row>
    <row r="172" spans="2:20" ht="11.25" customHeight="1" outlineLevel="1">
      <c r="B172" s="6"/>
      <c r="C172" s="111"/>
      <c r="D172" s="111" t="s">
        <v>107</v>
      </c>
      <c r="E172" s="113" t="s">
        <v>185</v>
      </c>
      <c r="F172" s="205" t="s">
        <v>186</v>
      </c>
      <c r="G172" s="205"/>
      <c r="H172" s="205"/>
      <c r="I172" s="205"/>
      <c r="J172" s="114" t="s">
        <v>184</v>
      </c>
      <c r="K172" s="115">
        <v>1</v>
      </c>
      <c r="L172" s="185"/>
      <c r="M172" s="185"/>
      <c r="N172" s="186">
        <f>ROUND(L172*K172,2)</f>
        <v>0</v>
      </c>
      <c r="O172" s="186"/>
      <c r="P172" s="186"/>
      <c r="Q172" s="186"/>
      <c r="R172" s="7"/>
    </row>
    <row r="173" spans="2:20" s="103" customFormat="1" ht="12.75">
      <c r="B173" s="104"/>
      <c r="C173" s="108"/>
      <c r="D173" s="108" t="s">
        <v>187</v>
      </c>
      <c r="E173" s="108"/>
      <c r="F173" s="108"/>
      <c r="G173" s="108"/>
      <c r="H173" s="108"/>
      <c r="I173" s="108"/>
      <c r="J173" s="110"/>
      <c r="K173" s="108"/>
      <c r="L173" s="108"/>
      <c r="M173" s="108"/>
      <c r="N173" s="193">
        <f>SUM(N174)</f>
        <v>0</v>
      </c>
      <c r="O173" s="193"/>
      <c r="P173" s="193"/>
      <c r="Q173" s="193"/>
      <c r="R173" s="106"/>
      <c r="T173" s="107"/>
    </row>
    <row r="174" spans="2:20" ht="11.25" customHeight="1" outlineLevel="1">
      <c r="B174" s="6"/>
      <c r="C174" s="111"/>
      <c r="D174" s="111" t="s">
        <v>107</v>
      </c>
      <c r="E174" s="113" t="s">
        <v>188</v>
      </c>
      <c r="F174" s="187" t="s">
        <v>317</v>
      </c>
      <c r="G174" s="187"/>
      <c r="H174" s="187"/>
      <c r="I174" s="187"/>
      <c r="J174" s="114" t="s">
        <v>63</v>
      </c>
      <c r="K174" s="121">
        <v>4.8000000000000001E-2</v>
      </c>
      <c r="L174" s="188">
        <f>N112+N151</f>
        <v>0</v>
      </c>
      <c r="M174" s="188"/>
      <c r="N174" s="186">
        <f>ROUND(L174*K174,2)</f>
        <v>0</v>
      </c>
      <c r="O174" s="186"/>
      <c r="P174" s="186"/>
      <c r="Q174" s="186"/>
      <c r="R174" s="7"/>
    </row>
    <row r="175" spans="2:20" s="103" customFormat="1" ht="15">
      <c r="B175" s="104"/>
      <c r="C175" s="85"/>
      <c r="D175" s="85" t="s">
        <v>94</v>
      </c>
      <c r="E175" s="85"/>
      <c r="F175" s="85"/>
      <c r="G175" s="85"/>
      <c r="H175" s="85"/>
      <c r="I175" s="85"/>
      <c r="J175" s="105"/>
      <c r="K175" s="85"/>
      <c r="L175" s="85"/>
      <c r="M175" s="85"/>
      <c r="N175" s="204">
        <f>N177</f>
        <v>0</v>
      </c>
      <c r="O175" s="204"/>
      <c r="P175" s="204"/>
      <c r="Q175" s="204"/>
      <c r="R175" s="106"/>
      <c r="T175" s="107"/>
    </row>
    <row r="176" spans="2:20" s="96" customFormat="1" ht="12" customHeight="1">
      <c r="B176" s="97"/>
      <c r="C176" s="98" t="s">
        <v>77</v>
      </c>
      <c r="D176" s="99" t="s">
        <v>78</v>
      </c>
      <c r="E176" s="99" t="s">
        <v>47</v>
      </c>
      <c r="F176" s="190" t="s">
        <v>79</v>
      </c>
      <c r="G176" s="190"/>
      <c r="H176" s="190"/>
      <c r="I176" s="190"/>
      <c r="J176" s="100" t="s">
        <v>80</v>
      </c>
      <c r="K176" s="99" t="s">
        <v>81</v>
      </c>
      <c r="L176" s="191" t="s">
        <v>82</v>
      </c>
      <c r="M176" s="191"/>
      <c r="N176" s="192" t="s">
        <v>72</v>
      </c>
      <c r="O176" s="192"/>
      <c r="P176" s="192"/>
      <c r="Q176" s="192"/>
      <c r="R176" s="101"/>
      <c r="T176" s="102"/>
    </row>
    <row r="177" spans="2:20" s="103" customFormat="1" ht="12.75">
      <c r="B177" s="104"/>
      <c r="C177" s="108"/>
      <c r="D177" s="108" t="s">
        <v>95</v>
      </c>
      <c r="E177" s="108"/>
      <c r="F177" s="108"/>
      <c r="G177" s="108"/>
      <c r="H177" s="108"/>
      <c r="I177" s="108"/>
      <c r="J177" s="110"/>
      <c r="K177" s="108"/>
      <c r="L177" s="108"/>
      <c r="M177" s="108"/>
      <c r="N177" s="193">
        <f>SUM(N178:Q193)</f>
        <v>0</v>
      </c>
      <c r="O177" s="193"/>
      <c r="P177" s="193"/>
      <c r="Q177" s="193"/>
      <c r="R177" s="106"/>
      <c r="T177" s="107"/>
    </row>
    <row r="178" spans="2:20" outlineLevel="1">
      <c r="B178" s="6"/>
      <c r="C178" s="111"/>
      <c r="D178" s="137"/>
      <c r="E178" s="138" t="s">
        <v>318</v>
      </c>
      <c r="F178" s="184" t="s">
        <v>323</v>
      </c>
      <c r="G178" s="184"/>
      <c r="H178" s="184"/>
      <c r="I178" s="184"/>
      <c r="J178" s="139" t="s">
        <v>54</v>
      </c>
      <c r="K178" s="140">
        <v>1</v>
      </c>
      <c r="L178" s="185"/>
      <c r="M178" s="185"/>
      <c r="N178" s="186">
        <f t="shared" ref="N178:N193" si="1">ROUND(L178*K178,2)</f>
        <v>0</v>
      </c>
      <c r="O178" s="186"/>
      <c r="P178" s="186"/>
      <c r="Q178" s="186"/>
      <c r="R178" s="7"/>
    </row>
    <row r="179" spans="2:20" outlineLevel="1">
      <c r="B179" s="6"/>
      <c r="C179" s="111"/>
      <c r="D179" s="137"/>
      <c r="E179" s="138" t="s">
        <v>318</v>
      </c>
      <c r="F179" s="184" t="s">
        <v>324</v>
      </c>
      <c r="G179" s="184"/>
      <c r="H179" s="184"/>
      <c r="I179" s="184"/>
      <c r="J179" s="139" t="s">
        <v>54</v>
      </c>
      <c r="K179" s="140">
        <v>1</v>
      </c>
      <c r="L179" s="185"/>
      <c r="M179" s="185"/>
      <c r="N179" s="186">
        <f t="shared" si="1"/>
        <v>0</v>
      </c>
      <c r="O179" s="186"/>
      <c r="P179" s="186"/>
      <c r="Q179" s="186"/>
      <c r="R179" s="7"/>
    </row>
    <row r="180" spans="2:20" outlineLevel="1">
      <c r="B180" s="6"/>
      <c r="C180" s="111"/>
      <c r="D180" s="137"/>
      <c r="E180" s="138"/>
      <c r="F180" s="184"/>
      <c r="G180" s="184"/>
      <c r="H180" s="184"/>
      <c r="I180" s="184"/>
      <c r="J180" s="139"/>
      <c r="K180" s="140"/>
      <c r="L180" s="185"/>
      <c r="M180" s="185"/>
      <c r="N180" s="186">
        <f t="shared" si="1"/>
        <v>0</v>
      </c>
      <c r="O180" s="186"/>
      <c r="P180" s="186"/>
      <c r="Q180" s="186"/>
      <c r="R180" s="7"/>
    </row>
    <row r="181" spans="2:20" outlineLevel="1">
      <c r="B181" s="6"/>
      <c r="C181" s="111"/>
      <c r="D181" s="137"/>
      <c r="E181" s="138"/>
      <c r="F181" s="184"/>
      <c r="G181" s="184"/>
      <c r="H181" s="184"/>
      <c r="I181" s="184"/>
      <c r="J181" s="139"/>
      <c r="K181" s="140"/>
      <c r="L181" s="185"/>
      <c r="M181" s="185"/>
      <c r="N181" s="186">
        <f t="shared" si="1"/>
        <v>0</v>
      </c>
      <c r="O181" s="186"/>
      <c r="P181" s="186"/>
      <c r="Q181" s="186"/>
      <c r="R181" s="7"/>
    </row>
    <row r="182" spans="2:20" outlineLevel="1">
      <c r="B182" s="6"/>
      <c r="C182" s="111"/>
      <c r="D182" s="137"/>
      <c r="E182" s="138"/>
      <c r="F182" s="184"/>
      <c r="G182" s="184"/>
      <c r="H182" s="184"/>
      <c r="I182" s="184"/>
      <c r="J182" s="139"/>
      <c r="K182" s="140"/>
      <c r="L182" s="185"/>
      <c r="M182" s="185"/>
      <c r="N182" s="186">
        <f t="shared" si="1"/>
        <v>0</v>
      </c>
      <c r="O182" s="186"/>
      <c r="P182" s="186"/>
      <c r="Q182" s="186"/>
      <c r="R182" s="7"/>
    </row>
    <row r="183" spans="2:20" outlineLevel="1">
      <c r="B183" s="6"/>
      <c r="C183" s="111"/>
      <c r="D183" s="137"/>
      <c r="E183" s="138"/>
      <c r="F183" s="184"/>
      <c r="G183" s="184"/>
      <c r="H183" s="184"/>
      <c r="I183" s="184"/>
      <c r="J183" s="139"/>
      <c r="K183" s="140"/>
      <c r="L183" s="185"/>
      <c r="M183" s="185"/>
      <c r="N183" s="186">
        <f t="shared" si="1"/>
        <v>0</v>
      </c>
      <c r="O183" s="186"/>
      <c r="P183" s="186"/>
      <c r="Q183" s="186"/>
      <c r="R183" s="7"/>
    </row>
    <row r="184" spans="2:20" outlineLevel="1">
      <c r="B184" s="6"/>
      <c r="C184" s="111"/>
      <c r="D184" s="137"/>
      <c r="E184" s="138"/>
      <c r="F184" s="184"/>
      <c r="G184" s="184"/>
      <c r="H184" s="184"/>
      <c r="I184" s="184"/>
      <c r="J184" s="139"/>
      <c r="K184" s="140"/>
      <c r="L184" s="185"/>
      <c r="M184" s="185"/>
      <c r="N184" s="186">
        <f t="shared" si="1"/>
        <v>0</v>
      </c>
      <c r="O184" s="186"/>
      <c r="P184" s="186"/>
      <c r="Q184" s="186"/>
      <c r="R184" s="7"/>
    </row>
    <row r="185" spans="2:20" outlineLevel="1">
      <c r="B185" s="6"/>
      <c r="C185" s="111"/>
      <c r="D185" s="137"/>
      <c r="E185" s="138"/>
      <c r="F185" s="184"/>
      <c r="G185" s="184"/>
      <c r="H185" s="184"/>
      <c r="I185" s="184"/>
      <c r="J185" s="139"/>
      <c r="K185" s="140"/>
      <c r="L185" s="185"/>
      <c r="M185" s="185"/>
      <c r="N185" s="186">
        <f t="shared" si="1"/>
        <v>0</v>
      </c>
      <c r="O185" s="186"/>
      <c r="P185" s="186"/>
      <c r="Q185" s="186"/>
      <c r="R185" s="7"/>
    </row>
    <row r="186" spans="2:20" outlineLevel="1">
      <c r="B186" s="6"/>
      <c r="C186" s="111"/>
      <c r="D186" s="137"/>
      <c r="E186" s="138"/>
      <c r="F186" s="184"/>
      <c r="G186" s="184"/>
      <c r="H186" s="184"/>
      <c r="I186" s="184"/>
      <c r="J186" s="139"/>
      <c r="K186" s="140"/>
      <c r="L186" s="185"/>
      <c r="M186" s="185"/>
      <c r="N186" s="186">
        <f t="shared" si="1"/>
        <v>0</v>
      </c>
      <c r="O186" s="186"/>
      <c r="P186" s="186"/>
      <c r="Q186" s="186"/>
      <c r="R186" s="7"/>
    </row>
    <row r="187" spans="2:20" outlineLevel="1">
      <c r="B187" s="6"/>
      <c r="C187" s="111"/>
      <c r="D187" s="137"/>
      <c r="E187" s="138"/>
      <c r="F187" s="184"/>
      <c r="G187" s="184"/>
      <c r="H187" s="184"/>
      <c r="I187" s="184"/>
      <c r="J187" s="139"/>
      <c r="K187" s="140"/>
      <c r="L187" s="185"/>
      <c r="M187" s="185"/>
      <c r="N187" s="186">
        <f t="shared" si="1"/>
        <v>0</v>
      </c>
      <c r="O187" s="186"/>
      <c r="P187" s="186"/>
      <c r="Q187" s="186"/>
      <c r="R187" s="7"/>
    </row>
    <row r="188" spans="2:20" outlineLevel="1">
      <c r="B188" s="6"/>
      <c r="C188" s="111"/>
      <c r="D188" s="137"/>
      <c r="E188" s="138"/>
      <c r="F188" s="184"/>
      <c r="G188" s="184"/>
      <c r="H188" s="184"/>
      <c r="I188" s="184"/>
      <c r="J188" s="139"/>
      <c r="K188" s="140"/>
      <c r="L188" s="185"/>
      <c r="M188" s="185"/>
      <c r="N188" s="186">
        <f t="shared" si="1"/>
        <v>0</v>
      </c>
      <c r="O188" s="186"/>
      <c r="P188" s="186"/>
      <c r="Q188" s="186"/>
      <c r="R188" s="7"/>
    </row>
    <row r="189" spans="2:20" outlineLevel="1">
      <c r="B189" s="6"/>
      <c r="C189" s="111"/>
      <c r="D189" s="137"/>
      <c r="E189" s="138"/>
      <c r="F189" s="184"/>
      <c r="G189" s="184"/>
      <c r="H189" s="184"/>
      <c r="I189" s="184"/>
      <c r="J189" s="139"/>
      <c r="K189" s="140"/>
      <c r="L189" s="185"/>
      <c r="M189" s="185"/>
      <c r="N189" s="186">
        <f t="shared" si="1"/>
        <v>0</v>
      </c>
      <c r="O189" s="186"/>
      <c r="P189" s="186"/>
      <c r="Q189" s="186"/>
      <c r="R189" s="7"/>
    </row>
    <row r="190" spans="2:20" outlineLevel="1">
      <c r="B190" s="6"/>
      <c r="C190" s="111"/>
      <c r="D190" s="137"/>
      <c r="E190" s="138"/>
      <c r="F190" s="184"/>
      <c r="G190" s="184"/>
      <c r="H190" s="184"/>
      <c r="I190" s="184"/>
      <c r="J190" s="139"/>
      <c r="K190" s="140"/>
      <c r="L190" s="185"/>
      <c r="M190" s="185"/>
      <c r="N190" s="186">
        <f t="shared" si="1"/>
        <v>0</v>
      </c>
      <c r="O190" s="186"/>
      <c r="P190" s="186"/>
      <c r="Q190" s="186"/>
      <c r="R190" s="7"/>
    </row>
    <row r="191" spans="2:20" outlineLevel="1">
      <c r="B191" s="6"/>
      <c r="C191" s="111"/>
      <c r="D191" s="137"/>
      <c r="E191" s="138"/>
      <c r="F191" s="184"/>
      <c r="G191" s="184"/>
      <c r="H191" s="184"/>
      <c r="I191" s="184"/>
      <c r="J191" s="139"/>
      <c r="K191" s="140"/>
      <c r="L191" s="185"/>
      <c r="M191" s="185"/>
      <c r="N191" s="186">
        <f t="shared" si="1"/>
        <v>0</v>
      </c>
      <c r="O191" s="186"/>
      <c r="P191" s="186"/>
      <c r="Q191" s="186"/>
      <c r="R191" s="7"/>
    </row>
    <row r="192" spans="2:20" outlineLevel="1">
      <c r="B192" s="6"/>
      <c r="C192" s="111"/>
      <c r="D192" s="137"/>
      <c r="E192" s="138"/>
      <c r="F192" s="184"/>
      <c r="G192" s="184"/>
      <c r="H192" s="184"/>
      <c r="I192" s="184"/>
      <c r="J192" s="139"/>
      <c r="K192" s="140"/>
      <c r="L192" s="185"/>
      <c r="M192" s="185"/>
      <c r="N192" s="186">
        <f t="shared" si="1"/>
        <v>0</v>
      </c>
      <c r="O192" s="186"/>
      <c r="P192" s="186"/>
      <c r="Q192" s="186"/>
      <c r="R192" s="7"/>
    </row>
    <row r="193" spans="2:18" ht="11.25" customHeight="1" outlineLevel="1">
      <c r="B193" s="6"/>
      <c r="C193" s="111"/>
      <c r="D193" s="111" t="s">
        <v>85</v>
      </c>
      <c r="E193" s="113" t="s">
        <v>96</v>
      </c>
      <c r="F193" s="187" t="s">
        <v>189</v>
      </c>
      <c r="G193" s="187"/>
      <c r="H193" s="187"/>
      <c r="I193" s="187"/>
      <c r="J193" s="114" t="s">
        <v>63</v>
      </c>
      <c r="K193" s="121"/>
      <c r="L193" s="188">
        <f>SUM(N178:Q192)</f>
        <v>0</v>
      </c>
      <c r="M193" s="188"/>
      <c r="N193" s="186">
        <f t="shared" si="1"/>
        <v>0</v>
      </c>
      <c r="O193" s="186"/>
      <c r="P193" s="186"/>
      <c r="Q193" s="186"/>
      <c r="R193" s="7"/>
    </row>
    <row r="194" spans="2:18">
      <c r="B194" s="40"/>
      <c r="C194" s="41"/>
      <c r="D194" s="41"/>
      <c r="E194" s="41"/>
      <c r="F194" s="41"/>
      <c r="G194" s="41"/>
      <c r="H194" s="41"/>
      <c r="I194" s="41"/>
      <c r="J194" s="77"/>
      <c r="K194" s="41"/>
      <c r="L194" s="41"/>
      <c r="M194" s="41"/>
      <c r="N194" s="41"/>
      <c r="O194" s="41"/>
      <c r="P194" s="41"/>
      <c r="Q194" s="41"/>
      <c r="R194" s="42"/>
    </row>
  </sheetData>
  <mergeCells count="261">
    <mergeCell ref="C2:Q2"/>
    <mergeCell ref="F4:P4"/>
    <mergeCell ref="F5:P5"/>
    <mergeCell ref="O7:P7"/>
    <mergeCell ref="O9:P9"/>
    <mergeCell ref="O10:P10"/>
    <mergeCell ref="F12:I12"/>
    <mergeCell ref="O12:P12"/>
    <mergeCell ref="O13:P13"/>
    <mergeCell ref="O15:P15"/>
    <mergeCell ref="O16:P16"/>
    <mergeCell ref="O18:P18"/>
    <mergeCell ref="O19:P19"/>
    <mergeCell ref="D22:E22"/>
    <mergeCell ref="G22:P22"/>
    <mergeCell ref="D23:E23"/>
    <mergeCell ref="G23:P23"/>
    <mergeCell ref="D24:E24"/>
    <mergeCell ref="G24:P24"/>
    <mergeCell ref="D25:E25"/>
    <mergeCell ref="G25:P25"/>
    <mergeCell ref="M28:P28"/>
    <mergeCell ref="M30:P30"/>
    <mergeCell ref="H32:J32"/>
    <mergeCell ref="M32:P32"/>
    <mergeCell ref="H33:J33"/>
    <mergeCell ref="M33:P33"/>
    <mergeCell ref="L35:P35"/>
    <mergeCell ref="D37:P37"/>
    <mergeCell ref="D38:P43"/>
    <mergeCell ref="C71:Q71"/>
    <mergeCell ref="F73:P73"/>
    <mergeCell ref="F74:P74"/>
    <mergeCell ref="M76:P76"/>
    <mergeCell ref="M78:Q78"/>
    <mergeCell ref="M79:Q79"/>
    <mergeCell ref="C81:G81"/>
    <mergeCell ref="N81:Q81"/>
    <mergeCell ref="N83:Q83"/>
    <mergeCell ref="N84:Q84"/>
    <mergeCell ref="N85:Q85"/>
    <mergeCell ref="N86:Q86"/>
    <mergeCell ref="N87:Q87"/>
    <mergeCell ref="N88:Q88"/>
    <mergeCell ref="N89:Q89"/>
    <mergeCell ref="L91:Q91"/>
    <mergeCell ref="C97:Q97"/>
    <mergeCell ref="F99:P99"/>
    <mergeCell ref="F100:P100"/>
    <mergeCell ref="M102:P102"/>
    <mergeCell ref="M104:Q104"/>
    <mergeCell ref="M105:Q105"/>
    <mergeCell ref="F106:P106"/>
    <mergeCell ref="F107:P107"/>
    <mergeCell ref="F109:I109"/>
    <mergeCell ref="L109:M109"/>
    <mergeCell ref="N109:Q109"/>
    <mergeCell ref="N110:Q110"/>
    <mergeCell ref="N111:Q111"/>
    <mergeCell ref="N112:Q112"/>
    <mergeCell ref="F113:I113"/>
    <mergeCell ref="L113:M113"/>
    <mergeCell ref="N113:Q113"/>
    <mergeCell ref="F114:I114"/>
    <mergeCell ref="F115:I115"/>
    <mergeCell ref="L115:M115"/>
    <mergeCell ref="N115:Q115"/>
    <mergeCell ref="F116:I116"/>
    <mergeCell ref="F117:I117"/>
    <mergeCell ref="L117:M117"/>
    <mergeCell ref="N117:Q117"/>
    <mergeCell ref="F118:I118"/>
    <mergeCell ref="F119:I119"/>
    <mergeCell ref="L119:M119"/>
    <mergeCell ref="N119:Q119"/>
    <mergeCell ref="F120:I120"/>
    <mergeCell ref="F121:I121"/>
    <mergeCell ref="F122:I122"/>
    <mergeCell ref="L122:M122"/>
    <mergeCell ref="N122:Q122"/>
    <mergeCell ref="F123:I123"/>
    <mergeCell ref="F124:I124"/>
    <mergeCell ref="L124:M124"/>
    <mergeCell ref="N124:Q124"/>
    <mergeCell ref="F125:I125"/>
    <mergeCell ref="F126:I126"/>
    <mergeCell ref="L126:M126"/>
    <mergeCell ref="N126:Q126"/>
    <mergeCell ref="F127:I127"/>
    <mergeCell ref="F128:I128"/>
    <mergeCell ref="L128:M128"/>
    <mergeCell ref="N128:Q128"/>
    <mergeCell ref="F129:I129"/>
    <mergeCell ref="F130:I130"/>
    <mergeCell ref="L130:M130"/>
    <mergeCell ref="N130:Q130"/>
    <mergeCell ref="F131:I131"/>
    <mergeCell ref="F132:I132"/>
    <mergeCell ref="L132:M132"/>
    <mergeCell ref="N132:Q132"/>
    <mergeCell ref="F133:I133"/>
    <mergeCell ref="L133:M133"/>
    <mergeCell ref="N133:Q133"/>
    <mergeCell ref="F134:I134"/>
    <mergeCell ref="F135:I135"/>
    <mergeCell ref="L135:M135"/>
    <mergeCell ref="N135:Q135"/>
    <mergeCell ref="F136:I136"/>
    <mergeCell ref="L136:M136"/>
    <mergeCell ref="N136:Q136"/>
    <mergeCell ref="F137:I137"/>
    <mergeCell ref="F138:I138"/>
    <mergeCell ref="L138:M138"/>
    <mergeCell ref="N138:Q138"/>
    <mergeCell ref="F139:I139"/>
    <mergeCell ref="L139:M139"/>
    <mergeCell ref="N139:Q139"/>
    <mergeCell ref="F140:I140"/>
    <mergeCell ref="F141:I141"/>
    <mergeCell ref="L141:M141"/>
    <mergeCell ref="N141:Q141"/>
    <mergeCell ref="F142:I142"/>
    <mergeCell ref="F143:I143"/>
    <mergeCell ref="L143:M143"/>
    <mergeCell ref="N143:Q143"/>
    <mergeCell ref="F144:I144"/>
    <mergeCell ref="L144:M144"/>
    <mergeCell ref="N144:Q144"/>
    <mergeCell ref="F145:I145"/>
    <mergeCell ref="F146:I146"/>
    <mergeCell ref="L146:M146"/>
    <mergeCell ref="N146:Q146"/>
    <mergeCell ref="F147:I147"/>
    <mergeCell ref="F148:I148"/>
    <mergeCell ref="L148:M148"/>
    <mergeCell ref="N148:Q148"/>
    <mergeCell ref="F149:I149"/>
    <mergeCell ref="L149:M149"/>
    <mergeCell ref="N149:Q149"/>
    <mergeCell ref="F150:I150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72:I172"/>
    <mergeCell ref="L172:M172"/>
    <mergeCell ref="N172:Q172"/>
    <mergeCell ref="N173:Q173"/>
    <mergeCell ref="F174:I174"/>
    <mergeCell ref="L174:M174"/>
    <mergeCell ref="N174:Q174"/>
    <mergeCell ref="N175:Q175"/>
    <mergeCell ref="F176:I176"/>
    <mergeCell ref="L176:M176"/>
    <mergeCell ref="N176:Q176"/>
    <mergeCell ref="N177:Q177"/>
    <mergeCell ref="F178:I178"/>
    <mergeCell ref="L178:M178"/>
    <mergeCell ref="N178:Q178"/>
    <mergeCell ref="F179:I179"/>
    <mergeCell ref="L179:M179"/>
    <mergeCell ref="N179:Q179"/>
    <mergeCell ref="F180:I180"/>
    <mergeCell ref="L180:M180"/>
    <mergeCell ref="N180:Q180"/>
    <mergeCell ref="F181:I181"/>
    <mergeCell ref="L181:M181"/>
    <mergeCell ref="N181:Q181"/>
    <mergeCell ref="F182:I182"/>
    <mergeCell ref="L182:M182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3:I193"/>
    <mergeCell ref="L193:M193"/>
    <mergeCell ref="N193:Q193"/>
    <mergeCell ref="F190:I190"/>
    <mergeCell ref="L190:M190"/>
    <mergeCell ref="N190:Q190"/>
    <mergeCell ref="F191:I191"/>
    <mergeCell ref="L191:M191"/>
    <mergeCell ref="N191:Q191"/>
    <mergeCell ref="F192:I192"/>
    <mergeCell ref="L192:M192"/>
    <mergeCell ref="N192:Q192"/>
  </mergeCells>
  <pageMargins left="0.70833333333333304" right="0.70833333333333304" top="0.74791666666666701" bottom="0.74861111111111101" header="0.511811023622047" footer="0.31527777777777799"/>
  <pageSetup paperSize="9" scale="69" fitToHeight="0" orientation="portrait" horizontalDpi="300" verticalDpi="300" r:id="rId1"/>
  <headerFooter>
    <oddFooter>&amp;CStránka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222"/>
  <sheetViews>
    <sheetView showGridLines="0" zoomScale="85" zoomScaleNormal="85" zoomScaleSheetLayoutView="100" workbookViewId="0">
      <pane ySplit="1" topLeftCell="A183" activePane="bottomLeft" state="frozen"/>
      <selection activeCell="C1" sqref="C1"/>
      <selection pane="bottomLeft" activeCell="L83" sqref="L83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22.33203125" style="1" customWidth="1"/>
    <col min="6" max="6" width="13.83203125" style="1" customWidth="1"/>
    <col min="7" max="7" width="11.1640625" style="1" customWidth="1"/>
    <col min="8" max="8" width="12.5" style="1" customWidth="1"/>
    <col min="9" max="9" width="34.33203125" style="1" customWidth="1"/>
    <col min="10" max="10" width="8" style="61" customWidth="1"/>
    <col min="11" max="11" width="13.83203125" style="1" customWidth="1"/>
    <col min="12" max="12" width="12" style="1" customWidth="1"/>
    <col min="13" max="13" width="7.5" style="1" customWidth="1"/>
    <col min="14" max="14" width="6" style="1" customWidth="1"/>
    <col min="15" max="15" width="2" style="1" customWidth="1"/>
    <col min="16" max="16" width="12.5" style="1" customWidth="1"/>
    <col min="17" max="17" width="4.1640625" style="1" customWidth="1"/>
    <col min="18" max="18" width="1.6640625" style="1" customWidth="1"/>
    <col min="19" max="19" width="2" style="1" customWidth="1"/>
    <col min="20" max="20" width="15" style="2" customWidth="1"/>
    <col min="21" max="1024" width="9.33203125" style="1"/>
  </cols>
  <sheetData>
    <row r="1" spans="2:18">
      <c r="B1" s="3"/>
      <c r="C1" s="4"/>
      <c r="D1" s="4"/>
      <c r="E1" s="4"/>
      <c r="F1" s="4"/>
      <c r="G1" s="4"/>
      <c r="H1" s="4"/>
      <c r="I1" s="4"/>
      <c r="J1" s="62"/>
      <c r="K1" s="4"/>
      <c r="L1" s="4"/>
      <c r="M1" s="4"/>
      <c r="N1" s="4"/>
      <c r="O1" s="4"/>
      <c r="P1" s="4"/>
      <c r="Q1" s="4"/>
      <c r="R1" s="5"/>
    </row>
    <row r="2" spans="2:18" ht="20.25">
      <c r="B2" s="6"/>
      <c r="C2" s="167" t="s">
        <v>66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7"/>
    </row>
    <row r="3" spans="2:18">
      <c r="B3" s="6"/>
      <c r="R3" s="7"/>
    </row>
    <row r="4" spans="2:18">
      <c r="B4" s="6"/>
      <c r="D4" s="8" t="s">
        <v>3</v>
      </c>
      <c r="F4" s="194" t="str">
        <f>Rekapitulace!K4</f>
        <v>Revitalizace parku Dlážděnka - Etapa 1B</v>
      </c>
      <c r="G4" s="194"/>
      <c r="H4" s="194"/>
      <c r="I4" s="194"/>
      <c r="J4" s="194"/>
      <c r="K4" s="194"/>
      <c r="L4" s="194"/>
      <c r="M4" s="194"/>
      <c r="N4" s="194"/>
      <c r="O4" s="194"/>
      <c r="P4" s="194"/>
      <c r="R4" s="7"/>
    </row>
    <row r="5" spans="2:18" ht="15.75" customHeight="1">
      <c r="B5" s="6"/>
      <c r="D5" s="9" t="s">
        <v>67</v>
      </c>
      <c r="F5" s="169" t="s">
        <v>190</v>
      </c>
      <c r="G5" s="169"/>
      <c r="H5" s="169"/>
      <c r="I5" s="169"/>
      <c r="J5" s="169"/>
      <c r="K5" s="169"/>
      <c r="L5" s="169"/>
      <c r="M5" s="169"/>
      <c r="N5" s="169"/>
      <c r="O5" s="169"/>
      <c r="P5" s="169"/>
      <c r="R5" s="7"/>
    </row>
    <row r="6" spans="2:18">
      <c r="B6" s="6"/>
      <c r="D6" s="8" t="s">
        <v>5</v>
      </c>
      <c r="F6" s="10"/>
      <c r="M6" s="8" t="s">
        <v>6</v>
      </c>
      <c r="O6" s="10"/>
      <c r="R6" s="7"/>
    </row>
    <row r="7" spans="2:18">
      <c r="B7" s="6"/>
      <c r="D7" s="8" t="s">
        <v>7</v>
      </c>
      <c r="F7" s="10" t="str">
        <f>Rekapitulace!I79</f>
        <v>Park Na Dlážděnce, Praha 8, Libeň</v>
      </c>
      <c r="M7" s="8" t="s">
        <v>9</v>
      </c>
      <c r="O7" s="170"/>
      <c r="P7" s="170"/>
      <c r="R7" s="7"/>
    </row>
    <row r="8" spans="2:18">
      <c r="B8" s="6"/>
      <c r="R8" s="7"/>
    </row>
    <row r="9" spans="2:18">
      <c r="B9" s="6"/>
      <c r="D9" s="8" t="s">
        <v>10</v>
      </c>
      <c r="F9" s="1" t="str">
        <f>Rekapitulace!K8</f>
        <v>MČ Praha 8, Zenklova 1/35, Praha 8 - 180 00</v>
      </c>
      <c r="M9" s="8" t="s">
        <v>12</v>
      </c>
      <c r="O9" s="168"/>
      <c r="P9" s="168"/>
      <c r="R9" s="7"/>
    </row>
    <row r="10" spans="2:18">
      <c r="B10" s="6"/>
      <c r="E10" s="10"/>
      <c r="M10" s="8" t="s">
        <v>13</v>
      </c>
      <c r="O10" s="168"/>
      <c r="P10" s="168"/>
      <c r="R10" s="7"/>
    </row>
    <row r="11" spans="2:18">
      <c r="B11" s="6"/>
      <c r="R11" s="7"/>
    </row>
    <row r="12" spans="2:18">
      <c r="B12" s="6"/>
      <c r="D12" s="8" t="s">
        <v>14</v>
      </c>
      <c r="F12" s="197">
        <f>Rekapitulace!K11</f>
        <v>0</v>
      </c>
      <c r="G12" s="197"/>
      <c r="H12" s="197"/>
      <c r="I12" s="197"/>
      <c r="M12" s="8" t="s">
        <v>12</v>
      </c>
      <c r="O12" s="168" t="str">
        <f>IF(Rekapitulace!AN11="","",Rekapitulace!AN11)</f>
        <v/>
      </c>
      <c r="P12" s="168"/>
      <c r="R12" s="7"/>
    </row>
    <row r="13" spans="2:18">
      <c r="B13" s="6"/>
      <c r="E13" s="10" t="str">
        <f>IF(Rekapitulace!E12="","",Rekapitulace!E12)</f>
        <v xml:space="preserve"> </v>
      </c>
      <c r="M13" s="8" t="s">
        <v>13</v>
      </c>
      <c r="O13" s="168" t="str">
        <f>IF(Rekapitulace!AN12="","",Rekapitulace!AN12)</f>
        <v/>
      </c>
      <c r="P13" s="168"/>
      <c r="R13" s="7"/>
    </row>
    <row r="14" spans="2:18">
      <c r="B14" s="6"/>
      <c r="R14" s="7"/>
    </row>
    <row r="15" spans="2:18">
      <c r="B15" s="6"/>
      <c r="D15" s="8" t="s">
        <v>16</v>
      </c>
      <c r="M15" s="8" t="s">
        <v>12</v>
      </c>
      <c r="O15" s="168"/>
      <c r="P15" s="168"/>
      <c r="R15" s="7"/>
    </row>
    <row r="16" spans="2:18">
      <c r="B16" s="6"/>
      <c r="E16" s="10" t="str">
        <f>Rekapitulace!E15</f>
        <v>Komon Architekti</v>
      </c>
      <c r="M16" s="8" t="s">
        <v>13</v>
      </c>
      <c r="O16" s="168"/>
      <c r="P16" s="168"/>
      <c r="R16" s="7"/>
    </row>
    <row r="17" spans="2:18">
      <c r="B17" s="6"/>
      <c r="R17" s="7"/>
    </row>
    <row r="18" spans="2:18">
      <c r="B18" s="6"/>
      <c r="D18" s="8" t="s">
        <v>18</v>
      </c>
      <c r="M18" s="8" t="s">
        <v>12</v>
      </c>
      <c r="O18" s="168"/>
      <c r="P18" s="168"/>
      <c r="R18" s="7"/>
    </row>
    <row r="19" spans="2:18">
      <c r="B19" s="6"/>
      <c r="E19" s="10" t="str">
        <f>Rekapitulace!E18</f>
        <v>Jakub Kulhavý</v>
      </c>
      <c r="M19" s="8" t="s">
        <v>13</v>
      </c>
      <c r="O19" s="168"/>
      <c r="P19" s="168"/>
      <c r="R19" s="7"/>
    </row>
    <row r="20" spans="2:18">
      <c r="B20" s="6"/>
      <c r="R20" s="7"/>
    </row>
    <row r="21" spans="2:18" outlineLevel="1">
      <c r="B21" s="6"/>
      <c r="D21" s="10" t="s">
        <v>20</v>
      </c>
      <c r="R21" s="7"/>
    </row>
    <row r="22" spans="2:18" hidden="1" outlineLevel="1">
      <c r="B22" s="6"/>
      <c r="D22" s="197" t="str">
        <f>Rekapitulace!E21</f>
        <v>REV01</v>
      </c>
      <c r="E22" s="197"/>
      <c r="F22" s="64">
        <f>Rekapitulace!H21</f>
        <v>44437</v>
      </c>
      <c r="G22" s="181" t="str">
        <f>Rekapitulace!K21</f>
        <v>etapizace projektu</v>
      </c>
      <c r="H22" s="181"/>
      <c r="I22" s="181"/>
      <c r="J22" s="181"/>
      <c r="K22" s="181"/>
      <c r="L22" s="181"/>
      <c r="M22" s="181"/>
      <c r="N22" s="181"/>
      <c r="O22" s="181"/>
      <c r="P22" s="181"/>
      <c r="R22" s="7"/>
    </row>
    <row r="23" spans="2:18" hidden="1" outlineLevel="1">
      <c r="B23" s="6"/>
      <c r="D23" s="197" t="str">
        <f>Rekapitulace!E22</f>
        <v>REV02</v>
      </c>
      <c r="E23" s="197"/>
      <c r="F23" s="64">
        <f>Rekapitulace!H22</f>
        <v>44706</v>
      </c>
      <c r="G23" s="181" t="str">
        <f>Rekapitulace!K22</f>
        <v>úpravy výkazů dle revize PD z 05/2022</v>
      </c>
      <c r="H23" s="181"/>
      <c r="I23" s="181"/>
      <c r="J23" s="181"/>
      <c r="K23" s="181"/>
      <c r="L23" s="181"/>
      <c r="M23" s="181"/>
      <c r="N23" s="181"/>
      <c r="O23" s="181"/>
      <c r="P23" s="181"/>
      <c r="R23" s="7"/>
    </row>
    <row r="24" spans="2:18" outlineLevel="1">
      <c r="B24" s="6"/>
      <c r="D24" s="197" t="str">
        <f>Rekapitulace!E23</f>
        <v>REV04</v>
      </c>
      <c r="E24" s="197"/>
      <c r="F24" s="64">
        <f>Rekapitulace!H23</f>
        <v>45905</v>
      </c>
      <c r="G24" s="181" t="str">
        <f>Rekapitulace!K23</f>
        <v>úprava výkazů dle Objednatele</v>
      </c>
      <c r="H24" s="181"/>
      <c r="I24" s="181"/>
      <c r="J24" s="181"/>
      <c r="K24" s="181"/>
      <c r="L24" s="181"/>
      <c r="M24" s="181"/>
      <c r="N24" s="181"/>
      <c r="O24" s="181"/>
      <c r="P24" s="181"/>
      <c r="R24" s="7"/>
    </row>
    <row r="25" spans="2:18" hidden="1" outlineLevel="1">
      <c r="B25" s="6"/>
      <c r="D25" s="197" t="str">
        <f>Rekapitulace!E24</f>
        <v>REV04</v>
      </c>
      <c r="E25" s="197"/>
      <c r="F25" s="64">
        <f>Rekapitulace!H24</f>
        <v>0</v>
      </c>
      <c r="G25" s="181">
        <f>Rekapitulace!K24</f>
        <v>0</v>
      </c>
      <c r="H25" s="181"/>
      <c r="I25" s="181"/>
      <c r="J25" s="181"/>
      <c r="K25" s="181"/>
      <c r="L25" s="181"/>
      <c r="M25" s="181"/>
      <c r="N25" s="181"/>
      <c r="O25" s="181"/>
      <c r="P25" s="181"/>
      <c r="R25" s="7"/>
    </row>
    <row r="26" spans="2:18">
      <c r="B26" s="6"/>
      <c r="R26" s="7"/>
    </row>
    <row r="27" spans="2:18">
      <c r="B27" s="6"/>
      <c r="D27" s="32"/>
      <c r="E27" s="32"/>
      <c r="F27" s="32"/>
      <c r="G27" s="32"/>
      <c r="H27" s="32"/>
      <c r="I27" s="32"/>
      <c r="J27" s="65"/>
      <c r="K27" s="32"/>
      <c r="L27" s="32"/>
      <c r="M27" s="32"/>
      <c r="N27" s="32"/>
      <c r="O27" s="32"/>
      <c r="P27" s="32"/>
      <c r="R27" s="7"/>
    </row>
    <row r="28" spans="2:18">
      <c r="B28" s="6"/>
      <c r="D28" s="66" t="s">
        <v>69</v>
      </c>
      <c r="M28" s="179">
        <f>N83</f>
        <v>0</v>
      </c>
      <c r="N28" s="179"/>
      <c r="O28" s="179"/>
      <c r="P28" s="179"/>
      <c r="R28" s="7"/>
    </row>
    <row r="29" spans="2:18">
      <c r="B29" s="6"/>
      <c r="R29" s="7"/>
    </row>
    <row r="30" spans="2:18">
      <c r="B30" s="6"/>
      <c r="D30" s="67" t="s">
        <v>28</v>
      </c>
      <c r="M30" s="199">
        <f>ROUND(M28,2)</f>
        <v>0</v>
      </c>
      <c r="N30" s="199"/>
      <c r="O30" s="199"/>
      <c r="P30" s="199"/>
      <c r="R30" s="7"/>
    </row>
    <row r="31" spans="2:18">
      <c r="B31" s="6"/>
      <c r="D31" s="32"/>
      <c r="E31" s="32"/>
      <c r="F31" s="32"/>
      <c r="G31" s="32"/>
      <c r="H31" s="32"/>
      <c r="I31" s="32"/>
      <c r="J31" s="65"/>
      <c r="K31" s="32"/>
      <c r="L31" s="32"/>
      <c r="M31" s="32"/>
      <c r="N31" s="32"/>
      <c r="O31" s="32"/>
      <c r="P31" s="32"/>
      <c r="R31" s="7"/>
    </row>
    <row r="32" spans="2:18">
      <c r="B32" s="6"/>
      <c r="D32" s="22" t="s">
        <v>29</v>
      </c>
      <c r="E32" s="22" t="s">
        <v>30</v>
      </c>
      <c r="F32" s="68">
        <v>0.21</v>
      </c>
      <c r="G32" s="69" t="s">
        <v>31</v>
      </c>
      <c r="H32" s="200">
        <f>M30</f>
        <v>0</v>
      </c>
      <c r="I32" s="200"/>
      <c r="J32" s="200"/>
      <c r="M32" s="200">
        <f>ROUND(H32*F32, 2)</f>
        <v>0</v>
      </c>
      <c r="N32" s="200"/>
      <c r="O32" s="200"/>
      <c r="P32" s="200"/>
      <c r="R32" s="7"/>
    </row>
    <row r="33" spans="2:18">
      <c r="B33" s="6"/>
      <c r="E33" s="22" t="s">
        <v>32</v>
      </c>
      <c r="F33" s="68">
        <v>0.15</v>
      </c>
      <c r="G33" s="69" t="s">
        <v>31</v>
      </c>
      <c r="H33" s="200"/>
      <c r="I33" s="200"/>
      <c r="J33" s="200"/>
      <c r="M33" s="200"/>
      <c r="N33" s="200"/>
      <c r="O33" s="200"/>
      <c r="P33" s="200"/>
      <c r="R33" s="7"/>
    </row>
    <row r="34" spans="2:18">
      <c r="B34" s="6"/>
      <c r="R34" s="7"/>
    </row>
    <row r="35" spans="2:18" ht="15.75">
      <c r="B35" s="6"/>
      <c r="C35" s="60"/>
      <c r="D35" s="70" t="s">
        <v>36</v>
      </c>
      <c r="E35" s="50"/>
      <c r="F35" s="50"/>
      <c r="G35" s="71" t="s">
        <v>37</v>
      </c>
      <c r="H35" s="72" t="s">
        <v>38</v>
      </c>
      <c r="I35" s="50"/>
      <c r="J35" s="73"/>
      <c r="K35" s="50"/>
      <c r="L35" s="201">
        <f>SUM(M30:M33)</f>
        <v>0</v>
      </c>
      <c r="M35" s="201"/>
      <c r="N35" s="201"/>
      <c r="O35" s="201"/>
      <c r="P35" s="201"/>
      <c r="Q35" s="60"/>
      <c r="R35" s="7"/>
    </row>
    <row r="36" spans="2:18">
      <c r="B36" s="6"/>
      <c r="R36" s="7"/>
    </row>
    <row r="37" spans="2:18">
      <c r="B37" s="6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R37" s="7"/>
    </row>
    <row r="38" spans="2:18" ht="18" customHeight="1">
      <c r="B38" s="6"/>
      <c r="D38" s="166" t="str">
        <f>Rekapitulace!D39</f>
        <v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v>
      </c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R38" s="7"/>
    </row>
    <row r="39" spans="2:18" ht="18" customHeight="1">
      <c r="B39" s="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R39" s="7"/>
    </row>
    <row r="40" spans="2:18" ht="18" customHeight="1">
      <c r="B40" s="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R40" s="7"/>
    </row>
    <row r="41" spans="2:18" ht="18" customHeight="1">
      <c r="B41" s="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R41" s="7"/>
    </row>
    <row r="42" spans="2:18" ht="18" customHeight="1">
      <c r="B42" s="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R42" s="7"/>
    </row>
    <row r="43" spans="2:18" ht="27" customHeight="1">
      <c r="B43" s="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R43" s="7"/>
    </row>
    <row r="44" spans="2:18">
      <c r="B44" s="6"/>
      <c r="R44" s="7"/>
    </row>
    <row r="45" spans="2:18">
      <c r="B45" s="6"/>
      <c r="D45" s="31" t="s">
        <v>40</v>
      </c>
      <c r="E45" s="32"/>
      <c r="F45" s="32"/>
      <c r="G45" s="32"/>
      <c r="H45" s="33"/>
      <c r="J45" s="74" t="s">
        <v>41</v>
      </c>
      <c r="K45" s="32"/>
      <c r="L45" s="32"/>
      <c r="M45" s="32"/>
      <c r="N45" s="32"/>
      <c r="O45" s="32"/>
      <c r="P45" s="33"/>
      <c r="R45" s="7"/>
    </row>
    <row r="46" spans="2:18">
      <c r="B46" s="6"/>
      <c r="D46" s="34"/>
      <c r="H46" s="35"/>
      <c r="J46" s="75"/>
      <c r="P46" s="35"/>
      <c r="R46" s="7"/>
    </row>
    <row r="47" spans="2:18">
      <c r="B47" s="6"/>
      <c r="D47" s="34"/>
      <c r="H47" s="35"/>
      <c r="J47" s="75"/>
      <c r="P47" s="35"/>
      <c r="R47" s="7"/>
    </row>
    <row r="48" spans="2:18">
      <c r="B48" s="6"/>
      <c r="D48" s="34"/>
      <c r="H48" s="35"/>
      <c r="J48" s="75"/>
      <c r="P48" s="35"/>
      <c r="R48" s="7"/>
    </row>
    <row r="49" spans="2:18">
      <c r="B49" s="6"/>
      <c r="D49" s="34"/>
      <c r="H49" s="35"/>
      <c r="J49" s="75"/>
      <c r="P49" s="35"/>
      <c r="R49" s="7"/>
    </row>
    <row r="50" spans="2:18">
      <c r="B50" s="6"/>
      <c r="D50" s="34"/>
      <c r="H50" s="35"/>
      <c r="J50" s="75"/>
      <c r="P50" s="35"/>
      <c r="R50" s="7"/>
    </row>
    <row r="51" spans="2:18">
      <c r="B51" s="6"/>
      <c r="D51" s="34"/>
      <c r="H51" s="35"/>
      <c r="J51" s="75"/>
      <c r="P51" s="35"/>
      <c r="R51" s="7"/>
    </row>
    <row r="52" spans="2:18">
      <c r="B52" s="6"/>
      <c r="D52" s="34"/>
      <c r="H52" s="35"/>
      <c r="J52" s="75"/>
      <c r="P52" s="35"/>
      <c r="R52" s="7"/>
    </row>
    <row r="53" spans="2:18">
      <c r="B53" s="6"/>
      <c r="D53" s="34"/>
      <c r="H53" s="35"/>
      <c r="J53" s="75"/>
      <c r="P53" s="35"/>
      <c r="R53" s="7"/>
    </row>
    <row r="54" spans="2:18">
      <c r="B54" s="6"/>
      <c r="D54" s="36" t="s">
        <v>42</v>
      </c>
      <c r="E54" s="37"/>
      <c r="F54" s="37"/>
      <c r="G54" s="38" t="s">
        <v>43</v>
      </c>
      <c r="H54" s="39"/>
      <c r="J54" s="76" t="s">
        <v>42</v>
      </c>
      <c r="K54" s="37"/>
      <c r="L54" s="37"/>
      <c r="M54" s="37"/>
      <c r="N54" s="38" t="s">
        <v>43</v>
      </c>
      <c r="O54" s="37"/>
      <c r="P54" s="39"/>
      <c r="R54" s="7"/>
    </row>
    <row r="55" spans="2:18">
      <c r="B55" s="6"/>
      <c r="R55" s="7"/>
    </row>
    <row r="56" spans="2:18">
      <c r="B56" s="6"/>
      <c r="D56" s="31" t="s">
        <v>44</v>
      </c>
      <c r="E56" s="32"/>
      <c r="F56" s="32"/>
      <c r="G56" s="32"/>
      <c r="H56" s="33"/>
      <c r="J56" s="74" t="s">
        <v>45</v>
      </c>
      <c r="K56" s="32"/>
      <c r="L56" s="32"/>
      <c r="M56" s="32"/>
      <c r="N56" s="32"/>
      <c r="O56" s="32"/>
      <c r="P56" s="33"/>
      <c r="R56" s="7"/>
    </row>
    <row r="57" spans="2:18">
      <c r="B57" s="6"/>
      <c r="D57" s="34"/>
      <c r="H57" s="35"/>
      <c r="J57" s="75"/>
      <c r="P57" s="35"/>
      <c r="R57" s="7"/>
    </row>
    <row r="58" spans="2:18">
      <c r="B58" s="6"/>
      <c r="D58" s="34"/>
      <c r="H58" s="35"/>
      <c r="J58" s="75"/>
      <c r="P58" s="35"/>
      <c r="R58" s="7"/>
    </row>
    <row r="59" spans="2:18">
      <c r="B59" s="6"/>
      <c r="D59" s="34"/>
      <c r="H59" s="35"/>
      <c r="J59" s="75"/>
      <c r="P59" s="35"/>
      <c r="R59" s="7"/>
    </row>
    <row r="60" spans="2:18">
      <c r="B60" s="6"/>
      <c r="D60" s="34"/>
      <c r="H60" s="35"/>
      <c r="J60" s="75"/>
      <c r="P60" s="35"/>
      <c r="R60" s="7"/>
    </row>
    <row r="61" spans="2:18">
      <c r="B61" s="6"/>
      <c r="D61" s="34"/>
      <c r="H61" s="35"/>
      <c r="J61" s="75"/>
      <c r="P61" s="35"/>
      <c r="R61" s="7"/>
    </row>
    <row r="62" spans="2:18">
      <c r="B62" s="6"/>
      <c r="D62" s="34"/>
      <c r="H62" s="35"/>
      <c r="J62" s="75"/>
      <c r="P62" s="35"/>
      <c r="R62" s="7"/>
    </row>
    <row r="63" spans="2:18">
      <c r="B63" s="6"/>
      <c r="D63" s="34"/>
      <c r="H63" s="35"/>
      <c r="J63" s="75"/>
      <c r="P63" s="35"/>
      <c r="R63" s="7"/>
    </row>
    <row r="64" spans="2:18">
      <c r="B64" s="6"/>
      <c r="D64" s="34"/>
      <c r="H64" s="35"/>
      <c r="J64" s="75"/>
      <c r="P64" s="35"/>
      <c r="R64" s="7"/>
    </row>
    <row r="65" spans="2:18">
      <c r="B65" s="6"/>
      <c r="D65" s="36" t="s">
        <v>42</v>
      </c>
      <c r="E65" s="37"/>
      <c r="F65" s="37"/>
      <c r="G65" s="38" t="s">
        <v>43</v>
      </c>
      <c r="H65" s="39"/>
      <c r="J65" s="76" t="s">
        <v>42</v>
      </c>
      <c r="K65" s="37"/>
      <c r="L65" s="37"/>
      <c r="M65" s="37"/>
      <c r="N65" s="38" t="s">
        <v>43</v>
      </c>
      <c r="O65" s="37"/>
      <c r="P65" s="39"/>
      <c r="R65" s="7"/>
    </row>
    <row r="66" spans="2:18">
      <c r="B66" s="40"/>
      <c r="C66" s="41"/>
      <c r="D66" s="41"/>
      <c r="E66" s="41"/>
      <c r="F66" s="41"/>
      <c r="G66" s="41"/>
      <c r="H66" s="41"/>
      <c r="I66" s="41"/>
      <c r="J66" s="77"/>
      <c r="K66" s="41"/>
      <c r="L66" s="41"/>
      <c r="M66" s="41"/>
      <c r="N66" s="41"/>
      <c r="O66" s="41"/>
      <c r="P66" s="41"/>
      <c r="Q66" s="41"/>
      <c r="R66" s="42"/>
    </row>
    <row r="70" spans="2:18">
      <c r="B70" s="3"/>
      <c r="C70" s="4"/>
      <c r="D70" s="4"/>
      <c r="E70" s="4"/>
      <c r="F70" s="4"/>
      <c r="G70" s="4"/>
      <c r="H70" s="4"/>
      <c r="I70" s="4"/>
      <c r="J70" s="62"/>
      <c r="K70" s="4"/>
      <c r="L70" s="4"/>
      <c r="M70" s="4"/>
      <c r="N70" s="4"/>
      <c r="O70" s="4"/>
      <c r="P70" s="4"/>
      <c r="Q70" s="4"/>
      <c r="R70" s="5"/>
    </row>
    <row r="71" spans="2:18" ht="20.25">
      <c r="B71" s="6"/>
      <c r="C71" s="167" t="s">
        <v>70</v>
      </c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7"/>
    </row>
    <row r="72" spans="2:18">
      <c r="B72" s="6"/>
      <c r="R72" s="7"/>
    </row>
    <row r="73" spans="2:18">
      <c r="B73" s="6"/>
      <c r="C73" s="8" t="s">
        <v>3</v>
      </c>
      <c r="F73" s="194" t="str">
        <f>F4</f>
        <v>Revitalizace parku Dlážděnka - Etapa 1B</v>
      </c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R73" s="7"/>
    </row>
    <row r="74" spans="2:18" ht="15.75">
      <c r="B74" s="6"/>
      <c r="C74" s="9" t="s">
        <v>67</v>
      </c>
      <c r="F74" s="169" t="str">
        <f>F5</f>
        <v>SO802 - sadové úpravy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R74" s="7"/>
    </row>
    <row r="75" spans="2:18">
      <c r="B75" s="6"/>
      <c r="R75" s="7"/>
    </row>
    <row r="76" spans="2:18">
      <c r="B76" s="6"/>
      <c r="C76" s="8" t="s">
        <v>7</v>
      </c>
      <c r="F76" s="10" t="str">
        <f>F7</f>
        <v>Park Na Dlážděnce, Praha 8, Libeň</v>
      </c>
      <c r="K76" s="8" t="s">
        <v>9</v>
      </c>
      <c r="M76" s="170"/>
      <c r="N76" s="170"/>
      <c r="O76" s="170"/>
      <c r="P76" s="170"/>
      <c r="R76" s="7"/>
    </row>
    <row r="77" spans="2:18">
      <c r="B77" s="6"/>
      <c r="R77" s="7"/>
    </row>
    <row r="78" spans="2:18">
      <c r="B78" s="6"/>
      <c r="C78" s="8" t="s">
        <v>10</v>
      </c>
      <c r="F78" s="10" t="str">
        <f>F9</f>
        <v>MČ Praha 8, Zenklova 1/35, Praha 8 - 180 00</v>
      </c>
      <c r="K78" s="8" t="s">
        <v>16</v>
      </c>
      <c r="M78" s="168" t="str">
        <f>E16</f>
        <v>Komon Architekti</v>
      </c>
      <c r="N78" s="168"/>
      <c r="O78" s="168"/>
      <c r="P78" s="168"/>
      <c r="Q78" s="168"/>
      <c r="R78" s="7"/>
    </row>
    <row r="79" spans="2:18">
      <c r="B79" s="6"/>
      <c r="C79" s="8" t="s">
        <v>14</v>
      </c>
      <c r="F79" s="10">
        <f>F12</f>
        <v>0</v>
      </c>
      <c r="K79" s="8" t="s">
        <v>18</v>
      </c>
      <c r="M79" s="168" t="str">
        <f>E19</f>
        <v>Jakub Kulhavý</v>
      </c>
      <c r="N79" s="168"/>
      <c r="O79" s="168"/>
      <c r="P79" s="168"/>
      <c r="Q79" s="168"/>
      <c r="R79" s="7"/>
    </row>
    <row r="80" spans="2:18">
      <c r="B80" s="6"/>
      <c r="R80" s="7"/>
    </row>
    <row r="81" spans="2:20">
      <c r="B81" s="6"/>
      <c r="C81" s="198" t="s">
        <v>71</v>
      </c>
      <c r="D81" s="198"/>
      <c r="E81" s="198"/>
      <c r="F81" s="198"/>
      <c r="G81" s="198"/>
      <c r="H81" s="60"/>
      <c r="I81" s="78"/>
      <c r="J81" s="79"/>
      <c r="K81" s="78"/>
      <c r="L81" s="60"/>
      <c r="M81" s="60"/>
      <c r="N81" s="198" t="s">
        <v>72</v>
      </c>
      <c r="O81" s="198"/>
      <c r="P81" s="198"/>
      <c r="Q81" s="198"/>
      <c r="R81" s="7"/>
    </row>
    <row r="82" spans="2:20">
      <c r="B82" s="6"/>
      <c r="I82" s="2"/>
      <c r="K82" s="2"/>
      <c r="R82" s="7"/>
      <c r="T82" s="2">
        <f>T83-N83</f>
        <v>0</v>
      </c>
    </row>
    <row r="83" spans="2:20" ht="15.75">
      <c r="B83" s="6"/>
      <c r="C83" s="80" t="str">
        <f>C112</f>
        <v>Náklady z rozpočtu</v>
      </c>
      <c r="I83" s="81"/>
      <c r="K83" s="82"/>
      <c r="N83" s="159">
        <f>N84+N90</f>
        <v>0</v>
      </c>
      <c r="O83" s="159"/>
      <c r="P83" s="159"/>
      <c r="Q83" s="159"/>
      <c r="R83" s="7"/>
      <c r="T83" s="2">
        <f>SUM(N83:Q92)/3</f>
        <v>0</v>
      </c>
    </row>
    <row r="84" spans="2:20" s="83" customFormat="1" ht="15">
      <c r="B84" s="84"/>
      <c r="D84" s="85" t="str">
        <f>D113</f>
        <v>SU - Sadové úpravy</v>
      </c>
      <c r="J84" s="86"/>
      <c r="K84" s="87"/>
      <c r="N84" s="189">
        <f>SUM(N85:Q89)</f>
        <v>0</v>
      </c>
      <c r="O84" s="189"/>
      <c r="P84" s="189"/>
      <c r="Q84" s="189"/>
      <c r="R84" s="88"/>
      <c r="T84" s="87"/>
    </row>
    <row r="85" spans="2:20" s="89" customFormat="1" ht="12.75">
      <c r="B85" s="90"/>
      <c r="D85" s="91" t="str">
        <f>D114</f>
        <v xml:space="preserve">    4 - Výsadba stromů listnatých a soliterních keřů</v>
      </c>
      <c r="J85" s="92"/>
      <c r="K85" s="93"/>
      <c r="N85" s="196">
        <f>N114</f>
        <v>0</v>
      </c>
      <c r="O85" s="196"/>
      <c r="P85" s="196"/>
      <c r="Q85" s="196"/>
      <c r="R85" s="94"/>
      <c r="T85" s="93"/>
    </row>
    <row r="86" spans="2:20" s="89" customFormat="1" ht="12.75">
      <c r="B86" s="90"/>
      <c r="D86" s="91" t="str">
        <f>D182</f>
        <v xml:space="preserve">    5 - Výsadba keřů - živé ploty</v>
      </c>
      <c r="J86" s="92"/>
      <c r="K86" s="93"/>
      <c r="N86" s="196">
        <f>N182</f>
        <v>0</v>
      </c>
      <c r="O86" s="196"/>
      <c r="P86" s="196"/>
      <c r="Q86" s="196"/>
      <c r="R86" s="94"/>
      <c r="T86" s="93"/>
    </row>
    <row r="87" spans="2:20" s="89" customFormat="1" ht="12.75">
      <c r="B87" s="90"/>
      <c r="D87" s="91" t="str">
        <f>D192</f>
        <v xml:space="preserve">    8 - Rostlinný materiál</v>
      </c>
      <c r="J87" s="92"/>
      <c r="K87" s="93"/>
      <c r="N87" s="196">
        <f>N192</f>
        <v>0</v>
      </c>
      <c r="O87" s="196"/>
      <c r="P87" s="196"/>
      <c r="Q87" s="196"/>
      <c r="R87" s="94"/>
      <c r="T87" s="93"/>
    </row>
    <row r="88" spans="2:20" s="89" customFormat="1" ht="12.75">
      <c r="B88" s="90"/>
      <c r="D88" s="91" t="str">
        <f>D198</f>
        <v xml:space="preserve">    9 - Travnaté plochy</v>
      </c>
      <c r="J88" s="92"/>
      <c r="K88" s="93"/>
      <c r="N88" s="196">
        <f>N198</f>
        <v>0</v>
      </c>
      <c r="O88" s="196"/>
      <c r="P88" s="196"/>
      <c r="Q88" s="196"/>
      <c r="R88" s="94"/>
      <c r="T88" s="93"/>
    </row>
    <row r="89" spans="2:20" s="89" customFormat="1" ht="12.75">
      <c r="B89" s="90"/>
      <c r="D89" s="91" t="str">
        <f>D201</f>
        <v xml:space="preserve">    998 - Přesuny hmot pro HSV</v>
      </c>
      <c r="J89" s="92"/>
      <c r="K89" s="93"/>
      <c r="N89" s="196">
        <f>N201</f>
        <v>0</v>
      </c>
      <c r="O89" s="196"/>
      <c r="P89" s="196"/>
      <c r="Q89" s="196"/>
      <c r="R89" s="94"/>
      <c r="T89" s="93"/>
    </row>
    <row r="90" spans="2:20" s="83" customFormat="1" ht="15">
      <c r="B90" s="84"/>
      <c r="D90" s="85" t="str">
        <f>D203</f>
        <v>OPD - Ostatní práce a dodávky jinde neuvedené</v>
      </c>
      <c r="J90" s="86"/>
      <c r="K90" s="87"/>
      <c r="N90" s="189">
        <f>SUM(N91:Q91)</f>
        <v>0</v>
      </c>
      <c r="O90" s="189"/>
      <c r="P90" s="189"/>
      <c r="Q90" s="189"/>
      <c r="R90" s="88"/>
      <c r="T90" s="87"/>
    </row>
    <row r="91" spans="2:20" s="89" customFormat="1" ht="12.75">
      <c r="B91" s="90"/>
      <c r="D91" s="91" t="str">
        <f>D205</f>
        <v xml:space="preserve">    999.999 - Práce a dodávky jinde neuvedené - vyplní zhotovitel</v>
      </c>
      <c r="J91" s="92"/>
      <c r="K91" s="93"/>
      <c r="N91" s="196">
        <f>N205</f>
        <v>0</v>
      </c>
      <c r="O91" s="196"/>
      <c r="P91" s="196"/>
      <c r="Q91" s="196"/>
      <c r="R91" s="94"/>
      <c r="T91" s="93"/>
    </row>
    <row r="92" spans="2:20">
      <c r="B92" s="6"/>
      <c r="R92" s="7"/>
    </row>
    <row r="93" spans="2:20" ht="15.75">
      <c r="B93" s="6"/>
      <c r="C93" s="59" t="s">
        <v>73</v>
      </c>
      <c r="D93" s="60"/>
      <c r="E93" s="60"/>
      <c r="F93" s="60"/>
      <c r="G93" s="60"/>
      <c r="H93" s="60"/>
      <c r="I93" s="60"/>
      <c r="J93" s="95"/>
      <c r="K93" s="60"/>
      <c r="L93" s="147">
        <f>ROUND(N83,2)</f>
        <v>0</v>
      </c>
      <c r="M93" s="147"/>
      <c r="N93" s="147"/>
      <c r="O93" s="147"/>
      <c r="P93" s="147"/>
      <c r="Q93" s="147"/>
      <c r="R93" s="7"/>
    </row>
    <row r="94" spans="2:20">
      <c r="B94" s="40"/>
      <c r="C94" s="41"/>
      <c r="D94" s="41"/>
      <c r="E94" s="41"/>
      <c r="F94" s="41"/>
      <c r="G94" s="41"/>
      <c r="H94" s="41"/>
      <c r="I94" s="41"/>
      <c r="J94" s="77"/>
      <c r="K94" s="41"/>
      <c r="L94" s="41"/>
      <c r="M94" s="41"/>
      <c r="N94" s="41"/>
      <c r="O94" s="41"/>
      <c r="P94" s="41"/>
      <c r="Q94" s="41"/>
      <c r="R94" s="42"/>
    </row>
    <row r="98" spans="2:20">
      <c r="B98" s="3"/>
      <c r="C98" s="4"/>
      <c r="D98" s="4"/>
      <c r="E98" s="4"/>
      <c r="F98" s="4"/>
      <c r="G98" s="4"/>
      <c r="H98" s="4"/>
      <c r="I98" s="4"/>
      <c r="J98" s="62"/>
      <c r="K98" s="4"/>
      <c r="L98" s="4"/>
      <c r="M98" s="4"/>
      <c r="N98" s="4"/>
      <c r="O98" s="4"/>
      <c r="P98" s="4"/>
      <c r="Q98" s="4"/>
      <c r="R98" s="5"/>
    </row>
    <row r="99" spans="2:20" ht="20.25">
      <c r="B99" s="6"/>
      <c r="C99" s="167" t="s">
        <v>74</v>
      </c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7"/>
    </row>
    <row r="100" spans="2:20" ht="2.25" customHeight="1">
      <c r="B100" s="6"/>
      <c r="R100" s="7"/>
    </row>
    <row r="101" spans="2:20">
      <c r="B101" s="6"/>
      <c r="C101" s="8" t="s">
        <v>3</v>
      </c>
      <c r="F101" s="194" t="str">
        <f>F4</f>
        <v>Revitalizace parku Dlážděnka - Etapa 1B</v>
      </c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R101" s="7"/>
    </row>
    <row r="102" spans="2:20" ht="15.75">
      <c r="B102" s="6"/>
      <c r="C102" s="9" t="s">
        <v>67</v>
      </c>
      <c r="F102" s="169" t="str">
        <f>F5</f>
        <v>SO802 - sadové úpravy</v>
      </c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R102" s="7"/>
    </row>
    <row r="103" spans="2:20">
      <c r="B103" s="6"/>
      <c r="R103" s="7"/>
    </row>
    <row r="104" spans="2:20">
      <c r="B104" s="6"/>
      <c r="C104" s="8" t="s">
        <v>7</v>
      </c>
      <c r="F104" s="10" t="str">
        <f>F7</f>
        <v>Park Na Dlážděnce, Praha 8, Libeň</v>
      </c>
      <c r="K104" s="8" t="s">
        <v>9</v>
      </c>
      <c r="M104" s="170" t="str">
        <f>IF(O8="","",O8)</f>
        <v/>
      </c>
      <c r="N104" s="170"/>
      <c r="O104" s="170"/>
      <c r="P104" s="170"/>
      <c r="R104" s="7"/>
    </row>
    <row r="105" spans="2:20">
      <c r="B105" s="6"/>
      <c r="R105" s="7"/>
    </row>
    <row r="106" spans="2:20">
      <c r="B106" s="6"/>
      <c r="C106" s="8" t="s">
        <v>10</v>
      </c>
      <c r="F106" s="10" t="str">
        <f>F9</f>
        <v>MČ Praha 8, Zenklova 1/35, Praha 8 - 180 00</v>
      </c>
      <c r="K106" s="8" t="s">
        <v>16</v>
      </c>
      <c r="M106" s="168" t="str">
        <f>E16</f>
        <v>Komon Architekti</v>
      </c>
      <c r="N106" s="168"/>
      <c r="O106" s="168"/>
      <c r="P106" s="168"/>
      <c r="Q106" s="168"/>
      <c r="R106" s="7"/>
    </row>
    <row r="107" spans="2:20">
      <c r="B107" s="6"/>
      <c r="C107" s="8" t="s">
        <v>14</v>
      </c>
      <c r="F107" s="10">
        <f>F12</f>
        <v>0</v>
      </c>
      <c r="K107" s="8" t="s">
        <v>18</v>
      </c>
      <c r="M107" s="168" t="str">
        <f>E19</f>
        <v>Jakub Kulhavý</v>
      </c>
      <c r="N107" s="168"/>
      <c r="O107" s="168"/>
      <c r="P107" s="168"/>
      <c r="Q107" s="168"/>
      <c r="R107" s="7"/>
    </row>
    <row r="108" spans="2:20">
      <c r="B108" s="6"/>
      <c r="C108" s="8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R108" s="7"/>
    </row>
    <row r="109" spans="2:20" ht="47.25" customHeight="1">
      <c r="B109" s="6"/>
      <c r="C109" s="8" t="s">
        <v>75</v>
      </c>
      <c r="F109" s="166" t="s">
        <v>76</v>
      </c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R109" s="7"/>
    </row>
    <row r="110" spans="2:20" ht="3.75" customHeight="1">
      <c r="B110" s="6"/>
      <c r="R110" s="7"/>
    </row>
    <row r="111" spans="2:20" s="96" customFormat="1" ht="12" customHeight="1">
      <c r="B111" s="97"/>
      <c r="C111" s="98" t="s">
        <v>77</v>
      </c>
      <c r="D111" s="99" t="s">
        <v>78</v>
      </c>
      <c r="E111" s="99" t="s">
        <v>47</v>
      </c>
      <c r="F111" s="190" t="s">
        <v>79</v>
      </c>
      <c r="G111" s="190"/>
      <c r="H111" s="190"/>
      <c r="I111" s="190"/>
      <c r="J111" s="100" t="s">
        <v>80</v>
      </c>
      <c r="K111" s="99" t="s">
        <v>81</v>
      </c>
      <c r="L111" s="191" t="s">
        <v>82</v>
      </c>
      <c r="M111" s="191"/>
      <c r="N111" s="192" t="s">
        <v>72</v>
      </c>
      <c r="O111" s="192"/>
      <c r="P111" s="192"/>
      <c r="Q111" s="192"/>
      <c r="R111" s="101"/>
      <c r="T111" s="102">
        <f>T112-N112</f>
        <v>0</v>
      </c>
    </row>
    <row r="112" spans="2:20" ht="15.75">
      <c r="B112" s="6"/>
      <c r="C112" s="51" t="s">
        <v>69</v>
      </c>
      <c r="N112" s="195">
        <f>N113+N203</f>
        <v>0</v>
      </c>
      <c r="O112" s="195"/>
      <c r="P112" s="195"/>
      <c r="Q112" s="195"/>
      <c r="R112" s="7"/>
      <c r="T112" s="2">
        <f>SUM(N112:Q222)/4</f>
        <v>0</v>
      </c>
    </row>
    <row r="113" spans="2:23" s="103" customFormat="1" ht="15">
      <c r="B113" s="104"/>
      <c r="D113" s="85" t="s">
        <v>191</v>
      </c>
      <c r="E113" s="85"/>
      <c r="F113" s="85"/>
      <c r="G113" s="85"/>
      <c r="H113" s="85"/>
      <c r="I113" s="85"/>
      <c r="J113" s="105"/>
      <c r="K113" s="85"/>
      <c r="L113" s="85"/>
      <c r="M113" s="85"/>
      <c r="N113" s="189">
        <f>N114+N182+N192+N198+N201</f>
        <v>0</v>
      </c>
      <c r="O113" s="189"/>
      <c r="P113" s="189"/>
      <c r="Q113" s="189"/>
      <c r="R113" s="106"/>
      <c r="T113" s="107"/>
    </row>
    <row r="114" spans="2:23" s="103" customFormat="1" ht="12.75">
      <c r="B114" s="104"/>
      <c r="C114" s="108"/>
      <c r="D114" s="108" t="s">
        <v>192</v>
      </c>
      <c r="E114" s="108"/>
      <c r="F114" s="108"/>
      <c r="G114" s="108"/>
      <c r="H114" s="108"/>
      <c r="I114" s="108"/>
      <c r="J114" s="110"/>
      <c r="K114" s="108"/>
      <c r="L114" s="122"/>
      <c r="M114" s="122"/>
      <c r="N114" s="193">
        <f>SUM(N115:Q181)</f>
        <v>0</v>
      </c>
      <c r="O114" s="193"/>
      <c r="P114" s="193"/>
      <c r="Q114" s="193"/>
      <c r="R114" s="106"/>
      <c r="T114" s="107"/>
    </row>
    <row r="115" spans="2:23" ht="27" customHeight="1" outlineLevel="1">
      <c r="B115" s="6"/>
      <c r="C115" s="111"/>
      <c r="D115" s="111" t="s">
        <v>85</v>
      </c>
      <c r="E115" s="113">
        <v>183101222</v>
      </c>
      <c r="F115" s="187" t="s">
        <v>193</v>
      </c>
      <c r="G115" s="187"/>
      <c r="H115" s="187"/>
      <c r="I115" s="187"/>
      <c r="J115" s="114" t="s">
        <v>145</v>
      </c>
      <c r="K115" s="115">
        <f>SUM(K116:K119)</f>
        <v>9</v>
      </c>
      <c r="L115" s="207"/>
      <c r="M115" s="207"/>
      <c r="N115" s="186">
        <f>ROUND(L115*K115,2)</f>
        <v>0</v>
      </c>
      <c r="O115" s="186"/>
      <c r="P115" s="186"/>
      <c r="Q115" s="186"/>
      <c r="R115" s="7"/>
      <c r="T115" s="131"/>
    </row>
    <row r="116" spans="2:23" s="12" customFormat="1" ht="11.25" outlineLevel="1">
      <c r="B116" s="13"/>
      <c r="E116" s="123" t="s">
        <v>194</v>
      </c>
      <c r="F116" s="206" t="str">
        <f>F193</f>
        <v>Acer ginnala, Ok12-14</v>
      </c>
      <c r="G116" s="206" t="e">
        <f t="shared" ref="G116:I119" si="0">(597)*F116</f>
        <v>#VALUE!</v>
      </c>
      <c r="H116" s="206" t="e">
        <f t="shared" si="0"/>
        <v>#VALUE!</v>
      </c>
      <c r="I116" s="206" t="e">
        <f t="shared" si="0"/>
        <v>#VALUE!</v>
      </c>
      <c r="J116" s="124"/>
      <c r="K116" s="125">
        <f>K193</f>
        <v>2</v>
      </c>
      <c r="L116" s="126"/>
      <c r="M116" s="126"/>
      <c r="R116" s="14"/>
      <c r="T116" s="131"/>
      <c r="U116" s="132"/>
      <c r="V116" s="132"/>
      <c r="W116" s="132"/>
    </row>
    <row r="117" spans="2:23" s="12" customFormat="1" ht="11.25" outlineLevel="1">
      <c r="B117" s="13"/>
      <c r="E117" s="123" t="s">
        <v>194</v>
      </c>
      <c r="F117" s="206" t="str">
        <f>F194</f>
        <v>Aesculus hippocastanum, Ok12-14</v>
      </c>
      <c r="G117" s="206" t="e">
        <f t="shared" si="0"/>
        <v>#VALUE!</v>
      </c>
      <c r="H117" s="206" t="e">
        <f t="shared" si="0"/>
        <v>#VALUE!</v>
      </c>
      <c r="I117" s="206" t="e">
        <f t="shared" si="0"/>
        <v>#VALUE!</v>
      </c>
      <c r="J117" s="124"/>
      <c r="K117" s="125">
        <f>K194</f>
        <v>1</v>
      </c>
      <c r="L117" s="126"/>
      <c r="M117" s="126"/>
      <c r="R117" s="14"/>
      <c r="T117" s="131"/>
      <c r="U117" s="132"/>
      <c r="V117" s="132"/>
      <c r="W117" s="132"/>
    </row>
    <row r="118" spans="2:23" s="12" customFormat="1" ht="11.25" outlineLevel="1">
      <c r="B118" s="13"/>
      <c r="E118" s="123" t="s">
        <v>194</v>
      </c>
      <c r="F118" s="206" t="str">
        <f>F195</f>
        <v>Betula papyrifera, Ok 12-14</v>
      </c>
      <c r="G118" s="206" t="e">
        <f t="shared" si="0"/>
        <v>#VALUE!</v>
      </c>
      <c r="H118" s="206" t="e">
        <f t="shared" si="0"/>
        <v>#VALUE!</v>
      </c>
      <c r="I118" s="206" t="e">
        <f t="shared" si="0"/>
        <v>#VALUE!</v>
      </c>
      <c r="J118" s="124"/>
      <c r="K118" s="125">
        <f>K195</f>
        <v>3</v>
      </c>
      <c r="L118" s="126"/>
      <c r="M118" s="126"/>
      <c r="R118" s="14"/>
      <c r="T118" s="131"/>
      <c r="U118" s="132"/>
      <c r="V118" s="132"/>
      <c r="W118" s="132"/>
    </row>
    <row r="119" spans="2:23" s="12" customFormat="1" ht="11.25" outlineLevel="1">
      <c r="B119" s="13"/>
      <c r="E119" s="123" t="s">
        <v>194</v>
      </c>
      <c r="F119" s="206" t="str">
        <f>F196</f>
        <v>Amelanchier lamarckii, v 200 – 250cm</v>
      </c>
      <c r="G119" s="206" t="e">
        <f t="shared" si="0"/>
        <v>#VALUE!</v>
      </c>
      <c r="H119" s="206" t="e">
        <f t="shared" si="0"/>
        <v>#VALUE!</v>
      </c>
      <c r="I119" s="206" t="e">
        <f t="shared" si="0"/>
        <v>#VALUE!</v>
      </c>
      <c r="J119" s="124"/>
      <c r="K119" s="125">
        <f>K196</f>
        <v>3</v>
      </c>
      <c r="L119" s="126"/>
      <c r="M119" s="126"/>
      <c r="R119" s="14"/>
      <c r="T119" s="131"/>
      <c r="U119" s="132"/>
      <c r="V119" s="132"/>
      <c r="W119" s="132"/>
    </row>
    <row r="120" spans="2:23" ht="27" customHeight="1" outlineLevel="1">
      <c r="B120" s="6"/>
      <c r="C120" s="111"/>
      <c r="D120" s="111" t="s">
        <v>85</v>
      </c>
      <c r="E120" s="113" t="s">
        <v>195</v>
      </c>
      <c r="F120" s="187" t="s">
        <v>196</v>
      </c>
      <c r="G120" s="187"/>
      <c r="H120" s="187"/>
      <c r="I120" s="187"/>
      <c r="J120" s="114" t="s">
        <v>88</v>
      </c>
      <c r="K120" s="115">
        <f>SUM(K121:K125)</f>
        <v>25.489599999999999</v>
      </c>
      <c r="L120" s="185"/>
      <c r="M120" s="185"/>
      <c r="N120" s="186">
        <f>ROUND(L120*K120,2)</f>
        <v>0</v>
      </c>
      <c r="O120" s="186"/>
      <c r="P120" s="186"/>
      <c r="Q120" s="186"/>
      <c r="R120" s="7"/>
      <c r="T120" s="131"/>
    </row>
    <row r="121" spans="2:23" s="12" customFormat="1" ht="11.25" customHeight="1" outlineLevel="1">
      <c r="B121" s="13"/>
      <c r="E121" s="123" t="s">
        <v>197</v>
      </c>
      <c r="F121" s="206" t="s">
        <v>198</v>
      </c>
      <c r="G121" s="206" t="e">
        <f t="shared" ref="G121:I125" si="1">(597)*F121</f>
        <v>#VALUE!</v>
      </c>
      <c r="H121" s="206" t="e">
        <f t="shared" si="1"/>
        <v>#VALUE!</v>
      </c>
      <c r="I121" s="206" t="e">
        <f t="shared" si="1"/>
        <v>#VALUE!</v>
      </c>
      <c r="J121" s="124"/>
      <c r="K121" s="125">
        <f>0.6*0.6*3.14*K116</f>
        <v>2.2608000000000001</v>
      </c>
      <c r="L121" s="126"/>
      <c r="M121" s="126"/>
      <c r="R121" s="14"/>
      <c r="T121" s="131"/>
      <c r="U121" s="132"/>
      <c r="V121" s="132"/>
      <c r="W121" s="132"/>
    </row>
    <row r="122" spans="2:23" s="12" customFormat="1" ht="22.5" customHeight="1" outlineLevel="1">
      <c r="B122" s="13"/>
      <c r="E122" s="123" t="s">
        <v>199</v>
      </c>
      <c r="F122" s="206" t="s">
        <v>198</v>
      </c>
      <c r="G122" s="206" t="e">
        <f t="shared" si="1"/>
        <v>#VALUE!</v>
      </c>
      <c r="H122" s="206" t="e">
        <f t="shared" si="1"/>
        <v>#VALUE!</v>
      </c>
      <c r="I122" s="206" t="e">
        <f t="shared" si="1"/>
        <v>#VALUE!</v>
      </c>
      <c r="J122" s="124"/>
      <c r="K122" s="125">
        <f>0.6*0.6*3.14*K117</f>
        <v>1.1304000000000001</v>
      </c>
      <c r="L122" s="126"/>
      <c r="M122" s="126"/>
      <c r="R122" s="14"/>
      <c r="T122" s="131"/>
      <c r="U122" s="132"/>
      <c r="V122" s="132"/>
      <c r="W122" s="132"/>
    </row>
    <row r="123" spans="2:23" s="12" customFormat="1" ht="22.5" customHeight="1" outlineLevel="1">
      <c r="B123" s="13"/>
      <c r="E123" s="123" t="s">
        <v>200</v>
      </c>
      <c r="F123" s="206" t="s">
        <v>198</v>
      </c>
      <c r="G123" s="206" t="e">
        <f t="shared" si="1"/>
        <v>#VALUE!</v>
      </c>
      <c r="H123" s="206" t="e">
        <f t="shared" si="1"/>
        <v>#VALUE!</v>
      </c>
      <c r="I123" s="206" t="e">
        <f t="shared" si="1"/>
        <v>#VALUE!</v>
      </c>
      <c r="J123" s="124"/>
      <c r="K123" s="125">
        <f>0.6*0.6*3.14*K118</f>
        <v>3.3912000000000004</v>
      </c>
      <c r="L123" s="126"/>
      <c r="M123" s="126"/>
      <c r="R123" s="14"/>
      <c r="T123" s="131"/>
      <c r="U123" s="132"/>
      <c r="V123" s="132"/>
      <c r="W123" s="132"/>
    </row>
    <row r="124" spans="2:23" s="12" customFormat="1" ht="22.5" customHeight="1" outlineLevel="1">
      <c r="B124" s="13"/>
      <c r="E124" s="123" t="s">
        <v>201</v>
      </c>
      <c r="F124" s="206" t="s">
        <v>202</v>
      </c>
      <c r="G124" s="206" t="e">
        <f t="shared" si="1"/>
        <v>#VALUE!</v>
      </c>
      <c r="H124" s="206" t="e">
        <f t="shared" si="1"/>
        <v>#VALUE!</v>
      </c>
      <c r="I124" s="206" t="e">
        <f t="shared" si="1"/>
        <v>#VALUE!</v>
      </c>
      <c r="J124" s="124"/>
      <c r="K124" s="125">
        <f>0.4*0.4*3.14*K119</f>
        <v>1.5072000000000001</v>
      </c>
      <c r="L124" s="126"/>
      <c r="M124" s="126"/>
      <c r="R124" s="14"/>
      <c r="T124" s="131"/>
      <c r="U124" s="132"/>
      <c r="V124" s="132"/>
      <c r="W124" s="132"/>
    </row>
    <row r="125" spans="2:23" s="12" customFormat="1" ht="22.5" customHeight="1" outlineLevel="1">
      <c r="B125" s="13"/>
      <c r="E125" s="123" t="s">
        <v>203</v>
      </c>
      <c r="F125" s="206" t="s">
        <v>204</v>
      </c>
      <c r="G125" s="206" t="e">
        <f t="shared" si="1"/>
        <v>#VALUE!</v>
      </c>
      <c r="H125" s="206" t="e">
        <f t="shared" si="1"/>
        <v>#VALUE!</v>
      </c>
      <c r="I125" s="206" t="e">
        <f t="shared" si="1"/>
        <v>#VALUE!</v>
      </c>
      <c r="J125" s="124"/>
      <c r="K125" s="125">
        <f>43*0.4</f>
        <v>17.2</v>
      </c>
      <c r="L125" s="126"/>
      <c r="M125" s="126"/>
      <c r="R125" s="14"/>
      <c r="T125" s="131"/>
      <c r="U125" s="132"/>
      <c r="V125" s="132"/>
      <c r="W125" s="132"/>
    </row>
    <row r="126" spans="2:23" ht="24.75" customHeight="1" outlineLevel="1">
      <c r="B126" s="6"/>
      <c r="C126" s="111"/>
      <c r="D126" s="111" t="s">
        <v>85</v>
      </c>
      <c r="E126" s="113" t="s">
        <v>205</v>
      </c>
      <c r="F126" s="187" t="s">
        <v>206</v>
      </c>
      <c r="G126" s="187"/>
      <c r="H126" s="187"/>
      <c r="I126" s="187"/>
      <c r="J126" s="114" t="s">
        <v>88</v>
      </c>
      <c r="K126" s="115">
        <f>K120</f>
        <v>25.489599999999999</v>
      </c>
      <c r="L126" s="185"/>
      <c r="M126" s="185"/>
      <c r="N126" s="186">
        <f>ROUND(L126*K126,2)</f>
        <v>0</v>
      </c>
      <c r="O126" s="186"/>
      <c r="P126" s="186"/>
      <c r="Q126" s="186"/>
      <c r="R126" s="7"/>
      <c r="T126" s="131"/>
    </row>
    <row r="127" spans="2:23" ht="27" customHeight="1" outlineLevel="1">
      <c r="B127" s="6"/>
      <c r="C127" s="111"/>
      <c r="D127" s="111" t="s">
        <v>85</v>
      </c>
      <c r="E127" s="113">
        <v>184102115</v>
      </c>
      <c r="F127" s="187" t="s">
        <v>207</v>
      </c>
      <c r="G127" s="187"/>
      <c r="H127" s="187"/>
      <c r="I127" s="187"/>
      <c r="J127" s="114" t="s">
        <v>145</v>
      </c>
      <c r="K127" s="115">
        <f>SUM(K128:K131)</f>
        <v>9</v>
      </c>
      <c r="L127" s="185"/>
      <c r="M127" s="185"/>
      <c r="N127" s="186">
        <f>ROUND(L127*K127,2)</f>
        <v>0</v>
      </c>
      <c r="O127" s="186"/>
      <c r="P127" s="186"/>
      <c r="Q127" s="186"/>
      <c r="R127" s="7"/>
      <c r="T127" s="131"/>
    </row>
    <row r="128" spans="2:23" s="12" customFormat="1" ht="11.25" outlineLevel="1">
      <c r="B128" s="13"/>
      <c r="E128" s="123" t="s">
        <v>208</v>
      </c>
      <c r="F128" s="206" t="str">
        <f>F116</f>
        <v>Acer ginnala, Ok12-14</v>
      </c>
      <c r="G128" s="206" t="e">
        <f t="shared" ref="G128:I131" si="2">(597)*F128</f>
        <v>#VALUE!</v>
      </c>
      <c r="H128" s="206" t="e">
        <f t="shared" si="2"/>
        <v>#VALUE!</v>
      </c>
      <c r="I128" s="206" t="e">
        <f t="shared" si="2"/>
        <v>#VALUE!</v>
      </c>
      <c r="J128" s="124"/>
      <c r="K128" s="125">
        <f>K116</f>
        <v>2</v>
      </c>
      <c r="L128" s="126"/>
      <c r="M128" s="126"/>
      <c r="R128" s="14"/>
      <c r="T128" s="131"/>
      <c r="U128" s="132"/>
      <c r="V128" s="132"/>
      <c r="W128" s="132"/>
    </row>
    <row r="129" spans="2:23" s="12" customFormat="1" ht="11.25" outlineLevel="1">
      <c r="B129" s="13"/>
      <c r="E129" s="123" t="s">
        <v>208</v>
      </c>
      <c r="F129" s="206" t="str">
        <f>F117</f>
        <v>Aesculus hippocastanum, Ok12-14</v>
      </c>
      <c r="G129" s="206" t="e">
        <f t="shared" si="2"/>
        <v>#VALUE!</v>
      </c>
      <c r="H129" s="206" t="e">
        <f t="shared" si="2"/>
        <v>#VALUE!</v>
      </c>
      <c r="I129" s="206" t="e">
        <f t="shared" si="2"/>
        <v>#VALUE!</v>
      </c>
      <c r="J129" s="124"/>
      <c r="K129" s="125">
        <f>K117</f>
        <v>1</v>
      </c>
      <c r="L129" s="126"/>
      <c r="M129" s="126"/>
      <c r="R129" s="14"/>
      <c r="T129" s="131"/>
      <c r="U129" s="132"/>
      <c r="V129" s="132"/>
      <c r="W129" s="132"/>
    </row>
    <row r="130" spans="2:23" s="12" customFormat="1" ht="11.25" outlineLevel="1">
      <c r="B130" s="13"/>
      <c r="E130" s="123" t="s">
        <v>208</v>
      </c>
      <c r="F130" s="206" t="str">
        <f>F118</f>
        <v>Betula papyrifera, Ok 12-14</v>
      </c>
      <c r="G130" s="206" t="e">
        <f t="shared" si="2"/>
        <v>#VALUE!</v>
      </c>
      <c r="H130" s="206" t="e">
        <f t="shared" si="2"/>
        <v>#VALUE!</v>
      </c>
      <c r="I130" s="206" t="e">
        <f t="shared" si="2"/>
        <v>#VALUE!</v>
      </c>
      <c r="J130" s="124"/>
      <c r="K130" s="125">
        <f>K118</f>
        <v>3</v>
      </c>
      <c r="L130" s="126"/>
      <c r="M130" s="126"/>
      <c r="R130" s="14"/>
      <c r="T130" s="131"/>
      <c r="U130" s="132"/>
      <c r="V130" s="132"/>
      <c r="W130" s="132"/>
    </row>
    <row r="131" spans="2:23" s="12" customFormat="1" ht="11.25" outlineLevel="1">
      <c r="B131" s="13"/>
      <c r="E131" s="123" t="s">
        <v>208</v>
      </c>
      <c r="F131" s="206" t="str">
        <f>F119</f>
        <v>Amelanchier lamarckii, v 200 – 250cm</v>
      </c>
      <c r="G131" s="206" t="e">
        <f t="shared" si="2"/>
        <v>#VALUE!</v>
      </c>
      <c r="H131" s="206" t="e">
        <f t="shared" si="2"/>
        <v>#VALUE!</v>
      </c>
      <c r="I131" s="206" t="e">
        <f t="shared" si="2"/>
        <v>#VALUE!</v>
      </c>
      <c r="J131" s="124"/>
      <c r="K131" s="125">
        <f>K119</f>
        <v>3</v>
      </c>
      <c r="L131" s="126"/>
      <c r="M131" s="126"/>
      <c r="R131" s="14"/>
      <c r="T131" s="131"/>
      <c r="U131" s="132"/>
      <c r="V131" s="132"/>
      <c r="W131" s="132"/>
    </row>
    <row r="132" spans="2:23" ht="11.25" customHeight="1" outlineLevel="1">
      <c r="B132" s="6"/>
      <c r="C132" s="111"/>
      <c r="D132" s="111" t="s">
        <v>85</v>
      </c>
      <c r="E132" s="113">
        <v>184215133</v>
      </c>
      <c r="F132" s="187" t="s">
        <v>209</v>
      </c>
      <c r="G132" s="187"/>
      <c r="H132" s="187"/>
      <c r="I132" s="187"/>
      <c r="J132" s="114" t="s">
        <v>145</v>
      </c>
      <c r="K132" s="115">
        <f>SUM(K133:K136)</f>
        <v>27</v>
      </c>
      <c r="L132" s="185"/>
      <c r="M132" s="185"/>
      <c r="N132" s="186">
        <f>ROUND(L132*K132,2)</f>
        <v>0</v>
      </c>
      <c r="O132" s="186"/>
      <c r="P132" s="186"/>
      <c r="Q132" s="186"/>
      <c r="R132" s="7"/>
      <c r="T132" s="131"/>
    </row>
    <row r="133" spans="2:23" s="12" customFormat="1" ht="11.25" outlineLevel="1">
      <c r="B133" s="13"/>
      <c r="E133" s="123" t="s">
        <v>210</v>
      </c>
      <c r="F133" s="206" t="str">
        <f>F128</f>
        <v>Acer ginnala, Ok12-14</v>
      </c>
      <c r="G133" s="206" t="e">
        <f t="shared" ref="G133:I136" si="3">(597)*F133</f>
        <v>#VALUE!</v>
      </c>
      <c r="H133" s="206" t="e">
        <f t="shared" si="3"/>
        <v>#VALUE!</v>
      </c>
      <c r="I133" s="206" t="e">
        <f t="shared" si="3"/>
        <v>#VALUE!</v>
      </c>
      <c r="J133" s="124">
        <v>3</v>
      </c>
      <c r="K133" s="125">
        <f>K128*J133</f>
        <v>6</v>
      </c>
      <c r="L133" s="126"/>
      <c r="M133" s="126"/>
      <c r="R133" s="14"/>
      <c r="T133" s="131"/>
      <c r="U133" s="132"/>
      <c r="V133" s="132"/>
      <c r="W133" s="132"/>
    </row>
    <row r="134" spans="2:23" s="12" customFormat="1" ht="11.25" outlineLevel="1">
      <c r="B134" s="13"/>
      <c r="E134" s="123" t="s">
        <v>210</v>
      </c>
      <c r="F134" s="206" t="str">
        <f>F129</f>
        <v>Aesculus hippocastanum, Ok12-14</v>
      </c>
      <c r="G134" s="206" t="e">
        <f t="shared" si="3"/>
        <v>#VALUE!</v>
      </c>
      <c r="H134" s="206" t="e">
        <f t="shared" si="3"/>
        <v>#VALUE!</v>
      </c>
      <c r="I134" s="206" t="e">
        <f t="shared" si="3"/>
        <v>#VALUE!</v>
      </c>
      <c r="J134" s="124">
        <v>3</v>
      </c>
      <c r="K134" s="125">
        <f>K129*J134</f>
        <v>3</v>
      </c>
      <c r="L134" s="126"/>
      <c r="M134" s="126"/>
      <c r="R134" s="14"/>
      <c r="T134" s="131"/>
      <c r="U134" s="132"/>
      <c r="V134" s="132"/>
      <c r="W134" s="132"/>
    </row>
    <row r="135" spans="2:23" s="12" customFormat="1" ht="11.25" outlineLevel="1">
      <c r="B135" s="13"/>
      <c r="E135" s="123" t="s">
        <v>210</v>
      </c>
      <c r="F135" s="206" t="str">
        <f>F130</f>
        <v>Betula papyrifera, Ok 12-14</v>
      </c>
      <c r="G135" s="206" t="e">
        <f t="shared" si="3"/>
        <v>#VALUE!</v>
      </c>
      <c r="H135" s="206" t="e">
        <f t="shared" si="3"/>
        <v>#VALUE!</v>
      </c>
      <c r="I135" s="206" t="e">
        <f t="shared" si="3"/>
        <v>#VALUE!</v>
      </c>
      <c r="J135" s="124">
        <v>3</v>
      </c>
      <c r="K135" s="125">
        <f>K130*J135</f>
        <v>9</v>
      </c>
      <c r="L135" s="126"/>
      <c r="M135" s="126"/>
      <c r="R135" s="14"/>
      <c r="T135" s="131"/>
      <c r="U135" s="132"/>
      <c r="V135" s="132"/>
      <c r="W135" s="132"/>
    </row>
    <row r="136" spans="2:23" s="12" customFormat="1" ht="11.25" outlineLevel="1">
      <c r="B136" s="13"/>
      <c r="E136" s="123" t="s">
        <v>210</v>
      </c>
      <c r="F136" s="206" t="str">
        <f>F131</f>
        <v>Amelanchier lamarckii, v 200 – 250cm</v>
      </c>
      <c r="G136" s="206" t="e">
        <f t="shared" si="3"/>
        <v>#VALUE!</v>
      </c>
      <c r="H136" s="206" t="e">
        <f t="shared" si="3"/>
        <v>#VALUE!</v>
      </c>
      <c r="I136" s="206" t="e">
        <f t="shared" si="3"/>
        <v>#VALUE!</v>
      </c>
      <c r="J136" s="124">
        <v>3</v>
      </c>
      <c r="K136" s="125">
        <f>K131*J136</f>
        <v>9</v>
      </c>
      <c r="L136" s="126"/>
      <c r="M136" s="126"/>
      <c r="R136" s="14"/>
      <c r="T136" s="131"/>
      <c r="U136" s="132"/>
      <c r="V136" s="132"/>
      <c r="W136" s="132"/>
    </row>
    <row r="137" spans="2:23" ht="20.85" customHeight="1" outlineLevel="1">
      <c r="B137" s="6"/>
      <c r="C137" s="111"/>
      <c r="D137" s="111" t="s">
        <v>85</v>
      </c>
      <c r="E137" s="113">
        <v>184215412</v>
      </c>
      <c r="F137" s="187" t="s">
        <v>211</v>
      </c>
      <c r="G137" s="187"/>
      <c r="H137" s="187"/>
      <c r="I137" s="187"/>
      <c r="J137" s="114" t="s">
        <v>145</v>
      </c>
      <c r="K137" s="115">
        <f>SUM(K138:K141)</f>
        <v>9</v>
      </c>
      <c r="L137" s="185"/>
      <c r="M137" s="185"/>
      <c r="N137" s="186">
        <f>ROUND(L137*K137,2)</f>
        <v>0</v>
      </c>
      <c r="O137" s="186"/>
      <c r="P137" s="186"/>
      <c r="Q137" s="186"/>
      <c r="R137" s="7"/>
      <c r="T137" s="131"/>
    </row>
    <row r="138" spans="2:23" s="12" customFormat="1" ht="11.25" outlineLevel="1">
      <c r="B138" s="13"/>
      <c r="E138" s="123" t="s">
        <v>212</v>
      </c>
      <c r="F138" s="206" t="str">
        <f>F128</f>
        <v>Acer ginnala, Ok12-14</v>
      </c>
      <c r="G138" s="206" t="e">
        <f t="shared" ref="G138:I141" si="4">(597)*F138</f>
        <v>#VALUE!</v>
      </c>
      <c r="H138" s="206" t="e">
        <f t="shared" si="4"/>
        <v>#VALUE!</v>
      </c>
      <c r="I138" s="206" t="e">
        <f t="shared" si="4"/>
        <v>#VALUE!</v>
      </c>
      <c r="J138" s="124"/>
      <c r="K138" s="125">
        <f>K128</f>
        <v>2</v>
      </c>
      <c r="L138" s="126"/>
      <c r="M138" s="126"/>
      <c r="R138" s="14"/>
      <c r="T138" s="131"/>
      <c r="U138" s="132"/>
      <c r="V138" s="132"/>
      <c r="W138" s="132"/>
    </row>
    <row r="139" spans="2:23" s="12" customFormat="1" ht="11.25" outlineLevel="1">
      <c r="B139" s="13"/>
      <c r="E139" s="123" t="s">
        <v>212</v>
      </c>
      <c r="F139" s="206" t="str">
        <f>F129</f>
        <v>Aesculus hippocastanum, Ok12-14</v>
      </c>
      <c r="G139" s="206" t="e">
        <f t="shared" si="4"/>
        <v>#VALUE!</v>
      </c>
      <c r="H139" s="206" t="e">
        <f t="shared" si="4"/>
        <v>#VALUE!</v>
      </c>
      <c r="I139" s="206" t="e">
        <f t="shared" si="4"/>
        <v>#VALUE!</v>
      </c>
      <c r="J139" s="124"/>
      <c r="K139" s="125">
        <f>K129</f>
        <v>1</v>
      </c>
      <c r="L139" s="126"/>
      <c r="M139" s="126"/>
      <c r="R139" s="14"/>
      <c r="T139" s="131"/>
      <c r="U139" s="132"/>
      <c r="V139" s="132"/>
      <c r="W139" s="132"/>
    </row>
    <row r="140" spans="2:23" s="12" customFormat="1" ht="11.25" outlineLevel="1">
      <c r="B140" s="13"/>
      <c r="E140" s="123" t="s">
        <v>212</v>
      </c>
      <c r="F140" s="206" t="str">
        <f>F130</f>
        <v>Betula papyrifera, Ok 12-14</v>
      </c>
      <c r="G140" s="206" t="e">
        <f t="shared" si="4"/>
        <v>#VALUE!</v>
      </c>
      <c r="H140" s="206" t="e">
        <f t="shared" si="4"/>
        <v>#VALUE!</v>
      </c>
      <c r="I140" s="206" t="e">
        <f t="shared" si="4"/>
        <v>#VALUE!</v>
      </c>
      <c r="J140" s="124"/>
      <c r="K140" s="125">
        <f>K130</f>
        <v>3</v>
      </c>
      <c r="L140" s="126"/>
      <c r="M140" s="126"/>
      <c r="R140" s="14"/>
      <c r="T140" s="131"/>
      <c r="U140" s="132"/>
      <c r="V140" s="132"/>
      <c r="W140" s="132"/>
    </row>
    <row r="141" spans="2:23" s="12" customFormat="1" ht="11.25" outlineLevel="1">
      <c r="B141" s="13"/>
      <c r="E141" s="123" t="s">
        <v>212</v>
      </c>
      <c r="F141" s="206" t="str">
        <f>F131</f>
        <v>Amelanchier lamarckii, v 200 – 250cm</v>
      </c>
      <c r="G141" s="206" t="e">
        <f t="shared" si="4"/>
        <v>#VALUE!</v>
      </c>
      <c r="H141" s="206" t="e">
        <f t="shared" si="4"/>
        <v>#VALUE!</v>
      </c>
      <c r="I141" s="206" t="e">
        <f t="shared" si="4"/>
        <v>#VALUE!</v>
      </c>
      <c r="J141" s="124"/>
      <c r="K141" s="125">
        <f>K131</f>
        <v>3</v>
      </c>
      <c r="L141" s="126"/>
      <c r="M141" s="126"/>
      <c r="R141" s="14"/>
      <c r="T141" s="131"/>
      <c r="U141" s="132"/>
      <c r="V141" s="132"/>
      <c r="W141" s="132"/>
    </row>
    <row r="142" spans="2:23" ht="11.25" customHeight="1" outlineLevel="1">
      <c r="B142" s="6"/>
      <c r="C142" s="111"/>
      <c r="D142" s="111" t="s">
        <v>85</v>
      </c>
      <c r="E142" s="113">
        <v>184808324</v>
      </c>
      <c r="F142" s="187" t="s">
        <v>213</v>
      </c>
      <c r="G142" s="187"/>
      <c r="H142" s="187"/>
      <c r="I142" s="187"/>
      <c r="J142" s="114" t="s">
        <v>145</v>
      </c>
      <c r="K142" s="115">
        <f>SUM(K143:K146)</f>
        <v>9</v>
      </c>
      <c r="L142" s="185"/>
      <c r="M142" s="185"/>
      <c r="N142" s="186">
        <f>ROUND(L142*K142,2)</f>
        <v>0</v>
      </c>
      <c r="O142" s="186"/>
      <c r="P142" s="186"/>
      <c r="Q142" s="186"/>
      <c r="R142" s="7"/>
      <c r="T142" s="131"/>
    </row>
    <row r="143" spans="2:23" s="12" customFormat="1" ht="11.25" outlineLevel="1">
      <c r="B143" s="13"/>
      <c r="E143" s="123" t="s">
        <v>214</v>
      </c>
      <c r="F143" s="206" t="str">
        <f>F138</f>
        <v>Acer ginnala, Ok12-14</v>
      </c>
      <c r="G143" s="206" t="e">
        <f t="shared" ref="G143:I146" si="5">(597)*F143</f>
        <v>#VALUE!</v>
      </c>
      <c r="H143" s="206" t="e">
        <f t="shared" si="5"/>
        <v>#VALUE!</v>
      </c>
      <c r="I143" s="206" t="e">
        <f t="shared" si="5"/>
        <v>#VALUE!</v>
      </c>
      <c r="J143" s="124"/>
      <c r="K143" s="125">
        <f>K138</f>
        <v>2</v>
      </c>
      <c r="L143" s="126"/>
      <c r="M143" s="126"/>
      <c r="R143" s="14"/>
      <c r="T143" s="131"/>
      <c r="U143" s="132"/>
      <c r="V143" s="132"/>
      <c r="W143" s="132"/>
    </row>
    <row r="144" spans="2:23" s="12" customFormat="1" ht="11.25" outlineLevel="1">
      <c r="B144" s="13"/>
      <c r="E144" s="123" t="s">
        <v>214</v>
      </c>
      <c r="F144" s="206" t="str">
        <f>F139</f>
        <v>Aesculus hippocastanum, Ok12-14</v>
      </c>
      <c r="G144" s="206" t="e">
        <f t="shared" si="5"/>
        <v>#VALUE!</v>
      </c>
      <c r="H144" s="206" t="e">
        <f t="shared" si="5"/>
        <v>#VALUE!</v>
      </c>
      <c r="I144" s="206" t="e">
        <f t="shared" si="5"/>
        <v>#VALUE!</v>
      </c>
      <c r="J144" s="124"/>
      <c r="K144" s="125">
        <f>K139</f>
        <v>1</v>
      </c>
      <c r="L144" s="126"/>
      <c r="M144" s="126"/>
      <c r="R144" s="14"/>
      <c r="T144" s="131"/>
      <c r="U144" s="132"/>
      <c r="V144" s="132"/>
      <c r="W144" s="132"/>
    </row>
    <row r="145" spans="2:23" s="12" customFormat="1" ht="11.25" outlineLevel="1">
      <c r="B145" s="13"/>
      <c r="E145" s="123" t="s">
        <v>214</v>
      </c>
      <c r="F145" s="206" t="str">
        <f>F140</f>
        <v>Betula papyrifera, Ok 12-14</v>
      </c>
      <c r="G145" s="206" t="e">
        <f t="shared" si="5"/>
        <v>#VALUE!</v>
      </c>
      <c r="H145" s="206" t="e">
        <f t="shared" si="5"/>
        <v>#VALUE!</v>
      </c>
      <c r="I145" s="206" t="e">
        <f t="shared" si="5"/>
        <v>#VALUE!</v>
      </c>
      <c r="J145" s="124"/>
      <c r="K145" s="125">
        <f>K140</f>
        <v>3</v>
      </c>
      <c r="L145" s="126"/>
      <c r="M145" s="126"/>
      <c r="R145" s="14"/>
      <c r="T145" s="131"/>
      <c r="U145" s="132"/>
      <c r="V145" s="132"/>
      <c r="W145" s="132"/>
    </row>
    <row r="146" spans="2:23" s="12" customFormat="1" ht="11.25" outlineLevel="1">
      <c r="B146" s="13"/>
      <c r="E146" s="123" t="s">
        <v>214</v>
      </c>
      <c r="F146" s="206" t="str">
        <f>F141</f>
        <v>Amelanchier lamarckii, v 200 – 250cm</v>
      </c>
      <c r="G146" s="206" t="e">
        <f t="shared" si="5"/>
        <v>#VALUE!</v>
      </c>
      <c r="H146" s="206" t="e">
        <f t="shared" si="5"/>
        <v>#VALUE!</v>
      </c>
      <c r="I146" s="206" t="e">
        <f t="shared" si="5"/>
        <v>#VALUE!</v>
      </c>
      <c r="J146" s="124"/>
      <c r="K146" s="125">
        <f>K141</f>
        <v>3</v>
      </c>
      <c r="L146" s="126"/>
      <c r="M146" s="126"/>
      <c r="R146" s="14"/>
      <c r="T146" s="131"/>
      <c r="U146" s="132"/>
      <c r="V146" s="132"/>
      <c r="W146" s="132"/>
    </row>
    <row r="147" spans="2:23" ht="11.25" customHeight="1" outlineLevel="1">
      <c r="B147" s="6"/>
      <c r="C147" s="111"/>
      <c r="D147" s="111" t="s">
        <v>107</v>
      </c>
      <c r="E147" s="113" t="s">
        <v>215</v>
      </c>
      <c r="F147" s="187" t="s">
        <v>216</v>
      </c>
      <c r="G147" s="187"/>
      <c r="H147" s="187"/>
      <c r="I147" s="187"/>
      <c r="J147" s="114" t="s">
        <v>145</v>
      </c>
      <c r="K147" s="115">
        <f>SUM(K148:K151)</f>
        <v>9</v>
      </c>
      <c r="L147" s="185"/>
      <c r="M147" s="185"/>
      <c r="N147" s="186">
        <f>ROUND(L147*K147,2)</f>
        <v>0</v>
      </c>
      <c r="O147" s="186"/>
      <c r="P147" s="186"/>
      <c r="Q147" s="186"/>
      <c r="R147" s="7"/>
      <c r="T147" s="131"/>
    </row>
    <row r="148" spans="2:23" s="12" customFormat="1" ht="11.25" outlineLevel="1">
      <c r="B148" s="13"/>
      <c r="E148" s="123" t="s">
        <v>217</v>
      </c>
      <c r="F148" s="206" t="str">
        <f>F143</f>
        <v>Acer ginnala, Ok12-14</v>
      </c>
      <c r="G148" s="206" t="e">
        <f t="shared" ref="G148:I151" si="6">(597)*F148</f>
        <v>#VALUE!</v>
      </c>
      <c r="H148" s="206" t="e">
        <f t="shared" si="6"/>
        <v>#VALUE!</v>
      </c>
      <c r="I148" s="206" t="e">
        <f t="shared" si="6"/>
        <v>#VALUE!</v>
      </c>
      <c r="J148" s="124"/>
      <c r="K148" s="125">
        <f>K143</f>
        <v>2</v>
      </c>
      <c r="L148" s="126"/>
      <c r="M148" s="126"/>
      <c r="R148" s="14"/>
      <c r="T148" s="131"/>
      <c r="U148" s="132"/>
      <c r="V148" s="132"/>
      <c r="W148" s="132"/>
    </row>
    <row r="149" spans="2:23" s="12" customFormat="1" ht="11.25" outlineLevel="1">
      <c r="B149" s="13"/>
      <c r="E149" s="123" t="s">
        <v>217</v>
      </c>
      <c r="F149" s="206" t="str">
        <f>F144</f>
        <v>Aesculus hippocastanum, Ok12-14</v>
      </c>
      <c r="G149" s="206" t="e">
        <f t="shared" si="6"/>
        <v>#VALUE!</v>
      </c>
      <c r="H149" s="206" t="e">
        <f t="shared" si="6"/>
        <v>#VALUE!</v>
      </c>
      <c r="I149" s="206" t="e">
        <f t="shared" si="6"/>
        <v>#VALUE!</v>
      </c>
      <c r="J149" s="124"/>
      <c r="K149" s="125">
        <f>K144</f>
        <v>1</v>
      </c>
      <c r="L149" s="126"/>
      <c r="M149" s="126"/>
      <c r="R149" s="14"/>
      <c r="T149" s="131"/>
      <c r="U149" s="132"/>
      <c r="V149" s="132"/>
      <c r="W149" s="132"/>
    </row>
    <row r="150" spans="2:23" s="12" customFormat="1" ht="11.25" outlineLevel="1">
      <c r="B150" s="13"/>
      <c r="E150" s="123" t="s">
        <v>217</v>
      </c>
      <c r="F150" s="206" t="str">
        <f>F145</f>
        <v>Betula papyrifera, Ok 12-14</v>
      </c>
      <c r="G150" s="206" t="e">
        <f t="shared" si="6"/>
        <v>#VALUE!</v>
      </c>
      <c r="H150" s="206" t="e">
        <f t="shared" si="6"/>
        <v>#VALUE!</v>
      </c>
      <c r="I150" s="206" t="e">
        <f t="shared" si="6"/>
        <v>#VALUE!</v>
      </c>
      <c r="J150" s="124"/>
      <c r="K150" s="125">
        <f>K145</f>
        <v>3</v>
      </c>
      <c r="L150" s="126"/>
      <c r="M150" s="126"/>
      <c r="R150" s="14"/>
      <c r="T150" s="131"/>
      <c r="U150" s="132"/>
      <c r="V150" s="132"/>
      <c r="W150" s="132"/>
    </row>
    <row r="151" spans="2:23" s="12" customFormat="1" ht="11.25" outlineLevel="1">
      <c r="B151" s="13"/>
      <c r="E151" s="123" t="s">
        <v>217</v>
      </c>
      <c r="F151" s="206" t="str">
        <f>F146</f>
        <v>Amelanchier lamarckii, v 200 – 250cm</v>
      </c>
      <c r="G151" s="206" t="e">
        <f t="shared" si="6"/>
        <v>#VALUE!</v>
      </c>
      <c r="H151" s="206" t="e">
        <f t="shared" si="6"/>
        <v>#VALUE!</v>
      </c>
      <c r="I151" s="206" t="e">
        <f t="shared" si="6"/>
        <v>#VALUE!</v>
      </c>
      <c r="J151" s="124"/>
      <c r="K151" s="125">
        <f>K146</f>
        <v>3</v>
      </c>
      <c r="L151" s="126"/>
      <c r="M151" s="126"/>
      <c r="R151" s="14"/>
      <c r="T151" s="131"/>
      <c r="U151" s="132"/>
      <c r="V151" s="132"/>
      <c r="W151" s="132"/>
    </row>
    <row r="152" spans="2:23" ht="11.25" customHeight="1" outlineLevel="1">
      <c r="B152" s="6"/>
      <c r="C152" s="111"/>
      <c r="D152" s="111" t="s">
        <v>85</v>
      </c>
      <c r="E152" s="113" t="s">
        <v>218</v>
      </c>
      <c r="F152" s="187" t="s">
        <v>219</v>
      </c>
      <c r="G152" s="187"/>
      <c r="H152" s="187"/>
      <c r="I152" s="187"/>
      <c r="J152" s="114" t="s">
        <v>88</v>
      </c>
      <c r="K152" s="115">
        <f>SUM(K153:K156)</f>
        <v>8.2896000000000001</v>
      </c>
      <c r="L152" s="185"/>
      <c r="M152" s="185"/>
      <c r="N152" s="186">
        <f>ROUND(L152*K152,2)</f>
        <v>0</v>
      </c>
      <c r="O152" s="186"/>
      <c r="P152" s="186"/>
      <c r="Q152" s="186"/>
      <c r="R152" s="7"/>
      <c r="T152" s="131"/>
    </row>
    <row r="153" spans="2:23" s="12" customFormat="1" ht="11.25" outlineLevel="1">
      <c r="B153" s="13"/>
      <c r="E153" s="123" t="s">
        <v>220</v>
      </c>
      <c r="F153" s="206" t="str">
        <f>F128</f>
        <v>Acer ginnala, Ok12-14</v>
      </c>
      <c r="G153" s="206" t="e">
        <f t="shared" ref="G153:I156" si="7">(597)*F153</f>
        <v>#VALUE!</v>
      </c>
      <c r="H153" s="206" t="e">
        <f t="shared" si="7"/>
        <v>#VALUE!</v>
      </c>
      <c r="I153" s="206" t="e">
        <f t="shared" si="7"/>
        <v>#VALUE!</v>
      </c>
      <c r="J153" s="124"/>
      <c r="K153" s="125">
        <f>K121</f>
        <v>2.2608000000000001</v>
      </c>
      <c r="L153" s="126"/>
      <c r="M153" s="126"/>
      <c r="R153" s="14"/>
      <c r="T153" s="131"/>
      <c r="U153" s="132"/>
      <c r="V153" s="132"/>
      <c r="W153" s="132"/>
    </row>
    <row r="154" spans="2:23" s="12" customFormat="1" ht="11.25" outlineLevel="1">
      <c r="B154" s="13"/>
      <c r="E154" s="123" t="s">
        <v>220</v>
      </c>
      <c r="F154" s="206" t="str">
        <f>F129</f>
        <v>Aesculus hippocastanum, Ok12-14</v>
      </c>
      <c r="G154" s="206" t="e">
        <f t="shared" si="7"/>
        <v>#VALUE!</v>
      </c>
      <c r="H154" s="206" t="e">
        <f t="shared" si="7"/>
        <v>#VALUE!</v>
      </c>
      <c r="I154" s="206" t="e">
        <f t="shared" si="7"/>
        <v>#VALUE!</v>
      </c>
      <c r="J154" s="124"/>
      <c r="K154" s="125">
        <f>K122</f>
        <v>1.1304000000000001</v>
      </c>
      <c r="L154" s="126"/>
      <c r="M154" s="126"/>
      <c r="R154" s="14"/>
      <c r="T154" s="131"/>
      <c r="U154" s="132"/>
      <c r="V154" s="132"/>
      <c r="W154" s="132"/>
    </row>
    <row r="155" spans="2:23" s="12" customFormat="1" ht="11.25" outlineLevel="1">
      <c r="B155" s="13"/>
      <c r="E155" s="123" t="s">
        <v>220</v>
      </c>
      <c r="F155" s="206" t="str">
        <f>F130</f>
        <v>Betula papyrifera, Ok 12-14</v>
      </c>
      <c r="G155" s="206" t="e">
        <f t="shared" si="7"/>
        <v>#VALUE!</v>
      </c>
      <c r="H155" s="206" t="e">
        <f t="shared" si="7"/>
        <v>#VALUE!</v>
      </c>
      <c r="I155" s="206" t="e">
        <f t="shared" si="7"/>
        <v>#VALUE!</v>
      </c>
      <c r="J155" s="124"/>
      <c r="K155" s="125">
        <f>K123</f>
        <v>3.3912000000000004</v>
      </c>
      <c r="L155" s="126"/>
      <c r="M155" s="126"/>
      <c r="R155" s="14"/>
      <c r="T155" s="131"/>
      <c r="U155" s="132"/>
      <c r="V155" s="132"/>
      <c r="W155" s="132"/>
    </row>
    <row r="156" spans="2:23" s="12" customFormat="1" ht="11.25" outlineLevel="1">
      <c r="B156" s="13"/>
      <c r="E156" s="123" t="s">
        <v>220</v>
      </c>
      <c r="F156" s="206" t="str">
        <f>F131</f>
        <v>Amelanchier lamarckii, v 200 – 250cm</v>
      </c>
      <c r="G156" s="206" t="e">
        <f t="shared" si="7"/>
        <v>#VALUE!</v>
      </c>
      <c r="H156" s="206" t="e">
        <f t="shared" si="7"/>
        <v>#VALUE!</v>
      </c>
      <c r="I156" s="206" t="e">
        <f t="shared" si="7"/>
        <v>#VALUE!</v>
      </c>
      <c r="J156" s="124"/>
      <c r="K156" s="125">
        <f>K124</f>
        <v>1.5072000000000001</v>
      </c>
      <c r="L156" s="126"/>
      <c r="M156" s="126"/>
      <c r="R156" s="14"/>
      <c r="T156" s="131"/>
      <c r="U156" s="132"/>
      <c r="V156" s="132"/>
      <c r="W156" s="132"/>
    </row>
    <row r="157" spans="2:23" ht="11.25" customHeight="1" outlineLevel="1">
      <c r="B157" s="6"/>
      <c r="C157" s="127"/>
      <c r="D157" s="127" t="s">
        <v>125</v>
      </c>
      <c r="E157" s="128" t="s">
        <v>221</v>
      </c>
      <c r="F157" s="209" t="s">
        <v>222</v>
      </c>
      <c r="G157" s="209"/>
      <c r="H157" s="209"/>
      <c r="I157" s="209"/>
      <c r="J157" s="129" t="s">
        <v>122</v>
      </c>
      <c r="K157" s="130">
        <f>SUM(K158:K161)</f>
        <v>81</v>
      </c>
      <c r="L157" s="210"/>
      <c r="M157" s="210"/>
      <c r="N157" s="211">
        <f>ROUND(L157*K157,2)</f>
        <v>0</v>
      </c>
      <c r="O157" s="211"/>
      <c r="P157" s="211"/>
      <c r="Q157" s="211"/>
      <c r="R157" s="7"/>
      <c r="T157" s="131">
        <f>K157*0.005</f>
        <v>0.40500000000000003</v>
      </c>
      <c r="U157" s="132"/>
      <c r="V157" s="132"/>
      <c r="W157" s="132"/>
    </row>
    <row r="158" spans="2:23" s="12" customFormat="1" ht="11.25" outlineLevel="1">
      <c r="B158" s="13"/>
      <c r="E158" s="123" t="s">
        <v>223</v>
      </c>
      <c r="F158" s="206" t="str">
        <f>F148</f>
        <v>Acer ginnala, Ok12-14</v>
      </c>
      <c r="G158" s="206" t="e">
        <f t="shared" ref="G158:I161" si="8">(597)*F158</f>
        <v>#VALUE!</v>
      </c>
      <c r="H158" s="206" t="e">
        <f t="shared" si="8"/>
        <v>#VALUE!</v>
      </c>
      <c r="I158" s="206" t="e">
        <f t="shared" si="8"/>
        <v>#VALUE!</v>
      </c>
      <c r="J158" s="124">
        <f>3*3</f>
        <v>9</v>
      </c>
      <c r="K158" s="125">
        <f>K148*J158</f>
        <v>18</v>
      </c>
      <c r="L158" s="126"/>
      <c r="M158" s="126"/>
      <c r="R158" s="14"/>
      <c r="T158" s="131"/>
      <c r="U158" s="132"/>
      <c r="V158" s="132"/>
      <c r="W158" s="132"/>
    </row>
    <row r="159" spans="2:23" s="12" customFormat="1" ht="11.25" outlineLevel="1">
      <c r="B159" s="13"/>
      <c r="E159" s="123" t="s">
        <v>223</v>
      </c>
      <c r="F159" s="206" t="str">
        <f>F149</f>
        <v>Aesculus hippocastanum, Ok12-14</v>
      </c>
      <c r="G159" s="206" t="e">
        <f t="shared" si="8"/>
        <v>#VALUE!</v>
      </c>
      <c r="H159" s="206" t="e">
        <f t="shared" si="8"/>
        <v>#VALUE!</v>
      </c>
      <c r="I159" s="206" t="e">
        <f t="shared" si="8"/>
        <v>#VALUE!</v>
      </c>
      <c r="J159" s="124">
        <f>3*3</f>
        <v>9</v>
      </c>
      <c r="K159" s="125">
        <f>K149*J159</f>
        <v>9</v>
      </c>
      <c r="L159" s="126"/>
      <c r="M159" s="126"/>
      <c r="R159" s="14"/>
      <c r="T159" s="131"/>
      <c r="U159" s="132"/>
      <c r="V159" s="132"/>
      <c r="W159" s="132"/>
    </row>
    <row r="160" spans="2:23" s="12" customFormat="1" ht="11.25" outlineLevel="1">
      <c r="B160" s="13"/>
      <c r="E160" s="123" t="s">
        <v>223</v>
      </c>
      <c r="F160" s="206" t="str">
        <f>F150</f>
        <v>Betula papyrifera, Ok 12-14</v>
      </c>
      <c r="G160" s="206" t="e">
        <f t="shared" si="8"/>
        <v>#VALUE!</v>
      </c>
      <c r="H160" s="206" t="e">
        <f t="shared" si="8"/>
        <v>#VALUE!</v>
      </c>
      <c r="I160" s="206" t="e">
        <f t="shared" si="8"/>
        <v>#VALUE!</v>
      </c>
      <c r="J160" s="124">
        <f>3*3</f>
        <v>9</v>
      </c>
      <c r="K160" s="125">
        <f>K150*J160</f>
        <v>27</v>
      </c>
      <c r="L160" s="126"/>
      <c r="M160" s="126"/>
      <c r="R160" s="14"/>
      <c r="T160" s="131"/>
      <c r="U160" s="132"/>
      <c r="V160" s="132"/>
      <c r="W160" s="132"/>
    </row>
    <row r="161" spans="2:23" s="12" customFormat="1" ht="11.25" outlineLevel="1">
      <c r="B161" s="13"/>
      <c r="E161" s="123" t="s">
        <v>223</v>
      </c>
      <c r="F161" s="206" t="str">
        <f>F151</f>
        <v>Amelanchier lamarckii, v 200 – 250cm</v>
      </c>
      <c r="G161" s="206" t="e">
        <f t="shared" si="8"/>
        <v>#VALUE!</v>
      </c>
      <c r="H161" s="206" t="e">
        <f t="shared" si="8"/>
        <v>#VALUE!</v>
      </c>
      <c r="I161" s="206" t="e">
        <f t="shared" si="8"/>
        <v>#VALUE!</v>
      </c>
      <c r="J161" s="124">
        <f>3*3</f>
        <v>9</v>
      </c>
      <c r="K161" s="125">
        <f>K151*J161</f>
        <v>27</v>
      </c>
      <c r="L161" s="126"/>
      <c r="M161" s="126"/>
      <c r="R161" s="14"/>
      <c r="T161" s="131"/>
      <c r="U161" s="132"/>
      <c r="V161" s="132"/>
      <c r="W161" s="132"/>
    </row>
    <row r="162" spans="2:23" ht="11.25" customHeight="1" outlineLevel="1">
      <c r="B162" s="6"/>
      <c r="C162" s="127"/>
      <c r="D162" s="127" t="s">
        <v>107</v>
      </c>
      <c r="E162" s="128" t="s">
        <v>224</v>
      </c>
      <c r="F162" s="209" t="s">
        <v>225</v>
      </c>
      <c r="G162" s="209"/>
      <c r="H162" s="209"/>
      <c r="I162" s="209"/>
      <c r="J162" s="129" t="s">
        <v>122</v>
      </c>
      <c r="K162" s="130">
        <f>SUM(K163:K166)</f>
        <v>27</v>
      </c>
      <c r="L162" s="210"/>
      <c r="M162" s="210"/>
      <c r="N162" s="211">
        <f>ROUND(L162*K162,2)</f>
        <v>0</v>
      </c>
      <c r="O162" s="211"/>
      <c r="P162" s="211"/>
      <c r="Q162" s="211"/>
      <c r="R162" s="7"/>
      <c r="T162" s="131">
        <f>K162*0.0025</f>
        <v>6.7500000000000004E-2</v>
      </c>
      <c r="U162" s="132"/>
      <c r="V162" s="132"/>
      <c r="W162" s="132"/>
    </row>
    <row r="163" spans="2:23" s="12" customFormat="1" ht="11.25" outlineLevel="1">
      <c r="B163" s="13"/>
      <c r="E163" s="123" t="s">
        <v>226</v>
      </c>
      <c r="F163" s="206" t="str">
        <f>F148</f>
        <v>Acer ginnala, Ok12-14</v>
      </c>
      <c r="G163" s="206" t="e">
        <f t="shared" ref="G163:I166" si="9">(597)*F163</f>
        <v>#VALUE!</v>
      </c>
      <c r="H163" s="206" t="e">
        <f t="shared" si="9"/>
        <v>#VALUE!</v>
      </c>
      <c r="I163" s="206" t="e">
        <f t="shared" si="9"/>
        <v>#VALUE!</v>
      </c>
      <c r="J163" s="124">
        <f>3*1</f>
        <v>3</v>
      </c>
      <c r="K163" s="125">
        <f>K148*J163</f>
        <v>6</v>
      </c>
      <c r="L163" s="126"/>
      <c r="M163" s="126"/>
      <c r="R163" s="14"/>
      <c r="T163" s="131"/>
      <c r="U163" s="132"/>
      <c r="V163" s="132"/>
      <c r="W163" s="132"/>
    </row>
    <row r="164" spans="2:23" s="12" customFormat="1" ht="11.25" outlineLevel="1">
      <c r="B164" s="13"/>
      <c r="E164" s="123" t="s">
        <v>226</v>
      </c>
      <c r="F164" s="206" t="str">
        <f>F149</f>
        <v>Aesculus hippocastanum, Ok12-14</v>
      </c>
      <c r="G164" s="206" t="e">
        <f t="shared" si="9"/>
        <v>#VALUE!</v>
      </c>
      <c r="H164" s="206" t="e">
        <f t="shared" si="9"/>
        <v>#VALUE!</v>
      </c>
      <c r="I164" s="206" t="e">
        <f t="shared" si="9"/>
        <v>#VALUE!</v>
      </c>
      <c r="J164" s="124">
        <f>3*1</f>
        <v>3</v>
      </c>
      <c r="K164" s="125">
        <f>K149*J164</f>
        <v>3</v>
      </c>
      <c r="L164" s="126"/>
      <c r="M164" s="126"/>
      <c r="R164" s="14"/>
      <c r="T164" s="131"/>
      <c r="U164" s="132"/>
      <c r="V164" s="132"/>
      <c r="W164" s="132"/>
    </row>
    <row r="165" spans="2:23" s="12" customFormat="1" ht="11.25" outlineLevel="1">
      <c r="B165" s="13"/>
      <c r="E165" s="123" t="s">
        <v>226</v>
      </c>
      <c r="F165" s="206" t="str">
        <f>F150</f>
        <v>Betula papyrifera, Ok 12-14</v>
      </c>
      <c r="G165" s="206" t="e">
        <f t="shared" si="9"/>
        <v>#VALUE!</v>
      </c>
      <c r="H165" s="206" t="e">
        <f t="shared" si="9"/>
        <v>#VALUE!</v>
      </c>
      <c r="I165" s="206" t="e">
        <f t="shared" si="9"/>
        <v>#VALUE!</v>
      </c>
      <c r="J165" s="124">
        <f>3*1</f>
        <v>3</v>
      </c>
      <c r="K165" s="125">
        <f>K150*J165</f>
        <v>9</v>
      </c>
      <c r="L165" s="126"/>
      <c r="M165" s="126"/>
      <c r="R165" s="14"/>
      <c r="T165" s="131"/>
      <c r="U165" s="132"/>
      <c r="V165" s="132"/>
      <c r="W165" s="132"/>
    </row>
    <row r="166" spans="2:23" s="12" customFormat="1" ht="11.25" outlineLevel="1">
      <c r="B166" s="13"/>
      <c r="E166" s="123" t="s">
        <v>226</v>
      </c>
      <c r="F166" s="206" t="str">
        <f>F151</f>
        <v>Amelanchier lamarckii, v 200 – 250cm</v>
      </c>
      <c r="G166" s="206" t="e">
        <f t="shared" si="9"/>
        <v>#VALUE!</v>
      </c>
      <c r="H166" s="206" t="e">
        <f t="shared" si="9"/>
        <v>#VALUE!</v>
      </c>
      <c r="I166" s="206" t="e">
        <f t="shared" si="9"/>
        <v>#VALUE!</v>
      </c>
      <c r="J166" s="124">
        <f>3*1</f>
        <v>3</v>
      </c>
      <c r="K166" s="125">
        <f>K151*J166</f>
        <v>9</v>
      </c>
      <c r="L166" s="126"/>
      <c r="M166" s="126"/>
      <c r="R166" s="14"/>
      <c r="T166" s="131"/>
      <c r="U166" s="132"/>
      <c r="V166" s="132"/>
      <c r="W166" s="132"/>
    </row>
    <row r="167" spans="2:23" ht="25.5" customHeight="1" outlineLevel="1">
      <c r="B167" s="6"/>
      <c r="C167" s="127"/>
      <c r="D167" s="127" t="s">
        <v>125</v>
      </c>
      <c r="E167" s="128">
        <v>10390001</v>
      </c>
      <c r="F167" s="209" t="s">
        <v>227</v>
      </c>
      <c r="G167" s="209"/>
      <c r="H167" s="209"/>
      <c r="I167" s="209"/>
      <c r="J167" s="129" t="s">
        <v>228</v>
      </c>
      <c r="K167" s="130">
        <f>SUM(K168:K168)</f>
        <v>22.5</v>
      </c>
      <c r="L167" s="210"/>
      <c r="M167" s="210"/>
      <c r="N167" s="211">
        <f>ROUND(L167*K167,2)</f>
        <v>0</v>
      </c>
      <c r="O167" s="211"/>
      <c r="P167" s="211"/>
      <c r="Q167" s="211"/>
      <c r="R167" s="7"/>
      <c r="T167" s="131"/>
      <c r="U167" s="132"/>
      <c r="V167" s="132"/>
      <c r="W167" s="132"/>
    </row>
    <row r="168" spans="2:23" s="12" customFormat="1" ht="11.25" customHeight="1" outlineLevel="1">
      <c r="B168" s="13"/>
      <c r="E168" s="123" t="s">
        <v>229</v>
      </c>
      <c r="F168" s="206" t="s">
        <v>230</v>
      </c>
      <c r="G168" s="206" t="e">
        <f>(597)*F168</f>
        <v>#VALUE!</v>
      </c>
      <c r="H168" s="206" t="e">
        <f>(597)*G168</f>
        <v>#VALUE!</v>
      </c>
      <c r="I168" s="206" t="e">
        <f>(597)*H168</f>
        <v>#VALUE!</v>
      </c>
      <c r="J168" s="124">
        <v>5</v>
      </c>
      <c r="K168" s="125">
        <f>K142*0.5*J168</f>
        <v>22.5</v>
      </c>
      <c r="L168" s="126"/>
      <c r="M168" s="126"/>
      <c r="R168" s="14"/>
      <c r="T168" s="131"/>
      <c r="U168" s="132"/>
      <c r="V168" s="132"/>
      <c r="W168" s="132"/>
    </row>
    <row r="169" spans="2:23" ht="11.25" customHeight="1" outlineLevel="1">
      <c r="B169" s="6"/>
      <c r="C169" s="127"/>
      <c r="D169" s="127" t="s">
        <v>125</v>
      </c>
      <c r="E169" s="128">
        <v>10391100</v>
      </c>
      <c r="F169" s="209" t="s">
        <v>231</v>
      </c>
      <c r="G169" s="209"/>
      <c r="H169" s="209"/>
      <c r="I169" s="209"/>
      <c r="J169" s="129" t="s">
        <v>91</v>
      </c>
      <c r="K169" s="130">
        <f>SUM(K170:K170)</f>
        <v>0.82896000000000003</v>
      </c>
      <c r="L169" s="210"/>
      <c r="M169" s="210"/>
      <c r="N169" s="211">
        <f>ROUND(L169*K169,2)</f>
        <v>0</v>
      </c>
      <c r="O169" s="211"/>
      <c r="P169" s="211"/>
      <c r="Q169" s="211"/>
      <c r="R169" s="7"/>
      <c r="T169" s="131">
        <f>K169*0.5</f>
        <v>0.41448000000000002</v>
      </c>
      <c r="U169" s="132"/>
      <c r="V169" s="132"/>
      <c r="W169" s="132"/>
    </row>
    <row r="170" spans="2:23" s="12" customFormat="1" ht="17.850000000000001" customHeight="1" outlineLevel="1">
      <c r="B170" s="13"/>
      <c r="E170" s="123" t="s">
        <v>232</v>
      </c>
      <c r="F170" s="206" t="s">
        <v>233</v>
      </c>
      <c r="G170" s="206" t="e">
        <f>(597)*F170</f>
        <v>#VALUE!</v>
      </c>
      <c r="H170" s="206" t="e">
        <f>(597)*G170</f>
        <v>#VALUE!</v>
      </c>
      <c r="I170" s="206" t="e">
        <f>(597)*H170</f>
        <v>#VALUE!</v>
      </c>
      <c r="J170" s="124">
        <v>0.1</v>
      </c>
      <c r="K170" s="125">
        <f>K152*J170</f>
        <v>0.82896000000000003</v>
      </c>
      <c r="L170" s="126"/>
      <c r="M170" s="126"/>
      <c r="R170" s="14"/>
      <c r="T170" s="131"/>
      <c r="U170" s="132"/>
      <c r="V170" s="132"/>
      <c r="W170" s="132"/>
    </row>
    <row r="171" spans="2:23" ht="27" customHeight="1" outlineLevel="1">
      <c r="B171" s="6"/>
      <c r="C171" s="111"/>
      <c r="D171" s="111" t="s">
        <v>85</v>
      </c>
      <c r="E171" s="113">
        <v>185804213</v>
      </c>
      <c r="F171" s="187" t="s">
        <v>234</v>
      </c>
      <c r="G171" s="187"/>
      <c r="H171" s="187"/>
      <c r="I171" s="187"/>
      <c r="J171" s="114" t="s">
        <v>88</v>
      </c>
      <c r="K171" s="115">
        <f>SUM(K172:K175)</f>
        <v>8.2896000000000001</v>
      </c>
      <c r="L171" s="185"/>
      <c r="M171" s="185"/>
      <c r="N171" s="186">
        <f>ROUND(L171*K171,2)</f>
        <v>0</v>
      </c>
      <c r="O171" s="186"/>
      <c r="P171" s="186"/>
      <c r="Q171" s="186"/>
      <c r="R171" s="7"/>
      <c r="T171" s="131"/>
    </row>
    <row r="172" spans="2:23" s="12" customFormat="1" ht="11.25" outlineLevel="1">
      <c r="B172" s="13"/>
      <c r="E172" s="123" t="s">
        <v>235</v>
      </c>
      <c r="F172" s="206" t="str">
        <f>F153</f>
        <v>Acer ginnala, Ok12-14</v>
      </c>
      <c r="G172" s="206" t="e">
        <f t="shared" ref="G172:I175" si="10">(597)*F172</f>
        <v>#VALUE!</v>
      </c>
      <c r="H172" s="206" t="e">
        <f t="shared" si="10"/>
        <v>#VALUE!</v>
      </c>
      <c r="I172" s="206" t="e">
        <f t="shared" si="10"/>
        <v>#VALUE!</v>
      </c>
      <c r="J172" s="124"/>
      <c r="K172" s="125">
        <f>K153</f>
        <v>2.2608000000000001</v>
      </c>
      <c r="L172" s="126"/>
      <c r="M172" s="126"/>
      <c r="R172" s="14"/>
      <c r="T172" s="131"/>
      <c r="U172" s="132"/>
      <c r="V172" s="132"/>
      <c r="W172" s="132"/>
    </row>
    <row r="173" spans="2:23" s="12" customFormat="1" ht="11.25" outlineLevel="1">
      <c r="B173" s="13"/>
      <c r="E173" s="123" t="s">
        <v>235</v>
      </c>
      <c r="F173" s="206" t="str">
        <f>F154</f>
        <v>Aesculus hippocastanum, Ok12-14</v>
      </c>
      <c r="G173" s="206" t="e">
        <f t="shared" si="10"/>
        <v>#VALUE!</v>
      </c>
      <c r="H173" s="206" t="e">
        <f t="shared" si="10"/>
        <v>#VALUE!</v>
      </c>
      <c r="I173" s="206" t="e">
        <f t="shared" si="10"/>
        <v>#VALUE!</v>
      </c>
      <c r="J173" s="124"/>
      <c r="K173" s="125">
        <f>K154</f>
        <v>1.1304000000000001</v>
      </c>
      <c r="L173" s="126"/>
      <c r="M173" s="126"/>
      <c r="R173" s="14"/>
      <c r="T173" s="131"/>
      <c r="U173" s="132"/>
      <c r="V173" s="132"/>
      <c r="W173" s="132"/>
    </row>
    <row r="174" spans="2:23" s="12" customFormat="1" ht="11.25" outlineLevel="1">
      <c r="B174" s="13"/>
      <c r="E174" s="123" t="s">
        <v>235</v>
      </c>
      <c r="F174" s="206" t="str">
        <f>F155</f>
        <v>Betula papyrifera, Ok 12-14</v>
      </c>
      <c r="G174" s="206" t="e">
        <f t="shared" si="10"/>
        <v>#VALUE!</v>
      </c>
      <c r="H174" s="206" t="e">
        <f t="shared" si="10"/>
        <v>#VALUE!</v>
      </c>
      <c r="I174" s="206" t="e">
        <f t="shared" si="10"/>
        <v>#VALUE!</v>
      </c>
      <c r="J174" s="124"/>
      <c r="K174" s="125">
        <f>K155</f>
        <v>3.3912000000000004</v>
      </c>
      <c r="L174" s="126"/>
      <c r="M174" s="126"/>
      <c r="R174" s="14"/>
      <c r="T174" s="131"/>
      <c r="U174" s="132"/>
      <c r="V174" s="132"/>
      <c r="W174" s="132"/>
    </row>
    <row r="175" spans="2:23" s="12" customFormat="1" ht="11.25" outlineLevel="1">
      <c r="B175" s="13"/>
      <c r="E175" s="123" t="s">
        <v>235</v>
      </c>
      <c r="F175" s="206" t="str">
        <f>F156</f>
        <v>Amelanchier lamarckii, v 200 – 250cm</v>
      </c>
      <c r="G175" s="206" t="e">
        <f t="shared" si="10"/>
        <v>#VALUE!</v>
      </c>
      <c r="H175" s="206" t="e">
        <f t="shared" si="10"/>
        <v>#VALUE!</v>
      </c>
      <c r="I175" s="206" t="e">
        <f t="shared" si="10"/>
        <v>#VALUE!</v>
      </c>
      <c r="J175" s="124"/>
      <c r="K175" s="125">
        <f>K156</f>
        <v>1.5072000000000001</v>
      </c>
      <c r="L175" s="126"/>
      <c r="M175" s="126"/>
      <c r="R175" s="14"/>
      <c r="T175" s="131"/>
      <c r="U175" s="132"/>
      <c r="V175" s="132"/>
      <c r="W175" s="132"/>
    </row>
    <row r="176" spans="2:23" ht="11.25" customHeight="1" outlineLevel="1">
      <c r="B176" s="6"/>
      <c r="C176" s="111"/>
      <c r="D176" s="111" t="s">
        <v>85</v>
      </c>
      <c r="E176" s="113">
        <v>184806111</v>
      </c>
      <c r="F176" s="205" t="s">
        <v>236</v>
      </c>
      <c r="G176" s="205"/>
      <c r="H176" s="205"/>
      <c r="I176" s="205"/>
      <c r="J176" s="114" t="s">
        <v>145</v>
      </c>
      <c r="K176" s="115">
        <f>K147</f>
        <v>9</v>
      </c>
      <c r="L176" s="185"/>
      <c r="M176" s="185"/>
      <c r="N176" s="186">
        <f>ROUND(L176*K176,2)</f>
        <v>0</v>
      </c>
      <c r="O176" s="186"/>
      <c r="P176" s="186"/>
      <c r="Q176" s="186"/>
      <c r="R176" s="7"/>
      <c r="T176" s="133"/>
    </row>
    <row r="177" spans="2:23" ht="11.25" customHeight="1" outlineLevel="1">
      <c r="B177" s="6"/>
      <c r="C177" s="111"/>
      <c r="D177" s="111" t="s">
        <v>85</v>
      </c>
      <c r="E177" s="113">
        <v>185804311</v>
      </c>
      <c r="F177" s="205" t="s">
        <v>237</v>
      </c>
      <c r="G177" s="205"/>
      <c r="H177" s="205"/>
      <c r="I177" s="205"/>
      <c r="J177" s="114" t="s">
        <v>91</v>
      </c>
      <c r="K177" s="115">
        <f>SUM(K178:K181)</f>
        <v>2.6999999999999997</v>
      </c>
      <c r="L177" s="185"/>
      <c r="M177" s="185"/>
      <c r="N177" s="186">
        <f>ROUND(L177*K177,2)</f>
        <v>0</v>
      </c>
      <c r="O177" s="186"/>
      <c r="P177" s="186"/>
      <c r="Q177" s="186"/>
      <c r="R177" s="7"/>
      <c r="T177" s="133"/>
    </row>
    <row r="178" spans="2:23" s="12" customFormat="1" ht="11.25" outlineLevel="1">
      <c r="B178" s="13"/>
      <c r="E178" s="123" t="s">
        <v>238</v>
      </c>
      <c r="F178" s="206" t="str">
        <f>F148</f>
        <v>Acer ginnala, Ok12-14</v>
      </c>
      <c r="G178" s="206" t="e">
        <f t="shared" ref="G178:I181" si="11">(597)*F178</f>
        <v>#VALUE!</v>
      </c>
      <c r="H178" s="206" t="e">
        <f t="shared" si="11"/>
        <v>#VALUE!</v>
      </c>
      <c r="I178" s="206" t="e">
        <f t="shared" si="11"/>
        <v>#VALUE!</v>
      </c>
      <c r="J178" s="124">
        <f>100*3/1000</f>
        <v>0.3</v>
      </c>
      <c r="K178" s="125">
        <f>K148*J178</f>
        <v>0.6</v>
      </c>
      <c r="L178" s="126"/>
      <c r="M178" s="126"/>
      <c r="R178" s="14"/>
      <c r="T178" s="131"/>
      <c r="U178" s="132"/>
      <c r="V178" s="132"/>
      <c r="W178" s="132"/>
    </row>
    <row r="179" spans="2:23" s="12" customFormat="1" ht="11.25" outlineLevel="1">
      <c r="B179" s="13"/>
      <c r="E179" s="123" t="s">
        <v>238</v>
      </c>
      <c r="F179" s="206" t="str">
        <f>F149</f>
        <v>Aesculus hippocastanum, Ok12-14</v>
      </c>
      <c r="G179" s="206" t="e">
        <f t="shared" si="11"/>
        <v>#VALUE!</v>
      </c>
      <c r="H179" s="206" t="e">
        <f t="shared" si="11"/>
        <v>#VALUE!</v>
      </c>
      <c r="I179" s="206" t="e">
        <f t="shared" si="11"/>
        <v>#VALUE!</v>
      </c>
      <c r="J179" s="124">
        <f>100*3/1000</f>
        <v>0.3</v>
      </c>
      <c r="K179" s="125">
        <f>K149*J179</f>
        <v>0.3</v>
      </c>
      <c r="L179" s="126"/>
      <c r="M179" s="126"/>
      <c r="R179" s="14"/>
      <c r="T179" s="131"/>
      <c r="U179" s="132"/>
      <c r="V179" s="132"/>
      <c r="W179" s="132"/>
    </row>
    <row r="180" spans="2:23" s="12" customFormat="1" ht="11.25" outlineLevel="1">
      <c r="B180" s="13"/>
      <c r="E180" s="123" t="s">
        <v>238</v>
      </c>
      <c r="F180" s="206" t="str">
        <f>F150</f>
        <v>Betula papyrifera, Ok 12-14</v>
      </c>
      <c r="G180" s="206" t="e">
        <f t="shared" si="11"/>
        <v>#VALUE!</v>
      </c>
      <c r="H180" s="206" t="e">
        <f t="shared" si="11"/>
        <v>#VALUE!</v>
      </c>
      <c r="I180" s="206" t="e">
        <f t="shared" si="11"/>
        <v>#VALUE!</v>
      </c>
      <c r="J180" s="124">
        <f>100*3/1000</f>
        <v>0.3</v>
      </c>
      <c r="K180" s="125">
        <f>K150*J180</f>
        <v>0.89999999999999991</v>
      </c>
      <c r="L180" s="126"/>
      <c r="M180" s="126"/>
      <c r="R180" s="14"/>
      <c r="T180" s="131"/>
      <c r="U180" s="132"/>
      <c r="V180" s="132"/>
      <c r="W180" s="132"/>
    </row>
    <row r="181" spans="2:23" s="12" customFormat="1" ht="11.25" outlineLevel="1">
      <c r="B181" s="13"/>
      <c r="E181" s="123" t="s">
        <v>238</v>
      </c>
      <c r="F181" s="206" t="str">
        <f>F151</f>
        <v>Amelanchier lamarckii, v 200 – 250cm</v>
      </c>
      <c r="G181" s="206" t="e">
        <f t="shared" si="11"/>
        <v>#VALUE!</v>
      </c>
      <c r="H181" s="206" t="e">
        <f t="shared" si="11"/>
        <v>#VALUE!</v>
      </c>
      <c r="I181" s="206" t="e">
        <f t="shared" si="11"/>
        <v>#VALUE!</v>
      </c>
      <c r="J181" s="124">
        <f>100*3/1000</f>
        <v>0.3</v>
      </c>
      <c r="K181" s="125">
        <f>K151*J181</f>
        <v>0.89999999999999991</v>
      </c>
      <c r="L181" s="126"/>
      <c r="M181" s="126"/>
      <c r="R181" s="14"/>
      <c r="T181" s="131"/>
      <c r="U181" s="132"/>
      <c r="V181" s="132"/>
      <c r="W181" s="132"/>
    </row>
    <row r="182" spans="2:23" s="103" customFormat="1" ht="12.75">
      <c r="B182" s="104"/>
      <c r="C182" s="108"/>
      <c r="D182" s="108" t="s">
        <v>239</v>
      </c>
      <c r="E182" s="108"/>
      <c r="F182" s="108"/>
      <c r="G182" s="108"/>
      <c r="H182" s="108"/>
      <c r="I182" s="108"/>
      <c r="J182" s="110"/>
      <c r="K182" s="108"/>
      <c r="L182" s="122"/>
      <c r="M182" s="122"/>
      <c r="N182" s="193">
        <f>SUM(N184:Q188)</f>
        <v>0</v>
      </c>
      <c r="O182" s="193"/>
      <c r="P182" s="193"/>
      <c r="Q182" s="193"/>
      <c r="R182" s="106"/>
      <c r="T182" s="107"/>
    </row>
    <row r="183" spans="2:23" ht="27" customHeight="1">
      <c r="B183" s="6"/>
      <c r="C183" s="111"/>
      <c r="D183" s="111" t="s">
        <v>85</v>
      </c>
      <c r="E183" s="113">
        <v>183111142</v>
      </c>
      <c r="F183" s="187" t="s">
        <v>240</v>
      </c>
      <c r="G183" s="187"/>
      <c r="H183" s="187"/>
      <c r="I183" s="187"/>
      <c r="J183" s="114" t="s">
        <v>122</v>
      </c>
      <c r="K183" s="115">
        <v>43</v>
      </c>
      <c r="L183" s="207"/>
      <c r="M183" s="207"/>
      <c r="N183" s="186">
        <f t="shared" ref="N183:N190" si="12">ROUND(L183*K183,2)</f>
        <v>0</v>
      </c>
      <c r="O183" s="186"/>
      <c r="P183" s="186"/>
      <c r="Q183" s="186"/>
      <c r="R183" s="7"/>
      <c r="T183" s="131"/>
    </row>
    <row r="184" spans="2:23" ht="13.5" customHeight="1" outlineLevel="1">
      <c r="B184" s="6"/>
      <c r="C184" s="111"/>
      <c r="D184" s="111" t="s">
        <v>107</v>
      </c>
      <c r="E184" s="113" t="s">
        <v>241</v>
      </c>
      <c r="F184" s="205" t="s">
        <v>242</v>
      </c>
      <c r="G184" s="205"/>
      <c r="H184" s="205"/>
      <c r="I184" s="205"/>
      <c r="J184" s="114" t="s">
        <v>91</v>
      </c>
      <c r="K184" s="115">
        <v>4</v>
      </c>
      <c r="L184" s="185"/>
      <c r="M184" s="185"/>
      <c r="N184" s="208">
        <f t="shared" si="12"/>
        <v>0</v>
      </c>
      <c r="O184" s="208"/>
      <c r="P184" s="208"/>
      <c r="Q184" s="208"/>
      <c r="R184" s="7"/>
      <c r="T184" s="134"/>
    </row>
    <row r="185" spans="2:23" ht="19.350000000000001" customHeight="1" outlineLevel="1">
      <c r="B185" s="6"/>
      <c r="C185" s="111"/>
      <c r="D185" s="111" t="s">
        <v>107</v>
      </c>
      <c r="E185" s="113" t="s">
        <v>243</v>
      </c>
      <c r="F185" s="205" t="s">
        <v>244</v>
      </c>
      <c r="G185" s="205"/>
      <c r="H185" s="205"/>
      <c r="I185" s="205"/>
      <c r="J185" s="114" t="s">
        <v>145</v>
      </c>
      <c r="K185" s="115">
        <v>160</v>
      </c>
      <c r="L185" s="185"/>
      <c r="M185" s="185"/>
      <c r="N185" s="208">
        <f t="shared" si="12"/>
        <v>0</v>
      </c>
      <c r="O185" s="208"/>
      <c r="P185" s="208"/>
      <c r="Q185" s="208"/>
      <c r="R185" s="7"/>
      <c r="T185" s="134"/>
    </row>
    <row r="186" spans="2:23" ht="13.5" customHeight="1" outlineLevel="1">
      <c r="B186" s="6"/>
      <c r="C186" s="111"/>
      <c r="D186" s="111" t="s">
        <v>107</v>
      </c>
      <c r="E186" s="113" t="s">
        <v>245</v>
      </c>
      <c r="F186" s="205" t="s">
        <v>246</v>
      </c>
      <c r="G186" s="205"/>
      <c r="H186" s="205"/>
      <c r="I186" s="205"/>
      <c r="J186" s="114" t="s">
        <v>145</v>
      </c>
      <c r="K186" s="115">
        <v>400</v>
      </c>
      <c r="L186" s="214"/>
      <c r="M186" s="214"/>
      <c r="N186" s="208">
        <f t="shared" si="12"/>
        <v>0</v>
      </c>
      <c r="O186" s="208"/>
      <c r="P186" s="208"/>
      <c r="Q186" s="208"/>
      <c r="R186" s="7"/>
      <c r="T186" s="134"/>
    </row>
    <row r="187" spans="2:23" ht="13.5" customHeight="1" outlineLevel="1">
      <c r="B187" s="6"/>
      <c r="C187" s="111"/>
      <c r="D187" s="111" t="s">
        <v>107</v>
      </c>
      <c r="E187" s="113" t="s">
        <v>247</v>
      </c>
      <c r="F187" s="205" t="s">
        <v>248</v>
      </c>
      <c r="G187" s="205"/>
      <c r="H187" s="205"/>
      <c r="I187" s="205"/>
      <c r="J187" s="114" t="s">
        <v>249</v>
      </c>
      <c r="K187" s="115">
        <v>3600</v>
      </c>
      <c r="L187" s="214"/>
      <c r="M187" s="214"/>
      <c r="N187" s="208">
        <f t="shared" si="12"/>
        <v>0</v>
      </c>
      <c r="O187" s="208"/>
      <c r="P187" s="208"/>
      <c r="Q187" s="208"/>
      <c r="R187" s="7"/>
      <c r="T187" s="134"/>
    </row>
    <row r="188" spans="2:23" ht="13.5" customHeight="1" outlineLevel="1">
      <c r="B188" s="6"/>
      <c r="C188" s="111"/>
      <c r="D188" s="111" t="s">
        <v>107</v>
      </c>
      <c r="E188" s="113" t="s">
        <v>250</v>
      </c>
      <c r="F188" s="205" t="s">
        <v>251</v>
      </c>
      <c r="G188" s="205"/>
      <c r="H188" s="205"/>
      <c r="I188" s="205"/>
      <c r="J188" s="114" t="s">
        <v>91</v>
      </c>
      <c r="K188" s="115">
        <v>3</v>
      </c>
      <c r="L188" s="185"/>
      <c r="M188" s="185"/>
      <c r="N188" s="208">
        <f t="shared" si="12"/>
        <v>0</v>
      </c>
      <c r="O188" s="208"/>
      <c r="P188" s="208"/>
      <c r="Q188" s="208"/>
      <c r="R188" s="7"/>
      <c r="T188" s="134"/>
    </row>
    <row r="189" spans="2:23" ht="13.5" customHeight="1" outlineLevel="1">
      <c r="B189" s="6"/>
      <c r="C189" s="111"/>
      <c r="D189" s="111" t="s">
        <v>107</v>
      </c>
      <c r="E189" s="113" t="s">
        <v>252</v>
      </c>
      <c r="F189" s="205" t="s">
        <v>253</v>
      </c>
      <c r="G189" s="205"/>
      <c r="H189" s="205"/>
      <c r="I189" s="205"/>
      <c r="J189" s="114" t="s">
        <v>91</v>
      </c>
      <c r="K189" s="115">
        <v>4.3</v>
      </c>
      <c r="L189" s="185"/>
      <c r="M189" s="185"/>
      <c r="N189" s="208">
        <f t="shared" si="12"/>
        <v>0</v>
      </c>
      <c r="O189" s="208"/>
      <c r="P189" s="208"/>
      <c r="Q189" s="208"/>
      <c r="R189" s="7"/>
      <c r="T189" s="134"/>
    </row>
    <row r="190" spans="2:23" ht="27" customHeight="1" outlineLevel="1">
      <c r="B190" s="6"/>
      <c r="C190" s="111"/>
      <c r="D190" s="111" t="s">
        <v>85</v>
      </c>
      <c r="E190" s="113">
        <v>185804214</v>
      </c>
      <c r="F190" s="187" t="s">
        <v>254</v>
      </c>
      <c r="G190" s="187"/>
      <c r="H190" s="187"/>
      <c r="I190" s="187"/>
      <c r="J190" s="114" t="s">
        <v>88</v>
      </c>
      <c r="K190" s="115">
        <v>43</v>
      </c>
      <c r="L190" s="185"/>
      <c r="M190" s="185"/>
      <c r="N190" s="186">
        <f t="shared" si="12"/>
        <v>0</v>
      </c>
      <c r="O190" s="186"/>
      <c r="P190" s="186"/>
      <c r="Q190" s="186"/>
      <c r="R190" s="7"/>
      <c r="T190" s="131"/>
    </row>
    <row r="191" spans="2:23" s="12" customFormat="1" ht="12.75" customHeight="1" outlineLevel="1">
      <c r="B191" s="13"/>
      <c r="E191" s="123" t="s">
        <v>235</v>
      </c>
      <c r="F191" s="206" t="s">
        <v>255</v>
      </c>
      <c r="G191" s="206" t="e">
        <f>(597)*F191</f>
        <v>#VALUE!</v>
      </c>
      <c r="H191" s="206" t="e">
        <f>(597)*G191</f>
        <v>#VALUE!</v>
      </c>
      <c r="I191" s="206" t="e">
        <f>(597)*H191</f>
        <v>#VALUE!</v>
      </c>
      <c r="J191" s="124"/>
      <c r="K191" s="125">
        <v>43</v>
      </c>
      <c r="L191" s="126"/>
      <c r="M191" s="126"/>
      <c r="R191" s="14"/>
      <c r="T191" s="131"/>
      <c r="U191" s="132"/>
      <c r="V191" s="132"/>
      <c r="W191" s="132"/>
    </row>
    <row r="192" spans="2:23" s="103" customFormat="1" ht="12.75">
      <c r="B192" s="104"/>
      <c r="C192" s="108"/>
      <c r="D192" s="108" t="s">
        <v>256</v>
      </c>
      <c r="E192" s="108"/>
      <c r="F192" s="108"/>
      <c r="G192" s="108"/>
      <c r="H192" s="108"/>
      <c r="I192" s="108"/>
      <c r="J192" s="110"/>
      <c r="K192" s="108"/>
      <c r="L192" s="122"/>
      <c r="M192" s="122"/>
      <c r="N192" s="193">
        <f>SUM(N193:Q197)</f>
        <v>0</v>
      </c>
      <c r="O192" s="193"/>
      <c r="P192" s="193"/>
      <c r="Q192" s="193"/>
      <c r="R192" s="106"/>
      <c r="T192" s="107"/>
    </row>
    <row r="193" spans="2:20" ht="13.5" customHeight="1" outlineLevel="1">
      <c r="B193" s="6"/>
      <c r="C193" s="111"/>
      <c r="D193" s="111" t="s">
        <v>107</v>
      </c>
      <c r="E193" s="113" t="s">
        <v>257</v>
      </c>
      <c r="F193" s="205" t="s">
        <v>258</v>
      </c>
      <c r="G193" s="205"/>
      <c r="H193" s="205"/>
      <c r="I193" s="205"/>
      <c r="J193" s="114" t="s">
        <v>145</v>
      </c>
      <c r="K193" s="115">
        <v>2</v>
      </c>
      <c r="L193" s="185"/>
      <c r="M193" s="185"/>
      <c r="N193" s="208">
        <f>ROUND(L193*K193,2)</f>
        <v>0</v>
      </c>
      <c r="O193" s="208"/>
      <c r="P193" s="208"/>
      <c r="Q193" s="208"/>
      <c r="R193" s="7"/>
      <c r="T193" s="134"/>
    </row>
    <row r="194" spans="2:20" ht="13.5" customHeight="1" outlineLevel="1">
      <c r="B194" s="6"/>
      <c r="C194" s="111"/>
      <c r="D194" s="111" t="s">
        <v>107</v>
      </c>
      <c r="E194" s="113" t="s">
        <v>259</v>
      </c>
      <c r="F194" s="205" t="s">
        <v>260</v>
      </c>
      <c r="G194" s="205"/>
      <c r="H194" s="205"/>
      <c r="I194" s="205"/>
      <c r="J194" s="114" t="s">
        <v>145</v>
      </c>
      <c r="K194" s="115">
        <v>1</v>
      </c>
      <c r="L194" s="185"/>
      <c r="M194" s="185"/>
      <c r="N194" s="208">
        <f>ROUND(L194*K194,2)</f>
        <v>0</v>
      </c>
      <c r="O194" s="208"/>
      <c r="P194" s="208"/>
      <c r="Q194" s="208"/>
      <c r="R194" s="7"/>
      <c r="T194" s="134"/>
    </row>
    <row r="195" spans="2:20" ht="13.5" customHeight="1" outlineLevel="1">
      <c r="B195" s="6"/>
      <c r="C195" s="111"/>
      <c r="D195" s="111" t="s">
        <v>107</v>
      </c>
      <c r="E195" s="113"/>
      <c r="F195" s="205" t="s">
        <v>261</v>
      </c>
      <c r="G195" s="205"/>
      <c r="H195" s="205"/>
      <c r="I195" s="205"/>
      <c r="J195" s="114" t="s">
        <v>145</v>
      </c>
      <c r="K195" s="115">
        <v>3</v>
      </c>
      <c r="L195" s="185"/>
      <c r="M195" s="185"/>
      <c r="N195" s="208">
        <f>ROUND(L195*K195,2)</f>
        <v>0</v>
      </c>
      <c r="O195" s="208"/>
      <c r="P195" s="208"/>
      <c r="Q195" s="208"/>
      <c r="R195" s="7"/>
      <c r="T195" s="134"/>
    </row>
    <row r="196" spans="2:20" ht="13.5" customHeight="1" outlineLevel="1">
      <c r="B196" s="6"/>
      <c r="C196" s="111"/>
      <c r="D196" s="111" t="s">
        <v>107</v>
      </c>
      <c r="E196" s="113" t="s">
        <v>262</v>
      </c>
      <c r="F196" s="205" t="s">
        <v>263</v>
      </c>
      <c r="G196" s="205"/>
      <c r="H196" s="205"/>
      <c r="I196" s="205"/>
      <c r="J196" s="114" t="s">
        <v>145</v>
      </c>
      <c r="K196" s="115">
        <v>3</v>
      </c>
      <c r="L196" s="185"/>
      <c r="M196" s="185"/>
      <c r="N196" s="208">
        <f>ROUND(L196*K196,2)</f>
        <v>0</v>
      </c>
      <c r="O196" s="208"/>
      <c r="P196" s="208"/>
      <c r="Q196" s="208"/>
      <c r="R196" s="7"/>
      <c r="T196" s="134"/>
    </row>
    <row r="197" spans="2:20" ht="13.5" customHeight="1" outlineLevel="1">
      <c r="B197" s="6"/>
      <c r="C197" s="111"/>
      <c r="D197" s="111" t="s">
        <v>107</v>
      </c>
      <c r="E197" s="113" t="s">
        <v>264</v>
      </c>
      <c r="F197" s="205" t="s">
        <v>255</v>
      </c>
      <c r="G197" s="205"/>
      <c r="H197" s="205"/>
      <c r="I197" s="205"/>
      <c r="J197" s="114" t="s">
        <v>145</v>
      </c>
      <c r="K197" s="115">
        <v>160</v>
      </c>
      <c r="L197" s="185"/>
      <c r="M197" s="185"/>
      <c r="N197" s="208">
        <f>ROUND(L197*K197,2)</f>
        <v>0</v>
      </c>
      <c r="O197" s="208"/>
      <c r="P197" s="208"/>
      <c r="Q197" s="208"/>
      <c r="R197" s="7"/>
      <c r="T197" s="134"/>
    </row>
    <row r="198" spans="2:20" s="103" customFormat="1" ht="12.75">
      <c r="B198" s="104"/>
      <c r="C198" s="108"/>
      <c r="D198" s="108" t="s">
        <v>265</v>
      </c>
      <c r="E198" s="108"/>
      <c r="F198" s="108"/>
      <c r="G198" s="108"/>
      <c r="H198" s="108"/>
      <c r="I198" s="108"/>
      <c r="J198" s="110"/>
      <c r="K198" s="108"/>
      <c r="L198" s="122"/>
      <c r="M198" s="122"/>
      <c r="N198" s="193">
        <f>SUM(N199:Q200)</f>
        <v>0</v>
      </c>
      <c r="O198" s="193"/>
      <c r="P198" s="193"/>
      <c r="Q198" s="193"/>
      <c r="R198" s="106"/>
      <c r="T198" s="107"/>
    </row>
    <row r="199" spans="2:20" ht="11.25" customHeight="1" outlineLevel="1">
      <c r="B199" s="6"/>
      <c r="C199" s="111"/>
      <c r="D199" s="111" t="s">
        <v>107</v>
      </c>
      <c r="E199" s="113" t="s">
        <v>266</v>
      </c>
      <c r="F199" s="205" t="s">
        <v>267</v>
      </c>
      <c r="G199" s="205"/>
      <c r="H199" s="205"/>
      <c r="I199" s="205"/>
      <c r="J199" s="114" t="s">
        <v>88</v>
      </c>
      <c r="K199" s="115">
        <v>200</v>
      </c>
      <c r="L199" s="185"/>
      <c r="M199" s="185"/>
      <c r="N199" s="186">
        <f>ROUND(L199*K199,2)</f>
        <v>0</v>
      </c>
      <c r="O199" s="186"/>
      <c r="P199" s="186"/>
      <c r="Q199" s="186"/>
      <c r="R199" s="7"/>
      <c r="T199" s="134"/>
    </row>
    <row r="200" spans="2:20" ht="11.25" customHeight="1" outlineLevel="1">
      <c r="B200" s="6"/>
      <c r="C200" s="111"/>
      <c r="D200" s="111" t="s">
        <v>107</v>
      </c>
      <c r="E200" s="113" t="s">
        <v>268</v>
      </c>
      <c r="F200" s="205" t="s">
        <v>269</v>
      </c>
      <c r="G200" s="205"/>
      <c r="H200" s="205"/>
      <c r="I200" s="205"/>
      <c r="J200" s="114" t="s">
        <v>88</v>
      </c>
      <c r="K200" s="115">
        <v>200</v>
      </c>
      <c r="L200" s="185"/>
      <c r="M200" s="185"/>
      <c r="N200" s="186">
        <f>ROUND(L200*K200,2)</f>
        <v>0</v>
      </c>
      <c r="O200" s="186"/>
      <c r="P200" s="186"/>
      <c r="Q200" s="186"/>
      <c r="R200" s="7"/>
      <c r="T200" s="134"/>
    </row>
    <row r="201" spans="2:20" s="103" customFormat="1" ht="12.75">
      <c r="B201" s="104"/>
      <c r="C201" s="108"/>
      <c r="D201" s="108" t="s">
        <v>187</v>
      </c>
      <c r="E201" s="108"/>
      <c r="F201" s="108"/>
      <c r="G201" s="108"/>
      <c r="H201" s="108"/>
      <c r="I201" s="108"/>
      <c r="J201" s="110"/>
      <c r="K201" s="108"/>
      <c r="L201" s="108"/>
      <c r="M201" s="108"/>
      <c r="N201" s="193">
        <f>SUM(N202)</f>
        <v>0</v>
      </c>
      <c r="O201" s="193"/>
      <c r="P201" s="193"/>
      <c r="Q201" s="193"/>
      <c r="R201" s="106"/>
      <c r="T201" s="107"/>
    </row>
    <row r="202" spans="2:20" ht="11.25" customHeight="1" outlineLevel="1">
      <c r="B202" s="6"/>
      <c r="C202" s="111"/>
      <c r="D202" s="111" t="s">
        <v>107</v>
      </c>
      <c r="E202" s="113" t="s">
        <v>270</v>
      </c>
      <c r="F202" s="187" t="s">
        <v>271</v>
      </c>
      <c r="G202" s="187"/>
      <c r="H202" s="187"/>
      <c r="I202" s="187"/>
      <c r="J202" s="114" t="s">
        <v>63</v>
      </c>
      <c r="K202" s="121">
        <v>9.7000000000000003E-2</v>
      </c>
      <c r="L202" s="188">
        <f>N114+N182+N192+N198</f>
        <v>0</v>
      </c>
      <c r="M202" s="188"/>
      <c r="N202" s="186">
        <f>ROUND(L202*K202,2)</f>
        <v>0</v>
      </c>
      <c r="O202" s="186"/>
      <c r="P202" s="186"/>
      <c r="Q202" s="186"/>
      <c r="R202" s="7"/>
    </row>
    <row r="203" spans="2:20" s="103" customFormat="1" ht="15">
      <c r="B203" s="104"/>
      <c r="C203" s="85"/>
      <c r="D203" s="85" t="s">
        <v>94</v>
      </c>
      <c r="E203" s="85"/>
      <c r="F203" s="85"/>
      <c r="G203" s="85"/>
      <c r="H203" s="85"/>
      <c r="I203" s="85"/>
      <c r="J203" s="105"/>
      <c r="K203" s="85"/>
      <c r="L203" s="85"/>
      <c r="M203" s="85"/>
      <c r="N203" s="204">
        <f>N205</f>
        <v>0</v>
      </c>
      <c r="O203" s="204"/>
      <c r="P203" s="204"/>
      <c r="Q203" s="204"/>
      <c r="R203" s="106"/>
      <c r="T203" s="107"/>
    </row>
    <row r="204" spans="2:20" s="96" customFormat="1" ht="22.35" customHeight="1">
      <c r="B204" s="97"/>
      <c r="C204" s="98" t="s">
        <v>77</v>
      </c>
      <c r="D204" s="99" t="s">
        <v>78</v>
      </c>
      <c r="E204" s="99" t="s">
        <v>47</v>
      </c>
      <c r="F204" s="190" t="s">
        <v>79</v>
      </c>
      <c r="G204" s="190"/>
      <c r="H204" s="190"/>
      <c r="I204" s="190"/>
      <c r="J204" s="100" t="s">
        <v>80</v>
      </c>
      <c r="K204" s="99" t="s">
        <v>81</v>
      </c>
      <c r="L204" s="191" t="s">
        <v>82</v>
      </c>
      <c r="M204" s="191"/>
      <c r="N204" s="192" t="s">
        <v>72</v>
      </c>
      <c r="O204" s="192"/>
      <c r="P204" s="192"/>
      <c r="Q204" s="192"/>
      <c r="R204" s="101"/>
      <c r="T204" s="102"/>
    </row>
    <row r="205" spans="2:20" s="103" customFormat="1" ht="12.75">
      <c r="B205" s="104"/>
      <c r="C205" s="108"/>
      <c r="D205" s="108" t="s">
        <v>95</v>
      </c>
      <c r="E205" s="108"/>
      <c r="F205" s="108"/>
      <c r="G205" s="108"/>
      <c r="H205" s="108"/>
      <c r="I205" s="108"/>
      <c r="J205" s="110"/>
      <c r="K205" s="108"/>
      <c r="L205" s="108"/>
      <c r="M205" s="108"/>
      <c r="N205" s="193">
        <f>SUM(N206:Q221)</f>
        <v>0</v>
      </c>
      <c r="O205" s="193"/>
      <c r="P205" s="193"/>
      <c r="Q205" s="193"/>
      <c r="R205" s="106"/>
      <c r="T205" s="107"/>
    </row>
    <row r="206" spans="2:20" outlineLevel="1">
      <c r="B206" s="6"/>
      <c r="C206" s="111"/>
      <c r="D206" s="117"/>
      <c r="E206" s="118"/>
      <c r="F206" s="213"/>
      <c r="G206" s="213"/>
      <c r="H206" s="213"/>
      <c r="I206" s="213"/>
      <c r="J206" s="119"/>
      <c r="K206" s="120"/>
      <c r="L206" s="185"/>
      <c r="M206" s="185"/>
      <c r="N206" s="186">
        <f t="shared" ref="N206:N221" si="13">ROUND(L206*K206,2)</f>
        <v>0</v>
      </c>
      <c r="O206" s="186"/>
      <c r="P206" s="186"/>
      <c r="Q206" s="186"/>
      <c r="R206" s="7"/>
    </row>
    <row r="207" spans="2:20" outlineLevel="1">
      <c r="B207" s="6"/>
      <c r="C207" s="111"/>
      <c r="D207" s="117"/>
      <c r="E207" s="118"/>
      <c r="F207" s="213"/>
      <c r="G207" s="213"/>
      <c r="H207" s="213"/>
      <c r="I207" s="213"/>
      <c r="J207" s="119"/>
      <c r="K207" s="120"/>
      <c r="L207" s="185"/>
      <c r="M207" s="185"/>
      <c r="N207" s="186">
        <f t="shared" si="13"/>
        <v>0</v>
      </c>
      <c r="O207" s="186"/>
      <c r="P207" s="186"/>
      <c r="Q207" s="186"/>
      <c r="R207" s="7"/>
    </row>
    <row r="208" spans="2:20" outlineLevel="1">
      <c r="B208" s="6"/>
      <c r="C208" s="111"/>
      <c r="D208" s="117"/>
      <c r="E208" s="118"/>
      <c r="F208" s="213"/>
      <c r="G208" s="213"/>
      <c r="H208" s="213"/>
      <c r="I208" s="213"/>
      <c r="J208" s="119"/>
      <c r="K208" s="120"/>
      <c r="L208" s="185"/>
      <c r="M208" s="185"/>
      <c r="N208" s="186">
        <f t="shared" si="13"/>
        <v>0</v>
      </c>
      <c r="O208" s="186"/>
      <c r="P208" s="186"/>
      <c r="Q208" s="186"/>
      <c r="R208" s="7"/>
    </row>
    <row r="209" spans="2:18" outlineLevel="1">
      <c r="B209" s="6"/>
      <c r="C209" s="111"/>
      <c r="D209" s="117"/>
      <c r="E209" s="118"/>
      <c r="F209" s="213"/>
      <c r="G209" s="213"/>
      <c r="H209" s="213"/>
      <c r="I209" s="213"/>
      <c r="J209" s="119"/>
      <c r="K209" s="120"/>
      <c r="L209" s="185"/>
      <c r="M209" s="185"/>
      <c r="N209" s="186">
        <f t="shared" si="13"/>
        <v>0</v>
      </c>
      <c r="O209" s="186"/>
      <c r="P209" s="186"/>
      <c r="Q209" s="186"/>
      <c r="R209" s="7"/>
    </row>
    <row r="210" spans="2:18" outlineLevel="1">
      <c r="B210" s="6"/>
      <c r="C210" s="111"/>
      <c r="D210" s="117"/>
      <c r="E210" s="118"/>
      <c r="F210" s="213"/>
      <c r="G210" s="213"/>
      <c r="H210" s="213"/>
      <c r="I210" s="213"/>
      <c r="J210" s="119"/>
      <c r="K210" s="120"/>
      <c r="L210" s="185"/>
      <c r="M210" s="185"/>
      <c r="N210" s="186">
        <f t="shared" si="13"/>
        <v>0</v>
      </c>
      <c r="O210" s="186"/>
      <c r="P210" s="186"/>
      <c r="Q210" s="186"/>
      <c r="R210" s="7"/>
    </row>
    <row r="211" spans="2:18" outlineLevel="1">
      <c r="B211" s="6"/>
      <c r="C211" s="111"/>
      <c r="D211" s="117"/>
      <c r="E211" s="118"/>
      <c r="F211" s="213"/>
      <c r="G211" s="213"/>
      <c r="H211" s="213"/>
      <c r="I211" s="213"/>
      <c r="J211" s="119"/>
      <c r="K211" s="120"/>
      <c r="L211" s="185"/>
      <c r="M211" s="185"/>
      <c r="N211" s="186">
        <f t="shared" si="13"/>
        <v>0</v>
      </c>
      <c r="O211" s="186"/>
      <c r="P211" s="186"/>
      <c r="Q211" s="186"/>
      <c r="R211" s="7"/>
    </row>
    <row r="212" spans="2:18" outlineLevel="1">
      <c r="B212" s="6"/>
      <c r="C212" s="111"/>
      <c r="D212" s="117"/>
      <c r="E212" s="118"/>
      <c r="F212" s="213"/>
      <c r="G212" s="213"/>
      <c r="H212" s="213"/>
      <c r="I212" s="213"/>
      <c r="J212" s="119"/>
      <c r="K212" s="120"/>
      <c r="L212" s="185"/>
      <c r="M212" s="185"/>
      <c r="N212" s="186">
        <f t="shared" si="13"/>
        <v>0</v>
      </c>
      <c r="O212" s="186"/>
      <c r="P212" s="186"/>
      <c r="Q212" s="186"/>
      <c r="R212" s="7"/>
    </row>
    <row r="213" spans="2:18" outlineLevel="1">
      <c r="B213" s="6"/>
      <c r="C213" s="111"/>
      <c r="D213" s="117"/>
      <c r="E213" s="118"/>
      <c r="F213" s="213"/>
      <c r="G213" s="213"/>
      <c r="H213" s="213"/>
      <c r="I213" s="213"/>
      <c r="J213" s="119"/>
      <c r="K213" s="120"/>
      <c r="L213" s="185"/>
      <c r="M213" s="185"/>
      <c r="N213" s="186">
        <f t="shared" si="13"/>
        <v>0</v>
      </c>
      <c r="O213" s="186"/>
      <c r="P213" s="186"/>
      <c r="Q213" s="186"/>
      <c r="R213" s="7"/>
    </row>
    <row r="214" spans="2:18" outlineLevel="1">
      <c r="B214" s="6"/>
      <c r="C214" s="111"/>
      <c r="D214" s="117"/>
      <c r="E214" s="118"/>
      <c r="F214" s="213"/>
      <c r="G214" s="213"/>
      <c r="H214" s="213"/>
      <c r="I214" s="213"/>
      <c r="J214" s="119"/>
      <c r="K214" s="120"/>
      <c r="L214" s="185"/>
      <c r="M214" s="185"/>
      <c r="N214" s="186">
        <f t="shared" si="13"/>
        <v>0</v>
      </c>
      <c r="O214" s="186"/>
      <c r="P214" s="186"/>
      <c r="Q214" s="186"/>
      <c r="R214" s="7"/>
    </row>
    <row r="215" spans="2:18" outlineLevel="1">
      <c r="B215" s="6"/>
      <c r="C215" s="111"/>
      <c r="D215" s="117"/>
      <c r="E215" s="118"/>
      <c r="F215" s="213"/>
      <c r="G215" s="213"/>
      <c r="H215" s="213"/>
      <c r="I215" s="213"/>
      <c r="J215" s="119"/>
      <c r="K215" s="120"/>
      <c r="L215" s="185"/>
      <c r="M215" s="185"/>
      <c r="N215" s="186">
        <f t="shared" si="13"/>
        <v>0</v>
      </c>
      <c r="O215" s="186"/>
      <c r="P215" s="186"/>
      <c r="Q215" s="186"/>
      <c r="R215" s="7"/>
    </row>
    <row r="216" spans="2:18" outlineLevel="1">
      <c r="B216" s="6"/>
      <c r="C216" s="111"/>
      <c r="D216" s="117"/>
      <c r="E216" s="118"/>
      <c r="F216" s="213"/>
      <c r="G216" s="213"/>
      <c r="H216" s="213"/>
      <c r="I216" s="213"/>
      <c r="J216" s="119"/>
      <c r="K216" s="120"/>
      <c r="L216" s="185"/>
      <c r="M216" s="185"/>
      <c r="N216" s="186">
        <f t="shared" si="13"/>
        <v>0</v>
      </c>
      <c r="O216" s="186"/>
      <c r="P216" s="186"/>
      <c r="Q216" s="186"/>
      <c r="R216" s="7"/>
    </row>
    <row r="217" spans="2:18" outlineLevel="1">
      <c r="B217" s="6"/>
      <c r="C217" s="111"/>
      <c r="D217" s="117"/>
      <c r="E217" s="118"/>
      <c r="F217" s="213"/>
      <c r="G217" s="213"/>
      <c r="H217" s="213"/>
      <c r="I217" s="213"/>
      <c r="J217" s="119"/>
      <c r="K217" s="120"/>
      <c r="L217" s="185"/>
      <c r="M217" s="185"/>
      <c r="N217" s="186">
        <f t="shared" si="13"/>
        <v>0</v>
      </c>
      <c r="O217" s="186"/>
      <c r="P217" s="186"/>
      <c r="Q217" s="186"/>
      <c r="R217" s="7"/>
    </row>
    <row r="218" spans="2:18" outlineLevel="1">
      <c r="B218" s="6"/>
      <c r="C218" s="111"/>
      <c r="D218" s="117"/>
      <c r="E218" s="118"/>
      <c r="F218" s="213"/>
      <c r="G218" s="213"/>
      <c r="H218" s="213"/>
      <c r="I218" s="213"/>
      <c r="J218" s="119"/>
      <c r="K218" s="120"/>
      <c r="L218" s="185"/>
      <c r="M218" s="185"/>
      <c r="N218" s="186">
        <f t="shared" si="13"/>
        <v>0</v>
      </c>
      <c r="O218" s="186"/>
      <c r="P218" s="186"/>
      <c r="Q218" s="186"/>
      <c r="R218" s="7"/>
    </row>
    <row r="219" spans="2:18" outlineLevel="1">
      <c r="B219" s="6"/>
      <c r="C219" s="111"/>
      <c r="D219" s="117"/>
      <c r="E219" s="118"/>
      <c r="F219" s="213"/>
      <c r="G219" s="213"/>
      <c r="H219" s="213"/>
      <c r="I219" s="213"/>
      <c r="J219" s="119"/>
      <c r="K219" s="120"/>
      <c r="L219" s="185"/>
      <c r="M219" s="185"/>
      <c r="N219" s="186">
        <f t="shared" si="13"/>
        <v>0</v>
      </c>
      <c r="O219" s="186"/>
      <c r="P219" s="186"/>
      <c r="Q219" s="186"/>
      <c r="R219" s="7"/>
    </row>
    <row r="220" spans="2:18" outlineLevel="1">
      <c r="B220" s="6"/>
      <c r="C220" s="111"/>
      <c r="D220" s="117"/>
      <c r="E220" s="118"/>
      <c r="F220" s="213"/>
      <c r="G220" s="213"/>
      <c r="H220" s="213"/>
      <c r="I220" s="213"/>
      <c r="J220" s="119"/>
      <c r="K220" s="120"/>
      <c r="L220" s="185"/>
      <c r="M220" s="185"/>
      <c r="N220" s="186">
        <f t="shared" si="13"/>
        <v>0</v>
      </c>
      <c r="O220" s="186"/>
      <c r="P220" s="186"/>
      <c r="Q220" s="186"/>
      <c r="R220" s="7"/>
    </row>
    <row r="221" spans="2:18" ht="11.25" customHeight="1" outlineLevel="1">
      <c r="B221" s="6"/>
      <c r="C221" s="111"/>
      <c r="D221" s="111" t="s">
        <v>85</v>
      </c>
      <c r="E221" s="113" t="s">
        <v>96</v>
      </c>
      <c r="F221" s="187" t="s">
        <v>189</v>
      </c>
      <c r="G221" s="187"/>
      <c r="H221" s="187"/>
      <c r="I221" s="187"/>
      <c r="J221" s="114" t="s">
        <v>63</v>
      </c>
      <c r="K221" s="121"/>
      <c r="L221" s="188">
        <f>SUM(N206:Q220)</f>
        <v>0</v>
      </c>
      <c r="M221" s="188"/>
      <c r="N221" s="186">
        <f t="shared" si="13"/>
        <v>0</v>
      </c>
      <c r="O221" s="186"/>
      <c r="P221" s="186"/>
      <c r="Q221" s="186"/>
      <c r="R221" s="7"/>
    </row>
    <row r="222" spans="2:18">
      <c r="B222" s="40"/>
      <c r="C222" s="41"/>
      <c r="D222" s="41"/>
      <c r="E222" s="41"/>
      <c r="F222" s="41"/>
      <c r="G222" s="41"/>
      <c r="H222" s="41"/>
      <c r="I222" s="41"/>
      <c r="J222" s="77"/>
      <c r="K222" s="41"/>
      <c r="L222" s="41"/>
      <c r="M222" s="41"/>
      <c r="N222" s="41"/>
      <c r="O222" s="41"/>
      <c r="P222" s="41"/>
      <c r="Q222" s="41"/>
      <c r="R222" s="42"/>
    </row>
  </sheetData>
  <mergeCells count="267">
    <mergeCell ref="C2:Q2"/>
    <mergeCell ref="F4:P4"/>
    <mergeCell ref="F5:P5"/>
    <mergeCell ref="O7:P7"/>
    <mergeCell ref="O9:P9"/>
    <mergeCell ref="O10:P10"/>
    <mergeCell ref="F12:I12"/>
    <mergeCell ref="O12:P12"/>
    <mergeCell ref="O13:P13"/>
    <mergeCell ref="O15:P15"/>
    <mergeCell ref="O16:P16"/>
    <mergeCell ref="O18:P18"/>
    <mergeCell ref="O19:P19"/>
    <mergeCell ref="D22:E22"/>
    <mergeCell ref="G22:P22"/>
    <mergeCell ref="D23:E23"/>
    <mergeCell ref="G23:P23"/>
    <mergeCell ref="D24:E24"/>
    <mergeCell ref="G24:P24"/>
    <mergeCell ref="D25:E25"/>
    <mergeCell ref="G25:P25"/>
    <mergeCell ref="M28:P28"/>
    <mergeCell ref="M30:P30"/>
    <mergeCell ref="H32:J32"/>
    <mergeCell ref="M32:P32"/>
    <mergeCell ref="H33:J33"/>
    <mergeCell ref="M33:P33"/>
    <mergeCell ref="L35:P35"/>
    <mergeCell ref="D37:P37"/>
    <mergeCell ref="D38:P43"/>
    <mergeCell ref="C71:Q71"/>
    <mergeCell ref="F73:P73"/>
    <mergeCell ref="F74:P74"/>
    <mergeCell ref="M76:P76"/>
    <mergeCell ref="M78:Q78"/>
    <mergeCell ref="M79:Q79"/>
    <mergeCell ref="C81:G81"/>
    <mergeCell ref="N81:Q81"/>
    <mergeCell ref="N83:Q83"/>
    <mergeCell ref="N84:Q84"/>
    <mergeCell ref="N85:Q85"/>
    <mergeCell ref="N86:Q86"/>
    <mergeCell ref="N87:Q87"/>
    <mergeCell ref="N88:Q88"/>
    <mergeCell ref="N89:Q89"/>
    <mergeCell ref="N90:Q90"/>
    <mergeCell ref="N91:Q91"/>
    <mergeCell ref="L93:Q93"/>
    <mergeCell ref="C99:Q99"/>
    <mergeCell ref="F101:P101"/>
    <mergeCell ref="F102:P102"/>
    <mergeCell ref="M104:P104"/>
    <mergeCell ref="M106:Q106"/>
    <mergeCell ref="M107:Q107"/>
    <mergeCell ref="F108:P108"/>
    <mergeCell ref="F109:P109"/>
    <mergeCell ref="F111:I111"/>
    <mergeCell ref="L111:M111"/>
    <mergeCell ref="N111:Q111"/>
    <mergeCell ref="N112:Q112"/>
    <mergeCell ref="N113:Q113"/>
    <mergeCell ref="N114:Q114"/>
    <mergeCell ref="F115:I115"/>
    <mergeCell ref="L115:M115"/>
    <mergeCell ref="N115:Q115"/>
    <mergeCell ref="F116:I116"/>
    <mergeCell ref="F117:I117"/>
    <mergeCell ref="F118:I118"/>
    <mergeCell ref="F119:I119"/>
    <mergeCell ref="F120:I120"/>
    <mergeCell ref="L120:M120"/>
    <mergeCell ref="N120:Q120"/>
    <mergeCell ref="F121:I121"/>
    <mergeCell ref="F122:I122"/>
    <mergeCell ref="F123:I123"/>
    <mergeCell ref="F124:I124"/>
    <mergeCell ref="F125:I125"/>
    <mergeCell ref="F126:I126"/>
    <mergeCell ref="L126:M126"/>
    <mergeCell ref="N126:Q126"/>
    <mergeCell ref="F127:I127"/>
    <mergeCell ref="L127:M127"/>
    <mergeCell ref="N127:Q127"/>
    <mergeCell ref="F128:I128"/>
    <mergeCell ref="F129:I129"/>
    <mergeCell ref="F130:I130"/>
    <mergeCell ref="F131:I131"/>
    <mergeCell ref="F132:I132"/>
    <mergeCell ref="L132:M132"/>
    <mergeCell ref="N132:Q132"/>
    <mergeCell ref="F133:I133"/>
    <mergeCell ref="F134:I13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F141:I141"/>
    <mergeCell ref="F142:I142"/>
    <mergeCell ref="L142:M142"/>
    <mergeCell ref="N142:Q142"/>
    <mergeCell ref="F143:I143"/>
    <mergeCell ref="F144:I144"/>
    <mergeCell ref="F145:I145"/>
    <mergeCell ref="F146:I146"/>
    <mergeCell ref="F147:I147"/>
    <mergeCell ref="L147:M147"/>
    <mergeCell ref="N147:Q147"/>
    <mergeCell ref="F148:I148"/>
    <mergeCell ref="F149:I149"/>
    <mergeCell ref="F150:I150"/>
    <mergeCell ref="F151:I151"/>
    <mergeCell ref="F152:I152"/>
    <mergeCell ref="L152:M152"/>
    <mergeCell ref="N152:Q152"/>
    <mergeCell ref="F153:I153"/>
    <mergeCell ref="F154:I154"/>
    <mergeCell ref="F155:I155"/>
    <mergeCell ref="F156:I156"/>
    <mergeCell ref="F157:I157"/>
    <mergeCell ref="L157:M157"/>
    <mergeCell ref="N157:Q157"/>
    <mergeCell ref="F158:I158"/>
    <mergeCell ref="F159:I159"/>
    <mergeCell ref="F160:I160"/>
    <mergeCell ref="F161:I161"/>
    <mergeCell ref="F162:I162"/>
    <mergeCell ref="L162:M162"/>
    <mergeCell ref="N162:Q162"/>
    <mergeCell ref="F163:I163"/>
    <mergeCell ref="F164:I164"/>
    <mergeCell ref="F165:I165"/>
    <mergeCell ref="F166:I166"/>
    <mergeCell ref="F167:I167"/>
    <mergeCell ref="L167:M167"/>
    <mergeCell ref="N167:Q167"/>
    <mergeCell ref="F168:I168"/>
    <mergeCell ref="F169:I169"/>
    <mergeCell ref="L169:M169"/>
    <mergeCell ref="N169:Q169"/>
    <mergeCell ref="F170:I170"/>
    <mergeCell ref="F171:I171"/>
    <mergeCell ref="L171:M171"/>
    <mergeCell ref="N171:Q171"/>
    <mergeCell ref="F172:I172"/>
    <mergeCell ref="F173:I173"/>
    <mergeCell ref="F174:I174"/>
    <mergeCell ref="F175:I175"/>
    <mergeCell ref="F176:I176"/>
    <mergeCell ref="L176:M176"/>
    <mergeCell ref="N176:Q176"/>
    <mergeCell ref="F177:I177"/>
    <mergeCell ref="L177:M177"/>
    <mergeCell ref="N177:Q177"/>
    <mergeCell ref="F178:I178"/>
    <mergeCell ref="F179:I179"/>
    <mergeCell ref="F180:I180"/>
    <mergeCell ref="F181:I181"/>
    <mergeCell ref="N182:Q182"/>
    <mergeCell ref="F183:I183"/>
    <mergeCell ref="L183:M183"/>
    <mergeCell ref="N183:Q183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91:I191"/>
    <mergeCell ref="N192:Q192"/>
    <mergeCell ref="F193:I193"/>
    <mergeCell ref="L193:M193"/>
    <mergeCell ref="N193:Q193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7:I197"/>
    <mergeCell ref="L197:M197"/>
    <mergeCell ref="N197:Q197"/>
    <mergeCell ref="N198:Q198"/>
    <mergeCell ref="F199:I199"/>
    <mergeCell ref="L199:M199"/>
    <mergeCell ref="N199:Q199"/>
    <mergeCell ref="F200:I200"/>
    <mergeCell ref="L200:M200"/>
    <mergeCell ref="N200:Q200"/>
    <mergeCell ref="N201:Q201"/>
    <mergeCell ref="F202:I202"/>
    <mergeCell ref="L202:M202"/>
    <mergeCell ref="N202:Q202"/>
    <mergeCell ref="N203:Q203"/>
    <mergeCell ref="F204:I204"/>
    <mergeCell ref="L204:M204"/>
    <mergeCell ref="N204:Q204"/>
    <mergeCell ref="N205:Q205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7:I217"/>
    <mergeCell ref="L217:M217"/>
    <mergeCell ref="N217:Q217"/>
    <mergeCell ref="F221:I221"/>
    <mergeCell ref="L221:M221"/>
    <mergeCell ref="N221:Q221"/>
    <mergeCell ref="F218:I218"/>
    <mergeCell ref="L218:M218"/>
    <mergeCell ref="N218:Q218"/>
    <mergeCell ref="F219:I219"/>
    <mergeCell ref="L219:M219"/>
    <mergeCell ref="N219:Q219"/>
    <mergeCell ref="F220:I220"/>
    <mergeCell ref="L220:M220"/>
    <mergeCell ref="N220:Q220"/>
  </mergeCells>
  <pageMargins left="0.70833333333333304" right="0.70833333333333304" top="0.74791666666666701" bottom="0.74861111111111101" header="0.511811023622047" footer="0.31527777777777799"/>
  <pageSetup paperSize="9" scale="69" fitToHeight="0" orientation="portrait" horizontalDpi="300" verticalDpi="300" r:id="rId1"/>
  <headerFooter>
    <oddFooter>&amp;CStránka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J146"/>
  <sheetViews>
    <sheetView showGridLines="0" zoomScale="85" zoomScaleNormal="85" zoomScaleSheetLayoutView="100" workbookViewId="0">
      <pane ySplit="1" topLeftCell="A114" activePane="bottomLeft" state="frozen"/>
      <selection pane="bottomLeft" activeCell="O10" sqref="O10:P10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22.33203125" style="1" customWidth="1"/>
    <col min="6" max="6" width="13.83203125" style="1" customWidth="1"/>
    <col min="7" max="7" width="11.1640625" style="1" customWidth="1"/>
    <col min="8" max="8" width="12.5" style="1" customWidth="1"/>
    <col min="9" max="9" width="34.33203125" style="1" customWidth="1"/>
    <col min="10" max="10" width="8" style="61" customWidth="1"/>
    <col min="11" max="11" width="13.83203125" style="1" customWidth="1"/>
    <col min="12" max="12" width="12" style="1" customWidth="1"/>
    <col min="13" max="13" width="7.5" style="1" customWidth="1"/>
    <col min="14" max="14" width="6" style="1" customWidth="1"/>
    <col min="15" max="15" width="2" style="1" customWidth="1"/>
    <col min="16" max="16" width="12.5" style="1" customWidth="1"/>
    <col min="17" max="17" width="4.1640625" style="1" customWidth="1"/>
    <col min="18" max="18" width="1.6640625" style="1" customWidth="1"/>
    <col min="19" max="19" width="2" style="1" customWidth="1"/>
    <col min="20" max="20" width="15" style="2" customWidth="1"/>
    <col min="21" max="1024" width="9.33203125" style="1"/>
  </cols>
  <sheetData>
    <row r="1" spans="2:18">
      <c r="B1" s="3"/>
      <c r="C1" s="4"/>
      <c r="D1" s="4"/>
      <c r="E1" s="4"/>
      <c r="F1" s="4"/>
      <c r="G1" s="4"/>
      <c r="H1" s="4"/>
      <c r="I1" s="4"/>
      <c r="J1" s="62"/>
      <c r="K1" s="4"/>
      <c r="L1" s="4"/>
      <c r="M1" s="4"/>
      <c r="N1" s="4"/>
      <c r="O1" s="4"/>
      <c r="P1" s="4"/>
      <c r="Q1" s="4"/>
      <c r="R1" s="5"/>
    </row>
    <row r="2" spans="2:18" ht="20.25">
      <c r="B2" s="6"/>
      <c r="C2" s="167" t="s">
        <v>66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7"/>
    </row>
    <row r="3" spans="2:18">
      <c r="B3" s="6"/>
      <c r="R3" s="7"/>
    </row>
    <row r="4" spans="2:18">
      <c r="B4" s="6"/>
      <c r="D4" s="8" t="s">
        <v>3</v>
      </c>
      <c r="F4" s="194" t="str">
        <f>Rekapitulace!K4</f>
        <v>Revitalizace parku Dlážděnka - Etapa 1B</v>
      </c>
      <c r="G4" s="194"/>
      <c r="H4" s="194"/>
      <c r="I4" s="194"/>
      <c r="J4" s="194"/>
      <c r="K4" s="194"/>
      <c r="L4" s="194"/>
      <c r="M4" s="194"/>
      <c r="N4" s="194"/>
      <c r="O4" s="194"/>
      <c r="P4" s="194"/>
      <c r="R4" s="7"/>
    </row>
    <row r="5" spans="2:18" ht="15.75" customHeight="1">
      <c r="B5" s="6"/>
      <c r="D5" s="9" t="s">
        <v>67</v>
      </c>
      <c r="F5" s="169" t="s">
        <v>272</v>
      </c>
      <c r="G5" s="169"/>
      <c r="H5" s="169"/>
      <c r="I5" s="169"/>
      <c r="J5" s="169"/>
      <c r="K5" s="169"/>
      <c r="L5" s="169"/>
      <c r="M5" s="169"/>
      <c r="N5" s="169"/>
      <c r="O5" s="169"/>
      <c r="P5" s="169"/>
      <c r="R5" s="7"/>
    </row>
    <row r="6" spans="2:18">
      <c r="B6" s="6"/>
      <c r="D6" s="8" t="s">
        <v>5</v>
      </c>
      <c r="F6" s="10"/>
      <c r="M6" s="8" t="s">
        <v>6</v>
      </c>
      <c r="O6" s="10"/>
      <c r="R6" s="7"/>
    </row>
    <row r="7" spans="2:18">
      <c r="B7" s="6"/>
      <c r="D7" s="8" t="s">
        <v>7</v>
      </c>
      <c r="F7" s="10" t="str">
        <f>Rekapitulace!I79</f>
        <v>Park Na Dlážděnce, Praha 8, Libeň</v>
      </c>
      <c r="M7" s="8" t="s">
        <v>9</v>
      </c>
      <c r="O7" s="170"/>
      <c r="P7" s="170"/>
      <c r="R7" s="7"/>
    </row>
    <row r="8" spans="2:18">
      <c r="B8" s="6"/>
      <c r="R8" s="7"/>
    </row>
    <row r="9" spans="2:18">
      <c r="B9" s="6"/>
      <c r="D9" s="8" t="s">
        <v>10</v>
      </c>
      <c r="F9" s="1" t="str">
        <f>Rekapitulace!K8</f>
        <v>MČ Praha 8, Zenklova 1/35, Praha 8 - 180 00</v>
      </c>
      <c r="M9" s="8" t="s">
        <v>12</v>
      </c>
      <c r="O9" s="168"/>
      <c r="P9" s="168"/>
      <c r="R9" s="7"/>
    </row>
    <row r="10" spans="2:18">
      <c r="B10" s="6"/>
      <c r="E10" s="10"/>
      <c r="M10" s="8" t="s">
        <v>13</v>
      </c>
      <c r="O10" s="168"/>
      <c r="P10" s="168"/>
      <c r="R10" s="7"/>
    </row>
    <row r="11" spans="2:18">
      <c r="B11" s="6"/>
      <c r="R11" s="7"/>
    </row>
    <row r="12" spans="2:18">
      <c r="B12" s="6"/>
      <c r="D12" s="8" t="s">
        <v>14</v>
      </c>
      <c r="F12" s="197">
        <f>Rekapitulace!K11</f>
        <v>0</v>
      </c>
      <c r="G12" s="197"/>
      <c r="H12" s="197"/>
      <c r="I12" s="197"/>
      <c r="M12" s="8" t="s">
        <v>12</v>
      </c>
      <c r="O12" s="168" t="str">
        <f>IF(Rekapitulace!AN11="","",Rekapitulace!AN11)</f>
        <v/>
      </c>
      <c r="P12" s="168"/>
      <c r="R12" s="7"/>
    </row>
    <row r="13" spans="2:18">
      <c r="B13" s="6"/>
      <c r="E13" s="10" t="str">
        <f>IF(Rekapitulace!E12="","",Rekapitulace!E12)</f>
        <v xml:space="preserve"> </v>
      </c>
      <c r="M13" s="8" t="s">
        <v>13</v>
      </c>
      <c r="O13" s="168" t="str">
        <f>IF(Rekapitulace!AN12="","",Rekapitulace!AN12)</f>
        <v/>
      </c>
      <c r="P13" s="168"/>
      <c r="R13" s="7"/>
    </row>
    <row r="14" spans="2:18">
      <c r="B14" s="6"/>
      <c r="R14" s="7"/>
    </row>
    <row r="15" spans="2:18">
      <c r="B15" s="6"/>
      <c r="D15" s="8" t="s">
        <v>16</v>
      </c>
      <c r="M15" s="8" t="s">
        <v>12</v>
      </c>
      <c r="O15" s="168"/>
      <c r="P15" s="168"/>
      <c r="R15" s="7"/>
    </row>
    <row r="16" spans="2:18">
      <c r="B16" s="6"/>
      <c r="E16" s="10" t="str">
        <f>Rekapitulace!E15</f>
        <v>Komon Architekti</v>
      </c>
      <c r="M16" s="8" t="s">
        <v>13</v>
      </c>
      <c r="O16" s="168"/>
      <c r="P16" s="168"/>
      <c r="R16" s="7"/>
    </row>
    <row r="17" spans="2:18">
      <c r="B17" s="6"/>
      <c r="R17" s="7"/>
    </row>
    <row r="18" spans="2:18">
      <c r="B18" s="6"/>
      <c r="D18" s="8" t="s">
        <v>18</v>
      </c>
      <c r="M18" s="8" t="s">
        <v>12</v>
      </c>
      <c r="O18" s="168"/>
      <c r="P18" s="168"/>
      <c r="R18" s="7"/>
    </row>
    <row r="19" spans="2:18">
      <c r="B19" s="6"/>
      <c r="E19" s="10" t="str">
        <f>Rekapitulace!E18</f>
        <v>Jakub Kulhavý</v>
      </c>
      <c r="M19" s="8" t="s">
        <v>13</v>
      </c>
      <c r="O19" s="168"/>
      <c r="P19" s="168"/>
      <c r="R19" s="7"/>
    </row>
    <row r="20" spans="2:18">
      <c r="B20" s="6"/>
      <c r="R20" s="7"/>
    </row>
    <row r="21" spans="2:18" outlineLevel="1">
      <c r="B21" s="6"/>
      <c r="D21" s="10" t="s">
        <v>20</v>
      </c>
      <c r="R21" s="7"/>
    </row>
    <row r="22" spans="2:18" hidden="1" outlineLevel="1">
      <c r="B22" s="6"/>
      <c r="D22" s="197" t="str">
        <f>Rekapitulace!E21</f>
        <v>REV01</v>
      </c>
      <c r="E22" s="197"/>
      <c r="F22" s="64">
        <f>Rekapitulace!H21</f>
        <v>44437</v>
      </c>
      <c r="G22" s="181" t="str">
        <f>Rekapitulace!K21</f>
        <v>etapizace projektu</v>
      </c>
      <c r="H22" s="181"/>
      <c r="I22" s="181"/>
      <c r="J22" s="181"/>
      <c r="K22" s="181"/>
      <c r="L22" s="181"/>
      <c r="M22" s="181"/>
      <c r="N22" s="181"/>
      <c r="O22" s="181"/>
      <c r="P22" s="181"/>
      <c r="R22" s="7"/>
    </row>
    <row r="23" spans="2:18" hidden="1" outlineLevel="1">
      <c r="B23" s="6"/>
      <c r="D23" s="197" t="str">
        <f>Rekapitulace!E22</f>
        <v>REV02</v>
      </c>
      <c r="E23" s="197"/>
      <c r="F23" s="64">
        <f>Rekapitulace!H22</f>
        <v>44706</v>
      </c>
      <c r="G23" s="181" t="str">
        <f>Rekapitulace!K22</f>
        <v>úpravy výkazů dle revize PD z 05/2022</v>
      </c>
      <c r="H23" s="181"/>
      <c r="I23" s="181"/>
      <c r="J23" s="181"/>
      <c r="K23" s="181"/>
      <c r="L23" s="181"/>
      <c r="M23" s="181"/>
      <c r="N23" s="181"/>
      <c r="O23" s="181"/>
      <c r="P23" s="181"/>
      <c r="R23" s="7"/>
    </row>
    <row r="24" spans="2:18" outlineLevel="1">
      <c r="B24" s="6"/>
      <c r="D24" s="197" t="str">
        <f>Rekapitulace!E23</f>
        <v>REV04</v>
      </c>
      <c r="E24" s="197"/>
      <c r="F24" s="64">
        <f>Rekapitulace!H23</f>
        <v>45905</v>
      </c>
      <c r="G24" s="181" t="str">
        <f>Rekapitulace!K23</f>
        <v>úprava výkazů dle Objednatele</v>
      </c>
      <c r="H24" s="181"/>
      <c r="I24" s="181"/>
      <c r="J24" s="181"/>
      <c r="K24" s="181"/>
      <c r="L24" s="181"/>
      <c r="M24" s="181"/>
      <c r="N24" s="181"/>
      <c r="O24" s="181"/>
      <c r="P24" s="181"/>
      <c r="R24" s="7"/>
    </row>
    <row r="25" spans="2:18" hidden="1" outlineLevel="1">
      <c r="B25" s="6"/>
      <c r="D25" s="197" t="str">
        <f>Rekapitulace!E24</f>
        <v>REV04</v>
      </c>
      <c r="E25" s="197"/>
      <c r="F25" s="64">
        <f>Rekapitulace!H24</f>
        <v>0</v>
      </c>
      <c r="G25" s="181">
        <f>Rekapitulace!K24</f>
        <v>0</v>
      </c>
      <c r="H25" s="181"/>
      <c r="I25" s="181"/>
      <c r="J25" s="181"/>
      <c r="K25" s="181"/>
      <c r="L25" s="181"/>
      <c r="M25" s="181"/>
      <c r="N25" s="181"/>
      <c r="O25" s="181"/>
      <c r="P25" s="181"/>
      <c r="R25" s="7"/>
    </row>
    <row r="26" spans="2:18">
      <c r="B26" s="6"/>
      <c r="R26" s="7"/>
    </row>
    <row r="27" spans="2:18">
      <c r="B27" s="6"/>
      <c r="D27" s="32"/>
      <c r="E27" s="32"/>
      <c r="F27" s="32"/>
      <c r="G27" s="32"/>
      <c r="H27" s="32"/>
      <c r="I27" s="32"/>
      <c r="J27" s="65"/>
      <c r="K27" s="32"/>
      <c r="L27" s="32"/>
      <c r="M27" s="32"/>
      <c r="N27" s="32"/>
      <c r="O27" s="32"/>
      <c r="P27" s="32"/>
      <c r="R27" s="7"/>
    </row>
    <row r="28" spans="2:18">
      <c r="B28" s="6"/>
      <c r="D28" s="66" t="s">
        <v>69</v>
      </c>
      <c r="M28" s="179">
        <f>N83</f>
        <v>0</v>
      </c>
      <c r="N28" s="179"/>
      <c r="O28" s="179"/>
      <c r="P28" s="179"/>
      <c r="R28" s="7"/>
    </row>
    <row r="29" spans="2:18">
      <c r="B29" s="6"/>
      <c r="R29" s="7"/>
    </row>
    <row r="30" spans="2:18">
      <c r="B30" s="6"/>
      <c r="D30" s="67" t="s">
        <v>28</v>
      </c>
      <c r="M30" s="199">
        <f>ROUND(M28,2)</f>
        <v>0</v>
      </c>
      <c r="N30" s="199"/>
      <c r="O30" s="199"/>
      <c r="P30" s="199"/>
      <c r="R30" s="7"/>
    </row>
    <row r="31" spans="2:18">
      <c r="B31" s="6"/>
      <c r="D31" s="32"/>
      <c r="E31" s="32"/>
      <c r="F31" s="32"/>
      <c r="G31" s="32"/>
      <c r="H31" s="32"/>
      <c r="I31" s="32"/>
      <c r="J31" s="65"/>
      <c r="K31" s="32"/>
      <c r="L31" s="32"/>
      <c r="M31" s="32"/>
      <c r="N31" s="32"/>
      <c r="O31" s="32"/>
      <c r="P31" s="32"/>
      <c r="R31" s="7"/>
    </row>
    <row r="32" spans="2:18">
      <c r="B32" s="6"/>
      <c r="D32" s="22" t="s">
        <v>29</v>
      </c>
      <c r="E32" s="22" t="s">
        <v>30</v>
      </c>
      <c r="F32" s="68">
        <v>0.21</v>
      </c>
      <c r="G32" s="69" t="s">
        <v>31</v>
      </c>
      <c r="H32" s="200">
        <f>M30</f>
        <v>0</v>
      </c>
      <c r="I32" s="200"/>
      <c r="J32" s="200"/>
      <c r="M32" s="200">
        <f>ROUND(H32*F32, 2)</f>
        <v>0</v>
      </c>
      <c r="N32" s="200"/>
      <c r="O32" s="200"/>
      <c r="P32" s="200"/>
      <c r="R32" s="7"/>
    </row>
    <row r="33" spans="2:18">
      <c r="B33" s="6"/>
      <c r="E33" s="22" t="s">
        <v>32</v>
      </c>
      <c r="F33" s="68">
        <v>0.15</v>
      </c>
      <c r="G33" s="69" t="s">
        <v>31</v>
      </c>
      <c r="H33" s="200"/>
      <c r="I33" s="200"/>
      <c r="J33" s="200"/>
      <c r="M33" s="200"/>
      <c r="N33" s="200"/>
      <c r="O33" s="200"/>
      <c r="P33" s="200"/>
      <c r="R33" s="7"/>
    </row>
    <row r="34" spans="2:18">
      <c r="B34" s="6"/>
      <c r="R34" s="7"/>
    </row>
    <row r="35" spans="2:18" ht="15.75">
      <c r="B35" s="6"/>
      <c r="C35" s="60"/>
      <c r="D35" s="70" t="s">
        <v>36</v>
      </c>
      <c r="E35" s="50"/>
      <c r="F35" s="50"/>
      <c r="G35" s="71" t="s">
        <v>37</v>
      </c>
      <c r="H35" s="72" t="s">
        <v>38</v>
      </c>
      <c r="I35" s="50"/>
      <c r="J35" s="73"/>
      <c r="K35" s="50"/>
      <c r="L35" s="201">
        <f>SUM(M30:M33)</f>
        <v>0</v>
      </c>
      <c r="M35" s="201"/>
      <c r="N35" s="201"/>
      <c r="O35" s="201"/>
      <c r="P35" s="201"/>
      <c r="Q35" s="60"/>
      <c r="R35" s="7"/>
    </row>
    <row r="36" spans="2:18">
      <c r="B36" s="6"/>
      <c r="R36" s="7"/>
    </row>
    <row r="37" spans="2:18">
      <c r="B37" s="6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R37" s="7"/>
    </row>
    <row r="38" spans="2:18" ht="18" customHeight="1">
      <c r="B38" s="6"/>
      <c r="D38" s="166" t="str">
        <f>Rekapitulace!D39</f>
        <v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v>
      </c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R38" s="7"/>
    </row>
    <row r="39" spans="2:18" ht="18" customHeight="1">
      <c r="B39" s="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R39" s="7"/>
    </row>
    <row r="40" spans="2:18" ht="18" customHeight="1">
      <c r="B40" s="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R40" s="7"/>
    </row>
    <row r="41" spans="2:18" ht="18" customHeight="1">
      <c r="B41" s="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R41" s="7"/>
    </row>
    <row r="42" spans="2:18" ht="18" customHeight="1">
      <c r="B42" s="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R42" s="7"/>
    </row>
    <row r="43" spans="2:18" ht="27" customHeight="1">
      <c r="B43" s="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R43" s="7"/>
    </row>
    <row r="44" spans="2:18">
      <c r="B44" s="6"/>
      <c r="R44" s="7"/>
    </row>
    <row r="45" spans="2:18">
      <c r="B45" s="6"/>
      <c r="D45" s="31" t="s">
        <v>40</v>
      </c>
      <c r="E45" s="32"/>
      <c r="F45" s="32"/>
      <c r="G45" s="32"/>
      <c r="H45" s="33"/>
      <c r="J45" s="74" t="s">
        <v>41</v>
      </c>
      <c r="K45" s="32"/>
      <c r="L45" s="32"/>
      <c r="M45" s="32"/>
      <c r="N45" s="32"/>
      <c r="O45" s="32"/>
      <c r="P45" s="33"/>
      <c r="R45" s="7"/>
    </row>
    <row r="46" spans="2:18">
      <c r="B46" s="6"/>
      <c r="D46" s="34"/>
      <c r="H46" s="35"/>
      <c r="J46" s="75"/>
      <c r="P46" s="35"/>
      <c r="R46" s="7"/>
    </row>
    <row r="47" spans="2:18">
      <c r="B47" s="6"/>
      <c r="D47" s="34"/>
      <c r="H47" s="35"/>
      <c r="J47" s="75"/>
      <c r="P47" s="35"/>
      <c r="R47" s="7"/>
    </row>
    <row r="48" spans="2:18">
      <c r="B48" s="6"/>
      <c r="D48" s="34"/>
      <c r="H48" s="35"/>
      <c r="J48" s="75"/>
      <c r="P48" s="35"/>
      <c r="R48" s="7"/>
    </row>
    <row r="49" spans="2:18">
      <c r="B49" s="6"/>
      <c r="D49" s="34"/>
      <c r="H49" s="35"/>
      <c r="J49" s="75"/>
      <c r="P49" s="35"/>
      <c r="R49" s="7"/>
    </row>
    <row r="50" spans="2:18">
      <c r="B50" s="6"/>
      <c r="D50" s="34"/>
      <c r="H50" s="35"/>
      <c r="J50" s="75"/>
      <c r="P50" s="35"/>
      <c r="R50" s="7"/>
    </row>
    <row r="51" spans="2:18">
      <c r="B51" s="6"/>
      <c r="D51" s="34"/>
      <c r="H51" s="35"/>
      <c r="J51" s="75"/>
      <c r="P51" s="35"/>
      <c r="R51" s="7"/>
    </row>
    <row r="52" spans="2:18">
      <c r="B52" s="6"/>
      <c r="D52" s="34"/>
      <c r="H52" s="35"/>
      <c r="J52" s="75"/>
      <c r="P52" s="35"/>
      <c r="R52" s="7"/>
    </row>
    <row r="53" spans="2:18">
      <c r="B53" s="6"/>
      <c r="D53" s="34"/>
      <c r="H53" s="35"/>
      <c r="J53" s="75"/>
      <c r="P53" s="35"/>
      <c r="R53" s="7"/>
    </row>
    <row r="54" spans="2:18">
      <c r="B54" s="6"/>
      <c r="D54" s="36" t="s">
        <v>42</v>
      </c>
      <c r="E54" s="37"/>
      <c r="F54" s="37"/>
      <c r="G54" s="38" t="s">
        <v>43</v>
      </c>
      <c r="H54" s="39"/>
      <c r="J54" s="76" t="s">
        <v>42</v>
      </c>
      <c r="K54" s="37"/>
      <c r="L54" s="37"/>
      <c r="M54" s="37"/>
      <c r="N54" s="38" t="s">
        <v>43</v>
      </c>
      <c r="O54" s="37"/>
      <c r="P54" s="39"/>
      <c r="R54" s="7"/>
    </row>
    <row r="55" spans="2:18">
      <c r="B55" s="6"/>
      <c r="R55" s="7"/>
    </row>
    <row r="56" spans="2:18">
      <c r="B56" s="6"/>
      <c r="D56" s="31" t="s">
        <v>44</v>
      </c>
      <c r="E56" s="32"/>
      <c r="F56" s="32"/>
      <c r="G56" s="32"/>
      <c r="H56" s="33"/>
      <c r="J56" s="74" t="s">
        <v>45</v>
      </c>
      <c r="K56" s="32"/>
      <c r="L56" s="32"/>
      <c r="M56" s="32"/>
      <c r="N56" s="32"/>
      <c r="O56" s="32"/>
      <c r="P56" s="33"/>
      <c r="R56" s="7"/>
    </row>
    <row r="57" spans="2:18">
      <c r="B57" s="6"/>
      <c r="D57" s="34"/>
      <c r="H57" s="35"/>
      <c r="J57" s="75"/>
      <c r="P57" s="35"/>
      <c r="R57" s="7"/>
    </row>
    <row r="58" spans="2:18">
      <c r="B58" s="6"/>
      <c r="D58" s="34"/>
      <c r="H58" s="35"/>
      <c r="J58" s="75"/>
      <c r="P58" s="35"/>
      <c r="R58" s="7"/>
    </row>
    <row r="59" spans="2:18">
      <c r="B59" s="6"/>
      <c r="D59" s="34"/>
      <c r="H59" s="35"/>
      <c r="J59" s="75"/>
      <c r="P59" s="35"/>
      <c r="R59" s="7"/>
    </row>
    <row r="60" spans="2:18">
      <c r="B60" s="6"/>
      <c r="D60" s="34"/>
      <c r="H60" s="35"/>
      <c r="J60" s="75"/>
      <c r="P60" s="35"/>
      <c r="R60" s="7"/>
    </row>
    <row r="61" spans="2:18">
      <c r="B61" s="6"/>
      <c r="D61" s="34"/>
      <c r="H61" s="35"/>
      <c r="J61" s="75"/>
      <c r="P61" s="35"/>
      <c r="R61" s="7"/>
    </row>
    <row r="62" spans="2:18">
      <c r="B62" s="6"/>
      <c r="D62" s="34"/>
      <c r="H62" s="35"/>
      <c r="J62" s="75"/>
      <c r="P62" s="35"/>
      <c r="R62" s="7"/>
    </row>
    <row r="63" spans="2:18">
      <c r="B63" s="6"/>
      <c r="D63" s="34"/>
      <c r="H63" s="35"/>
      <c r="J63" s="75"/>
      <c r="P63" s="35"/>
      <c r="R63" s="7"/>
    </row>
    <row r="64" spans="2:18">
      <c r="B64" s="6"/>
      <c r="D64" s="34"/>
      <c r="H64" s="35"/>
      <c r="J64" s="75"/>
      <c r="P64" s="35"/>
      <c r="R64" s="7"/>
    </row>
    <row r="65" spans="2:18">
      <c r="B65" s="6"/>
      <c r="D65" s="36" t="s">
        <v>42</v>
      </c>
      <c r="E65" s="37"/>
      <c r="F65" s="37"/>
      <c r="G65" s="38" t="s">
        <v>43</v>
      </c>
      <c r="H65" s="39"/>
      <c r="J65" s="76" t="s">
        <v>42</v>
      </c>
      <c r="K65" s="37"/>
      <c r="L65" s="37"/>
      <c r="M65" s="37"/>
      <c r="N65" s="38" t="s">
        <v>43</v>
      </c>
      <c r="O65" s="37"/>
      <c r="P65" s="39"/>
      <c r="R65" s="7"/>
    </row>
    <row r="66" spans="2:18">
      <c r="B66" s="40"/>
      <c r="C66" s="41"/>
      <c r="D66" s="41"/>
      <c r="E66" s="41"/>
      <c r="F66" s="41"/>
      <c r="G66" s="41"/>
      <c r="H66" s="41"/>
      <c r="I66" s="41"/>
      <c r="J66" s="77"/>
      <c r="K66" s="41"/>
      <c r="L66" s="41"/>
      <c r="M66" s="41"/>
      <c r="N66" s="41"/>
      <c r="O66" s="41"/>
      <c r="P66" s="41"/>
      <c r="Q66" s="41"/>
      <c r="R66" s="42"/>
    </row>
    <row r="70" spans="2:18">
      <c r="B70" s="3"/>
      <c r="C70" s="4"/>
      <c r="D70" s="4"/>
      <c r="E70" s="4"/>
      <c r="F70" s="4"/>
      <c r="G70" s="4"/>
      <c r="H70" s="4"/>
      <c r="I70" s="4"/>
      <c r="J70" s="62"/>
      <c r="K70" s="4"/>
      <c r="L70" s="4"/>
      <c r="M70" s="4"/>
      <c r="N70" s="4"/>
      <c r="O70" s="4"/>
      <c r="P70" s="4"/>
      <c r="Q70" s="4"/>
      <c r="R70" s="5"/>
    </row>
    <row r="71" spans="2:18" ht="20.25">
      <c r="B71" s="6"/>
      <c r="C71" s="167" t="s">
        <v>70</v>
      </c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7"/>
    </row>
    <row r="72" spans="2:18">
      <c r="B72" s="6"/>
      <c r="R72" s="7"/>
    </row>
    <row r="73" spans="2:18">
      <c r="B73" s="6"/>
      <c r="C73" s="8" t="s">
        <v>3</v>
      </c>
      <c r="F73" s="194" t="str">
        <f>F4</f>
        <v>Revitalizace parku Dlážděnka - Etapa 1B</v>
      </c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R73" s="7"/>
    </row>
    <row r="74" spans="2:18" ht="15.75">
      <c r="B74" s="6"/>
      <c r="C74" s="9" t="s">
        <v>67</v>
      </c>
      <c r="F74" s="169" t="str">
        <f>F5</f>
        <v>SO803 - mobiliář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R74" s="7"/>
    </row>
    <row r="75" spans="2:18">
      <c r="B75" s="6"/>
      <c r="R75" s="7"/>
    </row>
    <row r="76" spans="2:18">
      <c r="B76" s="6"/>
      <c r="C76" s="8" t="s">
        <v>7</v>
      </c>
      <c r="F76" s="10" t="str">
        <f>F7</f>
        <v>Park Na Dlážděnce, Praha 8, Libeň</v>
      </c>
      <c r="K76" s="8" t="s">
        <v>9</v>
      </c>
      <c r="M76" s="170" t="str">
        <f>IF(O7="","",O7)</f>
        <v/>
      </c>
      <c r="N76" s="170"/>
      <c r="O76" s="170"/>
      <c r="P76" s="170"/>
      <c r="R76" s="7"/>
    </row>
    <row r="77" spans="2:18">
      <c r="B77" s="6"/>
      <c r="R77" s="7"/>
    </row>
    <row r="78" spans="2:18">
      <c r="B78" s="6"/>
      <c r="C78" s="8" t="s">
        <v>10</v>
      </c>
      <c r="F78" s="10" t="str">
        <f>F9</f>
        <v>MČ Praha 8, Zenklova 1/35, Praha 8 - 180 00</v>
      </c>
      <c r="K78" s="8" t="s">
        <v>16</v>
      </c>
      <c r="M78" s="168" t="str">
        <f>E16</f>
        <v>Komon Architekti</v>
      </c>
      <c r="N78" s="168"/>
      <c r="O78" s="168"/>
      <c r="P78" s="168"/>
      <c r="Q78" s="168"/>
      <c r="R78" s="7"/>
    </row>
    <row r="79" spans="2:18">
      <c r="B79" s="6"/>
      <c r="C79" s="8" t="s">
        <v>14</v>
      </c>
      <c r="F79" s="10">
        <f>F12</f>
        <v>0</v>
      </c>
      <c r="K79" s="8" t="s">
        <v>18</v>
      </c>
      <c r="M79" s="168" t="str">
        <f>E19</f>
        <v>Jakub Kulhavý</v>
      </c>
      <c r="N79" s="168"/>
      <c r="O79" s="168"/>
      <c r="P79" s="168"/>
      <c r="Q79" s="168"/>
      <c r="R79" s="7"/>
    </row>
    <row r="80" spans="2:18">
      <c r="B80" s="6"/>
      <c r="R80" s="7"/>
    </row>
    <row r="81" spans="2:20">
      <c r="B81" s="6"/>
      <c r="C81" s="198" t="s">
        <v>71</v>
      </c>
      <c r="D81" s="198"/>
      <c r="E81" s="198"/>
      <c r="F81" s="198"/>
      <c r="G81" s="198"/>
      <c r="H81" s="60"/>
      <c r="I81" s="78"/>
      <c r="J81" s="79"/>
      <c r="K81" s="78"/>
      <c r="L81" s="60"/>
      <c r="M81" s="60"/>
      <c r="N81" s="198" t="s">
        <v>72</v>
      </c>
      <c r="O81" s="198"/>
      <c r="P81" s="198"/>
      <c r="Q81" s="198"/>
      <c r="R81" s="7"/>
    </row>
    <row r="82" spans="2:20">
      <c r="B82" s="6"/>
      <c r="I82" s="2"/>
      <c r="K82" s="2"/>
      <c r="R82" s="7"/>
      <c r="T82" s="2">
        <f>T83-N83</f>
        <v>0</v>
      </c>
    </row>
    <row r="83" spans="2:20" ht="15.75">
      <c r="B83" s="6"/>
      <c r="C83" s="80" t="str">
        <f>C110</f>
        <v>Náklady z rozpočtu</v>
      </c>
      <c r="I83" s="81"/>
      <c r="K83" s="82"/>
      <c r="N83" s="159">
        <f>N84+N88</f>
        <v>0</v>
      </c>
      <c r="O83" s="159"/>
      <c r="P83" s="159"/>
      <c r="Q83" s="159"/>
      <c r="R83" s="7"/>
      <c r="T83" s="2">
        <f>SUM(N83:Q90)/3</f>
        <v>0</v>
      </c>
    </row>
    <row r="84" spans="2:20" s="83" customFormat="1" ht="15">
      <c r="B84" s="84"/>
      <c r="D84" s="85" t="str">
        <f>D111</f>
        <v>MO - Mobiliář</v>
      </c>
      <c r="J84" s="86"/>
      <c r="K84" s="87"/>
      <c r="N84" s="189">
        <f>SUM(N85:Q87)</f>
        <v>0</v>
      </c>
      <c r="O84" s="189"/>
      <c r="P84" s="189"/>
      <c r="Q84" s="189"/>
      <c r="R84" s="88"/>
      <c r="T84" s="87"/>
    </row>
    <row r="85" spans="2:20" s="89" customFormat="1" ht="12.75">
      <c r="B85" s="90"/>
      <c r="D85" s="91" t="str">
        <f>D112</f>
        <v xml:space="preserve">    L - Lavičky</v>
      </c>
      <c r="J85" s="92"/>
      <c r="K85" s="93"/>
      <c r="N85" s="196">
        <f>N112</f>
        <v>0</v>
      </c>
      <c r="O85" s="196"/>
      <c r="P85" s="196"/>
      <c r="Q85" s="196"/>
      <c r="R85" s="94"/>
      <c r="T85" s="93"/>
    </row>
    <row r="86" spans="2:20" s="89" customFormat="1" ht="12.75">
      <c r="B86" s="90"/>
      <c r="D86" s="91" t="str">
        <f>D118</f>
        <v xml:space="preserve">    O - Ostatní prvky</v>
      </c>
      <c r="J86" s="92"/>
      <c r="K86" s="93"/>
      <c r="N86" s="196">
        <f>N118</f>
        <v>0</v>
      </c>
      <c r="O86" s="196"/>
      <c r="P86" s="196"/>
      <c r="Q86" s="196"/>
      <c r="R86" s="94"/>
      <c r="T86" s="93"/>
    </row>
    <row r="87" spans="2:20" s="89" customFormat="1" ht="12.75">
      <c r="B87" s="90"/>
      <c r="D87" s="91" t="str">
        <f>D125</f>
        <v xml:space="preserve">    998 - Přesuny hmot pro HSV</v>
      </c>
      <c r="J87" s="92"/>
      <c r="K87" s="93"/>
      <c r="N87" s="196">
        <f>N125</f>
        <v>0</v>
      </c>
      <c r="O87" s="196"/>
      <c r="P87" s="196"/>
      <c r="Q87" s="196"/>
      <c r="R87" s="94"/>
      <c r="T87" s="93"/>
    </row>
    <row r="88" spans="2:20" s="83" customFormat="1" ht="15">
      <c r="B88" s="84"/>
      <c r="D88" s="85" t="str">
        <f>D127</f>
        <v>OPD - Ostatní práce a dodávky jinde neuvedené</v>
      </c>
      <c r="J88" s="86"/>
      <c r="K88" s="87"/>
      <c r="N88" s="189">
        <f>SUM(N89:Q89)</f>
        <v>0</v>
      </c>
      <c r="O88" s="189"/>
      <c r="P88" s="189"/>
      <c r="Q88" s="189"/>
      <c r="R88" s="88"/>
      <c r="T88" s="87"/>
    </row>
    <row r="89" spans="2:20" s="89" customFormat="1" ht="12.75">
      <c r="B89" s="90"/>
      <c r="D89" s="91" t="str">
        <f>D129</f>
        <v xml:space="preserve">    999.999 - Práce a dodávky jinde neuvedené - vyplní zhotovitel</v>
      </c>
      <c r="J89" s="92"/>
      <c r="K89" s="93"/>
      <c r="N89" s="196">
        <f>N129</f>
        <v>0</v>
      </c>
      <c r="O89" s="196"/>
      <c r="P89" s="196"/>
      <c r="Q89" s="196"/>
      <c r="R89" s="94"/>
      <c r="T89" s="93"/>
    </row>
    <row r="90" spans="2:20">
      <c r="B90" s="6"/>
      <c r="R90" s="7"/>
    </row>
    <row r="91" spans="2:20" ht="15.75">
      <c r="B91" s="6"/>
      <c r="C91" s="59" t="s">
        <v>73</v>
      </c>
      <c r="D91" s="60"/>
      <c r="E91" s="60"/>
      <c r="F91" s="60"/>
      <c r="G91" s="60"/>
      <c r="H91" s="60"/>
      <c r="I91" s="60"/>
      <c r="J91" s="95"/>
      <c r="K91" s="60"/>
      <c r="L91" s="147">
        <f>ROUND(N83,2)</f>
        <v>0</v>
      </c>
      <c r="M91" s="147"/>
      <c r="N91" s="147"/>
      <c r="O91" s="147"/>
      <c r="P91" s="147"/>
      <c r="Q91" s="147"/>
      <c r="R91" s="7"/>
    </row>
    <row r="92" spans="2:20">
      <c r="B92" s="40"/>
      <c r="C92" s="41"/>
      <c r="D92" s="41"/>
      <c r="E92" s="41"/>
      <c r="F92" s="41"/>
      <c r="G92" s="41"/>
      <c r="H92" s="41"/>
      <c r="I92" s="41"/>
      <c r="J92" s="77"/>
      <c r="K92" s="41"/>
      <c r="L92" s="41"/>
      <c r="M92" s="41"/>
      <c r="N92" s="41"/>
      <c r="O92" s="41"/>
      <c r="P92" s="41"/>
      <c r="Q92" s="41"/>
      <c r="R92" s="42"/>
    </row>
    <row r="96" spans="2:20">
      <c r="B96" s="3"/>
      <c r="C96" s="4"/>
      <c r="D96" s="4"/>
      <c r="E96" s="4"/>
      <c r="F96" s="4"/>
      <c r="G96" s="4"/>
      <c r="H96" s="4"/>
      <c r="I96" s="4"/>
      <c r="J96" s="62"/>
      <c r="K96" s="4"/>
      <c r="L96" s="4"/>
      <c r="M96" s="4"/>
      <c r="N96" s="4"/>
      <c r="O96" s="4"/>
      <c r="P96" s="4"/>
      <c r="Q96" s="4"/>
      <c r="R96" s="5"/>
    </row>
    <row r="97" spans="2:20" ht="20.25">
      <c r="B97" s="6"/>
      <c r="C97" s="167" t="s">
        <v>74</v>
      </c>
      <c r="D97" s="167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7"/>
    </row>
    <row r="98" spans="2:20" ht="2.25" customHeight="1">
      <c r="B98" s="6"/>
      <c r="R98" s="7"/>
    </row>
    <row r="99" spans="2:20">
      <c r="B99" s="6"/>
      <c r="C99" s="8" t="s">
        <v>3</v>
      </c>
      <c r="F99" s="194" t="str">
        <f>F4</f>
        <v>Revitalizace parku Dlážděnka - Etapa 1B</v>
      </c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R99" s="7"/>
    </row>
    <row r="100" spans="2:20" ht="15.75">
      <c r="B100" s="6"/>
      <c r="C100" s="9" t="s">
        <v>67</v>
      </c>
      <c r="F100" s="169" t="str">
        <f>F5</f>
        <v>SO803 - mobiliář</v>
      </c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R100" s="7"/>
    </row>
    <row r="101" spans="2:20">
      <c r="B101" s="6"/>
      <c r="R101" s="7"/>
    </row>
    <row r="102" spans="2:20">
      <c r="B102" s="6"/>
      <c r="C102" s="8" t="s">
        <v>7</v>
      </c>
      <c r="F102" s="10" t="str">
        <f>F7</f>
        <v>Park Na Dlážděnce, Praha 8, Libeň</v>
      </c>
      <c r="K102" s="8" t="s">
        <v>9</v>
      </c>
      <c r="M102" s="170" t="str">
        <f>IF(O8="","",O8)</f>
        <v/>
      </c>
      <c r="N102" s="170"/>
      <c r="O102" s="170"/>
      <c r="P102" s="170"/>
      <c r="R102" s="7"/>
    </row>
    <row r="103" spans="2:20">
      <c r="B103" s="6"/>
      <c r="R103" s="7"/>
    </row>
    <row r="104" spans="2:20">
      <c r="B104" s="6"/>
      <c r="C104" s="8" t="s">
        <v>10</v>
      </c>
      <c r="F104" s="10" t="str">
        <f>F9</f>
        <v>MČ Praha 8, Zenklova 1/35, Praha 8 - 180 00</v>
      </c>
      <c r="K104" s="8" t="s">
        <v>16</v>
      </c>
      <c r="M104" s="168" t="str">
        <f>E16</f>
        <v>Komon Architekti</v>
      </c>
      <c r="N104" s="168"/>
      <c r="O104" s="168"/>
      <c r="P104" s="168"/>
      <c r="Q104" s="168"/>
      <c r="R104" s="7"/>
    </row>
    <row r="105" spans="2:20">
      <c r="B105" s="6"/>
      <c r="C105" s="8" t="s">
        <v>14</v>
      </c>
      <c r="F105" s="10">
        <f>F12</f>
        <v>0</v>
      </c>
      <c r="K105" s="8" t="s">
        <v>18</v>
      </c>
      <c r="M105" s="168" t="str">
        <f>E19</f>
        <v>Jakub Kulhavý</v>
      </c>
      <c r="N105" s="168"/>
      <c r="O105" s="168"/>
      <c r="P105" s="168"/>
      <c r="Q105" s="168"/>
      <c r="R105" s="7"/>
    </row>
    <row r="106" spans="2:20">
      <c r="B106" s="6"/>
      <c r="C106" s="8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R106" s="7"/>
    </row>
    <row r="107" spans="2:20" ht="47.25" customHeight="1">
      <c r="B107" s="6"/>
      <c r="C107" s="8" t="s">
        <v>75</v>
      </c>
      <c r="F107" s="166" t="s">
        <v>76</v>
      </c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R107" s="7"/>
    </row>
    <row r="108" spans="2:20" ht="3.75" customHeight="1">
      <c r="B108" s="6"/>
      <c r="R108" s="7"/>
    </row>
    <row r="109" spans="2:20" s="96" customFormat="1" ht="12" customHeight="1">
      <c r="B109" s="97"/>
      <c r="C109" s="98" t="s">
        <v>77</v>
      </c>
      <c r="D109" s="99" t="s">
        <v>78</v>
      </c>
      <c r="E109" s="99" t="s">
        <v>47</v>
      </c>
      <c r="F109" s="190" t="s">
        <v>79</v>
      </c>
      <c r="G109" s="190"/>
      <c r="H109" s="190"/>
      <c r="I109" s="190"/>
      <c r="J109" s="100" t="s">
        <v>80</v>
      </c>
      <c r="K109" s="99" t="s">
        <v>81</v>
      </c>
      <c r="L109" s="191" t="s">
        <v>82</v>
      </c>
      <c r="M109" s="191"/>
      <c r="N109" s="192" t="s">
        <v>72</v>
      </c>
      <c r="O109" s="192"/>
      <c r="P109" s="192"/>
      <c r="Q109" s="192"/>
      <c r="R109" s="101"/>
      <c r="T109" s="102">
        <f>T110-N110</f>
        <v>0</v>
      </c>
    </row>
    <row r="110" spans="2:20" ht="15.75">
      <c r="B110" s="6"/>
      <c r="C110" s="51" t="s">
        <v>69</v>
      </c>
      <c r="N110" s="195">
        <f>N111+N127</f>
        <v>0</v>
      </c>
      <c r="O110" s="195"/>
      <c r="P110" s="195"/>
      <c r="Q110" s="195"/>
      <c r="R110" s="7"/>
      <c r="T110" s="2">
        <f>SUM(N110:Q146)/4</f>
        <v>0</v>
      </c>
    </row>
    <row r="111" spans="2:20" s="103" customFormat="1" ht="15">
      <c r="B111" s="104"/>
      <c r="D111" s="85" t="s">
        <v>273</v>
      </c>
      <c r="E111" s="85"/>
      <c r="F111" s="85"/>
      <c r="G111" s="85"/>
      <c r="H111" s="85"/>
      <c r="I111" s="85"/>
      <c r="J111" s="105"/>
      <c r="K111" s="85"/>
      <c r="L111" s="85"/>
      <c r="M111" s="85"/>
      <c r="N111" s="189">
        <f>N112+N118+N125</f>
        <v>0</v>
      </c>
      <c r="O111" s="189"/>
      <c r="P111" s="189"/>
      <c r="Q111" s="189"/>
      <c r="R111" s="106"/>
      <c r="T111" s="107"/>
    </row>
    <row r="112" spans="2:20" s="103" customFormat="1" ht="12.75">
      <c r="B112" s="104"/>
      <c r="C112" s="108"/>
      <c r="D112" s="109" t="s">
        <v>274</v>
      </c>
      <c r="E112" s="108"/>
      <c r="F112" s="108"/>
      <c r="G112" s="108"/>
      <c r="H112" s="108"/>
      <c r="I112" s="108"/>
      <c r="J112" s="110"/>
      <c r="K112" s="108"/>
      <c r="L112" s="108"/>
      <c r="M112" s="108"/>
      <c r="N112" s="193">
        <f>SUM(N113:Q117)</f>
        <v>0</v>
      </c>
      <c r="O112" s="193"/>
      <c r="P112" s="193"/>
      <c r="Q112" s="193"/>
      <c r="R112" s="106"/>
      <c r="T112" s="107"/>
    </row>
    <row r="113" spans="2:20" ht="13.5" customHeight="1" outlineLevel="1">
      <c r="B113" s="6"/>
      <c r="C113" s="111"/>
      <c r="D113" s="111" t="s">
        <v>107</v>
      </c>
      <c r="E113" s="135" t="s">
        <v>275</v>
      </c>
      <c r="F113" s="205" t="s">
        <v>276</v>
      </c>
      <c r="G113" s="205"/>
      <c r="H113" s="205"/>
      <c r="I113" s="205"/>
      <c r="J113" s="114" t="s">
        <v>145</v>
      </c>
      <c r="K113" s="115">
        <v>6</v>
      </c>
      <c r="L113" s="185"/>
      <c r="M113" s="185"/>
      <c r="N113" s="186">
        <f>ROUND(L113*K113,2)</f>
        <v>0</v>
      </c>
      <c r="O113" s="186"/>
      <c r="P113" s="186"/>
      <c r="Q113" s="186"/>
      <c r="R113" s="7"/>
    </row>
    <row r="114" spans="2:20" ht="13.5" customHeight="1" outlineLevel="1">
      <c r="B114" s="6"/>
      <c r="C114" s="111"/>
      <c r="D114" s="111" t="s">
        <v>107</v>
      </c>
      <c r="E114" s="135" t="s">
        <v>277</v>
      </c>
      <c r="F114" s="205" t="s">
        <v>278</v>
      </c>
      <c r="G114" s="205"/>
      <c r="H114" s="205"/>
      <c r="I114" s="205"/>
      <c r="J114" s="114" t="s">
        <v>145</v>
      </c>
      <c r="K114" s="115">
        <v>5</v>
      </c>
      <c r="L114" s="185"/>
      <c r="M114" s="185"/>
      <c r="N114" s="186">
        <f>ROUND(L114*K114,2)</f>
        <v>0</v>
      </c>
      <c r="O114" s="186"/>
      <c r="P114" s="186"/>
      <c r="Q114" s="186"/>
      <c r="R114" s="7"/>
    </row>
    <row r="115" spans="2:20" ht="13.5" customHeight="1" outlineLevel="1">
      <c r="B115" s="6"/>
      <c r="C115" s="111"/>
      <c r="D115" s="111" t="s">
        <v>107</v>
      </c>
      <c r="E115" s="135" t="s">
        <v>279</v>
      </c>
      <c r="F115" s="205" t="s">
        <v>278</v>
      </c>
      <c r="G115" s="205"/>
      <c r="H115" s="205"/>
      <c r="I115" s="205"/>
      <c r="J115" s="114" t="s">
        <v>145</v>
      </c>
      <c r="K115" s="115">
        <v>3</v>
      </c>
      <c r="L115" s="185"/>
      <c r="M115" s="185"/>
      <c r="N115" s="186">
        <f>ROUND(L115*K115,2)</f>
        <v>0</v>
      </c>
      <c r="O115" s="186"/>
      <c r="P115" s="186"/>
      <c r="Q115" s="186"/>
      <c r="R115" s="7"/>
    </row>
    <row r="116" spans="2:20" ht="23.1" customHeight="1" outlineLevel="1">
      <c r="B116" s="6"/>
      <c r="C116" s="111"/>
      <c r="D116" s="111" t="s">
        <v>107</v>
      </c>
      <c r="E116" s="135" t="s">
        <v>280</v>
      </c>
      <c r="F116" s="205" t="s">
        <v>281</v>
      </c>
      <c r="G116" s="205"/>
      <c r="H116" s="205"/>
      <c r="I116" s="205"/>
      <c r="J116" s="114" t="s">
        <v>145</v>
      </c>
      <c r="K116" s="115">
        <v>4</v>
      </c>
      <c r="L116" s="185"/>
      <c r="M116" s="185"/>
      <c r="N116" s="186">
        <f>ROUND(L116*K116,2)</f>
        <v>0</v>
      </c>
      <c r="O116" s="186"/>
      <c r="P116" s="186"/>
      <c r="Q116" s="186"/>
      <c r="R116" s="7"/>
    </row>
    <row r="117" spans="2:20" ht="13.5" customHeight="1" outlineLevel="1">
      <c r="B117" s="6"/>
      <c r="C117" s="111"/>
      <c r="D117" s="111" t="s">
        <v>107</v>
      </c>
      <c r="E117" s="135" t="s">
        <v>282</v>
      </c>
      <c r="F117" s="205" t="s">
        <v>283</v>
      </c>
      <c r="G117" s="205"/>
      <c r="H117" s="205"/>
      <c r="I117" s="205"/>
      <c r="J117" s="114" t="s">
        <v>145</v>
      </c>
      <c r="K117" s="115">
        <v>2</v>
      </c>
      <c r="L117" s="185"/>
      <c r="M117" s="185"/>
      <c r="N117" s="186">
        <f>ROUND(L117*K117,2)</f>
        <v>0</v>
      </c>
      <c r="O117" s="186"/>
      <c r="P117" s="186"/>
      <c r="Q117" s="186"/>
      <c r="R117" s="7"/>
    </row>
    <row r="118" spans="2:20" s="103" customFormat="1" ht="12.75">
      <c r="B118" s="104"/>
      <c r="C118" s="108"/>
      <c r="D118" s="109" t="s">
        <v>284</v>
      </c>
      <c r="E118" s="108"/>
      <c r="F118" s="108"/>
      <c r="G118" s="108"/>
      <c r="H118" s="108"/>
      <c r="I118" s="108"/>
      <c r="J118" s="110"/>
      <c r="K118" s="108"/>
      <c r="L118" s="122"/>
      <c r="M118" s="122"/>
      <c r="N118" s="193">
        <f>SUM(N119:Q124)</f>
        <v>0</v>
      </c>
      <c r="O118" s="193"/>
      <c r="P118" s="193"/>
      <c r="Q118" s="193"/>
      <c r="R118" s="106"/>
      <c r="T118" s="107"/>
    </row>
    <row r="119" spans="2:20" ht="11.25" customHeight="1" outlineLevel="1">
      <c r="B119" s="6"/>
      <c r="C119" s="111"/>
      <c r="D119" s="111" t="s">
        <v>107</v>
      </c>
      <c r="E119" s="113" t="s">
        <v>285</v>
      </c>
      <c r="F119" s="205" t="s">
        <v>286</v>
      </c>
      <c r="G119" s="205"/>
      <c r="H119" s="205"/>
      <c r="I119" s="205"/>
      <c r="J119" s="114" t="s">
        <v>145</v>
      </c>
      <c r="K119" s="115">
        <v>1</v>
      </c>
      <c r="L119" s="185"/>
      <c r="M119" s="185"/>
      <c r="N119" s="186">
        <f t="shared" ref="N119:N124" si="0">ROUND(L119*K119,2)</f>
        <v>0</v>
      </c>
      <c r="O119" s="186"/>
      <c r="P119" s="186"/>
      <c r="Q119" s="186"/>
      <c r="R119" s="7"/>
    </row>
    <row r="120" spans="2:20" ht="11.25" customHeight="1" outlineLevel="1">
      <c r="B120" s="6"/>
      <c r="C120" s="111"/>
      <c r="D120" s="111" t="s">
        <v>107</v>
      </c>
      <c r="E120" s="113" t="s">
        <v>287</v>
      </c>
      <c r="F120" s="205" t="s">
        <v>288</v>
      </c>
      <c r="G120" s="205"/>
      <c r="H120" s="205"/>
      <c r="I120" s="205"/>
      <c r="J120" s="114" t="s">
        <v>145</v>
      </c>
      <c r="K120" s="115">
        <v>2</v>
      </c>
      <c r="L120" s="185"/>
      <c r="M120" s="185"/>
      <c r="N120" s="186">
        <f t="shared" si="0"/>
        <v>0</v>
      </c>
      <c r="O120" s="186"/>
      <c r="P120" s="186"/>
      <c r="Q120" s="186"/>
      <c r="R120" s="7"/>
    </row>
    <row r="121" spans="2:20" ht="19.350000000000001" customHeight="1" outlineLevel="1">
      <c r="B121" s="6"/>
      <c r="C121" s="111"/>
      <c r="D121" s="111" t="s">
        <v>107</v>
      </c>
      <c r="E121" s="113" t="s">
        <v>289</v>
      </c>
      <c r="F121" s="205" t="s">
        <v>290</v>
      </c>
      <c r="G121" s="205"/>
      <c r="H121" s="205"/>
      <c r="I121" s="205"/>
      <c r="J121" s="114" t="s">
        <v>145</v>
      </c>
      <c r="K121" s="115">
        <v>2</v>
      </c>
      <c r="L121" s="185"/>
      <c r="M121" s="185"/>
      <c r="N121" s="186">
        <f t="shared" si="0"/>
        <v>0</v>
      </c>
      <c r="O121" s="186"/>
      <c r="P121" s="186"/>
      <c r="Q121" s="186"/>
      <c r="R121" s="7"/>
    </row>
    <row r="122" spans="2:20" ht="11.25" customHeight="1" outlineLevel="1">
      <c r="B122" s="6"/>
      <c r="C122" s="111"/>
      <c r="D122" s="111" t="s">
        <v>107</v>
      </c>
      <c r="E122" s="113" t="s">
        <v>291</v>
      </c>
      <c r="F122" s="205" t="s">
        <v>181</v>
      </c>
      <c r="G122" s="205"/>
      <c r="H122" s="205"/>
      <c r="I122" s="205"/>
      <c r="J122" s="114" t="s">
        <v>145</v>
      </c>
      <c r="K122" s="115">
        <f>SUM(K113:K121)</f>
        <v>25</v>
      </c>
      <c r="L122" s="185"/>
      <c r="M122" s="185"/>
      <c r="N122" s="186">
        <f t="shared" si="0"/>
        <v>0</v>
      </c>
      <c r="O122" s="186"/>
      <c r="P122" s="186"/>
      <c r="Q122" s="186"/>
      <c r="R122" s="7"/>
    </row>
    <row r="123" spans="2:20" ht="11.25" customHeight="1" outlineLevel="1">
      <c r="B123" s="6"/>
      <c r="C123" s="111"/>
      <c r="D123" s="111" t="s">
        <v>107</v>
      </c>
      <c r="E123" s="113" t="s">
        <v>292</v>
      </c>
      <c r="F123" s="205" t="s">
        <v>183</v>
      </c>
      <c r="G123" s="205"/>
      <c r="H123" s="205"/>
      <c r="I123" s="205"/>
      <c r="J123" s="114" t="s">
        <v>184</v>
      </c>
      <c r="K123" s="115">
        <v>1</v>
      </c>
      <c r="L123" s="185"/>
      <c r="M123" s="185"/>
      <c r="N123" s="186">
        <f t="shared" si="0"/>
        <v>0</v>
      </c>
      <c r="O123" s="186"/>
      <c r="P123" s="186"/>
      <c r="Q123" s="186"/>
      <c r="R123" s="7"/>
    </row>
    <row r="124" spans="2:20" ht="11.25" customHeight="1" outlineLevel="1">
      <c r="B124" s="6"/>
      <c r="C124" s="111"/>
      <c r="D124" s="111" t="s">
        <v>107</v>
      </c>
      <c r="E124" s="113" t="s">
        <v>293</v>
      </c>
      <c r="F124" s="205" t="s">
        <v>186</v>
      </c>
      <c r="G124" s="205"/>
      <c r="H124" s="205"/>
      <c r="I124" s="205"/>
      <c r="J124" s="114" t="s">
        <v>184</v>
      </c>
      <c r="K124" s="115">
        <v>1</v>
      </c>
      <c r="L124" s="185"/>
      <c r="M124" s="185"/>
      <c r="N124" s="186">
        <f t="shared" si="0"/>
        <v>0</v>
      </c>
      <c r="O124" s="186"/>
      <c r="P124" s="186"/>
      <c r="Q124" s="186"/>
      <c r="R124" s="7"/>
    </row>
    <row r="125" spans="2:20" s="103" customFormat="1" ht="12.75">
      <c r="B125" s="104"/>
      <c r="C125" s="108"/>
      <c r="D125" s="108" t="s">
        <v>187</v>
      </c>
      <c r="E125" s="108"/>
      <c r="F125" s="108"/>
      <c r="G125" s="108"/>
      <c r="H125" s="108"/>
      <c r="I125" s="108"/>
      <c r="J125" s="110"/>
      <c r="K125" s="108"/>
      <c r="L125" s="108"/>
      <c r="M125" s="108"/>
      <c r="N125" s="193">
        <f>SUM(N126)</f>
        <v>0</v>
      </c>
      <c r="O125" s="193"/>
      <c r="P125" s="193"/>
      <c r="Q125" s="193"/>
      <c r="R125" s="106"/>
      <c r="T125" s="107"/>
    </row>
    <row r="126" spans="2:20" ht="11.25" customHeight="1" outlineLevel="1">
      <c r="B126" s="6"/>
      <c r="C126" s="111"/>
      <c r="D126" s="111" t="s">
        <v>107</v>
      </c>
      <c r="E126" s="113" t="s">
        <v>294</v>
      </c>
      <c r="F126" s="187" t="s">
        <v>295</v>
      </c>
      <c r="G126" s="187"/>
      <c r="H126" s="187"/>
      <c r="I126" s="187"/>
      <c r="J126" s="114" t="s">
        <v>63</v>
      </c>
      <c r="K126" s="121">
        <v>7.5999999999999998E-2</v>
      </c>
      <c r="L126" s="188">
        <f>N112+N118</f>
        <v>0</v>
      </c>
      <c r="M126" s="188"/>
      <c r="N126" s="186">
        <f>ROUND(L126*K126,2)</f>
        <v>0</v>
      </c>
      <c r="O126" s="186"/>
      <c r="P126" s="186"/>
      <c r="Q126" s="186"/>
      <c r="R126" s="7"/>
    </row>
    <row r="127" spans="2:20" s="103" customFormat="1" ht="15">
      <c r="B127" s="104"/>
      <c r="C127" s="85"/>
      <c r="D127" s="85" t="s">
        <v>94</v>
      </c>
      <c r="E127" s="85"/>
      <c r="F127" s="85"/>
      <c r="G127" s="85"/>
      <c r="H127" s="85"/>
      <c r="I127" s="85"/>
      <c r="J127" s="105"/>
      <c r="K127" s="85"/>
      <c r="L127" s="85"/>
      <c r="M127" s="85"/>
      <c r="N127" s="204">
        <f>N129</f>
        <v>0</v>
      </c>
      <c r="O127" s="204"/>
      <c r="P127" s="204"/>
      <c r="Q127" s="204"/>
      <c r="R127" s="106"/>
      <c r="T127" s="107"/>
    </row>
    <row r="128" spans="2:20" s="96" customFormat="1" ht="12" customHeight="1">
      <c r="B128" s="97"/>
      <c r="C128" s="98" t="s">
        <v>77</v>
      </c>
      <c r="D128" s="99" t="s">
        <v>78</v>
      </c>
      <c r="E128" s="99" t="s">
        <v>47</v>
      </c>
      <c r="F128" s="190" t="s">
        <v>79</v>
      </c>
      <c r="G128" s="190"/>
      <c r="H128" s="190"/>
      <c r="I128" s="190"/>
      <c r="J128" s="100" t="s">
        <v>80</v>
      </c>
      <c r="K128" s="99" t="s">
        <v>81</v>
      </c>
      <c r="L128" s="191" t="s">
        <v>82</v>
      </c>
      <c r="M128" s="191"/>
      <c r="N128" s="192" t="s">
        <v>72</v>
      </c>
      <c r="O128" s="192"/>
      <c r="P128" s="192"/>
      <c r="Q128" s="192"/>
      <c r="R128" s="101"/>
      <c r="T128" s="102"/>
    </row>
    <row r="129" spans="2:20" s="103" customFormat="1" ht="12.75">
      <c r="B129" s="104"/>
      <c r="C129" s="108"/>
      <c r="D129" s="108" t="s">
        <v>95</v>
      </c>
      <c r="E129" s="108"/>
      <c r="F129" s="108"/>
      <c r="G129" s="108"/>
      <c r="H129" s="108"/>
      <c r="I129" s="108"/>
      <c r="J129" s="110"/>
      <c r="K129" s="108"/>
      <c r="L129" s="108"/>
      <c r="M129" s="108"/>
      <c r="N129" s="193">
        <f>SUM(N130:Q145)</f>
        <v>0</v>
      </c>
      <c r="O129" s="193"/>
      <c r="P129" s="193"/>
      <c r="Q129" s="193"/>
      <c r="R129" s="106"/>
      <c r="T129" s="107"/>
    </row>
    <row r="130" spans="2:20" outlineLevel="1">
      <c r="B130" s="6"/>
      <c r="C130" s="111"/>
      <c r="D130" s="117"/>
      <c r="E130" s="118" t="s">
        <v>318</v>
      </c>
      <c r="F130" s="213"/>
      <c r="G130" s="213"/>
      <c r="H130" s="213"/>
      <c r="I130" s="213"/>
      <c r="J130" s="119"/>
      <c r="K130" s="120"/>
      <c r="L130" s="185"/>
      <c r="M130" s="185"/>
      <c r="N130" s="186">
        <f t="shared" ref="N130:N145" si="1">ROUND(L130*K130,2)</f>
        <v>0</v>
      </c>
      <c r="O130" s="186"/>
      <c r="P130" s="186"/>
      <c r="Q130" s="186"/>
      <c r="R130" s="7"/>
    </row>
    <row r="131" spans="2:20" outlineLevel="1">
      <c r="B131" s="6"/>
      <c r="C131" s="111"/>
      <c r="D131" s="117"/>
      <c r="E131" s="118"/>
      <c r="F131" s="213"/>
      <c r="G131" s="213"/>
      <c r="H131" s="213"/>
      <c r="I131" s="213"/>
      <c r="J131" s="119"/>
      <c r="K131" s="120"/>
      <c r="L131" s="185"/>
      <c r="M131" s="185"/>
      <c r="N131" s="186">
        <f t="shared" si="1"/>
        <v>0</v>
      </c>
      <c r="O131" s="186"/>
      <c r="P131" s="186"/>
      <c r="Q131" s="186"/>
      <c r="R131" s="7"/>
    </row>
    <row r="132" spans="2:20" outlineLevel="1">
      <c r="B132" s="6"/>
      <c r="C132" s="111"/>
      <c r="D132" s="117"/>
      <c r="E132" s="118"/>
      <c r="F132" s="213"/>
      <c r="G132" s="213"/>
      <c r="H132" s="213"/>
      <c r="I132" s="213"/>
      <c r="J132" s="119"/>
      <c r="K132" s="120"/>
      <c r="L132" s="185"/>
      <c r="M132" s="185"/>
      <c r="N132" s="186">
        <f t="shared" si="1"/>
        <v>0</v>
      </c>
      <c r="O132" s="186"/>
      <c r="P132" s="186"/>
      <c r="Q132" s="186"/>
      <c r="R132" s="7"/>
    </row>
    <row r="133" spans="2:20" outlineLevel="1">
      <c r="B133" s="6"/>
      <c r="C133" s="111"/>
      <c r="D133" s="117"/>
      <c r="E133" s="118"/>
      <c r="F133" s="213"/>
      <c r="G133" s="213"/>
      <c r="H133" s="213"/>
      <c r="I133" s="213"/>
      <c r="J133" s="119"/>
      <c r="K133" s="120"/>
      <c r="L133" s="185"/>
      <c r="M133" s="185"/>
      <c r="N133" s="186">
        <f t="shared" si="1"/>
        <v>0</v>
      </c>
      <c r="O133" s="186"/>
      <c r="P133" s="186"/>
      <c r="Q133" s="186"/>
      <c r="R133" s="7"/>
    </row>
    <row r="134" spans="2:20" outlineLevel="1">
      <c r="B134" s="6"/>
      <c r="C134" s="111"/>
      <c r="D134" s="117"/>
      <c r="E134" s="118"/>
      <c r="F134" s="213"/>
      <c r="G134" s="213"/>
      <c r="H134" s="213"/>
      <c r="I134" s="213"/>
      <c r="J134" s="119"/>
      <c r="K134" s="120"/>
      <c r="L134" s="185"/>
      <c r="M134" s="185"/>
      <c r="N134" s="186">
        <f t="shared" si="1"/>
        <v>0</v>
      </c>
      <c r="O134" s="186"/>
      <c r="P134" s="186"/>
      <c r="Q134" s="186"/>
      <c r="R134" s="7"/>
    </row>
    <row r="135" spans="2:20" outlineLevel="1">
      <c r="B135" s="6"/>
      <c r="C135" s="111"/>
      <c r="D135" s="117"/>
      <c r="E135" s="118"/>
      <c r="F135" s="213"/>
      <c r="G135" s="213"/>
      <c r="H135" s="213"/>
      <c r="I135" s="213"/>
      <c r="J135" s="119"/>
      <c r="K135" s="120"/>
      <c r="L135" s="185"/>
      <c r="M135" s="185"/>
      <c r="N135" s="186">
        <f t="shared" si="1"/>
        <v>0</v>
      </c>
      <c r="O135" s="186"/>
      <c r="P135" s="186"/>
      <c r="Q135" s="186"/>
      <c r="R135" s="7"/>
    </row>
    <row r="136" spans="2:20" outlineLevel="1">
      <c r="B136" s="6"/>
      <c r="C136" s="111"/>
      <c r="D136" s="117"/>
      <c r="E136" s="118"/>
      <c r="F136" s="213"/>
      <c r="G136" s="213"/>
      <c r="H136" s="213"/>
      <c r="I136" s="213"/>
      <c r="J136" s="119"/>
      <c r="K136" s="120"/>
      <c r="L136" s="185"/>
      <c r="M136" s="185"/>
      <c r="N136" s="186">
        <f t="shared" si="1"/>
        <v>0</v>
      </c>
      <c r="O136" s="186"/>
      <c r="P136" s="186"/>
      <c r="Q136" s="186"/>
      <c r="R136" s="7"/>
    </row>
    <row r="137" spans="2:20" outlineLevel="1">
      <c r="B137" s="6"/>
      <c r="C137" s="111"/>
      <c r="D137" s="117"/>
      <c r="E137" s="118"/>
      <c r="F137" s="213"/>
      <c r="G137" s="213"/>
      <c r="H137" s="213"/>
      <c r="I137" s="213"/>
      <c r="J137" s="119"/>
      <c r="K137" s="120"/>
      <c r="L137" s="185"/>
      <c r="M137" s="185"/>
      <c r="N137" s="186">
        <f t="shared" si="1"/>
        <v>0</v>
      </c>
      <c r="O137" s="186"/>
      <c r="P137" s="186"/>
      <c r="Q137" s="186"/>
      <c r="R137" s="7"/>
    </row>
    <row r="138" spans="2:20" outlineLevel="1">
      <c r="B138" s="6"/>
      <c r="C138" s="111"/>
      <c r="D138" s="117"/>
      <c r="E138" s="118"/>
      <c r="F138" s="213"/>
      <c r="G138" s="213"/>
      <c r="H138" s="213"/>
      <c r="I138" s="213"/>
      <c r="J138" s="119"/>
      <c r="K138" s="120"/>
      <c r="L138" s="185"/>
      <c r="M138" s="185"/>
      <c r="N138" s="186">
        <f t="shared" si="1"/>
        <v>0</v>
      </c>
      <c r="O138" s="186"/>
      <c r="P138" s="186"/>
      <c r="Q138" s="186"/>
      <c r="R138" s="7"/>
    </row>
    <row r="139" spans="2:20" outlineLevel="1">
      <c r="B139" s="6"/>
      <c r="C139" s="111"/>
      <c r="D139" s="117"/>
      <c r="E139" s="118"/>
      <c r="F139" s="213"/>
      <c r="G139" s="213"/>
      <c r="H139" s="213"/>
      <c r="I139" s="213"/>
      <c r="J139" s="119"/>
      <c r="K139" s="120"/>
      <c r="L139" s="185"/>
      <c r="M139" s="185"/>
      <c r="N139" s="186">
        <f t="shared" si="1"/>
        <v>0</v>
      </c>
      <c r="O139" s="186"/>
      <c r="P139" s="186"/>
      <c r="Q139" s="186"/>
      <c r="R139" s="7"/>
    </row>
    <row r="140" spans="2:20" outlineLevel="1">
      <c r="B140" s="6"/>
      <c r="C140" s="111"/>
      <c r="D140" s="117"/>
      <c r="E140" s="118"/>
      <c r="F140" s="213"/>
      <c r="G140" s="213"/>
      <c r="H140" s="213"/>
      <c r="I140" s="213"/>
      <c r="J140" s="119"/>
      <c r="K140" s="120"/>
      <c r="L140" s="185"/>
      <c r="M140" s="185"/>
      <c r="N140" s="186">
        <f t="shared" si="1"/>
        <v>0</v>
      </c>
      <c r="O140" s="186"/>
      <c r="P140" s="186"/>
      <c r="Q140" s="186"/>
      <c r="R140" s="7"/>
    </row>
    <row r="141" spans="2:20" outlineLevel="1">
      <c r="B141" s="6"/>
      <c r="C141" s="111"/>
      <c r="D141" s="117"/>
      <c r="E141" s="118"/>
      <c r="F141" s="213"/>
      <c r="G141" s="213"/>
      <c r="H141" s="213"/>
      <c r="I141" s="213"/>
      <c r="J141" s="119"/>
      <c r="K141" s="120"/>
      <c r="L141" s="185"/>
      <c r="M141" s="185"/>
      <c r="N141" s="186">
        <f t="shared" si="1"/>
        <v>0</v>
      </c>
      <c r="O141" s="186"/>
      <c r="P141" s="186"/>
      <c r="Q141" s="186"/>
      <c r="R141" s="7"/>
    </row>
    <row r="142" spans="2:20" outlineLevel="1">
      <c r="B142" s="6"/>
      <c r="C142" s="111"/>
      <c r="D142" s="117"/>
      <c r="E142" s="118"/>
      <c r="F142" s="213"/>
      <c r="G142" s="213"/>
      <c r="H142" s="213"/>
      <c r="I142" s="213"/>
      <c r="J142" s="119"/>
      <c r="K142" s="120"/>
      <c r="L142" s="185"/>
      <c r="M142" s="185"/>
      <c r="N142" s="186">
        <f t="shared" si="1"/>
        <v>0</v>
      </c>
      <c r="O142" s="186"/>
      <c r="P142" s="186"/>
      <c r="Q142" s="186"/>
      <c r="R142" s="7"/>
    </row>
    <row r="143" spans="2:20" outlineLevel="1">
      <c r="B143" s="6"/>
      <c r="C143" s="111"/>
      <c r="D143" s="117"/>
      <c r="E143" s="118"/>
      <c r="F143" s="213"/>
      <c r="G143" s="213"/>
      <c r="H143" s="213"/>
      <c r="I143" s="213"/>
      <c r="J143" s="119"/>
      <c r="K143" s="120"/>
      <c r="L143" s="185"/>
      <c r="M143" s="185"/>
      <c r="N143" s="186">
        <f t="shared" si="1"/>
        <v>0</v>
      </c>
      <c r="O143" s="186"/>
      <c r="P143" s="186"/>
      <c r="Q143" s="186"/>
      <c r="R143" s="7"/>
    </row>
    <row r="144" spans="2:20" outlineLevel="1">
      <c r="B144" s="6"/>
      <c r="C144" s="111"/>
      <c r="D144" s="117"/>
      <c r="E144" s="118"/>
      <c r="F144" s="213"/>
      <c r="G144" s="213"/>
      <c r="H144" s="213"/>
      <c r="I144" s="213"/>
      <c r="J144" s="119"/>
      <c r="K144" s="120"/>
      <c r="L144" s="185"/>
      <c r="M144" s="185"/>
      <c r="N144" s="186">
        <f t="shared" si="1"/>
        <v>0</v>
      </c>
      <c r="O144" s="186"/>
      <c r="P144" s="186"/>
      <c r="Q144" s="186"/>
      <c r="R144" s="7"/>
    </row>
    <row r="145" spans="2:18" ht="11.25" customHeight="1" outlineLevel="1">
      <c r="B145" s="6"/>
      <c r="C145" s="111"/>
      <c r="D145" s="111" t="s">
        <v>85</v>
      </c>
      <c r="E145" s="113" t="s">
        <v>96</v>
      </c>
      <c r="F145" s="187" t="s">
        <v>189</v>
      </c>
      <c r="G145" s="187"/>
      <c r="H145" s="187"/>
      <c r="I145" s="187"/>
      <c r="J145" s="114" t="s">
        <v>63</v>
      </c>
      <c r="K145" s="121"/>
      <c r="L145" s="188">
        <f>SUM(N130:Q144)</f>
        <v>0</v>
      </c>
      <c r="M145" s="188"/>
      <c r="N145" s="186">
        <f t="shared" si="1"/>
        <v>0</v>
      </c>
      <c r="O145" s="186"/>
      <c r="P145" s="186"/>
      <c r="Q145" s="186"/>
      <c r="R145" s="7"/>
    </row>
    <row r="146" spans="2:18">
      <c r="B146" s="40"/>
      <c r="C146" s="41"/>
      <c r="D146" s="41"/>
      <c r="E146" s="41"/>
      <c r="F146" s="41"/>
      <c r="G146" s="41"/>
      <c r="H146" s="41"/>
      <c r="I146" s="41"/>
      <c r="J146" s="77"/>
      <c r="K146" s="41"/>
      <c r="L146" s="41"/>
      <c r="M146" s="41"/>
      <c r="N146" s="41"/>
      <c r="O146" s="41"/>
      <c r="P146" s="41"/>
      <c r="Q146" s="41"/>
      <c r="R146" s="42"/>
    </row>
  </sheetData>
  <mergeCells count="151">
    <mergeCell ref="C2:Q2"/>
    <mergeCell ref="F4:P4"/>
    <mergeCell ref="F5:P5"/>
    <mergeCell ref="O7:P7"/>
    <mergeCell ref="O9:P9"/>
    <mergeCell ref="O10:P10"/>
    <mergeCell ref="F12:I12"/>
    <mergeCell ref="O12:P12"/>
    <mergeCell ref="O13:P13"/>
    <mergeCell ref="O15:P15"/>
    <mergeCell ref="O16:P16"/>
    <mergeCell ref="O18:P18"/>
    <mergeCell ref="O19:P19"/>
    <mergeCell ref="D22:E22"/>
    <mergeCell ref="G22:P22"/>
    <mergeCell ref="D23:E23"/>
    <mergeCell ref="G23:P23"/>
    <mergeCell ref="D24:E24"/>
    <mergeCell ref="G24:P24"/>
    <mergeCell ref="D25:E25"/>
    <mergeCell ref="G25:P25"/>
    <mergeCell ref="M28:P28"/>
    <mergeCell ref="M30:P30"/>
    <mergeCell ref="H32:J32"/>
    <mergeCell ref="M32:P32"/>
    <mergeCell ref="H33:J33"/>
    <mergeCell ref="M33:P33"/>
    <mergeCell ref="L35:P35"/>
    <mergeCell ref="D37:P37"/>
    <mergeCell ref="D38:P43"/>
    <mergeCell ref="C71:Q71"/>
    <mergeCell ref="F73:P73"/>
    <mergeCell ref="F74:P74"/>
    <mergeCell ref="M76:P76"/>
    <mergeCell ref="M78:Q78"/>
    <mergeCell ref="M79:Q79"/>
    <mergeCell ref="C81:G81"/>
    <mergeCell ref="N81:Q81"/>
    <mergeCell ref="N83:Q83"/>
    <mergeCell ref="N84:Q84"/>
    <mergeCell ref="N85:Q85"/>
    <mergeCell ref="N86:Q86"/>
    <mergeCell ref="N87:Q87"/>
    <mergeCell ref="N88:Q88"/>
    <mergeCell ref="N89:Q89"/>
    <mergeCell ref="L91:Q91"/>
    <mergeCell ref="C97:Q97"/>
    <mergeCell ref="F99:P99"/>
    <mergeCell ref="F100:P100"/>
    <mergeCell ref="M102:P102"/>
    <mergeCell ref="M104:Q104"/>
    <mergeCell ref="M105:Q105"/>
    <mergeCell ref="F106:P106"/>
    <mergeCell ref="F107:P107"/>
    <mergeCell ref="F109:I109"/>
    <mergeCell ref="L109:M109"/>
    <mergeCell ref="N109:Q109"/>
    <mergeCell ref="N110:Q110"/>
    <mergeCell ref="N111:Q111"/>
    <mergeCell ref="N112:Q112"/>
    <mergeCell ref="F113:I113"/>
    <mergeCell ref="L113:M113"/>
    <mergeCell ref="N113:Q113"/>
    <mergeCell ref="F114:I114"/>
    <mergeCell ref="L114:M114"/>
    <mergeCell ref="N114:Q114"/>
    <mergeCell ref="F115:I115"/>
    <mergeCell ref="L115:M115"/>
    <mergeCell ref="N115:Q115"/>
    <mergeCell ref="F116:I116"/>
    <mergeCell ref="L116:M116"/>
    <mergeCell ref="N116:Q116"/>
    <mergeCell ref="F117:I117"/>
    <mergeCell ref="L117:M117"/>
    <mergeCell ref="N117:Q117"/>
    <mergeCell ref="N118:Q118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F123:I123"/>
    <mergeCell ref="L123:M123"/>
    <mergeCell ref="N123:Q123"/>
    <mergeCell ref="F124:I124"/>
    <mergeCell ref="L124:M124"/>
    <mergeCell ref="N124:Q124"/>
    <mergeCell ref="N125:Q125"/>
    <mergeCell ref="F126:I126"/>
    <mergeCell ref="L126:M126"/>
    <mergeCell ref="N126:Q126"/>
    <mergeCell ref="N127:Q127"/>
    <mergeCell ref="F128:I128"/>
    <mergeCell ref="L128:M128"/>
    <mergeCell ref="N128:Q128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45:I145"/>
    <mergeCell ref="L145:M145"/>
    <mergeCell ref="N145:Q145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</mergeCells>
  <pageMargins left="0.70833333333333304" right="0.70833333333333304" top="0.74791666666666701" bottom="0.74861111111111101" header="0.511811023622047" footer="0.31527777777777799"/>
  <pageSetup paperSize="9" scale="69" fitToHeight="0" orientation="portrait" horizontalDpi="300" verticalDpi="300" r:id="rId1"/>
  <headerFooter>
    <oddFooter>&amp;CStránka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143"/>
  <sheetViews>
    <sheetView showGridLines="0" zoomScale="85" zoomScaleNormal="85" zoomScaleSheetLayoutView="100" workbookViewId="0">
      <pane ySplit="1" topLeftCell="A13" activePane="bottomLeft" state="frozen"/>
      <selection pane="bottomLeft" activeCell="P8" sqref="P8"/>
    </sheetView>
  </sheetViews>
  <sheetFormatPr defaultColWidth="9.33203125" defaultRowHeight="13.5" outlineLevelRow="1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22.33203125" style="1" customWidth="1"/>
    <col min="6" max="6" width="13.83203125" style="1" customWidth="1"/>
    <col min="7" max="7" width="11.1640625" style="1" customWidth="1"/>
    <col min="8" max="8" width="12.5" style="1" customWidth="1"/>
    <col min="9" max="9" width="34.33203125" style="1" customWidth="1"/>
    <col min="10" max="10" width="8" style="61" customWidth="1"/>
    <col min="11" max="11" width="13.83203125" style="1" customWidth="1"/>
    <col min="12" max="12" width="12" style="1" customWidth="1"/>
    <col min="13" max="13" width="7.5" style="1" customWidth="1"/>
    <col min="14" max="14" width="6" style="1" customWidth="1"/>
    <col min="15" max="15" width="2" style="1" customWidth="1"/>
    <col min="16" max="16" width="12.5" style="1" customWidth="1"/>
    <col min="17" max="17" width="4.1640625" style="1" customWidth="1"/>
    <col min="18" max="18" width="1.6640625" style="1" customWidth="1"/>
    <col min="19" max="19" width="2" style="1" customWidth="1"/>
    <col min="20" max="20" width="15" style="2" customWidth="1"/>
    <col min="21" max="1024" width="9.33203125" style="1"/>
  </cols>
  <sheetData>
    <row r="1" spans="2:18">
      <c r="B1" s="3"/>
      <c r="C1" s="4"/>
      <c r="D1" s="4"/>
      <c r="E1" s="4"/>
      <c r="F1" s="4"/>
      <c r="G1" s="4"/>
      <c r="H1" s="4"/>
      <c r="I1" s="4"/>
      <c r="J1" s="62"/>
      <c r="K1" s="4"/>
      <c r="L1" s="4"/>
      <c r="M1" s="4"/>
      <c r="N1" s="4"/>
      <c r="O1" s="4"/>
      <c r="P1" s="4"/>
      <c r="Q1" s="4"/>
      <c r="R1" s="5"/>
    </row>
    <row r="2" spans="2:18" ht="20.25">
      <c r="B2" s="6"/>
      <c r="C2" s="167" t="s">
        <v>66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7"/>
    </row>
    <row r="3" spans="2:18">
      <c r="B3" s="6"/>
      <c r="R3" s="7"/>
    </row>
    <row r="4" spans="2:18">
      <c r="B4" s="6"/>
      <c r="D4" s="8" t="s">
        <v>3</v>
      </c>
      <c r="F4" s="194" t="str">
        <f>Rekapitulace!K4</f>
        <v>Revitalizace parku Dlážděnka - Etapa 1B</v>
      </c>
      <c r="G4" s="194"/>
      <c r="H4" s="194"/>
      <c r="I4" s="194"/>
      <c r="J4" s="194"/>
      <c r="K4" s="194"/>
      <c r="L4" s="194"/>
      <c r="M4" s="194"/>
      <c r="N4" s="194"/>
      <c r="O4" s="194"/>
      <c r="P4" s="194"/>
      <c r="R4" s="7"/>
    </row>
    <row r="5" spans="2:18" ht="15.75" customHeight="1">
      <c r="B5" s="6"/>
      <c r="D5" s="9" t="s">
        <v>67</v>
      </c>
      <c r="F5" s="169" t="s">
        <v>296</v>
      </c>
      <c r="G5" s="169"/>
      <c r="H5" s="169"/>
      <c r="I5" s="169"/>
      <c r="J5" s="169"/>
      <c r="K5" s="169"/>
      <c r="L5" s="169"/>
      <c r="M5" s="169"/>
      <c r="N5" s="169"/>
      <c r="O5" s="169"/>
      <c r="P5" s="169"/>
      <c r="R5" s="7"/>
    </row>
    <row r="6" spans="2:18">
      <c r="B6" s="6"/>
      <c r="D6" s="8" t="s">
        <v>5</v>
      </c>
      <c r="F6" s="10"/>
      <c r="M6" s="8" t="s">
        <v>6</v>
      </c>
      <c r="O6" s="10"/>
      <c r="R6" s="7"/>
    </row>
    <row r="7" spans="2:18">
      <c r="B7" s="6"/>
      <c r="D7" s="8" t="s">
        <v>7</v>
      </c>
      <c r="F7" s="10" t="str">
        <f>Rekapitulace!I79</f>
        <v>Park Na Dlážděnce, Praha 8, Libeň</v>
      </c>
      <c r="M7" s="8" t="s">
        <v>9</v>
      </c>
      <c r="O7" s="170"/>
      <c r="P7" s="170"/>
      <c r="R7" s="7"/>
    </row>
    <row r="8" spans="2:18">
      <c r="B8" s="6"/>
      <c r="R8" s="7"/>
    </row>
    <row r="9" spans="2:18">
      <c r="B9" s="6"/>
      <c r="D9" s="8" t="s">
        <v>10</v>
      </c>
      <c r="F9" s="1" t="str">
        <f>Rekapitulace!K8</f>
        <v>MČ Praha 8, Zenklova 1/35, Praha 8 - 180 00</v>
      </c>
      <c r="M9" s="8" t="s">
        <v>12</v>
      </c>
      <c r="O9" s="168"/>
      <c r="P9" s="168"/>
      <c r="R9" s="7"/>
    </row>
    <row r="10" spans="2:18">
      <c r="B10" s="6"/>
      <c r="E10" s="10"/>
      <c r="M10" s="8" t="s">
        <v>13</v>
      </c>
      <c r="O10" s="168"/>
      <c r="P10" s="168"/>
      <c r="R10" s="7"/>
    </row>
    <row r="11" spans="2:18">
      <c r="B11" s="6"/>
      <c r="R11" s="7"/>
    </row>
    <row r="12" spans="2:18">
      <c r="B12" s="6"/>
      <c r="D12" s="8" t="s">
        <v>14</v>
      </c>
      <c r="F12" s="197">
        <f>Rekapitulace!K11</f>
        <v>0</v>
      </c>
      <c r="G12" s="197"/>
      <c r="H12" s="197"/>
      <c r="I12" s="197"/>
      <c r="M12" s="8" t="s">
        <v>12</v>
      </c>
      <c r="O12" s="168" t="str">
        <f>IF(Rekapitulace!AN11="","",Rekapitulace!AN11)</f>
        <v/>
      </c>
      <c r="P12" s="168"/>
      <c r="R12" s="7"/>
    </row>
    <row r="13" spans="2:18">
      <c r="B13" s="6"/>
      <c r="E13" s="10" t="str">
        <f>IF(Rekapitulace!E12="","",Rekapitulace!E12)</f>
        <v xml:space="preserve"> </v>
      </c>
      <c r="M13" s="8" t="s">
        <v>13</v>
      </c>
      <c r="O13" s="168" t="str">
        <f>IF(Rekapitulace!AN12="","",Rekapitulace!AN12)</f>
        <v/>
      </c>
      <c r="P13" s="168"/>
      <c r="R13" s="7"/>
    </row>
    <row r="14" spans="2:18">
      <c r="B14" s="6"/>
      <c r="R14" s="7"/>
    </row>
    <row r="15" spans="2:18">
      <c r="B15" s="6"/>
      <c r="D15" s="8" t="s">
        <v>16</v>
      </c>
      <c r="M15" s="8" t="s">
        <v>12</v>
      </c>
      <c r="O15" s="168"/>
      <c r="P15" s="168"/>
      <c r="R15" s="7"/>
    </row>
    <row r="16" spans="2:18">
      <c r="B16" s="6"/>
      <c r="E16" s="10" t="str">
        <f>Rekapitulace!E15</f>
        <v>Komon Architekti</v>
      </c>
      <c r="M16" s="8" t="s">
        <v>13</v>
      </c>
      <c r="O16" s="168"/>
      <c r="P16" s="168"/>
      <c r="R16" s="7"/>
    </row>
    <row r="17" spans="2:18">
      <c r="B17" s="6"/>
      <c r="R17" s="7"/>
    </row>
    <row r="18" spans="2:18">
      <c r="B18" s="6"/>
      <c r="D18" s="8" t="s">
        <v>18</v>
      </c>
      <c r="M18" s="8" t="s">
        <v>12</v>
      </c>
      <c r="O18" s="168"/>
      <c r="P18" s="168"/>
      <c r="R18" s="7"/>
    </row>
    <row r="19" spans="2:18">
      <c r="B19" s="6"/>
      <c r="E19" s="10" t="str">
        <f>Rekapitulace!E18</f>
        <v>Jakub Kulhavý</v>
      </c>
      <c r="M19" s="8" t="s">
        <v>13</v>
      </c>
      <c r="O19" s="168"/>
      <c r="P19" s="168"/>
      <c r="R19" s="7"/>
    </row>
    <row r="20" spans="2:18">
      <c r="B20" s="6"/>
      <c r="R20" s="7"/>
    </row>
    <row r="21" spans="2:18" outlineLevel="1">
      <c r="B21" s="6"/>
      <c r="D21" s="10" t="s">
        <v>20</v>
      </c>
      <c r="R21" s="7"/>
    </row>
    <row r="22" spans="2:18" hidden="1" outlineLevel="1">
      <c r="B22" s="6"/>
      <c r="D22" s="197" t="str">
        <f>Rekapitulace!E21</f>
        <v>REV01</v>
      </c>
      <c r="E22" s="197"/>
      <c r="F22" s="64">
        <f>Rekapitulace!H21</f>
        <v>44437</v>
      </c>
      <c r="G22" s="181" t="str">
        <f>Rekapitulace!K21</f>
        <v>etapizace projektu</v>
      </c>
      <c r="H22" s="181"/>
      <c r="I22" s="181"/>
      <c r="J22" s="181"/>
      <c r="K22" s="181"/>
      <c r="L22" s="181"/>
      <c r="M22" s="181"/>
      <c r="N22" s="181"/>
      <c r="O22" s="181"/>
      <c r="P22" s="181"/>
      <c r="R22" s="7"/>
    </row>
    <row r="23" spans="2:18" hidden="1" outlineLevel="1">
      <c r="B23" s="6"/>
      <c r="D23" s="197" t="str">
        <f>Rekapitulace!E22</f>
        <v>REV02</v>
      </c>
      <c r="E23" s="197"/>
      <c r="F23" s="64">
        <f>Rekapitulace!H22</f>
        <v>44706</v>
      </c>
      <c r="G23" s="181" t="str">
        <f>Rekapitulace!K22</f>
        <v>úpravy výkazů dle revize PD z 05/2022</v>
      </c>
      <c r="H23" s="181"/>
      <c r="I23" s="181"/>
      <c r="J23" s="181"/>
      <c r="K23" s="181"/>
      <c r="L23" s="181"/>
      <c r="M23" s="181"/>
      <c r="N23" s="181"/>
      <c r="O23" s="181"/>
      <c r="P23" s="181"/>
      <c r="R23" s="7"/>
    </row>
    <row r="24" spans="2:18" outlineLevel="1">
      <c r="B24" s="6"/>
      <c r="D24" s="197" t="str">
        <f>Rekapitulace!E23</f>
        <v>REV04</v>
      </c>
      <c r="E24" s="197"/>
      <c r="F24" s="64">
        <f>Rekapitulace!H23</f>
        <v>45905</v>
      </c>
      <c r="G24" s="181" t="str">
        <f>Rekapitulace!K23</f>
        <v>úprava výkazů dle Objednatele</v>
      </c>
      <c r="H24" s="181"/>
      <c r="I24" s="181"/>
      <c r="J24" s="181"/>
      <c r="K24" s="181"/>
      <c r="L24" s="181"/>
      <c r="M24" s="181"/>
      <c r="N24" s="181"/>
      <c r="O24" s="181"/>
      <c r="P24" s="181"/>
      <c r="R24" s="7"/>
    </row>
    <row r="25" spans="2:18" hidden="1" outlineLevel="1">
      <c r="B25" s="6"/>
      <c r="D25" s="197" t="str">
        <f>Rekapitulace!E24</f>
        <v>REV04</v>
      </c>
      <c r="E25" s="197"/>
      <c r="F25" s="64">
        <f>Rekapitulace!H24</f>
        <v>0</v>
      </c>
      <c r="G25" s="181">
        <f>Rekapitulace!K24</f>
        <v>0</v>
      </c>
      <c r="H25" s="181"/>
      <c r="I25" s="181"/>
      <c r="J25" s="181"/>
      <c r="K25" s="181"/>
      <c r="L25" s="181"/>
      <c r="M25" s="181"/>
      <c r="N25" s="181"/>
      <c r="O25" s="181"/>
      <c r="P25" s="181"/>
      <c r="R25" s="7"/>
    </row>
    <row r="26" spans="2:18">
      <c r="B26" s="6"/>
      <c r="R26" s="7"/>
    </row>
    <row r="27" spans="2:18">
      <c r="B27" s="6"/>
      <c r="D27" s="32"/>
      <c r="E27" s="32"/>
      <c r="F27" s="32"/>
      <c r="G27" s="32"/>
      <c r="H27" s="32"/>
      <c r="I27" s="32"/>
      <c r="J27" s="65"/>
      <c r="K27" s="32"/>
      <c r="L27" s="32"/>
      <c r="M27" s="32"/>
      <c r="N27" s="32"/>
      <c r="O27" s="32"/>
      <c r="P27" s="32"/>
      <c r="R27" s="7"/>
    </row>
    <row r="28" spans="2:18">
      <c r="B28" s="6"/>
      <c r="D28" s="66" t="s">
        <v>69</v>
      </c>
      <c r="M28" s="179">
        <f>N83</f>
        <v>0</v>
      </c>
      <c r="N28" s="179"/>
      <c r="O28" s="179"/>
      <c r="P28" s="179"/>
      <c r="R28" s="7"/>
    </row>
    <row r="29" spans="2:18">
      <c r="B29" s="6"/>
      <c r="R29" s="7"/>
    </row>
    <row r="30" spans="2:18">
      <c r="B30" s="6"/>
      <c r="D30" s="67" t="s">
        <v>28</v>
      </c>
      <c r="M30" s="199">
        <f>ROUND(M28,2)</f>
        <v>0</v>
      </c>
      <c r="N30" s="199"/>
      <c r="O30" s="199"/>
      <c r="P30" s="199"/>
      <c r="R30" s="7"/>
    </row>
    <row r="31" spans="2:18">
      <c r="B31" s="6"/>
      <c r="D31" s="32"/>
      <c r="E31" s="32"/>
      <c r="F31" s="32"/>
      <c r="G31" s="32"/>
      <c r="H31" s="32"/>
      <c r="I31" s="32"/>
      <c r="J31" s="65"/>
      <c r="K31" s="32"/>
      <c r="L31" s="32"/>
      <c r="M31" s="32"/>
      <c r="N31" s="32"/>
      <c r="O31" s="32"/>
      <c r="P31" s="32"/>
      <c r="R31" s="7"/>
    </row>
    <row r="32" spans="2:18">
      <c r="B32" s="6"/>
      <c r="D32" s="22" t="s">
        <v>29</v>
      </c>
      <c r="E32" s="22" t="s">
        <v>30</v>
      </c>
      <c r="F32" s="68">
        <v>0.21</v>
      </c>
      <c r="G32" s="69" t="s">
        <v>31</v>
      </c>
      <c r="H32" s="200">
        <f>M30</f>
        <v>0</v>
      </c>
      <c r="I32" s="200"/>
      <c r="J32" s="200"/>
      <c r="M32" s="200">
        <f>ROUND(H32*F32, 2)</f>
        <v>0</v>
      </c>
      <c r="N32" s="200"/>
      <c r="O32" s="200"/>
      <c r="P32" s="200"/>
      <c r="R32" s="7"/>
    </row>
    <row r="33" spans="2:18">
      <c r="B33" s="6"/>
      <c r="E33" s="22" t="s">
        <v>32</v>
      </c>
      <c r="F33" s="68">
        <v>0.15</v>
      </c>
      <c r="G33" s="69" t="s">
        <v>31</v>
      </c>
      <c r="H33" s="200"/>
      <c r="I33" s="200"/>
      <c r="J33" s="200"/>
      <c r="M33" s="200"/>
      <c r="N33" s="200"/>
      <c r="O33" s="200"/>
      <c r="P33" s="200"/>
      <c r="R33" s="7"/>
    </row>
    <row r="34" spans="2:18">
      <c r="B34" s="6"/>
      <c r="R34" s="7"/>
    </row>
    <row r="35" spans="2:18" ht="15.75">
      <c r="B35" s="6"/>
      <c r="C35" s="60"/>
      <c r="D35" s="70" t="s">
        <v>36</v>
      </c>
      <c r="E35" s="50"/>
      <c r="F35" s="50"/>
      <c r="G35" s="71" t="s">
        <v>37</v>
      </c>
      <c r="H35" s="72" t="s">
        <v>38</v>
      </c>
      <c r="I35" s="50"/>
      <c r="J35" s="73"/>
      <c r="K35" s="50"/>
      <c r="L35" s="201">
        <f>SUM(M30:M33)</f>
        <v>0</v>
      </c>
      <c r="M35" s="201"/>
      <c r="N35" s="201"/>
      <c r="O35" s="201"/>
      <c r="P35" s="201"/>
      <c r="Q35" s="60"/>
      <c r="R35" s="7"/>
    </row>
    <row r="36" spans="2:18">
      <c r="B36" s="6"/>
      <c r="R36" s="7"/>
    </row>
    <row r="37" spans="2:18">
      <c r="B37" s="6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R37" s="7"/>
    </row>
    <row r="38" spans="2:18" ht="18" customHeight="1">
      <c r="B38" s="6"/>
      <c r="D38" s="166" t="str">
        <f>Rekapitulace!D39</f>
        <v>POZNÁMKA:
 - modře podbarvené buňky je nutné vyplnit
 - odevzdáním oceněného výkazu položek a výměr Zhotovitel potvrzuje, že pečlivě zkontroloval veškeré položky a výměry, jejich správnost a úplnost pro požadované práce a dodávky dle PD a požadavků Investora / Objednatele
 - předložená cena je konečná a obsahuje veškeré práce a dodávky spojené s bezvadným provedením celkového díla dle PD a požadavků Investora / Objednatele.</v>
      </c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R38" s="7"/>
    </row>
    <row r="39" spans="2:18" ht="18" customHeight="1">
      <c r="B39" s="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R39" s="7"/>
    </row>
    <row r="40" spans="2:18" ht="18" customHeight="1">
      <c r="B40" s="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R40" s="7"/>
    </row>
    <row r="41" spans="2:18" ht="18" customHeight="1">
      <c r="B41" s="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R41" s="7"/>
    </row>
    <row r="42" spans="2:18" ht="18" customHeight="1">
      <c r="B42" s="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R42" s="7"/>
    </row>
    <row r="43" spans="2:18" ht="27" customHeight="1">
      <c r="B43" s="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R43" s="7"/>
    </row>
    <row r="44" spans="2:18">
      <c r="B44" s="6"/>
      <c r="R44" s="7"/>
    </row>
    <row r="45" spans="2:18">
      <c r="B45" s="6"/>
      <c r="D45" s="31" t="s">
        <v>40</v>
      </c>
      <c r="E45" s="32"/>
      <c r="F45" s="32"/>
      <c r="G45" s="32"/>
      <c r="H45" s="33"/>
      <c r="J45" s="74" t="s">
        <v>41</v>
      </c>
      <c r="K45" s="32"/>
      <c r="L45" s="32"/>
      <c r="M45" s="32"/>
      <c r="N45" s="32"/>
      <c r="O45" s="32"/>
      <c r="P45" s="33"/>
      <c r="R45" s="7"/>
    </row>
    <row r="46" spans="2:18">
      <c r="B46" s="6"/>
      <c r="D46" s="34"/>
      <c r="H46" s="35"/>
      <c r="J46" s="75"/>
      <c r="P46" s="35"/>
      <c r="R46" s="7"/>
    </row>
    <row r="47" spans="2:18">
      <c r="B47" s="6"/>
      <c r="D47" s="34"/>
      <c r="H47" s="35"/>
      <c r="J47" s="75"/>
      <c r="P47" s="35"/>
      <c r="R47" s="7"/>
    </row>
    <row r="48" spans="2:18">
      <c r="B48" s="6"/>
      <c r="D48" s="34"/>
      <c r="H48" s="35"/>
      <c r="J48" s="75"/>
      <c r="P48" s="35"/>
      <c r="R48" s="7"/>
    </row>
    <row r="49" spans="2:18">
      <c r="B49" s="6"/>
      <c r="D49" s="34"/>
      <c r="H49" s="35"/>
      <c r="J49" s="75"/>
      <c r="P49" s="35"/>
      <c r="R49" s="7"/>
    </row>
    <row r="50" spans="2:18">
      <c r="B50" s="6"/>
      <c r="D50" s="34"/>
      <c r="H50" s="35"/>
      <c r="J50" s="75"/>
      <c r="P50" s="35"/>
      <c r="R50" s="7"/>
    </row>
    <row r="51" spans="2:18">
      <c r="B51" s="6"/>
      <c r="D51" s="34"/>
      <c r="H51" s="35"/>
      <c r="J51" s="75"/>
      <c r="P51" s="35"/>
      <c r="R51" s="7"/>
    </row>
    <row r="52" spans="2:18">
      <c r="B52" s="6"/>
      <c r="D52" s="34"/>
      <c r="H52" s="35"/>
      <c r="J52" s="75"/>
      <c r="P52" s="35"/>
      <c r="R52" s="7"/>
    </row>
    <row r="53" spans="2:18">
      <c r="B53" s="6"/>
      <c r="D53" s="34"/>
      <c r="H53" s="35"/>
      <c r="J53" s="75"/>
      <c r="P53" s="35"/>
      <c r="R53" s="7"/>
    </row>
    <row r="54" spans="2:18">
      <c r="B54" s="6"/>
      <c r="D54" s="36" t="s">
        <v>42</v>
      </c>
      <c r="E54" s="37"/>
      <c r="F54" s="37"/>
      <c r="G54" s="38" t="s">
        <v>43</v>
      </c>
      <c r="H54" s="39"/>
      <c r="J54" s="76" t="s">
        <v>42</v>
      </c>
      <c r="K54" s="37"/>
      <c r="L54" s="37"/>
      <c r="M54" s="37"/>
      <c r="N54" s="38" t="s">
        <v>43</v>
      </c>
      <c r="O54" s="37"/>
      <c r="P54" s="39"/>
      <c r="R54" s="7"/>
    </row>
    <row r="55" spans="2:18">
      <c r="B55" s="6"/>
      <c r="R55" s="7"/>
    </row>
    <row r="56" spans="2:18">
      <c r="B56" s="6"/>
      <c r="D56" s="31" t="s">
        <v>44</v>
      </c>
      <c r="E56" s="32"/>
      <c r="F56" s="32"/>
      <c r="G56" s="32"/>
      <c r="H56" s="33"/>
      <c r="J56" s="74" t="s">
        <v>45</v>
      </c>
      <c r="K56" s="32"/>
      <c r="L56" s="32"/>
      <c r="M56" s="32"/>
      <c r="N56" s="32"/>
      <c r="O56" s="32"/>
      <c r="P56" s="33"/>
      <c r="R56" s="7"/>
    </row>
    <row r="57" spans="2:18">
      <c r="B57" s="6"/>
      <c r="D57" s="34"/>
      <c r="H57" s="35"/>
      <c r="J57" s="75"/>
      <c r="P57" s="35"/>
      <c r="R57" s="7"/>
    </row>
    <row r="58" spans="2:18">
      <c r="B58" s="6"/>
      <c r="D58" s="34"/>
      <c r="H58" s="35"/>
      <c r="J58" s="75"/>
      <c r="P58" s="35"/>
      <c r="R58" s="7"/>
    </row>
    <row r="59" spans="2:18">
      <c r="B59" s="6"/>
      <c r="D59" s="34"/>
      <c r="H59" s="35"/>
      <c r="J59" s="75"/>
      <c r="P59" s="35"/>
      <c r="R59" s="7"/>
    </row>
    <row r="60" spans="2:18">
      <c r="B60" s="6"/>
      <c r="D60" s="34"/>
      <c r="H60" s="35"/>
      <c r="J60" s="75"/>
      <c r="P60" s="35"/>
      <c r="R60" s="7"/>
    </row>
    <row r="61" spans="2:18">
      <c r="B61" s="6"/>
      <c r="D61" s="34"/>
      <c r="H61" s="35"/>
      <c r="J61" s="75"/>
      <c r="P61" s="35"/>
      <c r="R61" s="7"/>
    </row>
    <row r="62" spans="2:18">
      <c r="B62" s="6"/>
      <c r="D62" s="34"/>
      <c r="H62" s="35"/>
      <c r="J62" s="75"/>
      <c r="P62" s="35"/>
      <c r="R62" s="7"/>
    </row>
    <row r="63" spans="2:18">
      <c r="B63" s="6"/>
      <c r="D63" s="34"/>
      <c r="H63" s="35"/>
      <c r="J63" s="75"/>
      <c r="P63" s="35"/>
      <c r="R63" s="7"/>
    </row>
    <row r="64" spans="2:18">
      <c r="B64" s="6"/>
      <c r="D64" s="34"/>
      <c r="H64" s="35"/>
      <c r="J64" s="75"/>
      <c r="P64" s="35"/>
      <c r="R64" s="7"/>
    </row>
    <row r="65" spans="2:18">
      <c r="B65" s="6"/>
      <c r="D65" s="36" t="s">
        <v>42</v>
      </c>
      <c r="E65" s="37"/>
      <c r="F65" s="37"/>
      <c r="G65" s="38" t="s">
        <v>43</v>
      </c>
      <c r="H65" s="39"/>
      <c r="J65" s="76" t="s">
        <v>42</v>
      </c>
      <c r="K65" s="37"/>
      <c r="L65" s="37"/>
      <c r="M65" s="37"/>
      <c r="N65" s="38" t="s">
        <v>43</v>
      </c>
      <c r="O65" s="37"/>
      <c r="P65" s="39"/>
      <c r="R65" s="7"/>
    </row>
    <row r="66" spans="2:18">
      <c r="B66" s="40"/>
      <c r="C66" s="41"/>
      <c r="D66" s="41"/>
      <c r="E66" s="41"/>
      <c r="F66" s="41"/>
      <c r="G66" s="41"/>
      <c r="H66" s="41"/>
      <c r="I66" s="41"/>
      <c r="J66" s="77"/>
      <c r="K66" s="41"/>
      <c r="L66" s="41"/>
      <c r="M66" s="41"/>
      <c r="N66" s="41"/>
      <c r="O66" s="41"/>
      <c r="P66" s="41"/>
      <c r="Q66" s="41"/>
      <c r="R66" s="42"/>
    </row>
    <row r="70" spans="2:18">
      <c r="B70" s="3"/>
      <c r="C70" s="4"/>
      <c r="D70" s="4"/>
      <c r="E70" s="4"/>
      <c r="F70" s="4"/>
      <c r="G70" s="4"/>
      <c r="H70" s="4"/>
      <c r="I70" s="4"/>
      <c r="J70" s="62"/>
      <c r="K70" s="4"/>
      <c r="L70" s="4"/>
      <c r="M70" s="4"/>
      <c r="N70" s="4"/>
      <c r="O70" s="4"/>
      <c r="P70" s="4"/>
      <c r="Q70" s="4"/>
      <c r="R70" s="5"/>
    </row>
    <row r="71" spans="2:18" ht="20.25">
      <c r="B71" s="6"/>
      <c r="C71" s="167" t="s">
        <v>70</v>
      </c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7"/>
    </row>
    <row r="72" spans="2:18">
      <c r="B72" s="6"/>
      <c r="R72" s="7"/>
    </row>
    <row r="73" spans="2:18">
      <c r="B73" s="6"/>
      <c r="C73" s="8" t="s">
        <v>3</v>
      </c>
      <c r="F73" s="194" t="str">
        <f>F4</f>
        <v>Revitalizace parku Dlážděnka - Etapa 1B</v>
      </c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R73" s="7"/>
    </row>
    <row r="74" spans="2:18" ht="15.75">
      <c r="B74" s="6"/>
      <c r="C74" s="9" t="s">
        <v>67</v>
      </c>
      <c r="F74" s="169" t="str">
        <f>F5</f>
        <v>SO804 - oplocení</v>
      </c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R74" s="7"/>
    </row>
    <row r="75" spans="2:18">
      <c r="B75" s="6"/>
      <c r="R75" s="7"/>
    </row>
    <row r="76" spans="2:18">
      <c r="B76" s="6"/>
      <c r="C76" s="8" t="s">
        <v>7</v>
      </c>
      <c r="F76" s="10" t="str">
        <f>F7</f>
        <v>Park Na Dlážděnce, Praha 8, Libeň</v>
      </c>
      <c r="K76" s="8" t="s">
        <v>9</v>
      </c>
      <c r="M76" s="170" t="str">
        <f>IF(O7="","",O7)</f>
        <v/>
      </c>
      <c r="N76" s="170"/>
      <c r="O76" s="170"/>
      <c r="P76" s="170"/>
      <c r="R76" s="7"/>
    </row>
    <row r="77" spans="2:18">
      <c r="B77" s="6"/>
      <c r="R77" s="7"/>
    </row>
    <row r="78" spans="2:18">
      <c r="B78" s="6"/>
      <c r="C78" s="8" t="s">
        <v>10</v>
      </c>
      <c r="F78" s="10" t="str">
        <f>F9</f>
        <v>MČ Praha 8, Zenklova 1/35, Praha 8 - 180 00</v>
      </c>
      <c r="K78" s="8" t="s">
        <v>16</v>
      </c>
      <c r="M78" s="168" t="str">
        <f>E16</f>
        <v>Komon Architekti</v>
      </c>
      <c r="N78" s="168"/>
      <c r="O78" s="168"/>
      <c r="P78" s="168"/>
      <c r="Q78" s="168"/>
      <c r="R78" s="7"/>
    </row>
    <row r="79" spans="2:18">
      <c r="B79" s="6"/>
      <c r="C79" s="8" t="s">
        <v>14</v>
      </c>
      <c r="F79" s="10">
        <f>F12</f>
        <v>0</v>
      </c>
      <c r="K79" s="8" t="s">
        <v>18</v>
      </c>
      <c r="M79" s="168" t="str">
        <f>E19</f>
        <v>Jakub Kulhavý</v>
      </c>
      <c r="N79" s="168"/>
      <c r="O79" s="168"/>
      <c r="P79" s="168"/>
      <c r="Q79" s="168"/>
      <c r="R79" s="7"/>
    </row>
    <row r="80" spans="2:18">
      <c r="B80" s="6"/>
      <c r="R80" s="7"/>
    </row>
    <row r="81" spans="2:20">
      <c r="B81" s="6"/>
      <c r="C81" s="198" t="s">
        <v>71</v>
      </c>
      <c r="D81" s="198"/>
      <c r="E81" s="198"/>
      <c r="F81" s="198"/>
      <c r="G81" s="198"/>
      <c r="H81" s="60"/>
      <c r="I81" s="78"/>
      <c r="J81" s="79"/>
      <c r="K81" s="78"/>
      <c r="L81" s="60"/>
      <c r="M81" s="60"/>
      <c r="N81" s="198" t="s">
        <v>72</v>
      </c>
      <c r="O81" s="198"/>
      <c r="P81" s="198"/>
      <c r="Q81" s="198"/>
      <c r="R81" s="7"/>
    </row>
    <row r="82" spans="2:20">
      <c r="B82" s="6"/>
      <c r="I82" s="2"/>
      <c r="K82" s="2"/>
      <c r="R82" s="7"/>
      <c r="T82" s="2">
        <f>T83-N83</f>
        <v>0</v>
      </c>
    </row>
    <row r="83" spans="2:20" ht="15.75">
      <c r="B83" s="6"/>
      <c r="C83" s="80" t="str">
        <f>C109</f>
        <v>Náklady z rozpočtu</v>
      </c>
      <c r="I83" s="81"/>
      <c r="K83" s="82"/>
      <c r="N83" s="159">
        <f>N84+N87</f>
        <v>0</v>
      </c>
      <c r="O83" s="159"/>
      <c r="P83" s="159"/>
      <c r="Q83" s="159"/>
      <c r="R83" s="7"/>
      <c r="T83" s="2">
        <f>SUM(N83:Q89)/3</f>
        <v>0</v>
      </c>
    </row>
    <row r="84" spans="2:20" s="83" customFormat="1" ht="15">
      <c r="B84" s="84"/>
      <c r="D84" s="85" t="str">
        <f>D110</f>
        <v>OP - Oplocení</v>
      </c>
      <c r="J84" s="86"/>
      <c r="K84" s="87"/>
      <c r="N84" s="189">
        <f>SUM(N85:Q86)</f>
        <v>0</v>
      </c>
      <c r="O84" s="189"/>
      <c r="P84" s="189"/>
      <c r="Q84" s="189"/>
      <c r="R84" s="88"/>
      <c r="T84" s="87"/>
    </row>
    <row r="85" spans="2:20" s="89" customFormat="1" ht="12.75">
      <c r="B85" s="90"/>
      <c r="D85" s="91" t="str">
        <f>D111</f>
        <v xml:space="preserve">    P2 - Oplocení dětské hřiště</v>
      </c>
      <c r="J85" s="92"/>
      <c r="K85" s="93"/>
      <c r="N85" s="196">
        <f>N111</f>
        <v>0</v>
      </c>
      <c r="O85" s="196"/>
      <c r="P85" s="196"/>
      <c r="Q85" s="196"/>
      <c r="R85" s="94"/>
      <c r="T85" s="93"/>
    </row>
    <row r="86" spans="2:20" s="89" customFormat="1" ht="12.75">
      <c r="B86" s="90"/>
      <c r="D86" s="91" t="str">
        <f>D122</f>
        <v xml:space="preserve">    998 - Přesuny hmot pro HSV</v>
      </c>
      <c r="J86" s="92"/>
      <c r="K86" s="93"/>
      <c r="N86" s="196">
        <f>N122</f>
        <v>0</v>
      </c>
      <c r="O86" s="196"/>
      <c r="P86" s="196"/>
      <c r="Q86" s="196"/>
      <c r="R86" s="94"/>
      <c r="T86" s="93"/>
    </row>
    <row r="87" spans="2:20" s="83" customFormat="1" ht="15">
      <c r="B87" s="84"/>
      <c r="D87" s="85" t="str">
        <f>D124</f>
        <v>OPD - Ostatní práce a dodávky jinde neuvedené</v>
      </c>
      <c r="J87" s="86"/>
      <c r="K87" s="87"/>
      <c r="N87" s="189">
        <f>SUM(N88:Q88)</f>
        <v>0</v>
      </c>
      <c r="O87" s="189"/>
      <c r="P87" s="189"/>
      <c r="Q87" s="189"/>
      <c r="R87" s="88"/>
      <c r="T87" s="87"/>
    </row>
    <row r="88" spans="2:20" s="89" customFormat="1" ht="12.75">
      <c r="B88" s="90"/>
      <c r="D88" s="91" t="str">
        <f>D126</f>
        <v xml:space="preserve">    999.999 - Práce a dodávky jinde neuvedené - vyplní zhotovitel</v>
      </c>
      <c r="J88" s="92"/>
      <c r="K88" s="93"/>
      <c r="N88" s="196">
        <f>N126</f>
        <v>0</v>
      </c>
      <c r="O88" s="196"/>
      <c r="P88" s="196"/>
      <c r="Q88" s="196"/>
      <c r="R88" s="94"/>
      <c r="T88" s="93"/>
    </row>
    <row r="89" spans="2:20">
      <c r="B89" s="6"/>
      <c r="R89" s="7"/>
    </row>
    <row r="90" spans="2:20" ht="15.75">
      <c r="B90" s="6"/>
      <c r="C90" s="59" t="s">
        <v>73</v>
      </c>
      <c r="D90" s="60"/>
      <c r="E90" s="60"/>
      <c r="F90" s="60"/>
      <c r="G90" s="60"/>
      <c r="H90" s="60"/>
      <c r="I90" s="60"/>
      <c r="J90" s="95"/>
      <c r="K90" s="60"/>
      <c r="L90" s="147">
        <f>ROUND(N83,2)</f>
        <v>0</v>
      </c>
      <c r="M90" s="147"/>
      <c r="N90" s="147"/>
      <c r="O90" s="147"/>
      <c r="P90" s="147"/>
      <c r="Q90" s="147"/>
      <c r="R90" s="7"/>
    </row>
    <row r="91" spans="2:20">
      <c r="B91" s="40"/>
      <c r="C91" s="41"/>
      <c r="D91" s="41"/>
      <c r="E91" s="41"/>
      <c r="F91" s="41"/>
      <c r="G91" s="41"/>
      <c r="H91" s="41"/>
      <c r="I91" s="41"/>
      <c r="J91" s="77"/>
      <c r="K91" s="41"/>
      <c r="L91" s="41"/>
      <c r="M91" s="41"/>
      <c r="N91" s="41"/>
      <c r="O91" s="41"/>
      <c r="P91" s="41"/>
      <c r="Q91" s="41"/>
      <c r="R91" s="42"/>
    </row>
    <row r="95" spans="2:20">
      <c r="B95" s="3"/>
      <c r="C95" s="4"/>
      <c r="D95" s="4"/>
      <c r="E95" s="4"/>
      <c r="F95" s="4"/>
      <c r="G95" s="4"/>
      <c r="H95" s="4"/>
      <c r="I95" s="4"/>
      <c r="J95" s="62"/>
      <c r="K95" s="4"/>
      <c r="L95" s="4"/>
      <c r="M95" s="4"/>
      <c r="N95" s="4"/>
      <c r="O95" s="4"/>
      <c r="P95" s="4"/>
      <c r="Q95" s="4"/>
      <c r="R95" s="5"/>
    </row>
    <row r="96" spans="2:20" ht="20.25">
      <c r="B96" s="6"/>
      <c r="C96" s="167" t="s">
        <v>74</v>
      </c>
      <c r="D96" s="167"/>
      <c r="E96" s="167"/>
      <c r="F96" s="167"/>
      <c r="G96" s="167"/>
      <c r="H96" s="167"/>
      <c r="I96" s="167"/>
      <c r="J96" s="167"/>
      <c r="K96" s="167"/>
      <c r="L96" s="167"/>
      <c r="M96" s="167"/>
      <c r="N96" s="167"/>
      <c r="O96" s="167"/>
      <c r="P96" s="167"/>
      <c r="Q96" s="167"/>
      <c r="R96" s="7"/>
    </row>
    <row r="97" spans="2:20" ht="2.25" customHeight="1">
      <c r="B97" s="6"/>
      <c r="R97" s="7"/>
    </row>
    <row r="98" spans="2:20">
      <c r="B98" s="6"/>
      <c r="C98" s="8" t="s">
        <v>3</v>
      </c>
      <c r="F98" s="194" t="str">
        <f>F4</f>
        <v>Revitalizace parku Dlážděnka - Etapa 1B</v>
      </c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R98" s="7"/>
    </row>
    <row r="99" spans="2:20" ht="15.75">
      <c r="B99" s="6"/>
      <c r="C99" s="9" t="s">
        <v>67</v>
      </c>
      <c r="F99" s="169" t="str">
        <f>F5</f>
        <v>SO804 - oplocení</v>
      </c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R99" s="7"/>
    </row>
    <row r="100" spans="2:20">
      <c r="B100" s="6"/>
      <c r="R100" s="7"/>
    </row>
    <row r="101" spans="2:20">
      <c r="B101" s="6"/>
      <c r="C101" s="8" t="s">
        <v>7</v>
      </c>
      <c r="F101" s="10" t="str">
        <f>F7</f>
        <v>Park Na Dlážděnce, Praha 8, Libeň</v>
      </c>
      <c r="K101" s="8" t="s">
        <v>9</v>
      </c>
      <c r="M101" s="170" t="str">
        <f>IF(O8="","",O8)</f>
        <v/>
      </c>
      <c r="N101" s="170"/>
      <c r="O101" s="170"/>
      <c r="P101" s="170"/>
      <c r="R101" s="7"/>
    </row>
    <row r="102" spans="2:20">
      <c r="B102" s="6"/>
      <c r="R102" s="7"/>
    </row>
    <row r="103" spans="2:20">
      <c r="B103" s="6"/>
      <c r="C103" s="8" t="s">
        <v>10</v>
      </c>
      <c r="F103" s="10" t="str">
        <f>F9</f>
        <v>MČ Praha 8, Zenklova 1/35, Praha 8 - 180 00</v>
      </c>
      <c r="K103" s="8" t="s">
        <v>16</v>
      </c>
      <c r="M103" s="168" t="str">
        <f>E16</f>
        <v>Komon Architekti</v>
      </c>
      <c r="N103" s="168"/>
      <c r="O103" s="168"/>
      <c r="P103" s="168"/>
      <c r="Q103" s="168"/>
      <c r="R103" s="7"/>
    </row>
    <row r="104" spans="2:20">
      <c r="B104" s="6"/>
      <c r="C104" s="8" t="s">
        <v>14</v>
      </c>
      <c r="F104" s="10">
        <f>F12</f>
        <v>0</v>
      </c>
      <c r="K104" s="8" t="s">
        <v>18</v>
      </c>
      <c r="M104" s="168" t="str">
        <f>E19</f>
        <v>Jakub Kulhavý</v>
      </c>
      <c r="N104" s="168"/>
      <c r="O104" s="168"/>
      <c r="P104" s="168"/>
      <c r="Q104" s="168"/>
      <c r="R104" s="7"/>
    </row>
    <row r="105" spans="2:20">
      <c r="B105" s="6"/>
      <c r="C105" s="8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R105" s="7"/>
    </row>
    <row r="106" spans="2:20" ht="47.25" customHeight="1">
      <c r="B106" s="6"/>
      <c r="C106" s="8" t="s">
        <v>75</v>
      </c>
      <c r="F106" s="166" t="s">
        <v>76</v>
      </c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R106" s="7"/>
    </row>
    <row r="107" spans="2:20" ht="3.75" customHeight="1">
      <c r="B107" s="6"/>
      <c r="R107" s="7"/>
    </row>
    <row r="108" spans="2:20" s="96" customFormat="1" ht="12" customHeight="1">
      <c r="B108" s="97"/>
      <c r="C108" s="98" t="s">
        <v>77</v>
      </c>
      <c r="D108" s="99" t="s">
        <v>78</v>
      </c>
      <c r="E108" s="99" t="s">
        <v>47</v>
      </c>
      <c r="F108" s="190" t="s">
        <v>79</v>
      </c>
      <c r="G108" s="190"/>
      <c r="H108" s="190"/>
      <c r="I108" s="190"/>
      <c r="J108" s="100" t="s">
        <v>80</v>
      </c>
      <c r="K108" s="99" t="s">
        <v>81</v>
      </c>
      <c r="L108" s="191" t="s">
        <v>82</v>
      </c>
      <c r="M108" s="191"/>
      <c r="N108" s="192" t="s">
        <v>72</v>
      </c>
      <c r="O108" s="192"/>
      <c r="P108" s="192"/>
      <c r="Q108" s="192"/>
      <c r="R108" s="101"/>
      <c r="T108" s="102">
        <f>T109-N109</f>
        <v>0</v>
      </c>
    </row>
    <row r="109" spans="2:20" ht="15.75">
      <c r="B109" s="6"/>
      <c r="C109" s="51" t="s">
        <v>69</v>
      </c>
      <c r="N109" s="195">
        <f>N110+N124</f>
        <v>0</v>
      </c>
      <c r="O109" s="195"/>
      <c r="P109" s="195"/>
      <c r="Q109" s="195"/>
      <c r="R109" s="7"/>
      <c r="T109" s="2">
        <f>SUM(N109:Q143)/4</f>
        <v>0</v>
      </c>
    </row>
    <row r="110" spans="2:20" s="103" customFormat="1" ht="15">
      <c r="B110" s="104"/>
      <c r="D110" s="85" t="s">
        <v>297</v>
      </c>
      <c r="E110" s="85"/>
      <c r="F110" s="85"/>
      <c r="G110" s="85"/>
      <c r="H110" s="85"/>
      <c r="I110" s="85"/>
      <c r="J110" s="105"/>
      <c r="K110" s="85"/>
      <c r="L110" s="85"/>
      <c r="M110" s="85"/>
      <c r="N110" s="189">
        <f>N111+N122</f>
        <v>0</v>
      </c>
      <c r="O110" s="189"/>
      <c r="P110" s="189"/>
      <c r="Q110" s="189"/>
      <c r="R110" s="106"/>
      <c r="T110" s="107"/>
    </row>
    <row r="111" spans="2:20" s="103" customFormat="1" ht="12.75">
      <c r="B111" s="104"/>
      <c r="C111" s="108"/>
      <c r="D111" s="109" t="s">
        <v>298</v>
      </c>
      <c r="E111" s="108"/>
      <c r="F111" s="108"/>
      <c r="G111" s="108"/>
      <c r="H111" s="108"/>
      <c r="I111" s="108"/>
      <c r="J111" s="110"/>
      <c r="K111" s="108"/>
      <c r="L111" s="122"/>
      <c r="M111" s="122"/>
      <c r="N111" s="193">
        <f>SUM(N112:Q121)</f>
        <v>0</v>
      </c>
      <c r="O111" s="193"/>
      <c r="P111" s="193"/>
      <c r="Q111" s="193"/>
      <c r="R111" s="106"/>
      <c r="T111" s="107"/>
    </row>
    <row r="112" spans="2:20" ht="13.5" customHeight="1" outlineLevel="1">
      <c r="B112" s="6"/>
      <c r="C112" s="111"/>
      <c r="D112" s="111" t="s">
        <v>107</v>
      </c>
      <c r="E112" s="113" t="s">
        <v>299</v>
      </c>
      <c r="F112" s="187" t="s">
        <v>300</v>
      </c>
      <c r="G112" s="187"/>
      <c r="H112" s="187"/>
      <c r="I112" s="187"/>
      <c r="J112" s="114" t="s">
        <v>122</v>
      </c>
      <c r="K112" s="115">
        <v>3</v>
      </c>
      <c r="L112" s="185"/>
      <c r="M112" s="185"/>
      <c r="N112" s="186">
        <f t="shared" ref="N112:N121" si="0">ROUND(L112*K112,2)</f>
        <v>0</v>
      </c>
      <c r="O112" s="186"/>
      <c r="P112" s="186"/>
      <c r="Q112" s="186"/>
      <c r="R112" s="7"/>
    </row>
    <row r="113" spans="2:20" ht="13.5" customHeight="1" outlineLevel="1">
      <c r="B113" s="6"/>
      <c r="C113" s="111"/>
      <c r="D113" s="111" t="s">
        <v>85</v>
      </c>
      <c r="E113" s="113">
        <v>338171113</v>
      </c>
      <c r="F113" s="187" t="s">
        <v>301</v>
      </c>
      <c r="G113" s="187"/>
      <c r="H113" s="187"/>
      <c r="I113" s="187"/>
      <c r="J113" s="114" t="s">
        <v>145</v>
      </c>
      <c r="K113" s="115">
        <v>5</v>
      </c>
      <c r="L113" s="185"/>
      <c r="M113" s="185"/>
      <c r="N113" s="186">
        <f t="shared" si="0"/>
        <v>0</v>
      </c>
      <c r="O113" s="186"/>
      <c r="P113" s="186"/>
      <c r="Q113" s="186"/>
      <c r="R113" s="7"/>
    </row>
    <row r="114" spans="2:20" ht="11.25" customHeight="1" outlineLevel="1">
      <c r="B114" s="6"/>
      <c r="C114" s="127"/>
      <c r="D114" s="127" t="s">
        <v>107</v>
      </c>
      <c r="E114" s="128" t="s">
        <v>302</v>
      </c>
      <c r="F114" s="209" t="s">
        <v>303</v>
      </c>
      <c r="G114" s="209"/>
      <c r="H114" s="209"/>
      <c r="I114" s="209"/>
      <c r="J114" s="129" t="s">
        <v>145</v>
      </c>
      <c r="K114" s="136">
        <v>5</v>
      </c>
      <c r="L114" s="210"/>
      <c r="M114" s="210"/>
      <c r="N114" s="211">
        <f t="shared" si="0"/>
        <v>0</v>
      </c>
      <c r="O114" s="211"/>
      <c r="P114" s="211"/>
      <c r="Q114" s="211"/>
      <c r="R114" s="7"/>
    </row>
    <row r="115" spans="2:20" ht="11.25" customHeight="1" outlineLevel="1">
      <c r="B115" s="6"/>
      <c r="C115" s="111"/>
      <c r="D115" s="111" t="s">
        <v>107</v>
      </c>
      <c r="E115" s="135" t="s">
        <v>304</v>
      </c>
      <c r="F115" s="187" t="s">
        <v>305</v>
      </c>
      <c r="G115" s="187"/>
      <c r="H115" s="187"/>
      <c r="I115" s="187"/>
      <c r="J115" s="114" t="s">
        <v>88</v>
      </c>
      <c r="K115" s="115">
        <f>7.508*(0.16*5)</f>
        <v>6.0064000000000002</v>
      </c>
      <c r="L115" s="185"/>
      <c r="M115" s="185"/>
      <c r="N115" s="186">
        <f t="shared" si="0"/>
        <v>0</v>
      </c>
      <c r="O115" s="186"/>
      <c r="P115" s="186"/>
      <c r="Q115" s="186"/>
      <c r="R115" s="7"/>
    </row>
    <row r="116" spans="2:20" ht="11.25" customHeight="1" outlineLevel="1">
      <c r="B116" s="6"/>
      <c r="C116" s="127"/>
      <c r="D116" s="127" t="s">
        <v>107</v>
      </c>
      <c r="E116" s="128" t="s">
        <v>306</v>
      </c>
      <c r="F116" s="209" t="s">
        <v>307</v>
      </c>
      <c r="G116" s="209"/>
      <c r="H116" s="209"/>
      <c r="I116" s="209"/>
      <c r="J116" s="129" t="s">
        <v>91</v>
      </c>
      <c r="K116" s="136">
        <f>K115*0.16</f>
        <v>0.9610240000000001</v>
      </c>
      <c r="L116" s="210"/>
      <c r="M116" s="210"/>
      <c r="N116" s="211">
        <f t="shared" si="0"/>
        <v>0</v>
      </c>
      <c r="O116" s="211"/>
      <c r="P116" s="211"/>
      <c r="Q116" s="211"/>
      <c r="R116" s="7"/>
    </row>
    <row r="117" spans="2:20" ht="11.25" customHeight="1" outlineLevel="1">
      <c r="B117" s="6"/>
      <c r="C117" s="111"/>
      <c r="D117" s="111" t="s">
        <v>85</v>
      </c>
      <c r="E117" s="112">
        <v>783268111</v>
      </c>
      <c r="F117" s="187" t="s">
        <v>308</v>
      </c>
      <c r="G117" s="187"/>
      <c r="H117" s="187"/>
      <c r="I117" s="187"/>
      <c r="J117" s="114" t="s">
        <v>88</v>
      </c>
      <c r="K117" s="115">
        <f>K115*2</f>
        <v>12.0128</v>
      </c>
      <c r="L117" s="185"/>
      <c r="M117" s="185"/>
      <c r="N117" s="186">
        <f t="shared" si="0"/>
        <v>0</v>
      </c>
      <c r="O117" s="186"/>
      <c r="P117" s="186"/>
      <c r="Q117" s="186"/>
      <c r="R117" s="7"/>
    </row>
    <row r="118" spans="2:20" ht="11.25" customHeight="1" outlineLevel="1">
      <c r="B118" s="6"/>
      <c r="C118" s="111"/>
      <c r="D118" s="111" t="s">
        <v>107</v>
      </c>
      <c r="E118" s="113" t="s">
        <v>309</v>
      </c>
      <c r="F118" s="187" t="s">
        <v>310</v>
      </c>
      <c r="G118" s="187"/>
      <c r="H118" s="187"/>
      <c r="I118" s="187"/>
      <c r="J118" s="114" t="s">
        <v>88</v>
      </c>
      <c r="K118" s="115">
        <f>0.32*0.32*2+0.16*0.16*7</f>
        <v>0.38400000000000001</v>
      </c>
      <c r="L118" s="185"/>
      <c r="M118" s="185"/>
      <c r="N118" s="186">
        <f t="shared" si="0"/>
        <v>0</v>
      </c>
      <c r="O118" s="186"/>
      <c r="P118" s="186"/>
      <c r="Q118" s="186"/>
      <c r="R118" s="7"/>
    </row>
    <row r="119" spans="2:20" ht="11.25" customHeight="1" outlineLevel="1">
      <c r="B119" s="6"/>
      <c r="C119" s="111"/>
      <c r="D119" s="111" t="s">
        <v>107</v>
      </c>
      <c r="E119" s="113" t="s">
        <v>311</v>
      </c>
      <c r="F119" s="205" t="s">
        <v>183</v>
      </c>
      <c r="G119" s="205"/>
      <c r="H119" s="205"/>
      <c r="I119" s="205"/>
      <c r="J119" s="114" t="s">
        <v>184</v>
      </c>
      <c r="K119" s="115">
        <v>1</v>
      </c>
      <c r="L119" s="185"/>
      <c r="M119" s="185"/>
      <c r="N119" s="186">
        <f t="shared" si="0"/>
        <v>0</v>
      </c>
      <c r="O119" s="186"/>
      <c r="P119" s="186"/>
      <c r="Q119" s="186"/>
      <c r="R119" s="7"/>
    </row>
    <row r="120" spans="2:20" ht="11.25" customHeight="1" outlineLevel="1">
      <c r="B120" s="6"/>
      <c r="C120" s="111"/>
      <c r="D120" s="111" t="s">
        <v>107</v>
      </c>
      <c r="E120" s="113" t="s">
        <v>312</v>
      </c>
      <c r="F120" s="205" t="s">
        <v>186</v>
      </c>
      <c r="G120" s="205"/>
      <c r="H120" s="205"/>
      <c r="I120" s="205"/>
      <c r="J120" s="114" t="s">
        <v>184</v>
      </c>
      <c r="K120" s="115">
        <v>1</v>
      </c>
      <c r="L120" s="185"/>
      <c r="M120" s="185"/>
      <c r="N120" s="186">
        <f t="shared" si="0"/>
        <v>0</v>
      </c>
      <c r="O120" s="186"/>
      <c r="P120" s="186"/>
      <c r="Q120" s="186"/>
      <c r="R120" s="7"/>
    </row>
    <row r="121" spans="2:20" ht="11.25" customHeight="1" outlineLevel="1">
      <c r="B121" s="6"/>
      <c r="C121" s="111"/>
      <c r="D121" s="111" t="s">
        <v>107</v>
      </c>
      <c r="E121" s="113" t="s">
        <v>313</v>
      </c>
      <c r="F121" s="205" t="s">
        <v>314</v>
      </c>
      <c r="G121" s="205"/>
      <c r="H121" s="205"/>
      <c r="I121" s="205"/>
      <c r="J121" s="114" t="s">
        <v>122</v>
      </c>
      <c r="K121" s="115">
        <f>9.258-1.75</f>
        <v>7.5079999999999991</v>
      </c>
      <c r="L121" s="185"/>
      <c r="M121" s="185"/>
      <c r="N121" s="186">
        <f t="shared" si="0"/>
        <v>0</v>
      </c>
      <c r="O121" s="186"/>
      <c r="P121" s="186"/>
      <c r="Q121" s="186"/>
      <c r="R121" s="7"/>
    </row>
    <row r="122" spans="2:20" s="103" customFormat="1" ht="12.75">
      <c r="B122" s="104"/>
      <c r="C122" s="108"/>
      <c r="D122" s="108" t="s">
        <v>187</v>
      </c>
      <c r="E122" s="108"/>
      <c r="F122" s="108"/>
      <c r="G122" s="108"/>
      <c r="H122" s="108"/>
      <c r="I122" s="108"/>
      <c r="J122" s="110"/>
      <c r="K122" s="108"/>
      <c r="L122" s="108"/>
      <c r="M122" s="108"/>
      <c r="N122" s="193">
        <f>SUM(N123)</f>
        <v>0</v>
      </c>
      <c r="O122" s="193"/>
      <c r="P122" s="193"/>
      <c r="Q122" s="193"/>
      <c r="R122" s="106"/>
      <c r="T122" s="107"/>
    </row>
    <row r="123" spans="2:20" ht="11.25" customHeight="1" outlineLevel="1">
      <c r="B123" s="6"/>
      <c r="C123" s="111"/>
      <c r="D123" s="111" t="s">
        <v>107</v>
      </c>
      <c r="E123" s="113" t="s">
        <v>315</v>
      </c>
      <c r="F123" s="187" t="s">
        <v>316</v>
      </c>
      <c r="G123" s="187"/>
      <c r="H123" s="187"/>
      <c r="I123" s="187"/>
      <c r="J123" s="114" t="s">
        <v>63</v>
      </c>
      <c r="K123" s="121">
        <v>6.0999999999999999E-2</v>
      </c>
      <c r="L123" s="188">
        <f>N111</f>
        <v>0</v>
      </c>
      <c r="M123" s="188"/>
      <c r="N123" s="186">
        <f>ROUND(L123*K123,2)</f>
        <v>0</v>
      </c>
      <c r="O123" s="186"/>
      <c r="P123" s="186"/>
      <c r="Q123" s="186"/>
      <c r="R123" s="7"/>
    </row>
    <row r="124" spans="2:20" s="103" customFormat="1" ht="15">
      <c r="B124" s="104"/>
      <c r="C124" s="85"/>
      <c r="D124" s="85" t="s">
        <v>94</v>
      </c>
      <c r="E124" s="85"/>
      <c r="F124" s="85"/>
      <c r="G124" s="85"/>
      <c r="H124" s="85"/>
      <c r="I124" s="85"/>
      <c r="J124" s="105"/>
      <c r="K124" s="85"/>
      <c r="L124" s="85"/>
      <c r="M124" s="85"/>
      <c r="N124" s="204">
        <f>N126</f>
        <v>0</v>
      </c>
      <c r="O124" s="204"/>
      <c r="P124" s="204"/>
      <c r="Q124" s="204"/>
      <c r="R124" s="106"/>
      <c r="T124" s="107"/>
    </row>
    <row r="125" spans="2:20" s="96" customFormat="1" ht="12" customHeight="1">
      <c r="B125" s="97"/>
      <c r="C125" s="98" t="s">
        <v>77</v>
      </c>
      <c r="D125" s="99" t="s">
        <v>78</v>
      </c>
      <c r="E125" s="99" t="s">
        <v>47</v>
      </c>
      <c r="F125" s="190" t="s">
        <v>79</v>
      </c>
      <c r="G125" s="190"/>
      <c r="H125" s="190"/>
      <c r="I125" s="190"/>
      <c r="J125" s="100" t="s">
        <v>80</v>
      </c>
      <c r="K125" s="99" t="s">
        <v>81</v>
      </c>
      <c r="L125" s="191" t="s">
        <v>82</v>
      </c>
      <c r="M125" s="191"/>
      <c r="N125" s="192" t="s">
        <v>72</v>
      </c>
      <c r="O125" s="192"/>
      <c r="P125" s="192"/>
      <c r="Q125" s="192"/>
      <c r="R125" s="101"/>
      <c r="T125" s="102"/>
    </row>
    <row r="126" spans="2:20" s="103" customFormat="1" ht="12.75">
      <c r="B126" s="104"/>
      <c r="C126" s="108"/>
      <c r="D126" s="108" t="s">
        <v>95</v>
      </c>
      <c r="E126" s="108"/>
      <c r="F126" s="108"/>
      <c r="G126" s="108"/>
      <c r="H126" s="108"/>
      <c r="I126" s="108"/>
      <c r="J126" s="110"/>
      <c r="K126" s="108"/>
      <c r="L126" s="108"/>
      <c r="M126" s="108"/>
      <c r="N126" s="193">
        <f>SUM(N127:Q142)</f>
        <v>0</v>
      </c>
      <c r="O126" s="193"/>
      <c r="P126" s="193"/>
      <c r="Q126" s="193"/>
      <c r="R126" s="106"/>
      <c r="T126" s="107"/>
    </row>
    <row r="127" spans="2:20" outlineLevel="1">
      <c r="B127" s="6"/>
      <c r="C127" s="111"/>
      <c r="D127" s="137"/>
      <c r="E127" s="138" t="s">
        <v>318</v>
      </c>
      <c r="F127" s="184" t="s">
        <v>321</v>
      </c>
      <c r="G127" s="184"/>
      <c r="H127" s="184"/>
      <c r="I127" s="184"/>
      <c r="J127" s="139" t="s">
        <v>54</v>
      </c>
      <c r="K127" s="140">
        <v>1</v>
      </c>
      <c r="L127" s="185"/>
      <c r="M127" s="185"/>
      <c r="N127" s="186">
        <f t="shared" ref="N127:N142" si="1">ROUND(L127*K127,2)</f>
        <v>0</v>
      </c>
      <c r="O127" s="186"/>
      <c r="P127" s="186"/>
      <c r="Q127" s="186"/>
      <c r="R127" s="7"/>
    </row>
    <row r="128" spans="2:20" outlineLevel="1">
      <c r="B128" s="6"/>
      <c r="C128" s="111"/>
      <c r="D128" s="137"/>
      <c r="E128" s="138"/>
      <c r="F128" s="184"/>
      <c r="G128" s="184"/>
      <c r="H128" s="184"/>
      <c r="I128" s="184"/>
      <c r="J128" s="139"/>
      <c r="K128" s="140"/>
      <c r="L128" s="185"/>
      <c r="M128" s="185"/>
      <c r="N128" s="186">
        <f t="shared" si="1"/>
        <v>0</v>
      </c>
      <c r="O128" s="186"/>
      <c r="P128" s="186"/>
      <c r="Q128" s="186"/>
      <c r="R128" s="7"/>
    </row>
    <row r="129" spans="2:18" outlineLevel="1">
      <c r="B129" s="6"/>
      <c r="C129" s="111"/>
      <c r="D129" s="137"/>
      <c r="E129" s="138"/>
      <c r="F129" s="184"/>
      <c r="G129" s="184"/>
      <c r="H129" s="184"/>
      <c r="I129" s="184"/>
      <c r="J129" s="139"/>
      <c r="K129" s="140"/>
      <c r="L129" s="185"/>
      <c r="M129" s="185"/>
      <c r="N129" s="186">
        <f t="shared" si="1"/>
        <v>0</v>
      </c>
      <c r="O129" s="186"/>
      <c r="P129" s="186"/>
      <c r="Q129" s="186"/>
      <c r="R129" s="7"/>
    </row>
    <row r="130" spans="2:18" outlineLevel="1">
      <c r="B130" s="6"/>
      <c r="C130" s="111"/>
      <c r="D130" s="137"/>
      <c r="E130" s="138"/>
      <c r="F130" s="184"/>
      <c r="G130" s="184"/>
      <c r="H130" s="184"/>
      <c r="I130" s="184"/>
      <c r="J130" s="139"/>
      <c r="K130" s="140"/>
      <c r="L130" s="185"/>
      <c r="M130" s="185"/>
      <c r="N130" s="186">
        <f t="shared" si="1"/>
        <v>0</v>
      </c>
      <c r="O130" s="186"/>
      <c r="P130" s="186"/>
      <c r="Q130" s="186"/>
      <c r="R130" s="7"/>
    </row>
    <row r="131" spans="2:18" outlineLevel="1">
      <c r="B131" s="6"/>
      <c r="C131" s="111"/>
      <c r="D131" s="137"/>
      <c r="E131" s="138"/>
      <c r="F131" s="184"/>
      <c r="G131" s="184"/>
      <c r="H131" s="184"/>
      <c r="I131" s="184"/>
      <c r="J131" s="139"/>
      <c r="K131" s="140"/>
      <c r="L131" s="185"/>
      <c r="M131" s="185"/>
      <c r="N131" s="186">
        <f t="shared" si="1"/>
        <v>0</v>
      </c>
      <c r="O131" s="186"/>
      <c r="P131" s="186"/>
      <c r="Q131" s="186"/>
      <c r="R131" s="7"/>
    </row>
    <row r="132" spans="2:18" outlineLevel="1">
      <c r="B132" s="6"/>
      <c r="C132" s="111"/>
      <c r="D132" s="137"/>
      <c r="E132" s="138"/>
      <c r="F132" s="184"/>
      <c r="G132" s="184"/>
      <c r="H132" s="184"/>
      <c r="I132" s="184"/>
      <c r="J132" s="139"/>
      <c r="K132" s="140"/>
      <c r="L132" s="185"/>
      <c r="M132" s="185"/>
      <c r="N132" s="186">
        <f t="shared" si="1"/>
        <v>0</v>
      </c>
      <c r="O132" s="186"/>
      <c r="P132" s="186"/>
      <c r="Q132" s="186"/>
      <c r="R132" s="7"/>
    </row>
    <row r="133" spans="2:18" outlineLevel="1">
      <c r="B133" s="6"/>
      <c r="C133" s="111"/>
      <c r="D133" s="137"/>
      <c r="E133" s="138"/>
      <c r="F133" s="184"/>
      <c r="G133" s="184"/>
      <c r="H133" s="184"/>
      <c r="I133" s="184"/>
      <c r="J133" s="139"/>
      <c r="K133" s="140"/>
      <c r="L133" s="185"/>
      <c r="M133" s="185"/>
      <c r="N133" s="186">
        <f t="shared" si="1"/>
        <v>0</v>
      </c>
      <c r="O133" s="186"/>
      <c r="P133" s="186"/>
      <c r="Q133" s="186"/>
      <c r="R133" s="7"/>
    </row>
    <row r="134" spans="2:18" outlineLevel="1">
      <c r="B134" s="6"/>
      <c r="C134" s="111"/>
      <c r="D134" s="137"/>
      <c r="E134" s="138"/>
      <c r="F134" s="184"/>
      <c r="G134" s="184"/>
      <c r="H134" s="184"/>
      <c r="I134" s="184"/>
      <c r="J134" s="139"/>
      <c r="K134" s="140"/>
      <c r="L134" s="185"/>
      <c r="M134" s="185"/>
      <c r="N134" s="186">
        <f t="shared" si="1"/>
        <v>0</v>
      </c>
      <c r="O134" s="186"/>
      <c r="P134" s="186"/>
      <c r="Q134" s="186"/>
      <c r="R134" s="7"/>
    </row>
    <row r="135" spans="2:18" outlineLevel="1">
      <c r="B135" s="6"/>
      <c r="C135" s="111"/>
      <c r="D135" s="137"/>
      <c r="E135" s="138"/>
      <c r="F135" s="184"/>
      <c r="G135" s="184"/>
      <c r="H135" s="184"/>
      <c r="I135" s="184"/>
      <c r="J135" s="139"/>
      <c r="K135" s="140"/>
      <c r="L135" s="185"/>
      <c r="M135" s="185"/>
      <c r="N135" s="186">
        <f t="shared" si="1"/>
        <v>0</v>
      </c>
      <c r="O135" s="186"/>
      <c r="P135" s="186"/>
      <c r="Q135" s="186"/>
      <c r="R135" s="7"/>
    </row>
    <row r="136" spans="2:18" outlineLevel="1">
      <c r="B136" s="6"/>
      <c r="C136" s="111"/>
      <c r="D136" s="137"/>
      <c r="E136" s="138"/>
      <c r="F136" s="184"/>
      <c r="G136" s="184"/>
      <c r="H136" s="184"/>
      <c r="I136" s="184"/>
      <c r="J136" s="139"/>
      <c r="K136" s="140"/>
      <c r="L136" s="185"/>
      <c r="M136" s="185"/>
      <c r="N136" s="186">
        <f t="shared" si="1"/>
        <v>0</v>
      </c>
      <c r="O136" s="186"/>
      <c r="P136" s="186"/>
      <c r="Q136" s="186"/>
      <c r="R136" s="7"/>
    </row>
    <row r="137" spans="2:18" outlineLevel="1">
      <c r="B137" s="6"/>
      <c r="C137" s="111"/>
      <c r="D137" s="137"/>
      <c r="E137" s="138"/>
      <c r="F137" s="184"/>
      <c r="G137" s="184"/>
      <c r="H137" s="184"/>
      <c r="I137" s="184"/>
      <c r="J137" s="139"/>
      <c r="K137" s="140"/>
      <c r="L137" s="185"/>
      <c r="M137" s="185"/>
      <c r="N137" s="186">
        <f t="shared" si="1"/>
        <v>0</v>
      </c>
      <c r="O137" s="186"/>
      <c r="P137" s="186"/>
      <c r="Q137" s="186"/>
      <c r="R137" s="7"/>
    </row>
    <row r="138" spans="2:18" outlineLevel="1">
      <c r="B138" s="6"/>
      <c r="C138" s="111"/>
      <c r="D138" s="137"/>
      <c r="E138" s="138"/>
      <c r="F138" s="184"/>
      <c r="G138" s="184"/>
      <c r="H138" s="184"/>
      <c r="I138" s="184"/>
      <c r="J138" s="139"/>
      <c r="K138" s="140"/>
      <c r="L138" s="185"/>
      <c r="M138" s="185"/>
      <c r="N138" s="186">
        <f t="shared" si="1"/>
        <v>0</v>
      </c>
      <c r="O138" s="186"/>
      <c r="P138" s="186"/>
      <c r="Q138" s="186"/>
      <c r="R138" s="7"/>
    </row>
    <row r="139" spans="2:18" outlineLevel="1">
      <c r="B139" s="6"/>
      <c r="C139" s="111"/>
      <c r="D139" s="137"/>
      <c r="E139" s="138"/>
      <c r="F139" s="184"/>
      <c r="G139" s="184"/>
      <c r="H139" s="184"/>
      <c r="I139" s="184"/>
      <c r="J139" s="139"/>
      <c r="K139" s="140"/>
      <c r="L139" s="185"/>
      <c r="M139" s="185"/>
      <c r="N139" s="186">
        <f t="shared" si="1"/>
        <v>0</v>
      </c>
      <c r="O139" s="186"/>
      <c r="P139" s="186"/>
      <c r="Q139" s="186"/>
      <c r="R139" s="7"/>
    </row>
    <row r="140" spans="2:18" outlineLevel="1">
      <c r="B140" s="6"/>
      <c r="C140" s="111"/>
      <c r="D140" s="137"/>
      <c r="E140" s="138"/>
      <c r="F140" s="184"/>
      <c r="G140" s="184"/>
      <c r="H140" s="184"/>
      <c r="I140" s="184"/>
      <c r="J140" s="139"/>
      <c r="K140" s="140"/>
      <c r="L140" s="185"/>
      <c r="M140" s="185"/>
      <c r="N140" s="186">
        <f t="shared" si="1"/>
        <v>0</v>
      </c>
      <c r="O140" s="186"/>
      <c r="P140" s="186"/>
      <c r="Q140" s="186"/>
      <c r="R140" s="7"/>
    </row>
    <row r="141" spans="2:18" outlineLevel="1">
      <c r="B141" s="6"/>
      <c r="C141" s="111"/>
      <c r="D141" s="137"/>
      <c r="E141" s="138"/>
      <c r="F141" s="184"/>
      <c r="G141" s="184"/>
      <c r="H141" s="184"/>
      <c r="I141" s="184"/>
      <c r="J141" s="139"/>
      <c r="K141" s="140"/>
      <c r="L141" s="185"/>
      <c r="M141" s="185"/>
      <c r="N141" s="186">
        <f t="shared" si="1"/>
        <v>0</v>
      </c>
      <c r="O141" s="186"/>
      <c r="P141" s="186"/>
      <c r="Q141" s="186"/>
      <c r="R141" s="7"/>
    </row>
    <row r="142" spans="2:18" ht="11.25" customHeight="1" outlineLevel="1">
      <c r="B142" s="6"/>
      <c r="C142" s="111"/>
      <c r="D142" s="111" t="s">
        <v>85</v>
      </c>
      <c r="E142" s="113" t="s">
        <v>96</v>
      </c>
      <c r="F142" s="187" t="s">
        <v>97</v>
      </c>
      <c r="G142" s="187"/>
      <c r="H142" s="187"/>
      <c r="I142" s="187"/>
      <c r="J142" s="114" t="s">
        <v>63</v>
      </c>
      <c r="K142" s="121"/>
      <c r="L142" s="188">
        <f>SUM(N127:Q141)</f>
        <v>0</v>
      </c>
      <c r="M142" s="188"/>
      <c r="N142" s="186">
        <f t="shared" si="1"/>
        <v>0</v>
      </c>
      <c r="O142" s="186"/>
      <c r="P142" s="186"/>
      <c r="Q142" s="186"/>
      <c r="R142" s="7"/>
    </row>
    <row r="143" spans="2:18">
      <c r="B143" s="40"/>
      <c r="C143" s="41"/>
      <c r="D143" s="41"/>
      <c r="E143" s="41"/>
      <c r="F143" s="41"/>
      <c r="G143" s="41"/>
      <c r="H143" s="41"/>
      <c r="I143" s="41"/>
      <c r="J143" s="77"/>
      <c r="K143" s="41"/>
      <c r="L143" s="41"/>
      <c r="M143" s="41"/>
      <c r="N143" s="41"/>
      <c r="O143" s="41"/>
      <c r="P143" s="41"/>
      <c r="Q143" s="41"/>
      <c r="R143" s="42"/>
    </row>
  </sheetData>
  <mergeCells count="146">
    <mergeCell ref="C2:Q2"/>
    <mergeCell ref="F4:P4"/>
    <mergeCell ref="F5:P5"/>
    <mergeCell ref="O7:P7"/>
    <mergeCell ref="O9:P9"/>
    <mergeCell ref="O10:P10"/>
    <mergeCell ref="F12:I12"/>
    <mergeCell ref="O12:P12"/>
    <mergeCell ref="O13:P13"/>
    <mergeCell ref="O15:P15"/>
    <mergeCell ref="O16:P16"/>
    <mergeCell ref="O18:P18"/>
    <mergeCell ref="O19:P19"/>
    <mergeCell ref="D22:E22"/>
    <mergeCell ref="G22:P22"/>
    <mergeCell ref="D23:E23"/>
    <mergeCell ref="G23:P23"/>
    <mergeCell ref="D24:E24"/>
    <mergeCell ref="G24:P24"/>
    <mergeCell ref="D25:E25"/>
    <mergeCell ref="G25:P25"/>
    <mergeCell ref="M28:P28"/>
    <mergeCell ref="M30:P30"/>
    <mergeCell ref="H32:J32"/>
    <mergeCell ref="M32:P32"/>
    <mergeCell ref="H33:J33"/>
    <mergeCell ref="M33:P33"/>
    <mergeCell ref="L35:P35"/>
    <mergeCell ref="D37:P37"/>
    <mergeCell ref="D38:P43"/>
    <mergeCell ref="C71:Q71"/>
    <mergeCell ref="F73:P73"/>
    <mergeCell ref="F74:P74"/>
    <mergeCell ref="M76:P76"/>
    <mergeCell ref="M78:Q78"/>
    <mergeCell ref="M79:Q79"/>
    <mergeCell ref="C81:G81"/>
    <mergeCell ref="N81:Q81"/>
    <mergeCell ref="N83:Q83"/>
    <mergeCell ref="N84:Q84"/>
    <mergeCell ref="N85:Q85"/>
    <mergeCell ref="N86:Q86"/>
    <mergeCell ref="N87:Q87"/>
    <mergeCell ref="N88:Q88"/>
    <mergeCell ref="L90:Q90"/>
    <mergeCell ref="C96:Q96"/>
    <mergeCell ref="F98:P98"/>
    <mergeCell ref="F99:P99"/>
    <mergeCell ref="M101:P101"/>
    <mergeCell ref="M103:Q103"/>
    <mergeCell ref="M104:Q104"/>
    <mergeCell ref="F105:P105"/>
    <mergeCell ref="F106:P106"/>
    <mergeCell ref="F108:I108"/>
    <mergeCell ref="L108:M108"/>
    <mergeCell ref="N108:Q108"/>
    <mergeCell ref="N109:Q109"/>
    <mergeCell ref="N110:Q110"/>
    <mergeCell ref="N111:Q111"/>
    <mergeCell ref="F112:I112"/>
    <mergeCell ref="L112:M112"/>
    <mergeCell ref="N112:Q112"/>
    <mergeCell ref="F113:I113"/>
    <mergeCell ref="L113:M113"/>
    <mergeCell ref="N113:Q113"/>
    <mergeCell ref="F114:I114"/>
    <mergeCell ref="L114:M114"/>
    <mergeCell ref="N114:Q114"/>
    <mergeCell ref="F115:I115"/>
    <mergeCell ref="L115:M115"/>
    <mergeCell ref="N115:Q115"/>
    <mergeCell ref="F116:I116"/>
    <mergeCell ref="L116:M116"/>
    <mergeCell ref="N116:Q116"/>
    <mergeCell ref="F117:I117"/>
    <mergeCell ref="L117:M117"/>
    <mergeCell ref="N117:Q117"/>
    <mergeCell ref="F118:I118"/>
    <mergeCell ref="L118:M118"/>
    <mergeCell ref="N118:Q118"/>
    <mergeCell ref="F119:I119"/>
    <mergeCell ref="L119:M119"/>
    <mergeCell ref="N119:Q119"/>
    <mergeCell ref="F120:I120"/>
    <mergeCell ref="L120:M120"/>
    <mergeCell ref="N120:Q120"/>
    <mergeCell ref="F121:I121"/>
    <mergeCell ref="L121:M121"/>
    <mergeCell ref="N121:Q121"/>
    <mergeCell ref="N122:Q122"/>
    <mergeCell ref="F123:I123"/>
    <mergeCell ref="L123:M123"/>
    <mergeCell ref="N123:Q123"/>
    <mergeCell ref="N124:Q124"/>
    <mergeCell ref="F125:I125"/>
    <mergeCell ref="L125:M125"/>
    <mergeCell ref="N125:Q125"/>
    <mergeCell ref="N126:Q126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7:I137"/>
    <mergeCell ref="L137:M137"/>
    <mergeCell ref="N137:Q137"/>
    <mergeCell ref="F141:I141"/>
    <mergeCell ref="L141:M141"/>
    <mergeCell ref="N141:Q141"/>
    <mergeCell ref="F142:I142"/>
    <mergeCell ref="L142:M142"/>
    <mergeCell ref="N142:Q142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</mergeCells>
  <pageMargins left="0.70833333333333304" right="0.70833333333333304" top="0.74791666666666701" bottom="0.74861111111111101" header="0.511811023622047" footer="0.31527777777777799"/>
  <pageSetup paperSize="9" scale="69" fitToHeight="0" orientation="portrait" horizontalDpi="300" verticalDpi="300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8</vt:i4>
      </vt:variant>
    </vt:vector>
  </HeadingPairs>
  <TitlesOfParts>
    <vt:vector size="14" baseType="lpstr">
      <vt:lpstr>Rekapitulace</vt:lpstr>
      <vt:lpstr>SO101 HTU</vt:lpstr>
      <vt:lpstr>SO801</vt:lpstr>
      <vt:lpstr>SO802</vt:lpstr>
      <vt:lpstr>SO803</vt:lpstr>
      <vt:lpstr>SO804</vt:lpstr>
      <vt:lpstr>Rekapitulace!Názvy_tisku</vt:lpstr>
      <vt:lpstr>'SO101 HTU'!Názvy_tisku</vt:lpstr>
      <vt:lpstr>Rekapitulace!Oblast_tisku</vt:lpstr>
      <vt:lpstr>'SO101 HTU'!Oblast_tisku</vt:lpstr>
      <vt:lpstr>'SO801'!Oblast_tisku</vt:lpstr>
      <vt:lpstr>'SO802'!Oblast_tisku</vt:lpstr>
      <vt:lpstr>'SO803'!Oblast_tisku</vt:lpstr>
      <vt:lpstr>'SO804'!Oblast_tisku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Kulhavý</dc:creator>
  <cp:lastModifiedBy>Šalátová Klára Ing. (P8)</cp:lastModifiedBy>
  <cp:revision>7</cp:revision>
  <cp:lastPrinted>2025-09-03T18:56:33Z</cp:lastPrinted>
  <dcterms:created xsi:type="dcterms:W3CDTF">2018-01-04T16:39:17Z</dcterms:created>
  <dcterms:modified xsi:type="dcterms:W3CDTF">2025-10-30T10:21:28Z</dcterms:modified>
  <dc:language>en-US</dc:language>
</cp:coreProperties>
</file>