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13"/>
  <workbookPr codeName="ThisWorkbook"/>
  <mc:AlternateContent xmlns:mc="http://schemas.openxmlformats.org/markup-compatibility/2006">
    <mc:Choice Requires="x15">
      <x15ac:absPath xmlns:x15ac="http://schemas.microsoft.com/office/spreadsheetml/2010/11/ac" url="/Volumes/02_PUBLIC/01_Zakazky/200_ZAK/291_BHRB/99_export/"/>
    </mc:Choice>
  </mc:AlternateContent>
  <xr:revisionPtr revIDLastSave="0" documentId="13_ncr:1_{4122ADBF-2ADF-D74B-AF71-7A4136781000}" xr6:coauthVersionLast="47" xr6:coauthVersionMax="47" xr10:uidLastSave="{00000000-0000-0000-0000-000000000000}"/>
  <bookViews>
    <workbookView xWindow="4480" yWindow="500" windowWidth="28080" windowHeight="18800" tabRatio="911" activeTab="6" xr2:uid="{00000000-000D-0000-FFFF-FFFF00000000}"/>
  </bookViews>
  <sheets>
    <sheet name="Krycí list" sheetId="9" r:id="rId1"/>
    <sheet name="Krycí List_" sheetId="1" state="hidden" r:id="rId2"/>
    <sheet name="Pokyny pro vyplnění" sheetId="10" r:id="rId3"/>
    <sheet name="Všeobecné podmínky" sheetId="11" r:id="rId4"/>
    <sheet name="Způsob stanovení jedn. ceny" sheetId="12"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Zakázka!$A$11:$Y$14</definedName>
    <definedName name="__DD5D9C7C_8CD7_46FB_9848_94013A623CAC_ITEM_GROUP1__">Zakázka!$A$5:$Y$623</definedName>
    <definedName name="__DD5D9C7C_8CD7_46FB_9848_94013A623CAC_ITEM_GROUP1_RECAP__">Rekapitulace!$A$6:$H$11</definedName>
    <definedName name="__DD5D9C7C_8CD7_46FB_9848_94013A623CAC_ITEM_GROUP2__">Zakázka!$A$6:$Y$507</definedName>
    <definedName name="__DD5D9C7C_8CD7_46FB_9848_94013A623CAC_ITEM_GROUP2_RECAP__">Rekapitulace!$A$7:$H$11</definedName>
    <definedName name="__DD5D9C7C_8CD7_46FB_9848_94013A623CAC_ITEM_GROUP3__X">Zakázka!$A$7:$Y$390</definedName>
    <definedName name="__DD5D9C7C_8CD7_46FB_9848_94013A623CAC_ITEM_GROUP3_RECAP__">Rekapitulace!$A$8:$H$11</definedName>
    <definedName name="__DD5D9C7C_8CD7_46FB_9848_94013A623CAC_ITEM_GROUP4__X">Zakázka!$A$8:$Y$51</definedName>
    <definedName name="__DD5D9C7C_8CD7_46FB_9848_94013A623CAC_ITEM_GROUP4_RECAP__">Rekapitulace!$A$9:$H$11</definedName>
    <definedName name="__DD5D9C7C_8CD7_46FB_9848_94013A623CAC_ITEM_GROUP5__X">Zakázka!$A$9:$Y$44</definedName>
    <definedName name="__DD5D9C7C_8CD7_46FB_9848_94013A623CAC_ITEM_GROUP5_RECAP__">Rekapitulace!$A$10:$H$11</definedName>
    <definedName name="__DD5D9C7C_8CD7_46FB_9848_94013A623CAC_ITEM_GROUP6__X">Zakázka!$A$10:$Y$15</definedName>
    <definedName name="__DD5D9C7C_8CD7_46FB_9848_94013A623CAC_ITEM_GROUP6_RECAP__">Rekapitulace!$A$11:$H$11</definedName>
    <definedName name="__DD5D9C7C_8CD7_46FB_9848_94013A623CAC_QBILL__">Zakázka!$I$13:$M$13</definedName>
    <definedName name="__DD5D9C7C_8CD7_46FB_9848_94013A623CAC_QBILLFIG__">Figury!#REF!</definedName>
    <definedName name="__DD5D9C7C_8CD7_46FB_9848_94013A623CAC_QINDEX__">Zakázka!#REF!</definedName>
    <definedName name="_xlnm._FilterDatabase" localSheetId="6" hidden="1">Zakázka!$A$3:$Q$626</definedName>
    <definedName name="GROUP_ID">Zakázka!$B$5:$B$624</definedName>
    <definedName name="ITEM_PRICES">Zakázka!$O$5:$O$624</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0">'Krycí list'!$A$1:$H$32</definedName>
    <definedName name="_xlnm.Print_Area" localSheetId="1">'Krycí List_'!$C$1:$H$29</definedName>
    <definedName name="_xlnm.Print_Area" localSheetId="2">'Pokyny pro vyplnění'!$A$1:$E$12</definedName>
    <definedName name="_xlnm.Print_Area" localSheetId="5">Rekapitulace!$B$1:$J$92</definedName>
    <definedName name="_xlnm.Print_Area" localSheetId="3">'Všeobecné podmínky'!$A$1:$E$102</definedName>
    <definedName name="_xlnm.Print_Area" localSheetId="6">Zakázka!$A$1:$Q$2,Zakázka!$C$3:$Y$624</definedName>
    <definedName name="_xlnm.Print_Area" localSheetId="4">'Způsob stanovení jedn. ceny'!$A$1:$E$15</definedName>
    <definedName name="VAT_RATES">Zakázka!$V$5:$V$624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9" l="1"/>
  <c r="C24" i="9"/>
  <c r="C21" i="9"/>
  <c r="C22" i="9"/>
  <c r="C20" i="9"/>
  <c r="C19" i="9"/>
  <c r="C16" i="9"/>
  <c r="C17" i="9"/>
  <c r="C18" i="9"/>
  <c r="U618" i="4" l="1"/>
  <c r="S618" i="4"/>
  <c r="O618" i="4"/>
  <c r="U617" i="4"/>
  <c r="S617" i="4"/>
  <c r="O617" i="4"/>
  <c r="U616" i="4"/>
  <c r="S616" i="4"/>
  <c r="O616" i="4"/>
  <c r="U611" i="4"/>
  <c r="S611" i="4"/>
  <c r="O611" i="4"/>
  <c r="U609" i="4"/>
  <c r="S609" i="4"/>
  <c r="O609" i="4"/>
  <c r="U607" i="4"/>
  <c r="S607" i="4"/>
  <c r="O607" i="4"/>
  <c r="U602" i="4"/>
  <c r="S602" i="4"/>
  <c r="O602" i="4"/>
  <c r="U598" i="4"/>
  <c r="U597" i="4" s="1"/>
  <c r="U596" i="4" s="1"/>
  <c r="S598" i="4"/>
  <c r="S597" i="4" s="1"/>
  <c r="O598" i="4"/>
  <c r="W598" i="4" s="1"/>
  <c r="U593" i="4"/>
  <c r="S593" i="4"/>
  <c r="O593" i="4"/>
  <c r="U591" i="4"/>
  <c r="S591" i="4"/>
  <c r="O591" i="4"/>
  <c r="U589" i="4"/>
  <c r="S589" i="4"/>
  <c r="O589" i="4"/>
  <c r="U581" i="4"/>
  <c r="S581" i="4"/>
  <c r="O581" i="4"/>
  <c r="W581" i="4" s="1"/>
  <c r="X581" i="4" s="1"/>
  <c r="U579" i="4"/>
  <c r="S579" i="4"/>
  <c r="O579" i="4"/>
  <c r="U577" i="4"/>
  <c r="S577" i="4"/>
  <c r="O577" i="4"/>
  <c r="W577" i="4" s="1"/>
  <c r="X577" i="4" s="1"/>
  <c r="U575" i="4"/>
  <c r="S575" i="4"/>
  <c r="O575" i="4"/>
  <c r="W575" i="4" s="1"/>
  <c r="X575" i="4" s="1"/>
  <c r="U573" i="4"/>
  <c r="S573" i="4"/>
  <c r="O573" i="4"/>
  <c r="U571" i="4"/>
  <c r="S571" i="4"/>
  <c r="O571" i="4"/>
  <c r="W571" i="4" s="1"/>
  <c r="X571" i="4" s="1"/>
  <c r="U569" i="4"/>
  <c r="S569" i="4"/>
  <c r="O569" i="4"/>
  <c r="W569" i="4" s="1"/>
  <c r="X569" i="4" s="1"/>
  <c r="U567" i="4"/>
  <c r="S567" i="4"/>
  <c r="O567" i="4"/>
  <c r="U565" i="4"/>
  <c r="S565" i="4"/>
  <c r="O565" i="4"/>
  <c r="U563" i="4"/>
  <c r="S563" i="4"/>
  <c r="O563" i="4"/>
  <c r="U561" i="4"/>
  <c r="S561" i="4"/>
  <c r="O561" i="4"/>
  <c r="U559" i="4"/>
  <c r="S559" i="4"/>
  <c r="O559" i="4"/>
  <c r="U557" i="4"/>
  <c r="S557" i="4"/>
  <c r="O557" i="4"/>
  <c r="U555" i="4"/>
  <c r="S555" i="4"/>
  <c r="O555" i="4"/>
  <c r="U553" i="4"/>
  <c r="S553" i="4"/>
  <c r="O553" i="4"/>
  <c r="U549" i="4"/>
  <c r="S549" i="4"/>
  <c r="O549" i="4"/>
  <c r="W549" i="4" s="1"/>
  <c r="X549" i="4" s="1"/>
  <c r="U547" i="4"/>
  <c r="S547" i="4"/>
  <c r="O547" i="4"/>
  <c r="U545" i="4"/>
  <c r="S545" i="4"/>
  <c r="O545" i="4"/>
  <c r="W545" i="4" s="1"/>
  <c r="X545" i="4" s="1"/>
  <c r="U543" i="4"/>
  <c r="S543" i="4"/>
  <c r="O543" i="4"/>
  <c r="W543" i="4" s="1"/>
  <c r="X543" i="4" s="1"/>
  <c r="U541" i="4"/>
  <c r="S541" i="4"/>
  <c r="O541" i="4"/>
  <c r="W539" i="4"/>
  <c r="X539" i="4" s="1"/>
  <c r="U539" i="4"/>
  <c r="S539" i="4"/>
  <c r="O539" i="4"/>
  <c r="U537" i="4"/>
  <c r="S537" i="4"/>
  <c r="O537" i="4"/>
  <c r="U535" i="4"/>
  <c r="S535" i="4"/>
  <c r="O535" i="4"/>
  <c r="U533" i="4"/>
  <c r="S533" i="4"/>
  <c r="O533" i="4"/>
  <c r="U531" i="4"/>
  <c r="S531" i="4"/>
  <c r="O531" i="4"/>
  <c r="U529" i="4"/>
  <c r="S529" i="4"/>
  <c r="O529" i="4"/>
  <c r="U527" i="4"/>
  <c r="S527" i="4"/>
  <c r="O527" i="4"/>
  <c r="U525" i="4"/>
  <c r="S525" i="4"/>
  <c r="O525" i="4"/>
  <c r="U523" i="4"/>
  <c r="S523" i="4"/>
  <c r="O523" i="4"/>
  <c r="U521" i="4"/>
  <c r="S521" i="4"/>
  <c r="O521" i="4"/>
  <c r="U519" i="4"/>
  <c r="S519" i="4"/>
  <c r="O519" i="4"/>
  <c r="W519" i="4" s="1"/>
  <c r="X519" i="4" s="1"/>
  <c r="U517" i="4"/>
  <c r="S517" i="4"/>
  <c r="O517" i="4"/>
  <c r="W517" i="4" s="1"/>
  <c r="X517" i="4" s="1"/>
  <c r="U515" i="4"/>
  <c r="S515" i="4"/>
  <c r="O515" i="4"/>
  <c r="U513" i="4"/>
  <c r="S513" i="4"/>
  <c r="O513" i="4"/>
  <c r="W513" i="4" s="1"/>
  <c r="U503" i="4"/>
  <c r="U502" i="4" s="1"/>
  <c r="S503" i="4"/>
  <c r="S502" i="4" s="1"/>
  <c r="F64" i="3" s="1"/>
  <c r="O503" i="4"/>
  <c r="O502" i="4" s="1"/>
  <c r="E64" i="3" s="1"/>
  <c r="U499" i="4"/>
  <c r="S499" i="4"/>
  <c r="O499" i="4"/>
  <c r="U497" i="4"/>
  <c r="S497" i="4"/>
  <c r="O497" i="4"/>
  <c r="U495" i="4"/>
  <c r="S495" i="4"/>
  <c r="O495" i="4"/>
  <c r="U493" i="4"/>
  <c r="S493" i="4"/>
  <c r="O493" i="4"/>
  <c r="U489" i="4"/>
  <c r="S489" i="4"/>
  <c r="O489" i="4"/>
  <c r="W489" i="4" s="1"/>
  <c r="U485" i="4"/>
  <c r="S485" i="4"/>
  <c r="O485" i="4"/>
  <c r="W485" i="4" s="1"/>
  <c r="U478" i="4"/>
  <c r="U477" i="4" s="1"/>
  <c r="U476" i="4" s="1"/>
  <c r="S478" i="4"/>
  <c r="O478" i="4"/>
  <c r="O477" i="4" s="1"/>
  <c r="S477" i="4"/>
  <c r="S476" i="4" s="1"/>
  <c r="F60" i="3" s="1"/>
  <c r="U469" i="4"/>
  <c r="S469" i="4"/>
  <c r="O469" i="4"/>
  <c r="U464" i="4"/>
  <c r="S464" i="4"/>
  <c r="O464" i="4"/>
  <c r="U457" i="4"/>
  <c r="S457" i="4"/>
  <c r="O457" i="4"/>
  <c r="U453" i="4"/>
  <c r="S453" i="4"/>
  <c r="O453" i="4"/>
  <c r="U451" i="4"/>
  <c r="S451" i="4"/>
  <c r="O451" i="4"/>
  <c r="U444" i="4"/>
  <c r="S444" i="4"/>
  <c r="O444" i="4"/>
  <c r="U439" i="4"/>
  <c r="S439" i="4"/>
  <c r="S438" i="4" s="1"/>
  <c r="F55" i="3" s="1"/>
  <c r="O439" i="4"/>
  <c r="W439" i="4" s="1"/>
  <c r="U433" i="4"/>
  <c r="S433" i="4"/>
  <c r="O433" i="4"/>
  <c r="U428" i="4"/>
  <c r="S428" i="4"/>
  <c r="O428" i="4"/>
  <c r="W428" i="4" s="1"/>
  <c r="X428" i="4" s="1"/>
  <c r="U426" i="4"/>
  <c r="S426" i="4"/>
  <c r="O426" i="4"/>
  <c r="W426" i="4" s="1"/>
  <c r="X426" i="4" s="1"/>
  <c r="U424" i="4"/>
  <c r="S424" i="4"/>
  <c r="O424" i="4"/>
  <c r="U410" i="4"/>
  <c r="S410" i="4"/>
  <c r="O410" i="4"/>
  <c r="W410" i="4" s="1"/>
  <c r="X410" i="4" s="1"/>
  <c r="U395" i="4"/>
  <c r="S395" i="4"/>
  <c r="O395" i="4"/>
  <c r="U388" i="4"/>
  <c r="S388" i="4"/>
  <c r="O388" i="4"/>
  <c r="U386" i="4"/>
  <c r="S386" i="4"/>
  <c r="O386" i="4"/>
  <c r="U384" i="4"/>
  <c r="S384" i="4"/>
  <c r="O384" i="4"/>
  <c r="U382" i="4"/>
  <c r="S382" i="4"/>
  <c r="O382" i="4"/>
  <c r="U373" i="4"/>
  <c r="S373" i="4"/>
  <c r="O373" i="4"/>
  <c r="W373" i="4" s="1"/>
  <c r="X373" i="4" s="1"/>
  <c r="U371" i="4"/>
  <c r="S371" i="4"/>
  <c r="O371" i="4"/>
  <c r="W371" i="4" s="1"/>
  <c r="X371" i="4" s="1"/>
  <c r="U369" i="4"/>
  <c r="S369" i="4"/>
  <c r="O369" i="4"/>
  <c r="U367" i="4"/>
  <c r="S367" i="4"/>
  <c r="O367" i="4"/>
  <c r="W367" i="4" s="1"/>
  <c r="X367" i="4" s="1"/>
  <c r="U363" i="4"/>
  <c r="S363" i="4"/>
  <c r="O363" i="4"/>
  <c r="U361" i="4"/>
  <c r="S361" i="4"/>
  <c r="O361" i="4"/>
  <c r="U354" i="4"/>
  <c r="S354" i="4"/>
  <c r="O354" i="4"/>
  <c r="W354" i="4" s="1"/>
  <c r="X354" i="4" s="1"/>
  <c r="U352" i="4"/>
  <c r="S352" i="4"/>
  <c r="O352" i="4"/>
  <c r="U350" i="4"/>
  <c r="S350" i="4"/>
  <c r="O350" i="4"/>
  <c r="U348" i="4"/>
  <c r="S348" i="4"/>
  <c r="O348" i="4"/>
  <c r="U346" i="4"/>
  <c r="S346" i="4"/>
  <c r="O346" i="4"/>
  <c r="U344" i="4"/>
  <c r="U339" i="4" s="1"/>
  <c r="S344" i="4"/>
  <c r="O344" i="4"/>
  <c r="W344" i="4" s="1"/>
  <c r="U340" i="4"/>
  <c r="S340" i="4"/>
  <c r="O340" i="4"/>
  <c r="W340" i="4" s="1"/>
  <c r="U324" i="4"/>
  <c r="S324" i="4"/>
  <c r="O324" i="4"/>
  <c r="U320" i="4"/>
  <c r="S320" i="4"/>
  <c r="O320" i="4"/>
  <c r="W320" i="4" s="1"/>
  <c r="X320" i="4" s="1"/>
  <c r="U318" i="4"/>
  <c r="S318" i="4"/>
  <c r="O318" i="4"/>
  <c r="W318" i="4" s="1"/>
  <c r="X318" i="4" s="1"/>
  <c r="U316" i="4"/>
  <c r="S316" i="4"/>
  <c r="O316" i="4"/>
  <c r="U314" i="4"/>
  <c r="S314" i="4"/>
  <c r="O314" i="4"/>
  <c r="W314" i="4" s="1"/>
  <c r="X314" i="4" s="1"/>
  <c r="W312" i="4"/>
  <c r="U312" i="4"/>
  <c r="S312" i="4"/>
  <c r="O312" i="4"/>
  <c r="U310" i="4"/>
  <c r="S310" i="4"/>
  <c r="O310" i="4"/>
  <c r="U308" i="4"/>
  <c r="S308" i="4"/>
  <c r="O308" i="4"/>
  <c r="U299" i="4"/>
  <c r="S299" i="4"/>
  <c r="O299" i="4"/>
  <c r="W299" i="4" s="1"/>
  <c r="X299" i="4" s="1"/>
  <c r="U292" i="4"/>
  <c r="S292" i="4"/>
  <c r="O292" i="4"/>
  <c r="U287" i="4"/>
  <c r="S287" i="4"/>
  <c r="O287" i="4"/>
  <c r="U282" i="4"/>
  <c r="S282" i="4"/>
  <c r="O282" i="4"/>
  <c r="U280" i="4"/>
  <c r="S280" i="4"/>
  <c r="O280" i="4"/>
  <c r="U275" i="4"/>
  <c r="S275" i="4"/>
  <c r="O275" i="4"/>
  <c r="W275" i="4" s="1"/>
  <c r="X275" i="4" s="1"/>
  <c r="U270" i="4"/>
  <c r="S270" i="4"/>
  <c r="O270" i="4"/>
  <c r="W270" i="4" s="1"/>
  <c r="X270" i="4" s="1"/>
  <c r="U268" i="4"/>
  <c r="S268" i="4"/>
  <c r="O268" i="4"/>
  <c r="U263" i="4"/>
  <c r="S263" i="4"/>
  <c r="O263" i="4"/>
  <c r="W263" i="4" s="1"/>
  <c r="X263" i="4" s="1"/>
  <c r="U255" i="4"/>
  <c r="S255" i="4"/>
  <c r="O255" i="4"/>
  <c r="W255" i="4" s="1"/>
  <c r="X255" i="4" s="1"/>
  <c r="U253" i="4"/>
  <c r="S253" i="4"/>
  <c r="O253" i="4"/>
  <c r="U245" i="4"/>
  <c r="S245" i="4"/>
  <c r="O245" i="4"/>
  <c r="U240" i="4"/>
  <c r="S240" i="4"/>
  <c r="O240" i="4"/>
  <c r="W240" i="4" s="1"/>
  <c r="X240" i="4" s="1"/>
  <c r="U238" i="4"/>
  <c r="S238" i="4"/>
  <c r="O238" i="4"/>
  <c r="U229" i="4"/>
  <c r="S229" i="4"/>
  <c r="O229" i="4"/>
  <c r="U220" i="4"/>
  <c r="S220" i="4"/>
  <c r="O220" i="4"/>
  <c r="U212" i="4"/>
  <c r="S212" i="4"/>
  <c r="O212" i="4"/>
  <c r="W212" i="4" s="1"/>
  <c r="X212" i="4" s="1"/>
  <c r="U207" i="4"/>
  <c r="U206" i="4" s="1"/>
  <c r="S207" i="4"/>
  <c r="S206" i="4" s="1"/>
  <c r="F39" i="3" s="1"/>
  <c r="O207" i="4"/>
  <c r="W207" i="4" s="1"/>
  <c r="U193" i="4"/>
  <c r="S193" i="4"/>
  <c r="O193" i="4"/>
  <c r="W193" i="4" s="1"/>
  <c r="X193" i="4" s="1"/>
  <c r="U191" i="4"/>
  <c r="S191" i="4"/>
  <c r="O191" i="4"/>
  <c r="W191" i="4" s="1"/>
  <c r="X191" i="4" s="1"/>
  <c r="U182" i="4"/>
  <c r="S182" i="4"/>
  <c r="O182" i="4"/>
  <c r="U180" i="4"/>
  <c r="S180" i="4"/>
  <c r="O180" i="4"/>
  <c r="W180" i="4" s="1"/>
  <c r="U173" i="4"/>
  <c r="U172" i="4" s="1"/>
  <c r="U171" i="4" s="1"/>
  <c r="S173" i="4"/>
  <c r="S172" i="4" s="1"/>
  <c r="O173" i="4"/>
  <c r="O172" i="4" s="1"/>
  <c r="U166" i="4"/>
  <c r="S166" i="4"/>
  <c r="O166" i="4"/>
  <c r="U164" i="4"/>
  <c r="S164" i="4"/>
  <c r="S163" i="4" s="1"/>
  <c r="F34" i="3" s="1"/>
  <c r="O164" i="4"/>
  <c r="U158" i="4"/>
  <c r="U155" i="4" s="1"/>
  <c r="S158" i="4"/>
  <c r="O158" i="4"/>
  <c r="W158" i="4" s="1"/>
  <c r="U156" i="4"/>
  <c r="S156" i="4"/>
  <c r="S155" i="4" s="1"/>
  <c r="O156" i="4"/>
  <c r="W156" i="4" s="1"/>
  <c r="U149" i="4"/>
  <c r="U146" i="4" s="1"/>
  <c r="U145" i="4" s="1"/>
  <c r="S149" i="4"/>
  <c r="O149" i="4"/>
  <c r="W149" i="4" s="1"/>
  <c r="X149" i="4" s="1"/>
  <c r="U147" i="4"/>
  <c r="S147" i="4"/>
  <c r="O147" i="4"/>
  <c r="W147" i="4" s="1"/>
  <c r="X147" i="4" s="1"/>
  <c r="S146" i="4"/>
  <c r="S145" i="4" s="1"/>
  <c r="F30" i="3" s="1"/>
  <c r="U135" i="4"/>
  <c r="S135" i="4"/>
  <c r="S125" i="4" s="1"/>
  <c r="O135" i="4"/>
  <c r="W135" i="4" s="1"/>
  <c r="X135" i="4" s="1"/>
  <c r="U126" i="4"/>
  <c r="U125" i="4" s="1"/>
  <c r="U124" i="4" s="1"/>
  <c r="S126" i="4"/>
  <c r="O126" i="4"/>
  <c r="U119" i="4"/>
  <c r="S119" i="4"/>
  <c r="O119" i="4"/>
  <c r="U117" i="4"/>
  <c r="U116" i="4" s="1"/>
  <c r="U115" i="4" s="1"/>
  <c r="S117" i="4"/>
  <c r="O117" i="4"/>
  <c r="O116" i="4" s="1"/>
  <c r="U107" i="4"/>
  <c r="U106" i="4" s="1"/>
  <c r="U105" i="4" s="1"/>
  <c r="S107" i="4"/>
  <c r="S106" i="4" s="1"/>
  <c r="O107" i="4"/>
  <c r="W107" i="4" s="1"/>
  <c r="U100" i="4"/>
  <c r="U94" i="4" s="1"/>
  <c r="S100" i="4"/>
  <c r="S94" i="4" s="1"/>
  <c r="F22" i="3" s="1"/>
  <c r="O100" i="4"/>
  <c r="W100" i="4" s="1"/>
  <c r="X100" i="4" s="1"/>
  <c r="U95" i="4"/>
  <c r="S95" i="4"/>
  <c r="O95" i="4"/>
  <c r="W95" i="4" s="1"/>
  <c r="X95" i="4" s="1"/>
  <c r="O94" i="4"/>
  <c r="E22" i="3" s="1"/>
  <c r="U85" i="4"/>
  <c r="S85" i="4"/>
  <c r="O85" i="4"/>
  <c r="W85" i="4" s="1"/>
  <c r="X85" i="4" s="1"/>
  <c r="U81" i="4"/>
  <c r="S81" i="4"/>
  <c r="S80" i="4" s="1"/>
  <c r="F21" i="3" s="1"/>
  <c r="O81" i="4"/>
  <c r="W81" i="4" s="1"/>
  <c r="U70" i="4"/>
  <c r="S70" i="4"/>
  <c r="O70" i="4"/>
  <c r="W70" i="4" s="1"/>
  <c r="X70" i="4" s="1"/>
  <c r="U66" i="4"/>
  <c r="S66" i="4"/>
  <c r="O66" i="4"/>
  <c r="W66" i="4" s="1"/>
  <c r="X66" i="4" s="1"/>
  <c r="U59" i="4"/>
  <c r="S59" i="4"/>
  <c r="O59" i="4"/>
  <c r="U55" i="4"/>
  <c r="S55" i="4"/>
  <c r="O55" i="4"/>
  <c r="U47" i="4"/>
  <c r="U46" i="4" s="1"/>
  <c r="U45" i="4" s="1"/>
  <c r="S47" i="4"/>
  <c r="S46" i="4" s="1"/>
  <c r="O47" i="4"/>
  <c r="W47" i="4" s="1"/>
  <c r="U38" i="4"/>
  <c r="S38" i="4"/>
  <c r="S35" i="4" s="1"/>
  <c r="F15" i="3" s="1"/>
  <c r="O38" i="4"/>
  <c r="W38" i="4" s="1"/>
  <c r="X38" i="4" s="1"/>
  <c r="U36" i="4"/>
  <c r="U35" i="4" s="1"/>
  <c r="S36" i="4"/>
  <c r="O36" i="4"/>
  <c r="W36" i="4" s="1"/>
  <c r="X36" i="4" s="1"/>
  <c r="U29" i="4"/>
  <c r="U28" i="4" s="1"/>
  <c r="S29" i="4"/>
  <c r="S28" i="4" s="1"/>
  <c r="F14" i="3" s="1"/>
  <c r="O29" i="4"/>
  <c r="W29" i="4" s="1"/>
  <c r="W28" i="4" s="1"/>
  <c r="G14" i="3" s="1"/>
  <c r="U25" i="4"/>
  <c r="S25" i="4"/>
  <c r="O25" i="4"/>
  <c r="U23" i="4"/>
  <c r="S23" i="4"/>
  <c r="S22" i="4" s="1"/>
  <c r="F13" i="3" s="1"/>
  <c r="O23" i="4"/>
  <c r="E83" i="3" s="1"/>
  <c r="E84" i="3" s="1"/>
  <c r="U17" i="4"/>
  <c r="U16" i="4" s="1"/>
  <c r="S17" i="4"/>
  <c r="S16" i="4" s="1"/>
  <c r="F12" i="3" s="1"/>
  <c r="O17" i="4"/>
  <c r="O16" i="4" s="1"/>
  <c r="E12" i="3" s="1"/>
  <c r="U11" i="4"/>
  <c r="U10" i="4" s="1"/>
  <c r="S11" i="4"/>
  <c r="S10" i="4" s="1"/>
  <c r="F11" i="3" s="1"/>
  <c r="O11" i="4"/>
  <c r="F81" i="3"/>
  <c r="E81" i="3"/>
  <c r="F80" i="3"/>
  <c r="E80" i="3"/>
  <c r="F61" i="3"/>
  <c r="F31" i="3"/>
  <c r="F28" i="1"/>
  <c r="F27" i="1"/>
  <c r="L11" i="1"/>
  <c r="L10" i="1"/>
  <c r="L9" i="1"/>
  <c r="L8" i="1"/>
  <c r="A6" i="1"/>
  <c r="A3" i="1" a="1"/>
  <c r="A3" i="1" s="1"/>
  <c r="E26" i="1"/>
  <c r="X312" i="4" l="1"/>
  <c r="O552" i="4"/>
  <c r="E70" i="3" s="1"/>
  <c r="O54" i="4"/>
  <c r="S124" i="4"/>
  <c r="F28" i="3" s="1"/>
  <c r="F29" i="3"/>
  <c r="O28" i="4"/>
  <c r="E14" i="3" s="1"/>
  <c r="O46" i="4"/>
  <c r="O80" i="4"/>
  <c r="E21" i="3" s="1"/>
  <c r="W308" i="4"/>
  <c r="X308" i="4" s="1"/>
  <c r="O35" i="4"/>
  <c r="E15" i="3" s="1"/>
  <c r="U80" i="4"/>
  <c r="U394" i="4"/>
  <c r="U393" i="4" s="1"/>
  <c r="O588" i="4"/>
  <c r="O587" i="4" s="1"/>
  <c r="E74" i="3" s="1"/>
  <c r="S588" i="4"/>
  <c r="S116" i="4"/>
  <c r="U252" i="4"/>
  <c r="U588" i="4"/>
  <c r="U587" i="4" s="1"/>
  <c r="X35" i="4"/>
  <c r="H15" i="3" s="1"/>
  <c r="S360" i="4"/>
  <c r="F47" i="3" s="1"/>
  <c r="O125" i="4"/>
  <c r="O179" i="4"/>
  <c r="X94" i="4"/>
  <c r="H22" i="3" s="1"/>
  <c r="U219" i="4"/>
  <c r="U218" i="4" s="1"/>
  <c r="S450" i="4"/>
  <c r="S449" i="4" s="1"/>
  <c r="F56" i="3" s="1"/>
  <c r="O252" i="4"/>
  <c r="U450" i="4"/>
  <c r="U449" i="4" s="1"/>
  <c r="U512" i="4"/>
  <c r="S252" i="4"/>
  <c r="S54" i="4"/>
  <c r="S298" i="4"/>
  <c r="F45" i="3" s="1"/>
  <c r="W363" i="4"/>
  <c r="X363" i="4" s="1"/>
  <c r="W533" i="4"/>
  <c r="X533" i="4" s="1"/>
  <c r="S552" i="4"/>
  <c r="F70" i="3" s="1"/>
  <c r="W593" i="4"/>
  <c r="X593" i="4" s="1"/>
  <c r="U22" i="4"/>
  <c r="U54" i="4"/>
  <c r="W173" i="4"/>
  <c r="W172" i="4" s="1"/>
  <c r="W171" i="4" s="1"/>
  <c r="G35" i="3" s="1"/>
  <c r="U298" i="4"/>
  <c r="O381" i="4"/>
  <c r="O380" i="4" s="1"/>
  <c r="W395" i="4"/>
  <c r="X395" i="4" s="1"/>
  <c r="S512" i="4"/>
  <c r="U552" i="4"/>
  <c r="W23" i="4"/>
  <c r="X23" i="4" s="1"/>
  <c r="O206" i="4"/>
  <c r="E39" i="3" s="1"/>
  <c r="S381" i="4"/>
  <c r="W553" i="4"/>
  <c r="W563" i="4"/>
  <c r="X563" i="4" s="1"/>
  <c r="W611" i="4"/>
  <c r="X611" i="4" s="1"/>
  <c r="S339" i="4"/>
  <c r="F46" i="3" s="1"/>
  <c r="U381" i="4"/>
  <c r="U380" i="4" s="1"/>
  <c r="U379" i="4" s="1"/>
  <c r="W478" i="4"/>
  <c r="W477" i="4" s="1"/>
  <c r="W476" i="4" s="1"/>
  <c r="O22" i="4"/>
  <c r="E13" i="3" s="1"/>
  <c r="X158" i="4"/>
  <c r="S179" i="4"/>
  <c r="U360" i="4"/>
  <c r="W382" i="4"/>
  <c r="U179" i="4"/>
  <c r="U178" i="4" s="1"/>
  <c r="W280" i="4"/>
  <c r="X280" i="4" s="1"/>
  <c r="X344" i="4"/>
  <c r="W457" i="4"/>
  <c r="X457" i="4" s="1"/>
  <c r="S484" i="4"/>
  <c r="S483" i="4" s="1"/>
  <c r="F62" i="3" s="1"/>
  <c r="O146" i="4"/>
  <c r="W565" i="4"/>
  <c r="X565" i="4" s="1"/>
  <c r="O597" i="4"/>
  <c r="O596" i="4" s="1"/>
  <c r="E76" i="3" s="1"/>
  <c r="S394" i="4"/>
  <c r="W537" i="4"/>
  <c r="X537" i="4" s="1"/>
  <c r="W464" i="4"/>
  <c r="X464" i="4" s="1"/>
  <c r="U484" i="4"/>
  <c r="U483" i="4" s="1"/>
  <c r="U475" i="4" s="1"/>
  <c r="U474" i="4" s="1"/>
  <c r="O606" i="4"/>
  <c r="O605" i="4" s="1"/>
  <c r="E78" i="3" s="1"/>
  <c r="U163" i="4"/>
  <c r="U154" i="4" s="1"/>
  <c r="U114" i="4" s="1"/>
  <c r="O360" i="4"/>
  <c r="E47" i="3" s="1"/>
  <c r="U438" i="4"/>
  <c r="W503" i="4"/>
  <c r="W502" i="4" s="1"/>
  <c r="G64" i="3" s="1"/>
  <c r="S606" i="4"/>
  <c r="W245" i="4"/>
  <c r="X245" i="4" s="1"/>
  <c r="W444" i="4"/>
  <c r="X444" i="4" s="1"/>
  <c r="U606" i="4"/>
  <c r="U605" i="4" s="1"/>
  <c r="X489" i="4"/>
  <c r="S219" i="4"/>
  <c r="O450" i="4"/>
  <c r="O512" i="4"/>
  <c r="W521" i="4"/>
  <c r="X521" i="4" s="1"/>
  <c r="W531" i="4"/>
  <c r="X531" i="4" s="1"/>
  <c r="W591" i="4"/>
  <c r="X591" i="4" s="1"/>
  <c r="E87" i="3"/>
  <c r="U251" i="4"/>
  <c r="U250" i="4" s="1"/>
  <c r="F57" i="3"/>
  <c r="E36" i="3"/>
  <c r="O171" i="4"/>
  <c r="E35" i="3" s="1"/>
  <c r="E44" i="3"/>
  <c r="S587" i="4"/>
  <c r="F75" i="3"/>
  <c r="O476" i="4"/>
  <c r="E61" i="3"/>
  <c r="F69" i="3"/>
  <c r="F36" i="3"/>
  <c r="S171" i="4"/>
  <c r="F35" i="3" s="1"/>
  <c r="X81" i="4"/>
  <c r="X80" i="4" s="1"/>
  <c r="H21" i="3" s="1"/>
  <c r="W80" i="4"/>
  <c r="G21" i="3" s="1"/>
  <c r="W155" i="4"/>
  <c r="X156" i="4"/>
  <c r="X155" i="4" s="1"/>
  <c r="A4" i="1" a="1"/>
  <c r="A4" i="1" s="1"/>
  <c r="A8" i="1" s="1"/>
  <c r="A7" i="1"/>
  <c r="S154" i="4"/>
  <c r="F32" i="3" s="1"/>
  <c r="F33" i="3"/>
  <c r="X340" i="4"/>
  <c r="S380" i="4"/>
  <c r="F50" i="3"/>
  <c r="S596" i="4"/>
  <c r="F76" i="3" s="1"/>
  <c r="F77" i="3"/>
  <c r="W106" i="4"/>
  <c r="X107" i="4"/>
  <c r="X106" i="4" s="1"/>
  <c r="F38" i="3"/>
  <c r="S178" i="4"/>
  <c r="F37" i="3" s="1"/>
  <c r="X485" i="4"/>
  <c r="F24" i="3"/>
  <c r="S105" i="4"/>
  <c r="F23" i="3" s="1"/>
  <c r="X207" i="4"/>
  <c r="X206" i="4" s="1"/>
  <c r="H39" i="3" s="1"/>
  <c r="W206" i="4"/>
  <c r="G39" i="3" s="1"/>
  <c r="W438" i="4"/>
  <c r="G55" i="3" s="1"/>
  <c r="X439" i="4"/>
  <c r="F63" i="3"/>
  <c r="E20" i="3"/>
  <c r="O53" i="4"/>
  <c r="O124" i="4"/>
  <c r="E28" i="3" s="1"/>
  <c r="E29" i="3"/>
  <c r="S45" i="4"/>
  <c r="F16" i="3" s="1"/>
  <c r="F17" i="3"/>
  <c r="F44" i="3"/>
  <c r="S251" i="4"/>
  <c r="F20" i="3"/>
  <c r="S53" i="4"/>
  <c r="E27" i="3"/>
  <c r="O115" i="4"/>
  <c r="F79" i="3"/>
  <c r="S605" i="4"/>
  <c r="F78" i="3" s="1"/>
  <c r="E38" i="3"/>
  <c r="U9" i="4"/>
  <c r="U8" i="4" s="1"/>
  <c r="F27" i="3"/>
  <c r="S115" i="4"/>
  <c r="F54" i="3"/>
  <c r="S393" i="4"/>
  <c r="S9" i="4"/>
  <c r="W46" i="4"/>
  <c r="X47" i="4"/>
  <c r="X46" i="4" s="1"/>
  <c r="X146" i="4"/>
  <c r="F41" i="3"/>
  <c r="S218" i="4"/>
  <c r="F40" i="3" s="1"/>
  <c r="O449" i="4"/>
  <c r="E56" i="3" s="1"/>
  <c r="E57" i="3"/>
  <c r="O511" i="4"/>
  <c r="E69" i="3"/>
  <c r="X513" i="4"/>
  <c r="X29" i="4"/>
  <c r="X28" i="4" s="1"/>
  <c r="H14" i="3" s="1"/>
  <c r="X180" i="4"/>
  <c r="X598" i="4"/>
  <c r="W55" i="4"/>
  <c r="X55" i="4" s="1"/>
  <c r="W117" i="4"/>
  <c r="X117" i="4" s="1"/>
  <c r="W166" i="4"/>
  <c r="X166" i="4" s="1"/>
  <c r="W229" i="4"/>
  <c r="X229" i="4" s="1"/>
  <c r="W292" i="4"/>
  <c r="X292" i="4" s="1"/>
  <c r="W350" i="4"/>
  <c r="X350" i="4" s="1"/>
  <c r="W388" i="4"/>
  <c r="X388" i="4" s="1"/>
  <c r="W451" i="4"/>
  <c r="X451" i="4" s="1"/>
  <c r="W497" i="4"/>
  <c r="X497" i="4" s="1"/>
  <c r="W527" i="4"/>
  <c r="X527" i="4" s="1"/>
  <c r="W559" i="4"/>
  <c r="X559" i="4" s="1"/>
  <c r="O394" i="4"/>
  <c r="W268" i="4"/>
  <c r="X268" i="4" s="1"/>
  <c r="O298" i="4"/>
  <c r="E45" i="3" s="1"/>
  <c r="W324" i="4"/>
  <c r="X324" i="4" s="1"/>
  <c r="X382" i="4"/>
  <c r="W433" i="4"/>
  <c r="X433" i="4" s="1"/>
  <c r="W515" i="4"/>
  <c r="W547" i="4"/>
  <c r="X547" i="4" s="1"/>
  <c r="X553" i="4"/>
  <c r="W579" i="4"/>
  <c r="X579" i="4" s="1"/>
  <c r="W607" i="4"/>
  <c r="O10" i="4"/>
  <c r="W35" i="4"/>
  <c r="G15" i="3" s="1"/>
  <c r="W94" i="4"/>
  <c r="G22" i="3" s="1"/>
  <c r="W146" i="4"/>
  <c r="O163" i="4"/>
  <c r="E34" i="3" s="1"/>
  <c r="W182" i="4"/>
  <c r="W179" i="4" s="1"/>
  <c r="O219" i="4"/>
  <c r="W253" i="4"/>
  <c r="X253" i="4" s="1"/>
  <c r="W316" i="4"/>
  <c r="X316" i="4" s="1"/>
  <c r="W369" i="4"/>
  <c r="X369" i="4" s="1"/>
  <c r="W424" i="4"/>
  <c r="W394" i="4" s="1"/>
  <c r="W541" i="4"/>
  <c r="X541" i="4" s="1"/>
  <c r="W573" i="4"/>
  <c r="X573" i="4" s="1"/>
  <c r="W602" i="4"/>
  <c r="W597" i="4" s="1"/>
  <c r="W25" i="4"/>
  <c r="W22" i="4" s="1"/>
  <c r="G13" i="3" s="1"/>
  <c r="O106" i="4"/>
  <c r="W126" i="4"/>
  <c r="W125" i="4" s="1"/>
  <c r="O155" i="4"/>
  <c r="W310" i="4"/>
  <c r="X310" i="4" s="1"/>
  <c r="O339" i="4"/>
  <c r="E46" i="3" s="1"/>
  <c r="W361" i="4"/>
  <c r="O438" i="4"/>
  <c r="E55" i="3" s="1"/>
  <c r="W469" i="4"/>
  <c r="X469" i="4" s="1"/>
  <c r="O484" i="4"/>
  <c r="W535" i="4"/>
  <c r="X535" i="4" s="1"/>
  <c r="W567" i="4"/>
  <c r="X567" i="4" s="1"/>
  <c r="W17" i="4"/>
  <c r="W16" i="4" s="1"/>
  <c r="G12" i="3" s="1"/>
  <c r="W59" i="4"/>
  <c r="X59" i="4" s="1"/>
  <c r="W119" i="4"/>
  <c r="X119" i="4" s="1"/>
  <c r="W238" i="4"/>
  <c r="X238" i="4" s="1"/>
  <c r="W352" i="4"/>
  <c r="X352" i="4" s="1"/>
  <c r="W453" i="4"/>
  <c r="X453" i="4" s="1"/>
  <c r="W499" i="4"/>
  <c r="X499" i="4" s="1"/>
  <c r="W529" i="4"/>
  <c r="X529" i="4" s="1"/>
  <c r="W561" i="4"/>
  <c r="X561" i="4" s="1"/>
  <c r="W589" i="4"/>
  <c r="W588" i="4" s="1"/>
  <c r="W282" i="4"/>
  <c r="X282" i="4" s="1"/>
  <c r="W346" i="4"/>
  <c r="X346" i="4" s="1"/>
  <c r="W384" i="4"/>
  <c r="W493" i="4"/>
  <c r="W523" i="4"/>
  <c r="X523" i="4" s="1"/>
  <c r="W555" i="4"/>
  <c r="W609" i="4"/>
  <c r="X609" i="4" s="1"/>
  <c r="W11" i="4"/>
  <c r="W10" i="4" s="1"/>
  <c r="W164" i="4"/>
  <c r="W220" i="4"/>
  <c r="W287" i="4"/>
  <c r="X287" i="4" s="1"/>
  <c r="W348" i="4"/>
  <c r="X348" i="4" s="1"/>
  <c r="W386" i="4"/>
  <c r="X386" i="4" s="1"/>
  <c r="W495" i="4"/>
  <c r="X495" i="4" s="1"/>
  <c r="W525" i="4"/>
  <c r="X525" i="4" s="1"/>
  <c r="W557" i="4"/>
  <c r="X557" i="4" s="1"/>
  <c r="W618" i="4"/>
  <c r="W617" i="4" s="1"/>
  <c r="E75" i="3" l="1"/>
  <c r="G61" i="3"/>
  <c r="E50" i="3"/>
  <c r="O178" i="4"/>
  <c r="E37" i="3" s="1"/>
  <c r="U511" i="4"/>
  <c r="U510" i="4" s="1"/>
  <c r="U509" i="4" s="1"/>
  <c r="U508" i="4" s="1"/>
  <c r="S511" i="4"/>
  <c r="G36" i="3"/>
  <c r="E79" i="3"/>
  <c r="U586" i="4"/>
  <c r="U585" i="4" s="1"/>
  <c r="U584" i="4" s="1"/>
  <c r="U53" i="4"/>
  <c r="U52" i="4" s="1"/>
  <c r="W163" i="4"/>
  <c r="G34" i="3" s="1"/>
  <c r="O45" i="4"/>
  <c r="E16" i="3" s="1"/>
  <c r="E17" i="3"/>
  <c r="W606" i="4"/>
  <c r="X503" i="4"/>
  <c r="X502" i="4" s="1"/>
  <c r="H64" i="3" s="1"/>
  <c r="O145" i="4"/>
  <c r="E30" i="3" s="1"/>
  <c r="E31" i="3"/>
  <c r="X438" i="4"/>
  <c r="H55" i="3" s="1"/>
  <c r="W381" i="4"/>
  <c r="W339" i="4"/>
  <c r="G46" i="3" s="1"/>
  <c r="X618" i="4"/>
  <c r="X617" i="4" s="1"/>
  <c r="U392" i="4"/>
  <c r="U391" i="4" s="1"/>
  <c r="W484" i="4"/>
  <c r="W483" i="4" s="1"/>
  <c r="X602" i="4"/>
  <c r="X597" i="4" s="1"/>
  <c r="W512" i="4"/>
  <c r="X17" i="4"/>
  <c r="X16" i="4" s="1"/>
  <c r="H12" i="3" s="1"/>
  <c r="W360" i="4"/>
  <c r="G47" i="3" s="1"/>
  <c r="X173" i="4"/>
  <c r="X172" i="4" s="1"/>
  <c r="E77" i="3"/>
  <c r="X298" i="4"/>
  <c r="H45" i="3" s="1"/>
  <c r="X478" i="4"/>
  <c r="X477" i="4" s="1"/>
  <c r="W552" i="4"/>
  <c r="G70" i="3" s="1"/>
  <c r="X25" i="4"/>
  <c r="X22" i="4" s="1"/>
  <c r="H13" i="3" s="1"/>
  <c r="X361" i="4"/>
  <c r="X360" i="4" s="1"/>
  <c r="H47" i="3" s="1"/>
  <c r="X589" i="4"/>
  <c r="X588" i="4" s="1"/>
  <c r="W219" i="4"/>
  <c r="G38" i="3"/>
  <c r="W178" i="4"/>
  <c r="G37" i="3" s="1"/>
  <c r="G69" i="3"/>
  <c r="G63" i="3"/>
  <c r="G54" i="3"/>
  <c r="W393" i="4"/>
  <c r="W596" i="4"/>
  <c r="G76" i="3" s="1"/>
  <c r="G77" i="3"/>
  <c r="W380" i="4"/>
  <c r="G50" i="3"/>
  <c r="X54" i="4"/>
  <c r="E41" i="3"/>
  <c r="O218" i="4"/>
  <c r="E40" i="3" s="1"/>
  <c r="H17" i="3"/>
  <c r="X45" i="4"/>
  <c r="H16" i="3" s="1"/>
  <c r="F26" i="3"/>
  <c r="S114" i="4"/>
  <c r="F25" i="3" s="1"/>
  <c r="X424" i="4"/>
  <c r="X394" i="4" s="1"/>
  <c r="X384" i="4"/>
  <c r="X381" i="4" s="1"/>
  <c r="X555" i="4"/>
  <c r="S586" i="4"/>
  <c r="F74" i="3"/>
  <c r="X252" i="4"/>
  <c r="W218" i="4"/>
  <c r="G40" i="3" s="1"/>
  <c r="G41" i="3"/>
  <c r="X450" i="4"/>
  <c r="W45" i="4"/>
  <c r="G16" i="3" s="1"/>
  <c r="G17" i="3"/>
  <c r="X587" i="4"/>
  <c r="H75" i="3"/>
  <c r="U7" i="4"/>
  <c r="U6" i="4" s="1"/>
  <c r="U5" i="4" s="1"/>
  <c r="G11" i="3"/>
  <c r="W9" i="4"/>
  <c r="X182" i="4"/>
  <c r="X179" i="4" s="1"/>
  <c r="G31" i="3"/>
  <c r="W145" i="4"/>
  <c r="G30" i="3" s="1"/>
  <c r="X116" i="4"/>
  <c r="X126" i="4"/>
  <c r="X125" i="4" s="1"/>
  <c r="O154" i="4"/>
  <c r="E32" i="3" s="1"/>
  <c r="E33" i="3"/>
  <c r="X476" i="4"/>
  <c r="H61" i="3"/>
  <c r="X493" i="4"/>
  <c r="G60" i="3"/>
  <c r="S510" i="4"/>
  <c r="F68" i="3"/>
  <c r="S475" i="4"/>
  <c r="A5" i="1" a="1"/>
  <c r="A5" i="1" s="1"/>
  <c r="A9" i="1" s="1"/>
  <c r="O251" i="4"/>
  <c r="A13" i="1"/>
  <c r="A10" i="1"/>
  <c r="O379" i="4"/>
  <c r="E48" i="3" s="1"/>
  <c r="E49" i="3"/>
  <c r="W298" i="4"/>
  <c r="G45" i="3" s="1"/>
  <c r="A11" i="1"/>
  <c r="A14" i="1"/>
  <c r="F19" i="3"/>
  <c r="S52" i="4"/>
  <c r="F18" i="3" s="1"/>
  <c r="E19" i="3"/>
  <c r="X484" i="4"/>
  <c r="O393" i="4"/>
  <c r="E54" i="3"/>
  <c r="X607" i="4"/>
  <c r="X606" i="4" s="1"/>
  <c r="W450" i="4"/>
  <c r="O510" i="4"/>
  <c r="E68" i="3"/>
  <c r="X616" i="4"/>
  <c r="H80" i="3" s="1"/>
  <c r="H81" i="3"/>
  <c r="X552" i="4"/>
  <c r="H70" i="3" s="1"/>
  <c r="S8" i="4"/>
  <c r="F10" i="3"/>
  <c r="S379" i="4"/>
  <c r="F48" i="3" s="1"/>
  <c r="F49" i="3"/>
  <c r="H33" i="3"/>
  <c r="G79" i="3"/>
  <c r="W605" i="4"/>
  <c r="G78" i="3" s="1"/>
  <c r="X220" i="4"/>
  <c r="X219" i="4" s="1"/>
  <c r="F43" i="3"/>
  <c r="S250" i="4"/>
  <c r="F42" i="3" s="1"/>
  <c r="W616" i="4"/>
  <c r="G80" i="3" s="1"/>
  <c r="G81" i="3"/>
  <c r="W587" i="4"/>
  <c r="G75" i="3"/>
  <c r="S392" i="4"/>
  <c r="F53" i="3"/>
  <c r="E26" i="3"/>
  <c r="O114" i="4"/>
  <c r="E25" i="3" s="1"/>
  <c r="O586" i="4"/>
  <c r="W154" i="4"/>
  <c r="G32" i="3" s="1"/>
  <c r="G33" i="3"/>
  <c r="X515" i="4"/>
  <c r="X512" i="4" s="1"/>
  <c r="X339" i="4"/>
  <c r="H46" i="3" s="1"/>
  <c r="X11" i="4"/>
  <c r="X10" i="4" s="1"/>
  <c r="X105" i="4"/>
  <c r="H23" i="3" s="1"/>
  <c r="H24" i="3"/>
  <c r="E60" i="3"/>
  <c r="W124" i="4"/>
  <c r="G28" i="3" s="1"/>
  <c r="G29" i="3"/>
  <c r="E24" i="3"/>
  <c r="O105" i="4"/>
  <c r="E23" i="3" s="1"/>
  <c r="E11" i="3"/>
  <c r="O9" i="4"/>
  <c r="E63" i="3"/>
  <c r="O483" i="4"/>
  <c r="E62" i="3" s="1"/>
  <c r="W116" i="4"/>
  <c r="W105" i="4"/>
  <c r="G23" i="3" s="1"/>
  <c r="G24" i="3"/>
  <c r="W252" i="4"/>
  <c r="W54" i="4"/>
  <c r="H31" i="3"/>
  <c r="X145" i="4"/>
  <c r="H30" i="3" s="1"/>
  <c r="X164" i="4"/>
  <c r="X163" i="4" s="1"/>
  <c r="H34" i="3" s="1"/>
  <c r="G62" i="3" l="1"/>
  <c r="W475" i="4"/>
  <c r="W511" i="4"/>
  <c r="X596" i="4"/>
  <c r="H76" i="3" s="1"/>
  <c r="H77" i="3"/>
  <c r="X171" i="4"/>
  <c r="H35" i="3" s="1"/>
  <c r="H36" i="3"/>
  <c r="O475" i="4"/>
  <c r="X511" i="4"/>
  <c r="H69" i="3"/>
  <c r="H60" i="3"/>
  <c r="H38" i="3"/>
  <c r="X178" i="4"/>
  <c r="H37" i="3" s="1"/>
  <c r="S7" i="4"/>
  <c r="F9" i="3"/>
  <c r="X449" i="4"/>
  <c r="H56" i="3" s="1"/>
  <c r="H57" i="3"/>
  <c r="X53" i="4"/>
  <c r="H20" i="3"/>
  <c r="X124" i="4"/>
  <c r="H28" i="3" s="1"/>
  <c r="H29" i="3"/>
  <c r="W586" i="4"/>
  <c r="G74" i="3"/>
  <c r="X251" i="4"/>
  <c r="H44" i="3"/>
  <c r="W379" i="4"/>
  <c r="G48" i="3" s="1"/>
  <c r="G49" i="3"/>
  <c r="F52" i="3"/>
  <c r="S391" i="4"/>
  <c r="F51" i="3" s="1"/>
  <c r="H27" i="3"/>
  <c r="X115" i="4"/>
  <c r="E59" i="3"/>
  <c r="O474" i="4"/>
  <c r="E58" i="3" s="1"/>
  <c r="F20" i="9" s="1"/>
  <c r="E67" i="3"/>
  <c r="O509" i="4"/>
  <c r="F73" i="3"/>
  <c r="S585" i="4"/>
  <c r="W53" i="4"/>
  <c r="G20" i="3"/>
  <c r="W449" i="4"/>
  <c r="G56" i="3" s="1"/>
  <c r="G57" i="3"/>
  <c r="E43" i="3"/>
  <c r="O250" i="4"/>
  <c r="E42" i="3" s="1"/>
  <c r="W392" i="4"/>
  <c r="G53" i="3"/>
  <c r="A15" i="1"/>
  <c r="A16" i="1" s="1"/>
  <c r="A12" i="1"/>
  <c r="W251" i="4"/>
  <c r="G44" i="3"/>
  <c r="H11" i="3"/>
  <c r="X9" i="4"/>
  <c r="H79" i="3"/>
  <c r="X605" i="4"/>
  <c r="H78" i="3" s="1"/>
  <c r="X380" i="4"/>
  <c r="H50" i="3"/>
  <c r="X218" i="4"/>
  <c r="H40" i="3" s="1"/>
  <c r="H41" i="3"/>
  <c r="F59" i="3"/>
  <c r="S474" i="4"/>
  <c r="F58" i="3" s="1"/>
  <c r="W8" i="4"/>
  <c r="G10" i="3"/>
  <c r="H54" i="3"/>
  <c r="X393" i="4"/>
  <c r="O392" i="4"/>
  <c r="E53" i="3"/>
  <c r="G27" i="3"/>
  <c r="W115" i="4"/>
  <c r="H63" i="3"/>
  <c r="X483" i="4"/>
  <c r="H62" i="3" s="1"/>
  <c r="F67" i="3"/>
  <c r="S509" i="4"/>
  <c r="O52" i="4"/>
  <c r="E18" i="3" s="1"/>
  <c r="W510" i="4"/>
  <c r="G68" i="3"/>
  <c r="X154" i="4"/>
  <c r="H32" i="3" s="1"/>
  <c r="W474" i="4"/>
  <c r="G58" i="3" s="1"/>
  <c r="G59" i="3"/>
  <c r="H74" i="3"/>
  <c r="O8" i="4"/>
  <c r="E10" i="3"/>
  <c r="E73" i="3"/>
  <c r="O585" i="4"/>
  <c r="E27" i="1"/>
  <c r="X586" i="4" l="1"/>
  <c r="E28" i="1"/>
  <c r="X379" i="4"/>
  <c r="H48" i="3" s="1"/>
  <c r="H49" i="3"/>
  <c r="G19" i="3"/>
  <c r="W52" i="4"/>
  <c r="G18" i="3" s="1"/>
  <c r="F72" i="3"/>
  <c r="S584" i="4"/>
  <c r="F71" i="3" s="1"/>
  <c r="W585" i="4"/>
  <c r="G73" i="3"/>
  <c r="E72" i="3"/>
  <c r="F24" i="9" s="1"/>
  <c r="O584" i="4"/>
  <c r="E71" i="3" s="1"/>
  <c r="F23" i="9" s="1"/>
  <c r="G26" i="3"/>
  <c r="W114" i="4"/>
  <c r="G25" i="3" s="1"/>
  <c r="H10" i="3"/>
  <c r="X8" i="4"/>
  <c r="E66" i="3"/>
  <c r="F22" i="9" s="1"/>
  <c r="O508" i="4"/>
  <c r="E65" i="3" s="1"/>
  <c r="F21" i="9" s="1"/>
  <c r="H19" i="3"/>
  <c r="X52" i="4"/>
  <c r="H18" i="3" s="1"/>
  <c r="O7" i="4"/>
  <c r="E9" i="3"/>
  <c r="E52" i="3"/>
  <c r="O391" i="4"/>
  <c r="E51" i="3" s="1"/>
  <c r="F19" i="9" s="1"/>
  <c r="G43" i="3"/>
  <c r="W250" i="4"/>
  <c r="G42" i="3" s="1"/>
  <c r="X392" i="4"/>
  <c r="H53" i="3"/>
  <c r="X585" i="4"/>
  <c r="H73" i="3"/>
  <c r="H26" i="3"/>
  <c r="X114" i="4"/>
  <c r="H25" i="3" s="1"/>
  <c r="S6" i="4"/>
  <c r="F8" i="3"/>
  <c r="G9" i="3"/>
  <c r="W391" i="4"/>
  <c r="G51" i="3" s="1"/>
  <c r="G52" i="3"/>
  <c r="W509" i="4"/>
  <c r="G67" i="3"/>
  <c r="X475" i="4"/>
  <c r="F66" i="3"/>
  <c r="S508" i="4"/>
  <c r="F65" i="3" s="1"/>
  <c r="H43" i="3"/>
  <c r="X250" i="4"/>
  <c r="H42" i="3" s="1"/>
  <c r="X510" i="4"/>
  <c r="H68" i="3"/>
  <c r="S5" i="4" l="1"/>
  <c r="F6" i="3" s="1"/>
  <c r="F7" i="3"/>
  <c r="X7" i="4"/>
  <c r="H9" i="3"/>
  <c r="H72" i="3"/>
  <c r="X584" i="4"/>
  <c r="H71" i="3" s="1"/>
  <c r="X391" i="4"/>
  <c r="H51" i="3" s="1"/>
  <c r="H52" i="3"/>
  <c r="W584" i="4"/>
  <c r="G71" i="3" s="1"/>
  <c r="G72" i="3"/>
  <c r="G66" i="3"/>
  <c r="W508" i="4"/>
  <c r="G65" i="3" s="1"/>
  <c r="X509" i="4"/>
  <c r="H67" i="3"/>
  <c r="E8" i="3"/>
  <c r="F18" i="9" s="1"/>
  <c r="O6" i="4"/>
  <c r="X474" i="4"/>
  <c r="H58" i="3" s="1"/>
  <c r="H59" i="3"/>
  <c r="W7" i="4"/>
  <c r="O5" i="4" l="1"/>
  <c r="E7" i="3"/>
  <c r="F17" i="9" s="1"/>
  <c r="H66" i="3"/>
  <c r="X508" i="4"/>
  <c r="H65" i="3" s="1"/>
  <c r="W6" i="4"/>
  <c r="G8" i="3"/>
  <c r="X6" i="4"/>
  <c r="H8" i="3"/>
  <c r="E6" i="3" l="1"/>
  <c r="F16" i="9" s="1"/>
  <c r="F29" i="9"/>
  <c r="H7" i="3"/>
  <c r="X5" i="4"/>
  <c r="H6" i="3" s="1"/>
  <c r="G7" i="3"/>
  <c r="W5" i="4"/>
  <c r="G6" i="3" s="1"/>
  <c r="F30" i="9" l="1"/>
  <c r="F32" i="9"/>
</calcChain>
</file>

<file path=xl/sharedStrings.xml><?xml version="1.0" encoding="utf-8"?>
<sst xmlns="http://schemas.openxmlformats.org/spreadsheetml/2006/main" count="1679" uniqueCount="941">
  <si>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</si>
  <si>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</si>
  <si>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</si>
  <si>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</si>
  <si>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</si>
  <si>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</si>
  <si>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</si>
  <si>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</si>
  <si>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</si>
  <si>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</si>
  <si>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</si>
  <si>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</si>
  <si>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</si>
  <si>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</si>
  <si>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</si>
  <si>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</si>
  <si>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</si>
  <si>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</si>
  <si>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</si>
  <si>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</si>
  <si>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</si>
  <si>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</si>
  <si>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</si>
  <si>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</si>
  <si>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</si>
  <si>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</si>
  <si>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</si>
  <si>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</si>
  <si>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</si>
  <si>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</si>
  <si>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</si>
  <si>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</si>
  <si>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</si>
  <si>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</si>
  <si>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</si>
  <si>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</si>
  <si>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</si>
  <si>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</si>
  <si>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</si>
  <si>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</si>
  <si>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</si>
  <si>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</si>
  <si>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</si>
  <si>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</si>
  <si>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</si>
  <si>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</si>
  <si>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</si>
  <si>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</si>
  <si>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</si>
  <si>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</si>
  <si>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</si>
  <si>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</si>
  <si>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</si>
  <si>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</si>
  <si>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</si>
  <si>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</si>
  <si>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</si>
  <si>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</si>
  <si>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</si>
  <si>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</si>
  <si>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</si>
  <si>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</si>
  <si>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</si>
  <si>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</si>
  <si>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</si>
  <si>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</si>
  <si>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</si>
  <si>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</si>
  <si>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</si>
  <si>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</si>
  <si>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</si>
  <si>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</si>
  <si>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</si>
  <si>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</si>
  <si>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</si>
  <si>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</si>
  <si>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</si>
  <si>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</si>
  <si>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</si>
  <si>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</si>
  <si>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</si>
  <si>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</si>
  <si>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</si>
  <si>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</si>
  <si>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</si>
  <si>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</si>
  <si>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</si>
  <si>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</si>
  <si>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</si>
  <si>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</si>
  <si>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</si>
  <si>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</si>
  <si>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</si>
  <si>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</si>
  <si>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</si>
  <si>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</si>
  <si>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</si>
  <si>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</si>
  <si>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</si>
  <si>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</si>
  <si>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</si>
  <si>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</si>
  <si>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</si>
  <si>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</si>
  <si>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</si>
  <si>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</si>
  <si>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</si>
  <si>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</si>
  <si>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</si>
  <si>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</si>
  <si>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</si>
  <si>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</si>
  <si>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</si>
  <si>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</si>
  <si>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</si>
  <si>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</si>
  <si>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</si>
  <si>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</si>
  <si>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</si>
  <si>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</si>
  <si>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</si>
  <si>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</si>
  <si>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</si>
  <si>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</si>
  <si>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</si>
  <si>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</si>
  <si>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</si>
  <si>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</si>
  <si>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</si>
  <si>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</si>
  <si>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</si>
  <si>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</si>
  <si>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</si>
  <si>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</si>
  <si>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</si>
  <si>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</si>
  <si>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</si>
  <si>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</si>
  <si>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</si>
  <si>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</si>
  <si>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</si>
  <si>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</si>
  <si>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</si>
  <si>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</si>
  <si>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</si>
  <si>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</si>
  <si>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</si>
  <si>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</si>
  <si>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</si>
  <si>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</si>
  <si>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</si>
  <si>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</si>
  <si>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</si>
  <si>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</si>
  <si>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</si>
  <si>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</si>
  <si>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</si>
  <si>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</si>
  <si>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</si>
  <si>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</si>
  <si>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</si>
  <si>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</si>
  <si>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</si>
  <si>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</si>
  <si>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</si>
  <si>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</si>
  <si>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</si>
  <si>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</si>
  <si>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</si>
  <si>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</si>
  <si>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</si>
  <si>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</si>
  <si>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</si>
  <si>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</si>
  <si>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</si>
  <si>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</si>
  <si>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</si>
  <si>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</si>
  <si>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</si>
  <si>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</si>
  <si>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</si>
  <si>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</si>
  <si>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</si>
  <si>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</si>
  <si>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</si>
  <si>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</si>
  <si>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20.1</t>
  </si>
  <si>
    <t>20.2</t>
  </si>
  <si>
    <t>21.1</t>
  </si>
  <si>
    <t>21.2</t>
  </si>
  <si>
    <t>21.3</t>
  </si>
  <si>
    <t>2</t>
  </si>
  <si>
    <r>
      <t xml:space="preserve">Ceny položek s poznámkou </t>
    </r>
    <r>
      <rPr>
        <b/>
        <sz val="8"/>
        <color indexed="8"/>
        <rFont val="Century Gothic"/>
        <family val="1"/>
      </rPr>
      <t>odvozeno</t>
    </r>
    <r>
      <rPr>
        <sz val="8"/>
        <color indexed="8"/>
        <rFont val="Century Gothic"/>
        <family val="1"/>
      </rPr>
      <t xml:space="preserve"> </t>
    </r>
    <r>
      <rPr>
        <b/>
        <sz val="8"/>
        <color indexed="8"/>
        <rFont val="Century Gothic"/>
        <family val="1"/>
      </rPr>
      <t>ÚRS</t>
    </r>
    <r>
      <rPr>
        <sz val="8"/>
        <color indexed="8"/>
        <rFont val="Century Gothic"/>
        <family val="1"/>
      </rPr>
      <t xml:space="preserve"> ve sloupci </t>
    </r>
    <r>
      <rPr>
        <b/>
        <sz val="8"/>
        <color indexed="8"/>
        <rFont val="Century Gothic"/>
        <family val="1"/>
      </rPr>
      <t xml:space="preserve">Cen. soustava </t>
    </r>
    <r>
      <rPr>
        <sz val="8"/>
        <color indexed="8"/>
        <rFont val="Century Gothic"/>
        <family val="1"/>
      </rPr>
      <t>jsou jednotkové ceny stanovené odvozením na základě  položek z cenové soustyv ÚRS, odvozením od jednotkové ceny položky z cenové soustavy ÚRS, která buď svým popisem a náplní nejblíže odpovídá rozpočtované položce, nebo z nichž výměra a popis rozpočtované položky částečně nebo zcela se stává, rozšířené o další náklady dodavatele, které jsou pro kompletní realizaci dané položky v rámci celého díla nezbytné. Kód položky se v takovém případě upravuje, index ".ZP" značí změnu popisu, index ".ZC" značí kalkulační úpravu ceny, oproti původní konkrétní položce z cenové soustavy ÚRS.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</si>
  <si>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</si>
  <si>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</si>
  <si>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</si>
  <si>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</si>
  <si>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</si>
  <si>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</si>
  <si>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</si>
  <si>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</si>
  <si>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</si>
  <si>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</si>
  <si>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</si>
  <si>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Callida, s.r.o.</t>
  </si>
  <si>
    <t>Soběslavská 2056/32</t>
  </si>
  <si>
    <t>13000  Praha 3 - Vinohrady</t>
  </si>
  <si>
    <t>CENOVÁ NABÍDKA</t>
  </si>
  <si>
    <t>http://www.callida.cz</t>
  </si>
  <si>
    <t>ZAKÁZKA</t>
  </si>
  <si>
    <t>Set Column width to</t>
  </si>
  <si>
    <t>Číslo:</t>
  </si>
  <si>
    <t>Zakázka:</t>
  </si>
  <si>
    <t>241218_BHRB</t>
  </si>
  <si>
    <t>Komentář:</t>
  </si>
  <si>
    <t>FIRMY</t>
  </si>
  <si>
    <t>---:</t>
  </si>
  <si>
    <t>---</t>
  </si>
  <si>
    <t>REALIZAČNÍ TÝM</t>
  </si>
  <si>
    <t>ROZPOČET</t>
  </si>
  <si>
    <t>Celkem (bez DPH):</t>
  </si>
  <si>
    <t>Kč</t>
  </si>
  <si>
    <t>DPH:</t>
  </si>
  <si>
    <t>Celkem včetně DPH:</t>
  </si>
  <si>
    <t>S</t>
  </si>
  <si>
    <t>S: Stavební úpravy kaple Bohnického ústavního hřbitova</t>
  </si>
  <si>
    <t>S/A.1</t>
  </si>
  <si>
    <t>A.1: Stavební objekt</t>
  </si>
  <si>
    <t>S/A.1/A.1.1</t>
  </si>
  <si>
    <t>A.1.1: Architektonicko stavební řešení</t>
  </si>
  <si>
    <t>S/A.1/A.1.1/A.1.1.01</t>
  </si>
  <si>
    <t>A.1.1.01: Zemní práce</t>
  </si>
  <si>
    <t>S/A.1/A.1.1/A.1.1.01/001</t>
  </si>
  <si>
    <t>001: Zemní práce</t>
  </si>
  <si>
    <t>S/A.1/A.1.1/A.1.1.01/001/0011</t>
  </si>
  <si>
    <t>0011: Přípravné a přidružené práce</t>
  </si>
  <si>
    <t>S/A.1/A.1.1/A.1.1.01/001/0012</t>
  </si>
  <si>
    <t>0012: Odkopávky a prokopávky</t>
  </si>
  <si>
    <t>S/A.1/A.1.1/A.1.1.01/001/0016</t>
  </si>
  <si>
    <t>0016: Přemístění výkopku</t>
  </si>
  <si>
    <t>S/A.1/A.1.1/A.1.1.01/001/0017</t>
  </si>
  <si>
    <t>0017: Konstrukce ze zemin</t>
  </si>
  <si>
    <t>S/A.1/A.1.1/A.1.1.01/001/0018</t>
  </si>
  <si>
    <t>0018: Povrchové úpravy terénu</t>
  </si>
  <si>
    <t>S/A.1/A.1.1/A.1.1.01/009</t>
  </si>
  <si>
    <t>009: Ostatní konstrukce a práce</t>
  </si>
  <si>
    <t>S/A.1/A.1.1/A.1.1.01/009/0093</t>
  </si>
  <si>
    <t>0093: Dokončovací konstrukce a práce inženýrských staveb</t>
  </si>
  <si>
    <t>S/A.1/A.1.1/A.1.1.02</t>
  </si>
  <si>
    <t>A.1.1.02: Bourané konstrukce</t>
  </si>
  <si>
    <t>S/A.1/A.1.1/A.1.1.02/009</t>
  </si>
  <si>
    <t>S/A.1/A.1.1/A.1.1.02/009/0096</t>
  </si>
  <si>
    <t>0096: Bourání konstrukcí</t>
  </si>
  <si>
    <t>S/A.1/A.1.1/A.1.1.02/009/0097</t>
  </si>
  <si>
    <t>0097: Prorážení otvorů a ostatní bourací práce</t>
  </si>
  <si>
    <t>S/A.1/A.1.1/A.1.1.02/009/0098</t>
  </si>
  <si>
    <t>0098: Demolice a sanace</t>
  </si>
  <si>
    <t>S/A.1/A.1.1/A.1.1.02/771</t>
  </si>
  <si>
    <t>771: Podlahy z dlaždic</t>
  </si>
  <si>
    <t>S/A.1/A.1.1/A.1.1.02/771/7715</t>
  </si>
  <si>
    <t>7715: Podlahy z dlaždic - nášlapné plochy</t>
  </si>
  <si>
    <t>S/A.1/A.1.1/A.1.1.03</t>
  </si>
  <si>
    <t>A.1.1.03: Nové konstrukce a sanace</t>
  </si>
  <si>
    <t>S/A.1/A.1.1/A.1.1.03/003</t>
  </si>
  <si>
    <t>003: Svislé konstrukce</t>
  </si>
  <si>
    <t>S/A.1/A.1.1/A.1.1.03/003/0031</t>
  </si>
  <si>
    <t>0031: Zdi pozemních staveb</t>
  </si>
  <si>
    <t>S/A.1/A.1.1/A.1.1.03/004</t>
  </si>
  <si>
    <t>004: Vodorovné konstrukce</t>
  </si>
  <si>
    <t>S/A.1/A.1.1/A.1.1.03/004/0043</t>
  </si>
  <si>
    <t>0043: Schodišťové konstrukce a rampy</t>
  </si>
  <si>
    <t>S/A.1/A.1.1/A.1.1.03/008</t>
  </si>
  <si>
    <t>008: Vedení dálková a přípojná</t>
  </si>
  <si>
    <t>S/A.1/A.1.1/A.1.1.03/008/0089</t>
  </si>
  <si>
    <t>0089: Ostatní konstrukce</t>
  </si>
  <si>
    <t>S/A.1/A.1.1/A.1.1.03/009</t>
  </si>
  <si>
    <t>S/A.1/A.1.1/A.1.1.03/009/0091</t>
  </si>
  <si>
    <t>0091: Doplňující konstrukce a práce pozemních komunikací, letišť a ploch</t>
  </si>
  <si>
    <t>S/A.1/A.1.1/A.1.1.03/009/0095</t>
  </si>
  <si>
    <t>0095: Dokončovací konstrukce a práce pozemních staveb</t>
  </si>
  <si>
    <t>S/A.1/A.1.1/A.1.1.03/766</t>
  </si>
  <si>
    <t>766: Konstrukce truhlářské</t>
  </si>
  <si>
    <t>S/A.1/A.1.1/A.1.1.03/766/7666</t>
  </si>
  <si>
    <t>7666: Konstrukce truhlářské - výplně otvorů</t>
  </si>
  <si>
    <t>S/A.1/A.1.1/A.1.1.03/767</t>
  </si>
  <si>
    <t>767: Konstrukce zámečnické</t>
  </si>
  <si>
    <t>S/A.1/A.1.1/A.1.1.03/767/7676</t>
  </si>
  <si>
    <t>7676: Konstrukce zámečnické - otvory</t>
  </si>
  <si>
    <t>S/A.1/A.1.1/A.1.1.03/767/7678</t>
  </si>
  <si>
    <t>7678: Konstrukce zámečnické - doplňky</t>
  </si>
  <si>
    <t>S/A.1/A.1.1/A.1.1.03/782</t>
  </si>
  <si>
    <t>782: Obklady z kamene</t>
  </si>
  <si>
    <t>S/A.1/A.1.1/A.1.1.03/782/7826</t>
  </si>
  <si>
    <t>7826: Obklady z kamene - parapety</t>
  </si>
  <si>
    <t>S/A.1/A.1.1/A.1.1.04</t>
  </si>
  <si>
    <t>A.1.1.04: Skladby</t>
  </si>
  <si>
    <t>S/A.1/A.1.1/A.1.1.04/S</t>
  </si>
  <si>
    <t>S: Skladby konstrukcí</t>
  </si>
  <si>
    <t>S/A.1/A.1.1/A.1.1.04/S/S1</t>
  </si>
  <si>
    <t>S1: Podlaha na zemině - valounová dlažba</t>
  </si>
  <si>
    <t>S/A.1/A.1.1/A.1.1.04/S/S2</t>
  </si>
  <si>
    <t>S2: Zděné kce - sanační omítka</t>
  </si>
  <si>
    <t>S/A.1/A.1.1/A.1.1.04/S/S3</t>
  </si>
  <si>
    <t>S3: Venkovní plochy - mlat</t>
  </si>
  <si>
    <t>S/A.1/A.1.1/A.1.1.04/S/S4</t>
  </si>
  <si>
    <t>S4: Venkovní plochy - žulové bloky</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</si>
  <si>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</si>
  <si>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</si>
  <si>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</si>
  <si>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</si>
  <si>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</si>
  <si>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</si>
  <si>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</si>
  <si>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</si>
  <si>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</si>
  <si>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</si>
  <si>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S/A.1/A.1.2/A.1.2.03/004</t>
  </si>
  <si>
    <t>S/A.1/A.1.2/A.1.2.03/004/0041</t>
  </si>
  <si>
    <t>0041: Stropy a stropní konstrukce pozemních staveb</t>
  </si>
  <si>
    <t>S/A.1/A.1.2/A.1.2.03/004/0044</t>
  </si>
  <si>
    <t>0044: Zastřešení</t>
  </si>
  <si>
    <t>S/A.1/A.1.2/A.1.2.03/009</t>
  </si>
  <si>
    <t>S/A.1/A.1.2/A.1.2.03/009/0098</t>
  </si>
  <si>
    <t>S/A.1/A.1.99</t>
  </si>
  <si>
    <t>A.1.99: Ostatní</t>
  </si>
  <si>
    <t>S/A.1/A.1.99/A.1.99.01</t>
  </si>
  <si>
    <t>A.1.99.01: Ostatní</t>
  </si>
  <si>
    <t>S/A.1/A.1.99/A.1.99.01/006</t>
  </si>
  <si>
    <t>006: Úpravy povrchu</t>
  </si>
  <si>
    <t>S/A.1/A.1.99/A.1.99.01/006/0061</t>
  </si>
  <si>
    <t>0061: Úprava povrchů vnitřní</t>
  </si>
  <si>
    <t>S/A.1/A.1.99/A.1.99.01/009</t>
  </si>
  <si>
    <t>S/A.1/A.1.99/A.1.99.01/009/0094</t>
  </si>
  <si>
    <t>0094: Lešení a stavební výtahy</t>
  </si>
  <si>
    <t>S/A.1/A.1.99/A.1.99.01/009/0095</t>
  </si>
  <si>
    <t>S/B.3</t>
  </si>
  <si>
    <t>B.3: Inženýrské objekty</t>
  </si>
  <si>
    <t>S/B.3/B.3.1</t>
  </si>
  <si>
    <t>B.3.1: Dešťová přípojka kanalizace</t>
  </si>
  <si>
    <t>S/B.3/B.3.1/B.3.1.01</t>
  </si>
  <si>
    <t>B.3.1.01: Dešťová přípojka kanalizace</t>
  </si>
  <si>
    <t>S/B.3/B.3.1/B.3.1.01/B.3.1.1.01</t>
  </si>
  <si>
    <t>B.3.1.1.01: Dešťová přípojka kanalizace</t>
  </si>
  <si>
    <t>S/B.3/B.3.1/B.3.1.01/B.3.1.1.01/B.3.1.1.1.01</t>
  </si>
  <si>
    <t>B.3.1.1.1.01: Dešťová přípojka kanalizace</t>
  </si>
  <si>
    <t>S/B.3/B.3.1/B.3.1.01/B.3.1.1.01/B.3.1.1.1.02</t>
  </si>
  <si>
    <t>B.3.1.1.1.02: Zemní práce</t>
  </si>
  <si>
    <t>S/Z.Z.1</t>
  </si>
  <si>
    <t>Z.Z.1: Vedlejší rozpočtové náklady</t>
  </si>
  <si>
    <t>S/Z.Z.1/Z.Z.1.01</t>
  </si>
  <si>
    <t>Z.Z.1.01: Vedlejší rozpočtové náklady</t>
  </si>
  <si>
    <t>S/Z.Z.1/Z.Z.1.01/Z.Z.1.1.01</t>
  </si>
  <si>
    <t>Z.Z.1.1.01: Vedlejší rozpočtové náklady</t>
  </si>
  <si>
    <t>S/Z.Z.1/Z.Z.1.01/Z.Z.1.1.01/V01</t>
  </si>
  <si>
    <t>V01: Průzkumné, geodetické a projektové práce</t>
  </si>
  <si>
    <t>S/Z.Z.1/Z.Z.1.01/Z.Z.1.1.01/V01/V01.</t>
  </si>
  <si>
    <t>V01.: Průzkumné, geodetické a projektové práce</t>
  </si>
  <si>
    <t>S/Z.Z.1/Z.Z.1.01/Z.Z.1.1.01/V02</t>
  </si>
  <si>
    <t>V02: Zařízení staveniště</t>
  </si>
  <si>
    <t>S/Z.Z.1/Z.Z.1.01/Z.Z.1.1.01/V02/V02.</t>
  </si>
  <si>
    <t>V02.: Zařízení staveniště</t>
  </si>
  <si>
    <t>S/Z.Z.1/Z.Z.1.01/Z.Z.1.1.01/V03</t>
  </si>
  <si>
    <t>V03: Zařízení staveniště</t>
  </si>
  <si>
    <t>S/Z.Z.1/Z.Z.1.01/Z.Z.1.1.01/V03/V03.</t>
  </si>
  <si>
    <t>V03.: Zařízení staveniště</t>
  </si>
  <si>
    <t>S/Z.Z.1/Z.Z.1.01/Z.Z.1.1.01/V09</t>
  </si>
  <si>
    <t>V09: Ostatní náklady</t>
  </si>
  <si>
    <t>S/Z.Z.1/Z.Z.1.01/Z.Z.1.1.01/V09/V09.</t>
  </si>
  <si>
    <t>V09.: Ostatní náklady</t>
  </si>
  <si>
    <t>Stavba</t>
  </si>
  <si>
    <t>Skupina objektů</t>
  </si>
  <si>
    <t>Objekt</t>
  </si>
  <si>
    <t>Podobjekt</t>
  </si>
  <si>
    <t>Oddíl</t>
  </si>
  <si>
    <t>Pododdíl</t>
  </si>
  <si>
    <t>1</t>
  </si>
  <si>
    <t>112151111</t>
  </si>
  <si>
    <t>Směrové kácení stromů s rozřezáním a odvětvením D kmene přes 100 do 200 mm</t>
  </si>
  <si>
    <t>kus</t>
  </si>
  <si>
    <t>SP</t>
  </si>
  <si>
    <t>Výkres: situace; 2</t>
  </si>
  <si>
    <t>122211101</t>
  </si>
  <si>
    <t>Odkopávky a prokopávky v hornině třídy těžitelnosti I, skupiny 3 ručně</t>
  </si>
  <si>
    <t>m3</t>
  </si>
  <si>
    <t>Výkres: 1NP - u objektu; 4,66</t>
  </si>
  <si>
    <t>162751117</t>
  </si>
  <si>
    <t>Vodorovné přemístění přes 9 000 do 10000 m výkopku/sypaniny z horniny třídy těžitelnosti I skupiny 1 až 3</t>
  </si>
  <si>
    <t>4</t>
  </si>
  <si>
    <t>162751119.ZC</t>
  </si>
  <si>
    <t>Příplatek k vodorovnému přemístění výkopku/sypaniny z horniny třídy těžitelnosti I skupiny 1 až 3 ZKD 1000 m přes 10000 m</t>
  </si>
  <si>
    <t>5</t>
  </si>
  <si>
    <t>171201231</t>
  </si>
  <si>
    <t>Poplatek za uložení zeminy a kamení na recyklační skládce (skládkovné) kód odpadu 17 05 04</t>
  </si>
  <si>
    <t>t</t>
  </si>
  <si>
    <t>koeficient 1,7 t/m3</t>
  </si>
  <si>
    <t>4,66*1,7</t>
  </si>
  <si>
    <t>6</t>
  </si>
  <si>
    <t>184102111</t>
  </si>
  <si>
    <t>Výsadba dřeviny se zalitím v rovině a svahu do 1:5</t>
  </si>
  <si>
    <t>7</t>
  </si>
  <si>
    <t>XAD_001</t>
  </si>
  <si>
    <t>sazenice břečťanu</t>
  </si>
  <si>
    <t>H</t>
  </si>
  <si>
    <t>předpoklad 5 ks/m2</t>
  </si>
  <si>
    <t>"Výkres: situace; 247,05*5"</t>
  </si>
  <si>
    <t>1235</t>
  </si>
  <si>
    <t>8</t>
  </si>
  <si>
    <t>938121111.ZC</t>
  </si>
  <si>
    <t>Odstranění náletových křovin, dřevin a travnatého porostu</t>
  </si>
  <si>
    <t>m2</t>
  </si>
  <si>
    <t>Výkres: situace; 247,05</t>
  </si>
  <si>
    <t>9</t>
  </si>
  <si>
    <t>962031133</t>
  </si>
  <si>
    <t>Bourání příček nebo přizdívek z cihel pálených tl přes 100 do 150 mm</t>
  </si>
  <si>
    <t>Výkres: 1NP; 11,86</t>
  </si>
  <si>
    <t>10</t>
  </si>
  <si>
    <t>962032172</t>
  </si>
  <si>
    <t>Bourání zdiva z plných tvárnic nebo bloků vápenopískových přes 1 m3</t>
  </si>
  <si>
    <t>Výkres: 1NP; 8,55</t>
  </si>
  <si>
    <t>Výkres: 1NP; 4,55</t>
  </si>
  <si>
    <t>Výkres: 1NP; 2,84</t>
  </si>
  <si>
    <t>11</t>
  </si>
  <si>
    <t>XAD_003</t>
  </si>
  <si>
    <t>Odstranění stávajícího oltáře</t>
  </si>
  <si>
    <t>Výkres: 1NP; 0,11</t>
  </si>
  <si>
    <t>12</t>
  </si>
  <si>
    <t>963022819</t>
  </si>
  <si>
    <t>Bourání kamenných schodišťových stupňů zhotovených na místě</t>
  </si>
  <si>
    <t>m</t>
  </si>
  <si>
    <t>Výkres: 1NP; 3,8</t>
  </si>
  <si>
    <t>Výkres: 1NP; 3,1</t>
  </si>
  <si>
    <t>Výkres: 1NP; 2,4</t>
  </si>
  <si>
    <t>Výkres: 1NP; 2,98</t>
  </si>
  <si>
    <t>Výkres: 1NP; 2,38</t>
  </si>
  <si>
    <t>Výkres: 1NP; 1,78</t>
  </si>
  <si>
    <t>13</t>
  </si>
  <si>
    <t>971033641</t>
  </si>
  <si>
    <t>Vybourání otvorů ve zdivu cihelném pl do 4 m2 na MVC nebo MV tl do 300 mm</t>
  </si>
  <si>
    <t>Výkres: 1NP; 3,42</t>
  </si>
  <si>
    <t>14</t>
  </si>
  <si>
    <t>978035123</t>
  </si>
  <si>
    <t>Odstranění tenkovrstvé omítky tl přes 2 mm odsekáním v rozsahu přes 10 do 30 %</t>
  </si>
  <si>
    <t>předpoklad 20%</t>
  </si>
  <si>
    <t>Výkres: 1NP - 01; 49,94*0,2</t>
  </si>
  <si>
    <t>Výkres: 1NP - 02; 72,15*0,2</t>
  </si>
  <si>
    <t>Výkres: 1NP - 03; 47,45*0,2</t>
  </si>
  <si>
    <t>Výkres: 1NP - 04; 28,99*0,2</t>
  </si>
  <si>
    <t>15</t>
  </si>
  <si>
    <t>985142112.ZP</t>
  </si>
  <si>
    <t xml:space="preserve">Vysekání spojovací hmoty ze spár zdiva hl do 40 mm </t>
  </si>
  <si>
    <t>Výkres: 1NP - vnitřní; 198,53</t>
  </si>
  <si>
    <t>Výkres: 1NP - fasáda; 179,66</t>
  </si>
  <si>
    <t>16</t>
  </si>
  <si>
    <t>XAD_002</t>
  </si>
  <si>
    <t>Sanace ocelových trámových kleští</t>
  </si>
  <si>
    <t>Výkres: 1NP; 8</t>
  </si>
  <si>
    <t>17</t>
  </si>
  <si>
    <t>771571810</t>
  </si>
  <si>
    <t>Demontáž podlah z dlaždic keramických kladených do malty</t>
  </si>
  <si>
    <t>Výkres: 1NP - 01; 14,27*0,2</t>
  </si>
  <si>
    <t>Výkres: 1NP - 02; 30,8*0,2</t>
  </si>
  <si>
    <t>18</t>
  </si>
  <si>
    <t>317121101</t>
  </si>
  <si>
    <t>Montáž prefabrikovaných překladů délky do 1500 mm</t>
  </si>
  <si>
    <t>19</t>
  </si>
  <si>
    <t>59321157.ZP</t>
  </si>
  <si>
    <t>překlad železobetonový RZP 1490x140x240mm</t>
  </si>
  <si>
    <t>Výkres: 1NP - 03; 2</t>
  </si>
  <si>
    <t>20</t>
  </si>
  <si>
    <t>434191421</t>
  </si>
  <si>
    <t>Osazení schodišťových stupňů kamenných broušených nebo leštěných na desku</t>
  </si>
  <si>
    <t>21</t>
  </si>
  <si>
    <t>58388010.ZC</t>
  </si>
  <si>
    <t>stupeň schodišťový žulový plný 150x400x1000mm rovný tryskaný</t>
  </si>
  <si>
    <t>Výkres: 1NP; 4</t>
  </si>
  <si>
    <t>Výkres: 1NP; 3</t>
  </si>
  <si>
    <t>Výkres: 1NP; 2</t>
  </si>
  <si>
    <t>22</t>
  </si>
  <si>
    <t>899311111</t>
  </si>
  <si>
    <t>Osazení poklopů s rámem hmotnosti do 50 kg</t>
  </si>
  <si>
    <t>23</t>
  </si>
  <si>
    <t>XAD_007</t>
  </si>
  <si>
    <t>cortenový poklop se zámkem</t>
  </si>
  <si>
    <t>Výkres: 1NP; 1</t>
  </si>
  <si>
    <t>24</t>
  </si>
  <si>
    <t>916241112</t>
  </si>
  <si>
    <t>Osazení obrubníku kamenného ležatého bez boční opěry do lože z betonu prostého</t>
  </si>
  <si>
    <t>25</t>
  </si>
  <si>
    <t>58380003.ZP</t>
  </si>
  <si>
    <t>obrubník kamenný žulový přímý</t>
  </si>
  <si>
    <t>Výkres: situace; 65,1</t>
  </si>
  <si>
    <t>26</t>
  </si>
  <si>
    <t>953943211</t>
  </si>
  <si>
    <t>Osazování hasicího přístroje</t>
  </si>
  <si>
    <t>27</t>
  </si>
  <si>
    <t>44932114.ZP</t>
  </si>
  <si>
    <t>přístroj hasicí ruční práškový</t>
  </si>
  <si>
    <t>Výkres: 1NP - 03; 1</t>
  </si>
  <si>
    <t>28</t>
  </si>
  <si>
    <t>XAD_011</t>
  </si>
  <si>
    <t>D+M kříže z pokácených topolů</t>
  </si>
  <si>
    <t>ks</t>
  </si>
  <si>
    <t>Podlaží: 1NP - K14; 1</t>
  </si>
  <si>
    <t>29</t>
  </si>
  <si>
    <t>767662110.ZP</t>
  </si>
  <si>
    <t>Montáž mříží pevných</t>
  </si>
  <si>
    <t>30</t>
  </si>
  <si>
    <t>XAD_006</t>
  </si>
  <si>
    <t>cortenová ocel</t>
  </si>
  <si>
    <t>Výkres: 1NP - D1; 5,27</t>
  </si>
  <si>
    <t>Výkres: 1NP - D2; 3,55</t>
  </si>
  <si>
    <t>Výkres: 1NP - D3; 3,43</t>
  </si>
  <si>
    <t>Výkres: 1NP - O1; 1,02*2</t>
  </si>
  <si>
    <t>Výkres: 1NP - O2; 0,99*3</t>
  </si>
  <si>
    <t>Výkres: 1NP - O3; 2,14*2</t>
  </si>
  <si>
    <t>31</t>
  </si>
  <si>
    <t>766492100</t>
  </si>
  <si>
    <t>Montáž obložení ostění</t>
  </si>
  <si>
    <t>32</t>
  </si>
  <si>
    <t>XAD_012</t>
  </si>
  <si>
    <t>cortenová ocel tl 6 mm</t>
  </si>
  <si>
    <t>Výkres: 1NP - K1; 1,72*2</t>
  </si>
  <si>
    <t>Výkres: 1NP - K2; 1,3*2</t>
  </si>
  <si>
    <t>Výkres: 1NP - K3; 1,3*2</t>
  </si>
  <si>
    <t>Výkres: 1NP - K4; 0,75*4</t>
  </si>
  <si>
    <t>Výkres: 1NP - K5; 0,75*6</t>
  </si>
  <si>
    <t>Výkres: 1NP - K6; 0,75*4</t>
  </si>
  <si>
    <t>Výkres: 1NP - K7; 0,46*2</t>
  </si>
  <si>
    <t>Výkres: 1NP - K8; 0,4*2</t>
  </si>
  <si>
    <t>Výkres: 1NP - K9; 0,71*2</t>
  </si>
  <si>
    <t>33</t>
  </si>
  <si>
    <t>XAD_008</t>
  </si>
  <si>
    <t>D+M Oltář z cortenového plechu tl 6 mm</t>
  </si>
  <si>
    <t>podrobný popis viz BH Kaple_D114_OLTÁŘ A KŘÍŽ</t>
  </si>
  <si>
    <t>K11; 1</t>
  </si>
  <si>
    <t>34</t>
  </si>
  <si>
    <t>XAD_009</t>
  </si>
  <si>
    <t>D+M Kříž z cortenového plechu tl 6 mm</t>
  </si>
  <si>
    <t>K12; 1</t>
  </si>
  <si>
    <t>35</t>
  </si>
  <si>
    <t>345311711.ZP</t>
  </si>
  <si>
    <t>Zídky atikové, parapetní, schodišťové a zábradelní z betonu prostého</t>
  </si>
  <si>
    <t>Výkres: 1NP - PE01; 0,03*2</t>
  </si>
  <si>
    <t>Výkres: 1NP - PE02; 0,03*3</t>
  </si>
  <si>
    <t>Výkres: 1NP - PE03; 0,05*2</t>
  </si>
  <si>
    <t>Výkres: 1NP - PE04; 0,01*3</t>
  </si>
  <si>
    <t>Výkres: 1NP - PE05; 0,01*3</t>
  </si>
  <si>
    <t>Výkres: 1NP - PE06; 0,03</t>
  </si>
  <si>
    <t>36</t>
  </si>
  <si>
    <t>345351005</t>
  </si>
  <si>
    <t>Zřízení bednění plnostěnných zídek atikových, parapetních, zábradelních</t>
  </si>
  <si>
    <t>Výkres: 1NP - PE01; 0,18*2</t>
  </si>
  <si>
    <t>Výkres: 1NP - PE02; 0,17*3</t>
  </si>
  <si>
    <t>Výkres: 1NP - PE03; 0,35*2</t>
  </si>
  <si>
    <t>Výkres: 1NP - PE04; 0,04*3</t>
  </si>
  <si>
    <t>Výkres: 1NP - PE05; 0,06*3</t>
  </si>
  <si>
    <t>Výkres: 1NP - PE06; 0,23</t>
  </si>
  <si>
    <t>37</t>
  </si>
  <si>
    <t>345351006</t>
  </si>
  <si>
    <t>Odstranění bednění plnostěnných zídek atikových, parapetních, zábradelních</t>
  </si>
  <si>
    <t>38</t>
  </si>
  <si>
    <t>XAS_002</t>
  </si>
  <si>
    <t>Betonová stříška 140x30x5 cm</t>
  </si>
  <si>
    <t>boční zídky schodiště</t>
  </si>
  <si>
    <t>Výkres: 1NP; 1,2*2</t>
  </si>
  <si>
    <t>39</t>
  </si>
  <si>
    <t>XAS_003</t>
  </si>
  <si>
    <t>Na míru vyrobený betonový parapet</t>
  </si>
  <si>
    <t>Výkres: 1NP - PE01-06; 8,9</t>
  </si>
  <si>
    <t>40</t>
  </si>
  <si>
    <t>591241111.ZP</t>
  </si>
  <si>
    <t>Kladení dlažby z valounů drobných z kamene do betonu tl 50 mm</t>
  </si>
  <si>
    <t>41</t>
  </si>
  <si>
    <t>58381007.ZC</t>
  </si>
  <si>
    <t>podlouhlé šedé žulové valouny 10 cm</t>
  </si>
  <si>
    <t>Výkres: 1NP; 14,28</t>
  </si>
  <si>
    <t>Výkres: 1NP; 31,41</t>
  </si>
  <si>
    <t>Výkres: 1NP; 21,46</t>
  </si>
  <si>
    <t>=</t>
  </si>
  <si>
    <t>spád 2%; 67,15*0,02</t>
  </si>
  <si>
    <t>42</t>
  </si>
  <si>
    <t>631311123</t>
  </si>
  <si>
    <t>Mazanina tl přes 80 do 120 mm z betonu prostého bez zvýšených nároků na prostředí tř. C 12/15</t>
  </si>
  <si>
    <t>tl 100 mm</t>
  </si>
  <si>
    <t>67,15*0,1</t>
  </si>
  <si>
    <t>43</t>
  </si>
  <si>
    <t>631319012</t>
  </si>
  <si>
    <t>Příplatek k mazanině tl přes 80 do 120 mm za přehlazení povrchu</t>
  </si>
  <si>
    <t>44</t>
  </si>
  <si>
    <t>631362021</t>
  </si>
  <si>
    <t>Výztuž mazanin svařovanými sítěmi Kari</t>
  </si>
  <si>
    <t>předpoklad 4 kg/m2</t>
  </si>
  <si>
    <t>(68,493*4)/1000</t>
  </si>
  <si>
    <t>45</t>
  </si>
  <si>
    <t>635111242</t>
  </si>
  <si>
    <t>Násyp pod podlahy z hrubého kameniva 16-32 se zhutněním</t>
  </si>
  <si>
    <t>tl 150 mm</t>
  </si>
  <si>
    <t>67,15*0,15</t>
  </si>
  <si>
    <t>46</t>
  </si>
  <si>
    <t>711161173</t>
  </si>
  <si>
    <t>Provedení izolace proti zemní vlhkosti vodorovné z nopové fólie</t>
  </si>
  <si>
    <t>47</t>
  </si>
  <si>
    <t>28323005</t>
  </si>
  <si>
    <t>fólie profilovaná (nopová) drenážní s výškou nopů 8mm s nakašírovanou geotextílií</t>
  </si>
  <si>
    <t>80 cm od paty stěny</t>
  </si>
  <si>
    <t>Výkres: 1NP; 64,79</t>
  </si>
  <si>
    <t>48</t>
  </si>
  <si>
    <t>632481215</t>
  </si>
  <si>
    <t>Separační vrstva z geotextilie</t>
  </si>
  <si>
    <t>spád pláně 4%</t>
  </si>
  <si>
    <t>67,15*1,04</t>
  </si>
  <si>
    <t>49</t>
  </si>
  <si>
    <t>171152501.ZP</t>
  </si>
  <si>
    <t>Zhutnění podloží</t>
  </si>
  <si>
    <t>50</t>
  </si>
  <si>
    <t>782192120.ZS</t>
  </si>
  <si>
    <t>Impregnační nátěr hydrofobní</t>
  </si>
  <si>
    <t>zdivo; 419,82</t>
  </si>
  <si>
    <t>sokl - dle podhledů</t>
  </si>
  <si>
    <t>Výkres: 1NP; 7,16</t>
  </si>
  <si>
    <t>Výkres: 1NP; 2,57</t>
  </si>
  <si>
    <t>Výkres: 1NP; 5,24</t>
  </si>
  <si>
    <t>Výkres: 1NP; 3,47</t>
  </si>
  <si>
    <t>51</t>
  </si>
  <si>
    <t>622531001.ZP</t>
  </si>
  <si>
    <t>Pastovitá silikonová omítka zrnitost 0,5 mm vnějších stěn</t>
  </si>
  <si>
    <t>52</t>
  </si>
  <si>
    <t>622531002.ZP</t>
  </si>
  <si>
    <t>Pastovitá silikonová omítka zrnitost 1,0 mm vnějších stěn</t>
  </si>
  <si>
    <t>53</t>
  </si>
  <si>
    <t>622151001.ZP</t>
  </si>
  <si>
    <t>Základní nátěr vnějších pastovitých tenkovrstvých omítek stěn na bázi organického pojiva</t>
  </si>
  <si>
    <t>54</t>
  </si>
  <si>
    <t>612316121.ZP</t>
  </si>
  <si>
    <t>Sanační omítka vápenná jednovrstvá vnitřních stěn - hydrofobizovaná renovační stěrka</t>
  </si>
  <si>
    <t>55</t>
  </si>
  <si>
    <t>622142001.ZS</t>
  </si>
  <si>
    <t>Sklotextilní pletivo vnějších stěn vtlačené do stěrky</t>
  </si>
  <si>
    <t>56</t>
  </si>
  <si>
    <t>612324111.ZP</t>
  </si>
  <si>
    <t>Sanační omítka podkladní vnitřních stěn - minerální jádrová bezcementová omítka z přirozeného hydraulického vápna</t>
  </si>
  <si>
    <t>57</t>
  </si>
  <si>
    <t>612324191.ZP</t>
  </si>
  <si>
    <t>Příplatek k sanační podkladní omítce vnitřních stěn za každých dalších 5 mm tloušťky přes 10 mm</t>
  </si>
  <si>
    <t>2*419,82</t>
  </si>
  <si>
    <t>58</t>
  </si>
  <si>
    <t>622131100.ZP</t>
  </si>
  <si>
    <t>Vápenný postřik vnějších stěn nanášený celoplošně</t>
  </si>
  <si>
    <t>vnitřní</t>
  </si>
  <si>
    <t>Výkres: 1NP; 51,55</t>
  </si>
  <si>
    <t>Výkres: 1NP; 111,33</t>
  </si>
  <si>
    <t>Výkres: 1NP; 75</t>
  </si>
  <si>
    <t>vnější</t>
  </si>
  <si>
    <t>Výkres: 1NP; 40,86</t>
  </si>
  <si>
    <t>Výkres: 1NP; 44,02</t>
  </si>
  <si>
    <t>Výkres: 1NP; 49,07</t>
  </si>
  <si>
    <t>Výkres: 1NP; 45,71</t>
  </si>
  <si>
    <t>bočnice schodů</t>
  </si>
  <si>
    <t>Výkres: 1NP; 2,28</t>
  </si>
  <si>
    <t>59</t>
  </si>
  <si>
    <t>589116112.ZS</t>
  </si>
  <si>
    <t>Kryt ploch pro tělovýchovu jedno a dvouvrstvý z hmot mlatových fr 0/5 tl přes 20 do 50 mm</t>
  </si>
  <si>
    <t>Výkres: situace; 129,98</t>
  </si>
  <si>
    <t>60</t>
  </si>
  <si>
    <t>564211112.ZS</t>
  </si>
  <si>
    <t>Podklad nebo podsyp z drceného kameniva fr 0/16 plochy přes 100 m2 tl 60 mm</t>
  </si>
  <si>
    <t>61</t>
  </si>
  <si>
    <t>564231111.ZS</t>
  </si>
  <si>
    <t>Podklad nebo podsyp z drceného kameniva fr 0/32 plochy přes 100 m2 tl 100 mm</t>
  </si>
  <si>
    <t>62</t>
  </si>
  <si>
    <t>63</t>
  </si>
  <si>
    <t>64</t>
  </si>
  <si>
    <t>65</t>
  </si>
  <si>
    <t>632481215.ZS</t>
  </si>
  <si>
    <t>Separační vrstva z geotextilie 400g/m2</t>
  </si>
  <si>
    <t>spád 15%</t>
  </si>
  <si>
    <t>129,98*1,15</t>
  </si>
  <si>
    <t>66</t>
  </si>
  <si>
    <t>594111112.ZS</t>
  </si>
  <si>
    <t>Kladení dlažby z lomového kamene tl do 100 mm s provedením lože z kameniva drceného</t>
  </si>
  <si>
    <t>67</t>
  </si>
  <si>
    <t>58381180.ZP</t>
  </si>
  <si>
    <t>deska dlažební žula tl 10mm do 0,24m2</t>
  </si>
  <si>
    <t>Výkres: situace; 9,79</t>
  </si>
  <si>
    <t>68</t>
  </si>
  <si>
    <t>69</t>
  </si>
  <si>
    <t>70</t>
  </si>
  <si>
    <t>71</t>
  </si>
  <si>
    <t>9,79*1,15</t>
  </si>
  <si>
    <t>72</t>
  </si>
  <si>
    <t>997231119.ZC</t>
  </si>
  <si>
    <t>Příplatek ZKD 1 km vodorovné dopravy suti a vybouraných hmot, vzdálenost skládky bude zohledněna v jednotkové ceně</t>
  </si>
  <si>
    <t>73</t>
  </si>
  <si>
    <t>997231111</t>
  </si>
  <si>
    <t>Vodorovná doprava suti a vybouraných hmot do 1 km</t>
  </si>
  <si>
    <t>74</t>
  </si>
  <si>
    <t>997231511</t>
  </si>
  <si>
    <t>Nakládání, překládání nebo manipulace se sutí a vybouranými hmotami</t>
  </si>
  <si>
    <t>75</t>
  </si>
  <si>
    <t>997013871</t>
  </si>
  <si>
    <t>Poplatek za uložení stavebního odpadu na recyklační skládce (skládkovné) směsného stavebního a demoličního kód odpadu 17 09 04</t>
  </si>
  <si>
    <t>76</t>
  </si>
  <si>
    <t>417321616</t>
  </si>
  <si>
    <t>Ztužující pásy a věnce ze ŽB tř. C 30/37</t>
  </si>
  <si>
    <t>žb věnec vč.výškových uskočení</t>
  </si>
  <si>
    <t>Výkres: 1NP - V-01; 0,39</t>
  </si>
  <si>
    <t>Výkres: 1NP - V-01; 1,58*2</t>
  </si>
  <si>
    <t>Výkres: 1NP - V-02; 3,85</t>
  </si>
  <si>
    <t>Výkres: 1NP - V-03; 0,97*2</t>
  </si>
  <si>
    <t>Výkres: 1NP - V-03; 0,63*2</t>
  </si>
  <si>
    <t>Výkres: 1NP - V-04; 0,53</t>
  </si>
  <si>
    <t>Výkres: 1NP - V-05; 0,71</t>
  </si>
  <si>
    <t>Výkres: 1NP - V-06; 0,16</t>
  </si>
  <si>
    <t>Výkres: 1NP - U-01; 0,05*4</t>
  </si>
  <si>
    <t>Výkres: 1NP - U-02; 0,04*2</t>
  </si>
  <si>
    <t>Výkres: 1NP - U-03; 0,09*2</t>
  </si>
  <si>
    <t>77</t>
  </si>
  <si>
    <t>417351115</t>
  </si>
  <si>
    <t>Zřízení bednění ztužujících věnců</t>
  </si>
  <si>
    <t>Výkres: 1NP - V-01; 1,74</t>
  </si>
  <si>
    <t>Výkres: 1NP - V-01; 6,59*2</t>
  </si>
  <si>
    <t>Výkres: 1NP - V-02; 15,29</t>
  </si>
  <si>
    <t>Výkres: 1NP - V-03; 3,28*2</t>
  </si>
  <si>
    <t>Výkres: 1NP - V-03; 2*2</t>
  </si>
  <si>
    <t>Výkres: 1NP - V-04; 2,54</t>
  </si>
  <si>
    <t>Výkres: 1NP - V-05; 4,54</t>
  </si>
  <si>
    <t>Výkres: 1NP - V-06; 0,99</t>
  </si>
  <si>
    <t>Výkres: 1NP - U-01; 0,24*4</t>
  </si>
  <si>
    <t>Výkres: 1NP - U-02; 0,21*2</t>
  </si>
  <si>
    <t>Výkres: 1NP - U-03; 0,53*2</t>
  </si>
  <si>
    <t>78</t>
  </si>
  <si>
    <t>417351116</t>
  </si>
  <si>
    <t>Odstranění bednění ztužujících věnců</t>
  </si>
  <si>
    <t>79</t>
  </si>
  <si>
    <t>413351191.ZP</t>
  </si>
  <si>
    <t>Příplatek k cenám bednění za pohledový beton</t>
  </si>
  <si>
    <t>80</t>
  </si>
  <si>
    <t>417361821</t>
  </si>
  <si>
    <t>Výztuž ztužujících pásů a věnců betonářskou ocelí 10 505</t>
  </si>
  <si>
    <t>průměr 8 - vč. 5% rezerva</t>
  </si>
  <si>
    <t>Výkres: 1NP; 1212/1000</t>
  </si>
  <si>
    <t>81</t>
  </si>
  <si>
    <t>417362021</t>
  </si>
  <si>
    <t>Výztuž ztužujících pásů a věnců svařovanými sítěmi Kari</t>
  </si>
  <si>
    <t>Výkres: 1NP; 36,96/1000</t>
  </si>
  <si>
    <t>82</t>
  </si>
  <si>
    <t>441171131.ZP</t>
  </si>
  <si>
    <t>Montáž ocelových kcí zastřešení vazníky nebo krovy</t>
  </si>
  <si>
    <t>01_KORUNA</t>
  </si>
  <si>
    <t>8787,8/1000</t>
  </si>
  <si>
    <t>83</t>
  </si>
  <si>
    <t>XAD_010</t>
  </si>
  <si>
    <t>Podlaží: střecha - K13; 1,726</t>
  </si>
  <si>
    <t>84</t>
  </si>
  <si>
    <t>XAD_004</t>
  </si>
  <si>
    <t>Čištění a oprava stávajícího septiku</t>
  </si>
  <si>
    <t>kpl</t>
  </si>
  <si>
    <t>85</t>
  </si>
  <si>
    <t>XAD_005</t>
  </si>
  <si>
    <t>Zhotovení kopie původní římsy</t>
  </si>
  <si>
    <t>Výkres: 1NP; 42,26</t>
  </si>
  <si>
    <t>86</t>
  </si>
  <si>
    <t>985221141</t>
  </si>
  <si>
    <t>Doplnění zdiva cihlami do cementové malty</t>
  </si>
  <si>
    <t>Výkres: 1NP; 8,5</t>
  </si>
  <si>
    <t>Výkres: 1NP; 4,65</t>
  </si>
  <si>
    <t>Výkres: 1NP; 2,86</t>
  </si>
  <si>
    <t>87</t>
  </si>
  <si>
    <t>59610001.ZP</t>
  </si>
  <si>
    <t>cihla pálená plná</t>
  </si>
  <si>
    <t>předpoklad 297 ks/m3</t>
  </si>
  <si>
    <t>18,85*297</t>
  </si>
  <si>
    <t>88</t>
  </si>
  <si>
    <t>985441114.ZP</t>
  </si>
  <si>
    <t>Přídavná helikální nerezová výztuž D 10 mm v cihelném zdivu včetně vrtů a zapravení</t>
  </si>
  <si>
    <t>Výkres: 1NP; 276</t>
  </si>
  <si>
    <t>89</t>
  </si>
  <si>
    <t>619991001</t>
  </si>
  <si>
    <t>Zakrytí podlah fólií přilepenou lepící páskou</t>
  </si>
  <si>
    <t>Podlaží: 1NP; 230,0226</t>
  </si>
  <si>
    <t>90</t>
  </si>
  <si>
    <t>949101112</t>
  </si>
  <si>
    <t>Lešení pomocné pro objekty pozemních staveb s lešeňovou podlahou v přes 1,9 do 3,5 m zatížení do 150 kg/m2</t>
  </si>
  <si>
    <t>91</t>
  </si>
  <si>
    <t>941111112.ZP</t>
  </si>
  <si>
    <t>Montáž lešení řadového trubkového těžkého s podlahami  a ochranou sítí na všech úrovních dle organizace výstavby dodavatele v do 25 m; včetně opětovné montáže, přesunů a manipulace v rámci stavby v souladu s organizací výstavby dodavatele; včetně veškeré mimostaveništní přepravy a odborných prohlídek dle organizace výstavby dodavatele</t>
  </si>
  <si>
    <t>Podlaží: 1NP; 359,82</t>
  </si>
  <si>
    <t>92</t>
  </si>
  <si>
    <t>941111212.ZC</t>
  </si>
  <si>
    <t>Příplatek k lešení řadovému trubkovému těžkému s podlahami a ochranou sítí na všech úrovních dle organizace výstavby dodavatele v do 25 m za první a ZKD den použití příplatek bude zohledněn v jednotkové ceně; včetně přesunů a manipulace v rámci stavby v souladu s organizací výstavby dodavatele</t>
  </si>
  <si>
    <t>93</t>
  </si>
  <si>
    <t>941111812.ZP</t>
  </si>
  <si>
    <t>Demontáž lešení řadového trubkového těžkého s podlahami a ochranou sítí na všech úrovních dle organizace výstavby dodavatele v do 25 m; včetně opětovné demontáže, přesunů a manipulace v rámci stavby v souladu s organizací výstavby dodavatele; včetně veškeré mimostaveništní přepravy</t>
  </si>
  <si>
    <t>94</t>
  </si>
  <si>
    <t>XAS_001</t>
  </si>
  <si>
    <t>Náklady na přepravu, provoz, zřízení, zrušení a manipulaci veškerými zařízeními a mechanizací pro vertikální a horizontální přesuny hmot po celou dobu stavby v rozsahu dle POV a harmonogramu dodavatele stavby, ruční i mechanizovaná přeprava, vč. nákladů na obslužný personál</t>
  </si>
  <si>
    <t>soubor</t>
  </si>
  <si>
    <t>95</t>
  </si>
  <si>
    <t>96</t>
  </si>
  <si>
    <t>952901111</t>
  </si>
  <si>
    <t>Vyčištění budov bytové a občanské výstavby při výšce podlaží do 4 m</t>
  </si>
  <si>
    <t>Podlaží: 1NP; 91,5</t>
  </si>
  <si>
    <t>97</t>
  </si>
  <si>
    <t>B.3.1.1.1.01_001</t>
  </si>
  <si>
    <t>PVC potrubí DN 160</t>
  </si>
  <si>
    <t>98</t>
  </si>
  <si>
    <t>B.3.1.1.1.01_002</t>
  </si>
  <si>
    <t>Drenážní potrubí PVC DN 150 částečně perforované 220°</t>
  </si>
  <si>
    <t>99</t>
  </si>
  <si>
    <t>B.3.1.1.1.01_003</t>
  </si>
  <si>
    <t>Drenážní potrubí DN 160</t>
  </si>
  <si>
    <t>100</t>
  </si>
  <si>
    <t>B.3.1.1.1.01_004</t>
  </si>
  <si>
    <t>Odbočná tvarovka PVC DN 160/160 45°</t>
  </si>
  <si>
    <t>101</t>
  </si>
  <si>
    <t>B.3.1.1.1.01_005</t>
  </si>
  <si>
    <t>PVC koleno DN 160 45°</t>
  </si>
  <si>
    <t>102</t>
  </si>
  <si>
    <t>B.3.1.1.1.01_006</t>
  </si>
  <si>
    <t>Šachtová roura DN 600</t>
  </si>
  <si>
    <t>103</t>
  </si>
  <si>
    <t>B.3.1.1.1.01_007</t>
  </si>
  <si>
    <t>Šachtové dno DN 600</t>
  </si>
  <si>
    <t>104</t>
  </si>
  <si>
    <t>B.3.1.1.1.01_008</t>
  </si>
  <si>
    <t>Poklopová sestava; poklop litinový B125; betonový kónus</t>
  </si>
  <si>
    <t>105</t>
  </si>
  <si>
    <t>B.3.1.1.1.01_009</t>
  </si>
  <si>
    <t>Uložení šachty DN 600 dle podmínek výrobce</t>
  </si>
  <si>
    <t>106</t>
  </si>
  <si>
    <t>B.3.1.1.1.01_010</t>
  </si>
  <si>
    <t>Šachtová roura DN 315</t>
  </si>
  <si>
    <t>107</t>
  </si>
  <si>
    <t>B.3.1.1.1.01_011</t>
  </si>
  <si>
    <t>Šachtové dno DN 315</t>
  </si>
  <si>
    <t>108</t>
  </si>
  <si>
    <t>B.3.1.1.1.01_012</t>
  </si>
  <si>
    <t>Teleskopická roura DN 315</t>
  </si>
  <si>
    <t>109</t>
  </si>
  <si>
    <t>B.3.1.1.1.01_013</t>
  </si>
  <si>
    <t>Kalový koš DN 300</t>
  </si>
  <si>
    <t>110</t>
  </si>
  <si>
    <t>B.3.1.1.1.01_014</t>
  </si>
  <si>
    <t>Litinová mříž 300x300 mm A 15</t>
  </si>
  <si>
    <t>111</t>
  </si>
  <si>
    <t>B.3.1.1.1.01_015</t>
  </si>
  <si>
    <t>Uložení šachty DN 300 dle podmínek výrobce</t>
  </si>
  <si>
    <t>112</t>
  </si>
  <si>
    <t>B.3.1.1.1.01_016</t>
  </si>
  <si>
    <t>Vývrt a spojka DN 160 do šachty DN 315</t>
  </si>
  <si>
    <t>113</t>
  </si>
  <si>
    <t>B.3.1.1.1.01_017</t>
  </si>
  <si>
    <t>Odvzdušňovací komínek</t>
  </si>
  <si>
    <t>114</t>
  </si>
  <si>
    <t>B.3.1.1.1.01_018</t>
  </si>
  <si>
    <t>Geotextilie 300 g/m2</t>
  </si>
  <si>
    <t>115</t>
  </si>
  <si>
    <t>B.3.1.1.1.01_019</t>
  </si>
  <si>
    <t>Revizní šachta pro drenážní potrubí s lapákem písku; hluboká 0,8 m se skrytým poklopem</t>
  </si>
  <si>
    <t>116</t>
  </si>
  <si>
    <t>B.3.1.1.1.02_001</t>
  </si>
  <si>
    <t>Hloubení zapažených jam a zářezů strojně s urovnáním dna do předepsaného profilu a spádu v hornině třídy těžitelnosti I skupiny 3 do 20 m3 - výkop rýhy pro potrubí</t>
  </si>
  <si>
    <t>117</t>
  </si>
  <si>
    <t>B.3.1.1.1.02_002</t>
  </si>
  <si>
    <t>Jemnozrnný materiál na obsyp a lože</t>
  </si>
  <si>
    <t>118</t>
  </si>
  <si>
    <t>B.3.1.1.1.02_003</t>
  </si>
  <si>
    <t>Hloubení zapažených jam a zářezů strojně s urovnáním dna do předepsaného profilu a spádu v hornině třídy těžitelnosti I skupiny 3 přes 50 do 100 m3 - Výkop pro vsakovací objekt</t>
  </si>
  <si>
    <t>119</t>
  </si>
  <si>
    <t>B.3.1.1.1.02_004</t>
  </si>
  <si>
    <t>Štěrk fr. 16/32 mm pro vsak</t>
  </si>
  <si>
    <t>120</t>
  </si>
  <si>
    <t>B.3.1.1.1.02_005</t>
  </si>
  <si>
    <t>Hloubení zapažených jam a zářezů strojně s urovnáním dna do předepsaného profilu a spádu v hornině třídy těžitelnosti I skupiny 3 do 20 m3 - Výkop pro revizní šachtu</t>
  </si>
  <si>
    <t>121</t>
  </si>
  <si>
    <t>B.3.1.1.1.02_006</t>
  </si>
  <si>
    <t>Vodorovné přemístění výkopku nebo sypaniny po suchu na obvyklém dopravním prostředku, bez naložení výkopku, avšak se složením bez rozhrnutí z horniny třídy těžitelnosti III skupiny 6 a 7 na vzdálenost přes 500 do 1 000 m</t>
  </si>
  <si>
    <t>122</t>
  </si>
  <si>
    <t>B.3.1.1.1.02_007</t>
  </si>
  <si>
    <t>Nakládání, skládání a překládání neulehlého výkopku nebo sypaniny strojně nakládání, množství do 100 m3, z horniny třídy těžitelnosti I, skupiny 1 až 3</t>
  </si>
  <si>
    <t>123</t>
  </si>
  <si>
    <t>B.3.1.1.1.02_008</t>
  </si>
  <si>
    <t>Zřízení pažení stěn výkopu bez rozepření nebo vzepření příložné, hloubky do 4 m</t>
  </si>
  <si>
    <t>124</t>
  </si>
  <si>
    <t>B.3.1.1.1.02_009</t>
  </si>
  <si>
    <t>Odstranění pažení stěn výkopu bez rozepření nebo vzepření s uložením pažin na vzdálenost do 3 m od okraje výkopu příložné, hloubky do 4 m</t>
  </si>
  <si>
    <t>125</t>
  </si>
  <si>
    <t>B.3.1.1.1.02_010</t>
  </si>
  <si>
    <t>Vodorovné přemístění výkopku nebo sypaniny po suchu na obvyklém dopravním prostředku, bez naložení výkopku, avšak se složením bez rozhrnutí z horniny třídy těžitelnosti I skupiny 1 až 3 na vzdálenost přes 9 000 do 10 000 m</t>
  </si>
  <si>
    <t>126</t>
  </si>
  <si>
    <t>B.3.1.1.1.02_011</t>
  </si>
  <si>
    <t>Zásyp sypaninou z jakékoliv horniny strojně s uložením výkopku ve vrstvách se zhutněním jam, šachet, rýh nebo kolem objektů v těchto vykopávkách - Zásyp potrubí</t>
  </si>
  <si>
    <t>127</t>
  </si>
  <si>
    <t>B.3.1.1.1.02_012</t>
  </si>
  <si>
    <t>Zásyp sypaninou z jakékoliv horniny strojně s uložením výkopku ve vrstvách se zhutněním jam, šachet, rýh nebo kolem objektů v těchto vykopávkách - Zásyp vsaku</t>
  </si>
  <si>
    <t>128</t>
  </si>
  <si>
    <t>B.3.1.1.1.02_013</t>
  </si>
  <si>
    <t>Zásyp sypaninou z jakékoliv horniny strojně s uložením výkopku ve vrstvách se zhutněním jam, šachet, rýh nebo kolem objektů v těchto vykopávkách - Zásyp revizní šachtu</t>
  </si>
  <si>
    <t>129</t>
  </si>
  <si>
    <t>B.3.1.1.1.02_014</t>
  </si>
  <si>
    <t>Zemina pro terénní úpravy - tříděná</t>
  </si>
  <si>
    <t>130</t>
  </si>
  <si>
    <t>B.3.1.1.1.02_015</t>
  </si>
  <si>
    <t>Poplatek za uložení stavebního odpadu na recyklační skládce (skládkovné) zeminy a kamení zatříděného do Katalogu odpadů pod kódem 17 05 04</t>
  </si>
  <si>
    <t>131</t>
  </si>
  <si>
    <t>010001000</t>
  </si>
  <si>
    <t>Průzkumné, zeměměřičské a projektové práce</t>
  </si>
  <si>
    <t>ON</t>
  </si>
  <si>
    <t>132</t>
  </si>
  <si>
    <t>013254000</t>
  </si>
  <si>
    <t>Dokumentace skutečného provedení stavby</t>
  </si>
  <si>
    <t>133</t>
  </si>
  <si>
    <t>013294000</t>
  </si>
  <si>
    <t>Ostatní dokumentace</t>
  </si>
  <si>
    <t>134</t>
  </si>
  <si>
    <t>030001000</t>
  </si>
  <si>
    <t>Zařízení staveniště</t>
  </si>
  <si>
    <t>Zařízení staveniště (buňky, kontejnery, oplocení) včetně zajištění úklidu a energií</t>
  </si>
  <si>
    <t>135</t>
  </si>
  <si>
    <t>032503000</t>
  </si>
  <si>
    <t>Skládky na staveništi</t>
  </si>
  <si>
    <t>136</t>
  </si>
  <si>
    <t>043103000</t>
  </si>
  <si>
    <t>Zkoušky bez rozlišení</t>
  </si>
  <si>
    <t>137</t>
  </si>
  <si>
    <t>045002000</t>
  </si>
  <si>
    <t>Kompletační a koordinační činnost</t>
  </si>
  <si>
    <t>138</t>
  </si>
  <si>
    <t>033103000</t>
  </si>
  <si>
    <t>Připojení energií</t>
  </si>
  <si>
    <t>Zajištění vlastního přívodu elektrické energie z místa specifikovaném Objednatelem, včetně vlastního stavebního rozvaděče s elektroměrem a platnou revizí</t>
  </si>
  <si>
    <t>139</t>
  </si>
  <si>
    <t>094104000</t>
  </si>
  <si>
    <t>Náklady na opatření BOZP</t>
  </si>
  <si>
    <t>Zajištění a obstarání veškerých BOZP nutných pro realizaci díla</t>
  </si>
  <si>
    <t>ÚRS 2024/II</t>
  </si>
  <si>
    <r>
      <t xml:space="preserve">Ceny položek s poznámkou </t>
    </r>
    <r>
      <rPr>
        <b/>
        <sz val="8"/>
        <color indexed="8"/>
        <rFont val="Century Gothic"/>
        <family val="1"/>
      </rPr>
      <t xml:space="preserve">ÚRS 2024-I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</si>
  <si>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ÚRS 2024-I</t>
  </si>
  <si>
    <t>Stavební úpravy kaple Bohnického ústavního hřbitova</t>
  </si>
  <si>
    <t xml:space="preserve"> REKAPITULACE </t>
  </si>
  <si>
    <t>vyřezávaná ocelová konstrukce střechy corten-B včetně všech spojovací a kotvících prvků, svarů a ochranných nátěrů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</si>
</sst>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78">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b/>
      <sz val="10"/>
      <name val="Century Gothic"/>
      <family val="1"/>
    </font>
    <font>
      <sz val="8"/>
      <color rgb="FFE80047"/>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indexed="8"/>
      <name val="Calibri"/>
      <family val="2"/>
      <charset val="238"/>
      <scheme val="minor"/>
    </font>
    <font>
      <sz val="9"/>
      <name val="Calibri"/>
      <family val="2"/>
      <charset val="238"/>
      <scheme val="minor"/>
    </font>
    <font>
      <sz val="10"/>
      <color indexed="18"/>
      <name val="Calibri"/>
      <family val="2"/>
      <charset val="238"/>
      <scheme val="minor"/>
    </font>
    <font>
      <b/>
      <sz val="8"/>
      <color indexed="8"/>
      <name val="Century Gothic"/>
      <family val="1"/>
    </font>
    <font>
      <sz val="9"/>
      <color theme="0"/>
      <name val="Century Gothic"/>
      <family val="2"/>
      <charset val="238"/>
    </font>
    <font>
      <b/>
      <sz val="10"/>
      <color rgb="FF000000"/>
      <name val="Century Gothic"/>
      <family val="1"/>
    </font>
    <font>
      <sz val="10"/>
      <color rgb="FF000000"/>
      <name val="Century Gothic"/>
      <family val="1"/>
    </font>
    <font>
      <b/>
      <sz val="8"/>
      <color rgb="FF614F24"/>
      <name val="Century Gothic"/>
      <family val="1"/>
    </font>
    <font>
      <sz val="8"/>
      <color rgb="FF614F24"/>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sz val="12"/>
      <color rgb="FFFFFFFF"/>
      <name val="Century Gothic"/>
      <family val="2"/>
      <charset val="238"/>
    </font>
    <font>
      <sz val="8"/>
      <color rgb="FFFFFFFF"/>
      <name val="Century Gothic"/>
      <family val="1"/>
    </font>
    <font>
      <sz val="12"/>
      <color rgb="FFFFFFFF"/>
      <name val="Century Gothic"/>
      <family val="1"/>
    </font>
    <font>
      <sz val="14"/>
      <color rgb="FFFFFFFF"/>
      <name val="Century Gothic"/>
      <family val="1"/>
    </font>
  </fonts>
  <fills count="9">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
      <patternFill patternType="solid">
        <fgColor rgb="FF31869B"/>
        <bgColor rgb="FF000000"/>
      </patternFill>
    </fill>
    <fill>
      <patternFill patternType="solid">
        <fgColor rgb="FFB7DEE8"/>
        <bgColor rgb="FF000000"/>
      </patternFill>
    </fill>
  </fills>
  <borders count="12">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19" fillId="0" borderId="0"/>
    <xf numFmtId="0" fontId="31" fillId="0" borderId="0"/>
    <xf numFmtId="0" fontId="1" fillId="0" borderId="0"/>
  </cellStyleXfs>
  <cellXfs count="283">
    <xf numFmtId="0" fontId="0" fillId="0" borderId="0" xfId="0"/>
    <xf numFmtId="0" fontId="3" fillId="0" borderId="0" xfId="0" applyFont="1"/>
    <xf numFmtId="0" fontId="7" fillId="0" borderId="0" xfId="0" applyFont="1"/>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0" borderId="0" xfId="0" applyFont="1" applyAlignment="1">
      <alignment horizontal="left" vertical="top"/>
    </xf>
    <xf numFmtId="0" fontId="7" fillId="3" borderId="0" xfId="0" applyFont="1" applyFill="1"/>
    <xf numFmtId="0" fontId="20" fillId="0" borderId="0" xfId="1" applyFont="1" applyAlignment="1">
      <alignment horizontal="left" vertical="top"/>
    </xf>
    <xf numFmtId="49" fontId="21" fillId="0" borderId="0" xfId="1" applyNumberFormat="1" applyFont="1" applyAlignment="1">
      <alignment horizontal="left" vertical="top" wrapText="1"/>
    </xf>
    <xf numFmtId="0" fontId="23" fillId="0" borderId="0" xfId="1" applyFont="1" applyAlignment="1">
      <alignment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3" fillId="0" borderId="0" xfId="1" applyFont="1"/>
    <xf numFmtId="0" fontId="28" fillId="0" borderId="0" xfId="1" applyFont="1"/>
    <xf numFmtId="0" fontId="28" fillId="0" borderId="0" xfId="1" applyFont="1" applyAlignment="1">
      <alignment wrapText="1"/>
    </xf>
    <xf numFmtId="0" fontId="17" fillId="0" borderId="0" xfId="1" applyFont="1" applyAlignment="1">
      <alignment wrapText="1"/>
    </xf>
    <xf numFmtId="0" fontId="29" fillId="0" borderId="0" xfId="1" applyFont="1" applyAlignment="1">
      <alignment wrapText="1"/>
    </xf>
    <xf numFmtId="0" fontId="30" fillId="0" borderId="0" xfId="1" applyFont="1" applyAlignment="1">
      <alignment wrapText="1"/>
    </xf>
    <xf numFmtId="49" fontId="27" fillId="0" borderId="0" xfId="1" applyNumberFormat="1" applyFont="1" applyAlignment="1">
      <alignment horizontal="left" vertical="top" wrapText="1"/>
    </xf>
    <xf numFmtId="0" fontId="24" fillId="0" borderId="0" xfId="1" applyFont="1"/>
    <xf numFmtId="0" fontId="25" fillId="0" borderId="0" xfId="1" applyFont="1"/>
    <xf numFmtId="0" fontId="24" fillId="0" borderId="0" xfId="2" applyFont="1"/>
    <xf numFmtId="0" fontId="24" fillId="0" borderId="0" xfId="3" applyFont="1"/>
    <xf numFmtId="0" fontId="28" fillId="0" borderId="0" xfId="3" applyFont="1"/>
    <xf numFmtId="49" fontId="32" fillId="0" borderId="0" xfId="1" applyNumberFormat="1" applyFont="1" applyAlignment="1" applyProtection="1">
      <alignment horizontal="left" vertical="center" wrapText="1"/>
      <protection hidden="1"/>
    </xf>
    <xf numFmtId="0" fontId="24" fillId="0" borderId="0" xfId="3" applyFont="1" applyAlignment="1">
      <alignment wrapText="1"/>
    </xf>
    <xf numFmtId="0" fontId="28" fillId="0" borderId="0" xfId="3" applyFont="1" applyAlignment="1">
      <alignment wrapText="1"/>
    </xf>
    <xf numFmtId="0" fontId="24" fillId="0" borderId="0" xfId="2" applyFont="1" applyAlignment="1">
      <alignment wrapText="1"/>
    </xf>
    <xf numFmtId="0" fontId="33" fillId="0" borderId="0" xfId="1" applyFont="1" applyAlignment="1">
      <alignment horizontal="center" vertical="center" wrapText="1"/>
    </xf>
    <xf numFmtId="0" fontId="34" fillId="0" borderId="0" xfId="1" applyFont="1" applyAlignment="1">
      <alignment horizontal="center" vertical="center" wrapText="1"/>
    </xf>
    <xf numFmtId="49" fontId="27" fillId="0" borderId="0" xfId="1" applyNumberFormat="1" applyFont="1" applyAlignment="1" applyProtection="1">
      <alignment horizontal="left" vertical="top" wrapText="1"/>
      <protection hidden="1"/>
    </xf>
    <xf numFmtId="49" fontId="35" fillId="0" borderId="0" xfId="1" applyNumberFormat="1" applyFont="1" applyAlignment="1" applyProtection="1">
      <alignment horizontal="center" wrapText="1"/>
      <protection hidden="1"/>
    </xf>
    <xf numFmtId="167" fontId="35" fillId="0" borderId="0" xfId="1" applyNumberFormat="1" applyFont="1" applyAlignment="1" applyProtection="1">
      <alignment horizontal="center" wrapText="1"/>
      <protection hidden="1"/>
    </xf>
    <xf numFmtId="0" fontId="24" fillId="0" borderId="0" xfId="2" applyFont="1" applyAlignment="1">
      <alignment horizontal="center"/>
    </xf>
    <xf numFmtId="0" fontId="21" fillId="0" borderId="0" xfId="2" applyFont="1" applyAlignment="1">
      <alignment horizontal="center" vertical="center"/>
    </xf>
    <xf numFmtId="0" fontId="21" fillId="0" borderId="0" xfId="2" applyFont="1"/>
    <xf numFmtId="0" fontId="37" fillId="0" borderId="0" xfId="3" applyFont="1"/>
    <xf numFmtId="49" fontId="38" fillId="0" borderId="0" xfId="3" applyNumberFormat="1" applyFont="1" applyAlignment="1">
      <alignment horizontal="left"/>
    </xf>
    <xf numFmtId="0" fontId="39" fillId="0" borderId="0" xfId="2" applyFont="1"/>
    <xf numFmtId="0" fontId="39" fillId="0" borderId="0" xfId="2" applyFont="1" applyAlignment="1">
      <alignment horizontal="left" vertical="top"/>
    </xf>
    <xf numFmtId="164" fontId="38" fillId="0" borderId="0" xfId="3" applyNumberFormat="1" applyFont="1"/>
    <xf numFmtId="0" fontId="40" fillId="0" borderId="0" xfId="3" applyFont="1"/>
    <xf numFmtId="49" fontId="41" fillId="0" borderId="0" xfId="3" applyNumberFormat="1" applyFont="1" applyAlignment="1">
      <alignment horizontal="left" indent="1"/>
    </xf>
    <xf numFmtId="164" fontId="41" fillId="0" borderId="0" xfId="3" applyNumberFormat="1" applyFont="1"/>
    <xf numFmtId="49" fontId="14" fillId="0" borderId="0" xfId="2" applyNumberFormat="1" applyFont="1" applyAlignment="1">
      <alignment horizontal="left" indent="1"/>
    </xf>
    <xf numFmtId="164" fontId="14" fillId="0" borderId="0" xfId="2" applyNumberFormat="1" applyFont="1"/>
    <xf numFmtId="0" fontId="44" fillId="0" borderId="0" xfId="2" applyFont="1"/>
    <xf numFmtId="0" fontId="22" fillId="0" borderId="0" xfId="2" applyFont="1"/>
    <xf numFmtId="0" fontId="45" fillId="0" borderId="0" xfId="2" applyFont="1" applyAlignment="1">
      <alignment horizontal="left"/>
    </xf>
    <xf numFmtId="0" fontId="43" fillId="0" borderId="0" xfId="2" applyFont="1" applyAlignment="1">
      <alignment horizontal="left"/>
    </xf>
    <xf numFmtId="4" fontId="45" fillId="0" borderId="0" xfId="2" applyNumberFormat="1" applyFont="1" applyAlignment="1">
      <alignment horizontal="right" indent="1"/>
    </xf>
    <xf numFmtId="4" fontId="43" fillId="0" borderId="0" xfId="2" applyNumberFormat="1" applyFont="1" applyAlignment="1">
      <alignment horizontal="right" indent="1"/>
    </xf>
    <xf numFmtId="49" fontId="22" fillId="0" borderId="0" xfId="1" applyNumberFormat="1" applyFont="1" applyAlignment="1" applyProtection="1">
      <alignment vertical="center" wrapText="1"/>
      <protection hidden="1"/>
    </xf>
    <xf numFmtId="167" fontId="46" fillId="0" borderId="0" xfId="1" applyNumberFormat="1" applyFont="1" applyAlignment="1" applyProtection="1">
      <alignment horizontal="center" vertical="center" wrapText="1"/>
      <protection hidden="1"/>
    </xf>
    <xf numFmtId="0" fontId="47" fillId="0" borderId="0" xfId="1" applyFont="1" applyAlignment="1" applyProtection="1">
      <alignment horizontal="left" wrapText="1"/>
      <protection hidden="1"/>
    </xf>
    <xf numFmtId="0" fontId="49" fillId="0" borderId="0" xfId="1" applyFont="1" applyAlignment="1">
      <alignment horizontal="left" vertical="top"/>
    </xf>
    <xf numFmtId="0" fontId="28" fillId="0" borderId="0" xfId="1" applyFont="1" applyAlignment="1">
      <alignment horizontal="left" wrapText="1"/>
    </xf>
    <xf numFmtId="0" fontId="33" fillId="0" borderId="0" xfId="1" applyFont="1" applyAlignment="1">
      <alignment horizontal="left" vertical="center" wrapText="1"/>
    </xf>
    <xf numFmtId="0" fontId="17" fillId="0" borderId="0" xfId="1" applyFont="1" applyAlignment="1">
      <alignment horizontal="left" wrapText="1"/>
    </xf>
    <xf numFmtId="0" fontId="34" fillId="0" borderId="0" xfId="1" applyFont="1" applyAlignment="1">
      <alignment horizontal="left" vertical="center" wrapText="1"/>
    </xf>
    <xf numFmtId="0" fontId="24" fillId="0" borderId="0" xfId="1" applyFont="1" applyAlignment="1">
      <alignment horizontal="left" wrapText="1"/>
    </xf>
    <xf numFmtId="0" fontId="48" fillId="0" borderId="0" xfId="1" applyFont="1" applyAlignment="1">
      <alignment horizontal="left" vertical="top" wrapText="1"/>
    </xf>
    <xf numFmtId="0" fontId="49" fillId="0" borderId="0" xfId="1" applyFont="1" applyAlignment="1">
      <alignment horizontal="right" vertical="top"/>
    </xf>
    <xf numFmtId="49" fontId="49" fillId="0" borderId="0" xfId="1" applyNumberFormat="1" applyFont="1" applyAlignment="1">
      <alignment horizontal="left" vertical="top" wrapText="1"/>
    </xf>
    <xf numFmtId="49" fontId="48" fillId="0" borderId="0" xfId="1" applyNumberFormat="1" applyFont="1" applyAlignment="1">
      <alignment horizontal="left" vertical="top" wrapText="1"/>
    </xf>
    <xf numFmtId="0" fontId="43" fillId="0" borderId="0" xfId="1" applyFont="1" applyAlignment="1">
      <alignment wrapText="1"/>
    </xf>
    <xf numFmtId="0" fontId="50" fillId="0" borderId="0" xfId="1" applyFont="1" applyAlignment="1">
      <alignment wrapText="1"/>
    </xf>
    <xf numFmtId="167" fontId="46" fillId="0" borderId="0" xfId="1" applyNumberFormat="1" applyFont="1" applyAlignment="1" applyProtection="1">
      <alignment vertical="center" wrapText="1"/>
      <protection hidden="1"/>
    </xf>
    <xf numFmtId="0" fontId="47" fillId="0" borderId="0" xfId="1" applyFont="1" applyAlignment="1">
      <alignment horizontal="left" wrapText="1"/>
    </xf>
    <xf numFmtId="49" fontId="49" fillId="0" borderId="0" xfId="1" applyNumberFormat="1" applyFont="1" applyAlignment="1">
      <alignment horizontal="left" vertical="top"/>
    </xf>
    <xf numFmtId="0" fontId="51" fillId="0" borderId="0" xfId="1" applyFont="1" applyAlignment="1">
      <alignment horizontal="left"/>
    </xf>
    <xf numFmtId="0" fontId="43" fillId="0" borderId="0" xfId="1" applyFont="1" applyAlignment="1">
      <alignment horizontal="center" vertical="top"/>
    </xf>
    <xf numFmtId="0" fontId="43" fillId="0" borderId="0" xfId="1" applyFont="1" applyAlignment="1">
      <alignment horizontal="center" vertical="top" wrapText="1"/>
    </xf>
    <xf numFmtId="0" fontId="54" fillId="0" borderId="0" xfId="1" applyFont="1" applyAlignment="1">
      <alignment wrapText="1"/>
    </xf>
    <xf numFmtId="0" fontId="56" fillId="0" borderId="0" xfId="1" applyFont="1" applyAlignment="1">
      <alignment wrapText="1"/>
    </xf>
    <xf numFmtId="0" fontId="57" fillId="0" borderId="0" xfId="1" applyFont="1" applyAlignment="1">
      <alignment horizontal="center" vertical="top" wrapText="1"/>
    </xf>
    <xf numFmtId="0" fontId="59" fillId="0" borderId="0" xfId="1" applyFont="1" applyAlignment="1">
      <alignment wrapText="1"/>
    </xf>
    <xf numFmtId="49" fontId="58" fillId="0" borderId="0" xfId="1" applyNumberFormat="1" applyFont="1" applyAlignment="1">
      <alignment horizontal="left" vertical="top" wrapText="1"/>
    </xf>
    <xf numFmtId="0" fontId="31" fillId="0" borderId="0" xfId="2"/>
    <xf numFmtId="0" fontId="31" fillId="0" borderId="0" xfId="2" applyAlignment="1">
      <alignment wrapText="1"/>
    </xf>
    <xf numFmtId="0" fontId="50" fillId="0" borderId="0" xfId="1" applyFont="1"/>
    <xf numFmtId="0" fontId="60" fillId="0" borderId="0" xfId="1" applyFont="1"/>
    <xf numFmtId="0" fontId="62" fillId="4" borderId="6" xfId="0" applyFont="1" applyFill="1" applyBorder="1" applyAlignment="1">
      <alignment horizontal="center" vertical="center"/>
    </xf>
    <xf numFmtId="49" fontId="63" fillId="0" borderId="8" xfId="0" applyNumberFormat="1" applyFont="1" applyBorder="1" applyAlignment="1">
      <alignment horizontal="left" vertical="top"/>
    </xf>
    <xf numFmtId="164" fontId="63" fillId="0" borderId="8" xfId="0" applyNumberFormat="1" applyFont="1" applyBorder="1" applyAlignment="1">
      <alignment horizontal="right" vertical="top"/>
    </xf>
    <xf numFmtId="164" fontId="64" fillId="0" borderId="0" xfId="0" applyNumberFormat="1" applyFont="1" applyAlignment="1">
      <alignment horizontal="right" vertical="top"/>
    </xf>
    <xf numFmtId="164" fontId="64" fillId="0" borderId="8" xfId="0" applyNumberFormat="1" applyFont="1" applyBorder="1" applyAlignment="1">
      <alignment horizontal="right" vertical="top"/>
    </xf>
    <xf numFmtId="49" fontId="64" fillId="0" borderId="0" xfId="0" applyNumberFormat="1" applyFont="1" applyAlignment="1">
      <alignment horizontal="left" vertical="top"/>
    </xf>
    <xf numFmtId="49" fontId="64" fillId="0" borderId="8" xfId="0" applyNumberFormat="1" applyFont="1" applyBorder="1" applyAlignment="1">
      <alignment horizontal="left" vertical="top"/>
    </xf>
    <xf numFmtId="1" fontId="27" fillId="6" borderId="7" xfId="0" applyNumberFormat="1" applyFont="1" applyFill="1" applyBorder="1" applyAlignment="1">
      <alignment horizontal="center" vertical="top"/>
    </xf>
    <xf numFmtId="0" fontId="27" fillId="6" borderId="7" xfId="0" applyFont="1" applyFill="1" applyBorder="1" applyAlignment="1">
      <alignment vertical="top" wrapText="1"/>
    </xf>
    <xf numFmtId="49" fontId="27" fillId="6" borderId="7" xfId="0" applyNumberFormat="1" applyFont="1" applyFill="1" applyBorder="1" applyAlignment="1">
      <alignment horizontal="left" vertical="top" wrapText="1"/>
    </xf>
    <xf numFmtId="49" fontId="27" fillId="6" borderId="7" xfId="0" applyNumberFormat="1" applyFont="1" applyFill="1" applyBorder="1" applyAlignment="1">
      <alignment horizontal="center" vertical="top"/>
    </xf>
    <xf numFmtId="166" fontId="27" fillId="6" borderId="7" xfId="0" applyNumberFormat="1" applyFont="1" applyFill="1" applyBorder="1" applyAlignment="1">
      <alignment horizontal="right" vertical="top"/>
    </xf>
    <xf numFmtId="164" fontId="27" fillId="6" borderId="7" xfId="0" applyNumberFormat="1" applyFont="1" applyFill="1" applyBorder="1" applyAlignment="1">
      <alignment horizontal="right" vertical="top"/>
    </xf>
    <xf numFmtId="0" fontId="27" fillId="6" borderId="7" xfId="0" applyFont="1" applyFill="1" applyBorder="1" applyAlignment="1">
      <alignment horizontal="right" vertical="top"/>
    </xf>
    <xf numFmtId="0" fontId="42" fillId="0" borderId="0" xfId="1" applyFont="1" applyAlignment="1">
      <alignment wrapText="1"/>
    </xf>
    <xf numFmtId="0" fontId="53" fillId="0" borderId="0" xfId="1" applyFont="1" applyAlignment="1">
      <alignment horizontal="left" vertical="top" wrapText="1"/>
    </xf>
    <xf numFmtId="0" fontId="43" fillId="0" borderId="0" xfId="1" applyFont="1" applyAlignment="1">
      <alignment horizontal="left" vertical="top" wrapText="1"/>
    </xf>
    <xf numFmtId="0" fontId="49" fillId="0" borderId="0" xfId="1" applyFont="1" applyAlignment="1">
      <alignment horizontal="right" wrapText="1"/>
    </xf>
    <xf numFmtId="0" fontId="65" fillId="0" borderId="0" xfId="0" applyFont="1" applyAlignment="1">
      <alignment horizontal="left"/>
    </xf>
    <xf numFmtId="0" fontId="66" fillId="0" borderId="0" xfId="2" applyFont="1" applyAlignment="1">
      <alignment horizontal="left" vertical="top"/>
    </xf>
    <xf numFmtId="0" fontId="67" fillId="0" borderId="0" xfId="0" applyFont="1"/>
    <xf numFmtId="0" fontId="68" fillId="0" borderId="0" xfId="0" applyFont="1"/>
    <xf numFmtId="0" fontId="69" fillId="0" borderId="0" xfId="0" applyFont="1"/>
    <xf numFmtId="0" fontId="69" fillId="0" borderId="0" xfId="0" applyFont="1" applyAlignment="1">
      <alignment shrinkToFit="1"/>
    </xf>
    <xf numFmtId="0" fontId="0" fillId="0" borderId="9" xfId="0" applyBorder="1"/>
    <xf numFmtId="0" fontId="7" fillId="0" borderId="9" xfId="0" applyFont="1" applyBorder="1"/>
    <xf numFmtId="0" fontId="72" fillId="0" borderId="0" xfId="0" applyFont="1" applyAlignment="1">
      <alignment horizontal="center"/>
    </xf>
    <xf numFmtId="0" fontId="12" fillId="0" borderId="0" xfId="0" applyFont="1"/>
    <xf numFmtId="0" fontId="2" fillId="0" borderId="0" xfId="0" applyFont="1" applyAlignment="1">
      <alignment horizontal="center" vertical="top"/>
    </xf>
    <xf numFmtId="0" fontId="67" fillId="0" borderId="0" xfId="0" applyFont="1" applyAlignment="1">
      <alignment horizontal="center" vertical="top"/>
    </xf>
    <xf numFmtId="0" fontId="73" fillId="0" borderId="0" xfId="0" applyFont="1"/>
    <xf numFmtId="0" fontId="73"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2" fillId="0" borderId="1" xfId="0" applyFont="1" applyBorder="1"/>
    <xf numFmtId="0" fontId="3" fillId="0" borderId="0" xfId="0" applyFont="1" applyAlignment="1">
      <alignment vertical="top"/>
    </xf>
    <xf numFmtId="0" fontId="67" fillId="0" borderId="0" xfId="0" applyFont="1" applyAlignment="1">
      <alignment horizontal="left"/>
    </xf>
    <xf numFmtId="0" fontId="12"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2" fillId="0" borderId="9" xfId="0" applyFont="1" applyBorder="1"/>
    <xf numFmtId="49" fontId="9" fillId="0" borderId="0" xfId="0" applyNumberFormat="1" applyFont="1"/>
    <xf numFmtId="49" fontId="7" fillId="0" borderId="0" xfId="0" applyNumberFormat="1" applyFont="1"/>
    <xf numFmtId="49" fontId="62"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2" fillId="4" borderId="6" xfId="0" applyNumberFormat="1" applyFont="1" applyFill="1" applyBorder="1" applyAlignment="1">
      <alignment horizontal="right" vertical="center"/>
    </xf>
    <xf numFmtId="164" fontId="7" fillId="0" borderId="0" xfId="0" applyNumberFormat="1" applyFont="1" applyAlignment="1">
      <alignment horizontal="right" vertical="top"/>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2" fillId="4" borderId="6" xfId="0" applyNumberFormat="1" applyFont="1" applyFill="1" applyBorder="1" applyAlignment="1">
      <alignment horizontal="center" vertical="center"/>
    </xf>
    <xf numFmtId="166" fontId="7" fillId="0" borderId="0" xfId="0" applyNumberFormat="1" applyFont="1" applyAlignment="1">
      <alignment horizontal="right" vertical="top"/>
    </xf>
    <xf numFmtId="166" fontId="7" fillId="0" borderId="1" xfId="0" applyNumberFormat="1" applyFont="1" applyBorder="1"/>
    <xf numFmtId="164" fontId="9" fillId="0" borderId="0" xfId="0" applyNumberFormat="1" applyFont="1"/>
    <xf numFmtId="164" fontId="11" fillId="0" borderId="0" xfId="0" applyNumberFormat="1" applyFont="1"/>
    <xf numFmtId="164" fontId="62" fillId="4" borderId="6" xfId="0" applyNumberFormat="1" applyFont="1" applyFill="1" applyBorder="1" applyAlignment="1">
      <alignment horizontal="center" vertical="center"/>
    </xf>
    <xf numFmtId="0" fontId="13" fillId="0" borderId="0" xfId="0" applyFont="1" applyAlignment="1">
      <alignment horizontal="right" vertical="top"/>
    </xf>
    <xf numFmtId="49" fontId="13" fillId="0" borderId="0" xfId="0" applyNumberFormat="1" applyFont="1" applyAlignment="1">
      <alignment horizontal="left" vertical="top"/>
    </xf>
    <xf numFmtId="164" fontId="13" fillId="0" borderId="0" xfId="0" applyNumberFormat="1" applyFont="1" applyAlignment="1">
      <alignment horizontal="right" vertical="top"/>
    </xf>
    <xf numFmtId="166" fontId="13" fillId="0" borderId="0" xfId="0" applyNumberFormat="1" applyFont="1" applyAlignment="1">
      <alignment horizontal="right" vertical="top"/>
    </xf>
    <xf numFmtId="0" fontId="13" fillId="0" borderId="0" xfId="0" applyFont="1"/>
    <xf numFmtId="0" fontId="14" fillId="0" borderId="0" xfId="0" applyFont="1" applyAlignment="1">
      <alignment horizontal="right" vertical="top"/>
    </xf>
    <xf numFmtId="49" fontId="14" fillId="0" borderId="0" xfId="0" applyNumberFormat="1" applyFont="1" applyAlignment="1">
      <alignment horizontal="left" vertical="top" indent="1"/>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2"/>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3"/>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4"/>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5"/>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1" fontId="7" fillId="0" borderId="0" xfId="0" applyNumberFormat="1" applyFont="1"/>
    <xf numFmtId="1" fontId="7" fillId="0" borderId="0" xfId="0" applyNumberFormat="1" applyFont="1" applyAlignment="1">
      <alignment horizontal="right" vertical="top"/>
    </xf>
    <xf numFmtId="1" fontId="10" fillId="0" borderId="0" xfId="0" applyNumberFormat="1" applyFont="1" applyAlignment="1">
      <alignment horizontal="right" vertical="top"/>
    </xf>
    <xf numFmtId="1" fontId="7" fillId="0" borderId="2" xfId="0" applyNumberFormat="1" applyFont="1" applyBorder="1" applyAlignment="1">
      <alignment horizontal="center" vertical="top"/>
    </xf>
    <xf numFmtId="1" fontId="7" fillId="0" borderId="0" xfId="0" applyNumberFormat="1" applyFont="1" applyAlignment="1">
      <alignment horizontal="center" vertical="top"/>
    </xf>
    <xf numFmtId="1" fontId="62" fillId="4" borderId="6" xfId="0" applyNumberFormat="1" applyFont="1" applyFill="1" applyBorder="1" applyAlignment="1">
      <alignment horizontal="center" vertical="center"/>
    </xf>
    <xf numFmtId="49" fontId="62" fillId="4" borderId="6" xfId="0" applyNumberFormat="1" applyFont="1" applyFill="1" applyBorder="1" applyAlignment="1">
      <alignment horizontal="center" vertical="center"/>
    </xf>
    <xf numFmtId="49" fontId="7" fillId="0" borderId="0" xfId="0" applyNumberFormat="1" applyFont="1" applyAlignment="1">
      <alignment horizontal="left" vertical="top" wrapText="1"/>
    </xf>
    <xf numFmtId="49" fontId="11" fillId="0" borderId="0" xfId="0" applyNumberFormat="1" applyFont="1" applyAlignment="1">
      <alignment horizontal="left" vertical="top"/>
    </xf>
    <xf numFmtId="49" fontId="7" fillId="0" borderId="0" xfId="0" applyNumberFormat="1" applyFont="1" applyAlignment="1">
      <alignment horizontal="center" vertical="top"/>
    </xf>
    <xf numFmtId="166" fontId="7" fillId="0" borderId="0" xfId="0" applyNumberFormat="1" applyFont="1" applyAlignment="1">
      <alignment horizontal="center" vertical="top"/>
    </xf>
    <xf numFmtId="166" fontId="9" fillId="0" borderId="0" xfId="0" applyNumberFormat="1" applyFont="1" applyAlignment="1">
      <alignment horizontal="right" vertical="top"/>
    </xf>
    <xf numFmtId="1" fontId="13" fillId="0" borderId="0" xfId="0" applyNumberFormat="1" applyFont="1" applyAlignment="1">
      <alignment horizontal="right" vertical="top"/>
    </xf>
    <xf numFmtId="1" fontId="13" fillId="0" borderId="0" xfId="0" applyNumberFormat="1" applyFont="1"/>
    <xf numFmtId="49" fontId="13" fillId="0" borderId="0" xfId="0" applyNumberFormat="1" applyFont="1" applyAlignment="1">
      <alignment horizontal="left" vertical="top" wrapText="1"/>
    </xf>
    <xf numFmtId="49" fontId="13" fillId="0" borderId="0" xfId="0" applyNumberFormat="1" applyFont="1"/>
    <xf numFmtId="166" fontId="13" fillId="0" borderId="0" xfId="0" applyNumberFormat="1" applyFont="1"/>
    <xf numFmtId="164" fontId="13" fillId="0" borderId="0" xfId="0" applyNumberFormat="1" applyFont="1"/>
    <xf numFmtId="1" fontId="14" fillId="0" borderId="0" xfId="0" applyNumberFormat="1" applyFont="1" applyAlignment="1">
      <alignment horizontal="right" vertical="top"/>
    </xf>
    <xf numFmtId="1" fontId="14" fillId="0" borderId="0" xfId="0" applyNumberFormat="1" applyFont="1"/>
    <xf numFmtId="49" fontId="14" fillId="0" borderId="0" xfId="0" applyNumberFormat="1" applyFont="1" applyAlignment="1">
      <alignment horizontal="left" vertical="top" wrapText="1"/>
    </xf>
    <xf numFmtId="49" fontId="14" fillId="0" borderId="0" xfId="0" applyNumberFormat="1" applyFont="1"/>
    <xf numFmtId="166" fontId="14" fillId="0" borderId="0" xfId="0" applyNumberFormat="1" applyFont="1"/>
    <xf numFmtId="164" fontId="14" fillId="0" borderId="0" xfId="0" applyNumberFormat="1" applyFont="1"/>
    <xf numFmtId="1" fontId="15" fillId="0" borderId="0" xfId="0" applyNumberFormat="1" applyFont="1" applyAlignment="1">
      <alignment horizontal="right" vertical="top"/>
    </xf>
    <xf numFmtId="1" fontId="15" fillId="0" borderId="0" xfId="0" applyNumberFormat="1" applyFont="1"/>
    <xf numFmtId="49" fontId="15" fillId="0" borderId="0" xfId="0" applyNumberFormat="1" applyFont="1" applyAlignment="1">
      <alignment horizontal="left" vertical="top" wrapText="1"/>
    </xf>
    <xf numFmtId="49" fontId="15" fillId="0" borderId="0" xfId="0" applyNumberFormat="1" applyFont="1"/>
    <xf numFmtId="166" fontId="15" fillId="0" borderId="0" xfId="0" applyNumberFormat="1" applyFont="1"/>
    <xf numFmtId="164" fontId="15" fillId="0" borderId="0" xfId="0" applyNumberFormat="1" applyFont="1"/>
    <xf numFmtId="1" fontId="16" fillId="0" borderId="0" xfId="0" applyNumberFormat="1" applyFont="1" applyAlignment="1">
      <alignment horizontal="right" vertical="top"/>
    </xf>
    <xf numFmtId="1" fontId="16" fillId="0" borderId="0" xfId="0" applyNumberFormat="1" applyFont="1"/>
    <xf numFmtId="49" fontId="16" fillId="0" borderId="0" xfId="0" applyNumberFormat="1" applyFont="1" applyAlignment="1">
      <alignment horizontal="left" vertical="top" wrapText="1"/>
    </xf>
    <xf numFmtId="49" fontId="16" fillId="0" borderId="0" xfId="0" applyNumberFormat="1" applyFont="1"/>
    <xf numFmtId="166" fontId="16" fillId="0" borderId="0" xfId="0" applyNumberFormat="1" applyFont="1"/>
    <xf numFmtId="164" fontId="16" fillId="0" borderId="0" xfId="0" applyNumberFormat="1" applyFont="1"/>
    <xf numFmtId="1" fontId="17" fillId="0" borderId="0" xfId="0" applyNumberFormat="1" applyFont="1" applyAlignment="1">
      <alignment horizontal="right" vertical="top"/>
    </xf>
    <xf numFmtId="1" fontId="17" fillId="0" borderId="0" xfId="0" applyNumberFormat="1" applyFont="1"/>
    <xf numFmtId="49" fontId="17" fillId="0" borderId="0" xfId="0" applyNumberFormat="1" applyFont="1" applyAlignment="1">
      <alignment horizontal="left" vertical="top" wrapText="1"/>
    </xf>
    <xf numFmtId="49" fontId="17" fillId="0" borderId="0" xfId="0" applyNumberFormat="1" applyFont="1"/>
    <xf numFmtId="166" fontId="17" fillId="0" borderId="0" xfId="0" applyNumberFormat="1" applyFont="1"/>
    <xf numFmtId="164" fontId="17" fillId="0" borderId="0" xfId="0" applyNumberFormat="1" applyFont="1"/>
    <xf numFmtId="1" fontId="18" fillId="0" borderId="0" xfId="0" applyNumberFormat="1" applyFont="1" applyAlignment="1">
      <alignment horizontal="right" vertical="top"/>
    </xf>
    <xf numFmtId="1" fontId="18" fillId="0" borderId="0" xfId="0" applyNumberFormat="1" applyFont="1"/>
    <xf numFmtId="49" fontId="18" fillId="0" borderId="0" xfId="0" applyNumberFormat="1" applyFont="1" applyAlignment="1">
      <alignment horizontal="left" vertical="top" wrapText="1"/>
    </xf>
    <xf numFmtId="49" fontId="18" fillId="0" borderId="0" xfId="0" applyNumberFormat="1" applyFont="1"/>
    <xf numFmtId="166" fontId="18" fillId="0" borderId="0" xfId="0" applyNumberFormat="1" applyFont="1"/>
    <xf numFmtId="164" fontId="18" fillId="0" borderId="0" xfId="0" applyNumberFormat="1" applyFont="1"/>
    <xf numFmtId="0" fontId="42" fillId="0" borderId="0" xfId="0" applyFont="1"/>
    <xf numFmtId="1" fontId="42" fillId="0" borderId="0" xfId="0" applyNumberFormat="1" applyFont="1" applyAlignment="1">
      <alignment horizontal="right" vertical="top"/>
    </xf>
    <xf numFmtId="0" fontId="42" fillId="0" borderId="0" xfId="0" applyFont="1" applyAlignment="1">
      <alignment horizontal="left" vertical="top"/>
    </xf>
    <xf numFmtId="49" fontId="42" fillId="0" borderId="0" xfId="0" applyNumberFormat="1" applyFont="1" applyAlignment="1">
      <alignment horizontal="left" vertical="top" wrapText="1"/>
    </xf>
    <xf numFmtId="49" fontId="42" fillId="0" borderId="0" xfId="0" applyNumberFormat="1" applyFont="1" applyAlignment="1">
      <alignment horizontal="center" vertical="top"/>
    </xf>
    <xf numFmtId="166" fontId="42" fillId="0" borderId="0" xfId="0" applyNumberFormat="1" applyFont="1" applyAlignment="1">
      <alignment horizontal="center" vertical="top"/>
    </xf>
    <xf numFmtId="166" fontId="42" fillId="0" borderId="0" xfId="0" applyNumberFormat="1" applyFont="1" applyAlignment="1">
      <alignment horizontal="right" vertical="top"/>
    </xf>
    <xf numFmtId="0" fontId="42" fillId="0" borderId="0" xfId="0" applyFont="1" applyAlignment="1">
      <alignment horizontal="right" vertical="top"/>
    </xf>
    <xf numFmtId="164" fontId="42" fillId="0" borderId="0" xfId="0" applyNumberFormat="1" applyFont="1" applyAlignment="1">
      <alignment horizontal="right" vertical="top"/>
    </xf>
    <xf numFmtId="49" fontId="8" fillId="0" borderId="1" xfId="0" applyNumberFormat="1" applyFont="1" applyBorder="1" applyAlignment="1">
      <alignment horizontal="center"/>
    </xf>
    <xf numFmtId="0" fontId="75" fillId="7" borderId="6" xfId="0" applyFont="1" applyFill="1" applyBorder="1" applyAlignment="1">
      <alignment vertical="center"/>
    </xf>
    <xf numFmtId="0" fontId="24" fillId="8" borderId="5" xfId="0" applyFont="1" applyFill="1" applyBorder="1" applyAlignment="1" applyProtection="1">
      <alignment wrapText="1"/>
      <protection locked="0"/>
    </xf>
    <xf numFmtId="0" fontId="75" fillId="7" borderId="5" xfId="0" applyFont="1" applyFill="1" applyBorder="1"/>
    <xf numFmtId="0" fontId="75" fillId="7" borderId="10" xfId="0" applyFont="1" applyFill="1" applyBorder="1" applyAlignment="1">
      <alignment vertical="center"/>
    </xf>
    <xf numFmtId="0" fontId="24" fillId="8" borderId="11" xfId="0" applyFont="1" applyFill="1" applyBorder="1" applyAlignment="1" applyProtection="1">
      <alignment horizontal="left" wrapText="1"/>
      <protection locked="0"/>
    </xf>
    <xf numFmtId="0" fontId="75" fillId="7" borderId="11" xfId="0" applyFont="1" applyFill="1" applyBorder="1"/>
    <xf numFmtId="0" fontId="24" fillId="8" borderId="11" xfId="0" applyFont="1" applyFill="1" applyBorder="1" applyProtection="1">
      <protection locked="0"/>
    </xf>
    <xf numFmtId="0" fontId="36" fillId="0" borderId="0" xfId="0" applyFont="1" applyAlignment="1">
      <alignment horizontal="center" vertical="top"/>
    </xf>
    <xf numFmtId="167" fontId="46" fillId="0" borderId="0" xfId="0" applyNumberFormat="1" applyFont="1" applyAlignment="1" applyProtection="1">
      <alignment horizontal="center" vertical="center" wrapText="1"/>
      <protection hidden="1"/>
    </xf>
    <xf numFmtId="49" fontId="76" fillId="7" borderId="3" xfId="0" applyNumberFormat="1" applyFont="1" applyFill="1" applyBorder="1" applyAlignment="1">
      <alignment horizontal="left"/>
    </xf>
    <xf numFmtId="49" fontId="76" fillId="7" borderId="4" xfId="0" applyNumberFormat="1" applyFont="1" applyFill="1" applyBorder="1" applyAlignment="1">
      <alignment horizontal="left"/>
    </xf>
    <xf numFmtId="0" fontId="77" fillId="7" borderId="5" xfId="0" applyFont="1" applyFill="1" applyBorder="1" applyAlignment="1">
      <alignment horizontal="center"/>
    </xf>
    <xf numFmtId="164" fontId="77" fillId="7" borderId="5" xfId="0" applyNumberFormat="1" applyFont="1" applyFill="1" applyBorder="1"/>
    <xf numFmtId="0" fontId="7" fillId="0" borderId="0" xfId="0" applyFont="1" applyProtection="1">
      <protection locked="0"/>
    </xf>
    <xf numFmtId="0" fontId="62" fillId="4" borderId="6" xfId="0" applyFont="1" applyFill="1" applyBorder="1" applyAlignment="1" applyProtection="1">
      <alignment horizontal="center" vertical="center"/>
      <protection locked="0"/>
    </xf>
    <xf numFmtId="0" fontId="13" fillId="0" borderId="0" xfId="0" applyFont="1" applyProtection="1">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165" fontId="27" fillId="5" borderId="7" xfId="0" applyNumberFormat="1" applyFont="1" applyFill="1" applyBorder="1" applyAlignment="1" applyProtection="1">
      <alignment horizontal="right" vertical="top"/>
      <protection locked="0"/>
    </xf>
    <xf numFmtId="165" fontId="27" fillId="0" borderId="0" xfId="0" applyNumberFormat="1" applyFont="1" applyAlignment="1" applyProtection="1">
      <alignment horizontal="right" vertical="top"/>
      <protection locked="0"/>
    </xf>
    <xf numFmtId="0" fontId="42" fillId="0" borderId="0" xfId="0" applyFont="1" applyAlignment="1" applyProtection="1">
      <alignment horizontal="right" vertical="top"/>
      <protection locked="0"/>
    </xf>
    <xf numFmtId="0" fontId="7" fillId="0" borderId="0" xfId="0" applyFont="1" applyAlignment="1" applyProtection="1">
      <alignment horizontal="right" vertical="top"/>
      <protection locked="0"/>
    </xf>
    <xf numFmtId="0" fontId="11" fillId="0" borderId="0" xfId="0" applyFont="1" applyProtection="1">
      <protection locked="0"/>
    </xf>
    <xf numFmtId="0" fontId="74" fillId="7" borderId="3" xfId="0" applyFont="1" applyFill="1" applyBorder="1" applyAlignment="1">
      <alignment horizontal="center" vertical="center"/>
    </xf>
    <xf numFmtId="0" fontId="74" fillId="7" borderId="4" xfId="0" applyFont="1" applyFill="1" applyBorder="1" applyAlignment="1">
      <alignment horizontal="center" vertical="center"/>
    </xf>
    <xf numFmtId="0" fontId="74" fillId="7" borderId="5" xfId="0" applyFont="1" applyFill="1" applyBorder="1" applyAlignment="1">
      <alignment horizontal="center" vertical="center"/>
    </xf>
    <xf numFmtId="0" fontId="43" fillId="0" borderId="4" xfId="0" applyFont="1" applyBorder="1" applyAlignment="1">
      <alignment horizontal="center" wrapText="1"/>
    </xf>
    <xf numFmtId="167" fontId="46" fillId="0" borderId="0" xfId="0" applyNumberFormat="1" applyFont="1" applyAlignment="1" applyProtection="1">
      <alignment horizontal="center" vertical="center" wrapText="1"/>
      <protection hidden="1"/>
    </xf>
    <xf numFmtId="167" fontId="46" fillId="0" borderId="0" xfId="1" applyNumberFormat="1" applyFont="1" applyAlignment="1" applyProtection="1">
      <alignment horizontal="center" vertical="center" wrapText="1"/>
      <protection hidden="1"/>
    </xf>
    <xf numFmtId="0" fontId="70" fillId="0" borderId="0" xfId="0" applyFont="1" applyAlignment="1">
      <alignment horizontal="center" vertical="center" shrinkToFit="1"/>
    </xf>
    <xf numFmtId="0" fontId="71"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68"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49" fontId="46" fillId="0" borderId="0" xfId="1" applyNumberFormat="1" applyFont="1" applyAlignment="1" applyProtection="1">
      <alignment horizontal="center" vertical="center" wrapText="1"/>
      <protection hidden="1"/>
    </xf>
    <xf numFmtId="164" fontId="46" fillId="0" borderId="0" xfId="1" applyNumberFormat="1" applyFont="1" applyAlignment="1" applyProtection="1">
      <alignment horizontal="center" vertical="center" wrapText="1"/>
      <protection hidden="1"/>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24</xdr:row>
      <xdr:rowOff>47625</xdr:rowOff>
    </xdr:from>
    <xdr:to>
      <xdr:col>3</xdr:col>
      <xdr:colOff>47625</xdr:colOff>
      <xdr:row>28</xdr:row>
      <xdr:rowOff>95251</xdr:rowOff>
    </xdr:to>
    <xdr:pic>
      <xdr:nvPicPr>
        <xdr:cNvPr id="1025" name="Obrázek 2">
          <a:extLst>
            <a:ext uri="{FF2B5EF4-FFF2-40B4-BE49-F238E27FC236}">
              <a16:creationId xmlns:a16="http://schemas.microsoft.com/office/drawing/2014/main" id="{67EC3C38-E89E-3097-42F5-BA280DFE6DFF}"/>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50"/>
    <pageSetUpPr fitToPage="1"/>
  </sheetPr>
  <dimension ref="C1:H32"/>
  <sheetViews>
    <sheetView showGridLines="0" view="pageBreakPreview" zoomScale="132" zoomScaleNormal="100" zoomScaleSheetLayoutView="132" zoomScalePageLayoutView="19" workbookViewId="0">
      <pane ySplit="16" topLeftCell="A17" activePane="bottomLeft" state="frozen"/>
      <selection pane="bottomLeft" activeCell="D25" sqref="D25"/>
    </sheetView>
  </sheetViews>
  <sheetFormatPr baseColWidth="10" defaultColWidth="10.6640625" defaultRowHeight="13"/>
  <cols>
    <col min="1" max="2" width="3.83203125" style="28" customWidth="1"/>
    <col min="3" max="3" width="20.83203125" style="28" customWidth="1"/>
    <col min="4" max="4" width="40.83203125" style="28" customWidth="1"/>
    <col min="5" max="5" width="20.83203125" style="28" customWidth="1"/>
    <col min="6" max="6" width="40.83203125" style="28" customWidth="1"/>
    <col min="7" max="8" width="3.83203125" style="28" customWidth="1"/>
    <col min="9" max="9" width="27.5" style="28" customWidth="1"/>
    <col min="10" max="10" width="20" style="28" customWidth="1"/>
    <col min="11" max="16384" width="10.6640625" style="28"/>
  </cols>
  <sheetData>
    <row r="1" spans="3:8" ht="25.5" customHeight="1"/>
    <row r="2" spans="3:8" s="40" customFormat="1" ht="12.75" customHeight="1">
      <c r="C2" s="271" t="s">
        <v>124</v>
      </c>
      <c r="D2" s="271"/>
      <c r="E2" s="271"/>
      <c r="F2" s="271"/>
    </row>
    <row r="3" spans="3:8" ht="12.75" customHeight="1">
      <c r="C3" s="271"/>
      <c r="D3" s="271"/>
      <c r="E3" s="271"/>
      <c r="F3" s="271"/>
    </row>
    <row r="4" spans="3:8" s="40" customFormat="1" ht="51.75" customHeight="1">
      <c r="C4" s="266" t="s">
        <v>938</v>
      </c>
      <c r="D4" s="267"/>
      <c r="E4" s="267"/>
      <c r="F4" s="268"/>
    </row>
    <row r="5" spans="3:8" s="41" customFormat="1" ht="30" customHeight="1">
      <c r="C5" s="269" t="s">
        <v>125</v>
      </c>
      <c r="D5" s="269"/>
      <c r="E5" s="269"/>
      <c r="F5" s="269"/>
    </row>
    <row r="6" spans="3:8" s="42" customFormat="1" ht="15" customHeight="1">
      <c r="C6" s="240" t="s">
        <v>126</v>
      </c>
      <c r="D6" s="241"/>
      <c r="E6" s="242" t="s">
        <v>127</v>
      </c>
      <c r="F6" s="241"/>
    </row>
    <row r="7" spans="3:8" s="42" customFormat="1" ht="15" customHeight="1">
      <c r="C7" s="243" t="s">
        <v>128</v>
      </c>
      <c r="D7" s="244"/>
      <c r="E7" s="245" t="s">
        <v>129</v>
      </c>
      <c r="F7" s="246"/>
    </row>
    <row r="8" spans="3:8" s="42" customFormat="1" ht="15" customHeight="1">
      <c r="C8" s="243" t="s">
        <v>130</v>
      </c>
      <c r="D8" s="246"/>
      <c r="E8" s="245" t="s">
        <v>131</v>
      </c>
      <c r="F8" s="246"/>
    </row>
    <row r="9" spans="3:8" ht="12.75" customHeight="1">
      <c r="C9" s="247"/>
      <c r="D9" s="247"/>
      <c r="E9" s="247"/>
      <c r="F9" s="247"/>
      <c r="H9" s="43"/>
    </row>
    <row r="10" spans="3:8" s="42" customFormat="1" ht="13" customHeight="1">
      <c r="C10" s="270" t="s">
        <v>939</v>
      </c>
      <c r="D10" s="270"/>
      <c r="E10" s="270"/>
      <c r="F10" s="270"/>
    </row>
    <row r="11" spans="3:8" s="42" customFormat="1" ht="12.75" customHeight="1">
      <c r="C11" s="248"/>
      <c r="D11" s="248"/>
      <c r="E11" s="248"/>
      <c r="F11" s="248"/>
    </row>
    <row r="12" spans="3:8" s="42" customFormat="1" ht="20" customHeight="1">
      <c r="C12" s="249" t="s">
        <v>938</v>
      </c>
      <c r="D12" s="250"/>
      <c r="E12" s="251"/>
      <c r="F12" s="252"/>
    </row>
    <row r="13" spans="3:8" s="45" customFormat="1">
      <c r="C13" s="44"/>
      <c r="E13" s="46"/>
      <c r="F13" s="47"/>
      <c r="H13" s="48"/>
    </row>
    <row r="14" spans="3:8" s="45" customFormat="1">
      <c r="C14" s="49"/>
      <c r="E14" s="46"/>
      <c r="F14" s="50"/>
    </row>
    <row r="15" spans="3:8" s="45" customFormat="1">
      <c r="C15" s="49"/>
      <c r="E15" s="46"/>
      <c r="F15" s="50"/>
    </row>
    <row r="16" spans="3:8" s="45" customFormat="1" ht="16">
      <c r="C16" s="153" t="str">
        <f>Rekapitulace!D6</f>
        <v>S: Stavební úpravy kaple Bohnického ústavního hřbitova</v>
      </c>
      <c r="E16" s="46"/>
      <c r="F16" s="154">
        <f>Rekapitulace!E6</f>
        <v>0</v>
      </c>
    </row>
    <row r="17" spans="3:8" s="45" customFormat="1" ht="14">
      <c r="C17" s="158" t="str">
        <f>Rekapitulace!D7</f>
        <v>A.1: Stavební objekt</v>
      </c>
      <c r="E17" s="46"/>
      <c r="F17" s="159">
        <f>Rekapitulace!E7</f>
        <v>0</v>
      </c>
    </row>
    <row r="18" spans="3:8" s="45" customFormat="1">
      <c r="C18" s="163" t="str">
        <f>Rekapitulace!D8</f>
        <v>A.1.1: Architektonicko stavební řešení</v>
      </c>
      <c r="E18" s="46"/>
      <c r="F18" s="164">
        <f>Rekapitulace!E8</f>
        <v>0</v>
      </c>
    </row>
    <row r="19" spans="3:8" s="45" customFormat="1">
      <c r="C19" s="163" t="str">
        <f>Rekapitulace!D51</f>
        <v>A.1.2: Stavebně konstrukční řešení</v>
      </c>
      <c r="E19" s="46"/>
      <c r="F19" s="164">
        <f>Rekapitulace!E51</f>
        <v>0</v>
      </c>
    </row>
    <row r="20" spans="3:8" s="45" customFormat="1">
      <c r="C20" s="163" t="str">
        <f>Rekapitulace!D58</f>
        <v>A.1.99: Ostatní</v>
      </c>
      <c r="E20" s="46"/>
      <c r="F20" s="164">
        <f>Rekapitulace!E58</f>
        <v>0</v>
      </c>
    </row>
    <row r="21" spans="3:8" s="45" customFormat="1" ht="14">
      <c r="C21" s="158" t="str">
        <f>Rekapitulace!D65</f>
        <v>B.3: Inženýrské objekty</v>
      </c>
      <c r="E21" s="46"/>
      <c r="F21" s="159">
        <f>Rekapitulace!E65</f>
        <v>0</v>
      </c>
    </row>
    <row r="22" spans="3:8" s="45" customFormat="1">
      <c r="C22" s="163" t="str">
        <f>Rekapitulace!D66</f>
        <v>B.3.1: Dešťová přípojka kanalizace</v>
      </c>
      <c r="E22" s="46"/>
      <c r="F22" s="164">
        <f>Rekapitulace!E66</f>
        <v>0</v>
      </c>
    </row>
    <row r="23" spans="3:8" s="45" customFormat="1" ht="14">
      <c r="C23" s="158" t="str">
        <f>Rekapitulace!D71</f>
        <v>Z.Z.1: Vedlejší rozpočtové náklady</v>
      </c>
      <c r="E23" s="46"/>
      <c r="F23" s="159">
        <f>Rekapitulace!E71</f>
        <v>0</v>
      </c>
    </row>
    <row r="24" spans="3:8" s="45" customFormat="1">
      <c r="C24" s="163" t="str">
        <f>Rekapitulace!D72</f>
        <v>Z.Z.1.01: Vedlejší rozpočtové náklady</v>
      </c>
      <c r="E24" s="46"/>
      <c r="F24" s="164">
        <f>Rekapitulace!E72</f>
        <v>0</v>
      </c>
    </row>
    <row r="25" spans="3:8" s="45" customFormat="1" ht="14">
      <c r="C25" s="51"/>
      <c r="E25" s="46"/>
      <c r="F25" s="52"/>
    </row>
    <row r="26" spans="3:8" s="45" customFormat="1" ht="14">
      <c r="C26" s="51"/>
      <c r="E26" s="46"/>
      <c r="F26" s="52"/>
    </row>
    <row r="27" spans="3:8" s="45" customFormat="1" ht="14">
      <c r="C27" s="51"/>
      <c r="E27" s="46"/>
      <c r="F27" s="52"/>
    </row>
    <row r="28" spans="3:8" s="45" customFormat="1" ht="18.75" customHeight="1">
      <c r="E28" s="46"/>
      <c r="F28" s="52"/>
    </row>
    <row r="29" spans="3:8">
      <c r="C29" s="107" t="s">
        <v>133</v>
      </c>
      <c r="E29" s="55" t="s">
        <v>134</v>
      </c>
      <c r="F29" s="57">
        <f>Zakázka!O5</f>
        <v>0</v>
      </c>
    </row>
    <row r="30" spans="3:8">
      <c r="C30" s="108" t="s">
        <v>135</v>
      </c>
      <c r="E30" s="56" t="s">
        <v>4</v>
      </c>
      <c r="F30" s="58">
        <f>F29*0.21</f>
        <v>0</v>
      </c>
    </row>
    <row r="31" spans="3:8" ht="14">
      <c r="C31" s="108" t="s">
        <v>136</v>
      </c>
      <c r="E31" s="56"/>
      <c r="F31" s="58"/>
      <c r="H31" s="53"/>
    </row>
    <row r="32" spans="3:8" s="54" customFormat="1" ht="18">
      <c r="C32" s="108" t="s">
        <v>137</v>
      </c>
      <c r="E32" s="56" t="s">
        <v>138</v>
      </c>
      <c r="F32" s="58">
        <f>F29+F30</f>
        <v>0</v>
      </c>
    </row>
  </sheetData>
  <sheetProtection algorithmName="SHA-512" hashValue="4Uukx/BgFfHDmue7Z+HSFAk0WCQ3eksmtdefARU/kfQKJb5unSsa+ZmzaJG6RcvzKzR2JW5vRq9qJaJcMEMPhw==" saltValue="eGpA+tSaw7Rf3MBoTWlX8g==" spinCount="100000" sheet="1" objects="1" scenarios="1"/>
  <mergeCells count="5">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scale="92"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baseColWidth="10" defaultColWidth="9.1640625" defaultRowHeight="10"/>
  <cols>
    <col min="1" max="1" width="9.1640625" style="2" hidden="1" customWidth="1"/>
    <col min="2" max="2" width="4.6640625" style="2" customWidth="1"/>
    <col min="3" max="8" width="14.6640625" style="2" customWidth="1"/>
    <col min="9" max="9" width="9.1640625" style="2" customWidth="1"/>
    <col min="10" max="11" width="9.1640625" style="2"/>
    <col min="12" max="12" width="56" style="2" hidden="1" customWidth="1"/>
    <col min="13" max="16384" width="9.1640625" style="2"/>
  </cols>
  <sheetData>
    <row r="1" spans="1:12" ht="11">
      <c r="A1" s="7"/>
      <c r="B1" s="7"/>
      <c r="C1" s="111" t="s">
        <v>204</v>
      </c>
    </row>
    <row r="2" spans="1:12" ht="11">
      <c r="A2" s="12">
        <v>0</v>
      </c>
      <c r="C2" s="111" t="s">
        <v>205</v>
      </c>
    </row>
    <row r="3" spans="1:12" ht="11.25" customHeight="1">
      <c r="A3" s="12">
        <f t="array" ref="A3">INDEX(VAT_RATES,MATCH(0,COUNTIF($A$1:A2,VAT_RATES),0))</f>
        <v>21</v>
      </c>
      <c r="C3" s="111" t="s">
        <v>206</v>
      </c>
      <c r="D3" s="272" t="s">
        <v>207</v>
      </c>
      <c r="E3" s="273"/>
      <c r="F3" s="273"/>
      <c r="G3" s="273"/>
    </row>
    <row r="4" spans="1:12" ht="11.25" customHeight="1">
      <c r="A4" s="12" t="e">
        <f t="array" ref="A4">INDEX(VAT_RATES,MATCH(0,COUNTIF($A$1:A3,VAT_RATES),0))</f>
        <v>#N/A</v>
      </c>
      <c r="C4" s="112" t="s">
        <v>208</v>
      </c>
      <c r="D4" s="273"/>
      <c r="E4" s="273"/>
      <c r="F4" s="273"/>
      <c r="G4" s="273"/>
    </row>
    <row r="5" spans="1:12" ht="13">
      <c r="A5" s="12" t="e">
        <f t="array" ref="A5">INDEX(VAT_RATES,MATCH(0,COUNTIF($A$1:A4,VAT_RATES),0))</f>
        <v>#N/A</v>
      </c>
      <c r="C5" s="113"/>
      <c r="D5" s="114"/>
      <c r="E5" s="114"/>
      <c r="F5" s="114"/>
      <c r="G5" s="114"/>
      <c r="H5" s="114"/>
      <c r="L5" s="115"/>
    </row>
    <row r="6" spans="1:12" ht="12.75" customHeight="1">
      <c r="A6" s="12">
        <f>SUMIF(GROUP_ID,"",ITEM_PRICES)</f>
        <v>0</v>
      </c>
      <c r="C6" s="116"/>
      <c r="D6" s="116"/>
      <c r="E6" s="116"/>
      <c r="F6" s="116"/>
      <c r="G6" s="116"/>
      <c r="H6" s="116"/>
      <c r="K6" s="5"/>
      <c r="L6" s="5"/>
    </row>
    <row r="7" spans="1:12" s="109" customFormat="1" ht="15.25" customHeight="1">
      <c r="A7" s="109">
        <f>IF(ISNUMBER($A$3),SUMIF(VAT_RATES,$A$3,ITEM_PRICES),0)</f>
        <v>0</v>
      </c>
      <c r="C7" s="117"/>
      <c r="D7" s="118"/>
      <c r="E7" s="278" t="s">
        <v>209</v>
      </c>
      <c r="F7" s="278"/>
      <c r="G7" s="118"/>
      <c r="H7" s="118"/>
      <c r="I7" s="110"/>
      <c r="J7" s="119"/>
      <c r="K7" s="119"/>
      <c r="L7" s="120" t="s">
        <v>210</v>
      </c>
    </row>
    <row r="8" spans="1:12">
      <c r="A8" s="12">
        <f>IF(ISNUMBER($A$4),SUMIF(VAT_RATES,$A$4,ITEM_PRICES),0)</f>
        <v>0</v>
      </c>
      <c r="C8" s="116"/>
      <c r="D8" s="116"/>
      <c r="E8" s="116"/>
      <c r="F8" s="116"/>
      <c r="G8" s="116"/>
      <c r="H8" s="116"/>
      <c r="K8" s="5"/>
      <c r="L8" s="121">
        <f ca="1">CELL("width",E8)+CELL("width",F8)+CELL("width",G8)+CELL("width",H8)</f>
        <v>56</v>
      </c>
    </row>
    <row r="9" spans="1:12" customFormat="1" ht="13">
      <c r="A9">
        <f>IF(ISNUMBER($A$5),SUMIF(VAT_RATES,$A$5,ITEM_PRICES),0)</f>
        <v>0</v>
      </c>
      <c r="C9" s="1"/>
      <c r="D9" s="122" t="s">
        <v>211</v>
      </c>
      <c r="E9" s="279"/>
      <c r="F9" s="280"/>
      <c r="G9" s="280"/>
      <c r="H9" s="280"/>
      <c r="J9" s="124"/>
      <c r="K9" s="124"/>
      <c r="L9" s="123">
        <f>E9</f>
        <v>0</v>
      </c>
    </row>
    <row r="10" spans="1:12" customFormat="1" ht="14">
      <c r="A10" t="str">
        <f>IF($A7=0,"","DPH " &amp; $A3 &amp; " % ze základny: " &amp; TEXT($A7,"# ##0"))</f>
        <v/>
      </c>
      <c r="C10" s="1"/>
      <c r="D10" s="122" t="s">
        <v>212</v>
      </c>
      <c r="E10" s="280" t="s">
        <v>213</v>
      </c>
      <c r="F10" s="280"/>
      <c r="G10" s="280"/>
      <c r="H10" s="280"/>
      <c r="J10" s="124"/>
      <c r="K10" s="124"/>
      <c r="L10" s="123" t="str">
        <f>E10</f>
        <v>241218_BHRB</v>
      </c>
    </row>
    <row r="11" spans="1:12" customFormat="1" ht="13">
      <c r="A11" t="str">
        <f>IF($A8=0,"","DPH " &amp; $A4 &amp; " % ze základny: " &amp; TEXT($A8,"# ##0"))</f>
        <v/>
      </c>
      <c r="C11" s="1"/>
      <c r="D11" s="122" t="s">
        <v>214</v>
      </c>
      <c r="E11" s="279"/>
      <c r="F11" s="280"/>
      <c r="G11" s="280"/>
      <c r="H11" s="280"/>
      <c r="J11" s="124"/>
      <c r="K11" s="124"/>
      <c r="L11" s="123">
        <f>E11</f>
        <v>0</v>
      </c>
    </row>
    <row r="12" spans="1:12">
      <c r="A12" s="12" t="str">
        <f>IF($A9=0,"","DPH " &amp; $A5 &amp; " % ze základny: " &amp; TEXT($A9,"# ##0"))</f>
        <v/>
      </c>
      <c r="C12" s="125"/>
      <c r="D12" s="125"/>
      <c r="E12" s="125"/>
      <c r="F12" s="125"/>
      <c r="G12" s="125"/>
      <c r="H12" s="125"/>
      <c r="J12" s="5"/>
      <c r="K12" s="5"/>
    </row>
    <row r="13" spans="1:12">
      <c r="A13" s="12" t="str">
        <f>IF($A7=0,"",$A7*$A3/100)</f>
        <v/>
      </c>
      <c r="C13" s="116"/>
      <c r="D13" s="116"/>
      <c r="E13" s="116"/>
      <c r="F13" s="116"/>
      <c r="G13" s="116"/>
      <c r="H13" s="116"/>
      <c r="J13" s="5"/>
      <c r="K13" s="5"/>
    </row>
    <row r="14" spans="1:12" s="110" customFormat="1" ht="16">
      <c r="A14" s="110" t="str">
        <f>IF($A8=0,"",$A8*$A4/100)</f>
        <v/>
      </c>
      <c r="C14" s="109"/>
      <c r="D14" s="109"/>
      <c r="E14" s="276" t="s">
        <v>215</v>
      </c>
      <c r="F14" s="277"/>
      <c r="G14" s="109"/>
      <c r="H14" s="109"/>
      <c r="J14" s="119"/>
      <c r="K14" s="119"/>
    </row>
    <row r="15" spans="1:12">
      <c r="A15" s="12" t="str">
        <f>IF($A9=0,"",$A9*$A5/100)</f>
        <v/>
      </c>
      <c r="C15" s="116"/>
      <c r="D15" s="116"/>
      <c r="E15" s="116"/>
      <c r="F15" s="116"/>
      <c r="G15" s="116"/>
      <c r="H15" s="116"/>
      <c r="J15" s="5"/>
      <c r="K15" s="5"/>
    </row>
    <row r="16" spans="1:12" customFormat="1" ht="13">
      <c r="A16">
        <f>SUM(A13:A15)</f>
        <v>0</v>
      </c>
      <c r="C16" s="1"/>
      <c r="D16" s="122" t="s">
        <v>216</v>
      </c>
      <c r="E16" s="274" t="s">
        <v>217</v>
      </c>
      <c r="F16" s="275"/>
      <c r="G16" s="275"/>
      <c r="H16" s="275"/>
      <c r="J16" s="124"/>
      <c r="K16" s="124"/>
    </row>
    <row r="17" spans="1:12">
      <c r="A17" s="5"/>
      <c r="B17" s="5"/>
      <c r="C17" s="125"/>
      <c r="D17" s="125"/>
      <c r="E17" s="125"/>
      <c r="F17" s="125"/>
      <c r="G17" s="125"/>
      <c r="H17" s="125"/>
      <c r="J17" s="5"/>
      <c r="K17" s="5"/>
    </row>
    <row r="18" spans="1:12">
      <c r="C18" s="116"/>
      <c r="D18" s="116"/>
      <c r="E18" s="116"/>
      <c r="F18" s="116"/>
      <c r="G18" s="116"/>
      <c r="H18" s="116"/>
      <c r="J18" s="5"/>
      <c r="K18" s="5"/>
    </row>
    <row r="19" spans="1:12" s="110" customFormat="1" ht="16">
      <c r="C19" s="109"/>
      <c r="D19" s="127"/>
      <c r="E19" s="276" t="s">
        <v>218</v>
      </c>
      <c r="F19" s="277"/>
      <c r="G19" s="109"/>
      <c r="H19" s="109"/>
      <c r="J19" s="119"/>
      <c r="K19" s="119"/>
    </row>
    <row r="20" spans="1:12">
      <c r="C20" s="116"/>
      <c r="D20" s="116"/>
      <c r="E20" s="116"/>
      <c r="F20" s="116"/>
      <c r="G20" s="116"/>
      <c r="H20" s="116"/>
      <c r="J20" s="5"/>
      <c r="K20" s="5"/>
    </row>
    <row r="21" spans="1:12" customFormat="1" ht="13">
      <c r="C21" s="1"/>
      <c r="D21" s="122" t="s">
        <v>216</v>
      </c>
      <c r="E21" s="126" t="s">
        <v>217</v>
      </c>
      <c r="F21" s="126"/>
      <c r="G21" s="126"/>
      <c r="H21" s="126"/>
      <c r="J21" s="124"/>
      <c r="K21" s="124"/>
    </row>
    <row r="22" spans="1:12">
      <c r="C22" s="125"/>
      <c r="D22" s="125"/>
      <c r="E22" s="125"/>
      <c r="F22" s="125"/>
      <c r="G22" s="125"/>
      <c r="H22" s="125"/>
      <c r="J22" s="5"/>
      <c r="K22" s="5"/>
    </row>
    <row r="23" spans="1:12">
      <c r="C23" s="116"/>
      <c r="D23" s="128"/>
      <c r="E23" s="116"/>
      <c r="F23" s="116"/>
      <c r="G23" s="116"/>
      <c r="H23" s="116"/>
      <c r="J23" s="5"/>
      <c r="K23" s="5"/>
    </row>
    <row r="24" spans="1:12" s="110" customFormat="1" ht="16">
      <c r="C24" s="109"/>
      <c r="D24" s="127"/>
      <c r="E24" s="276" t="s">
        <v>219</v>
      </c>
      <c r="F24" s="277"/>
      <c r="G24" s="109"/>
      <c r="H24" s="109"/>
      <c r="J24" s="119"/>
      <c r="K24" s="119"/>
    </row>
    <row r="25" spans="1:12">
      <c r="C25" s="116"/>
      <c r="D25" s="128"/>
      <c r="E25" s="116"/>
      <c r="F25" s="116"/>
      <c r="G25" s="116"/>
      <c r="H25" s="116"/>
      <c r="J25" s="5"/>
      <c r="K25" s="5"/>
    </row>
    <row r="26" spans="1:12" customFormat="1" ht="13">
      <c r="C26" s="1"/>
      <c r="D26" s="122" t="s">
        <v>220</v>
      </c>
      <c r="E26" s="129">
        <f ca="1">INDIRECT("A6")</f>
        <v>0</v>
      </c>
      <c r="F26" s="4" t="s">
        <v>221</v>
      </c>
      <c r="G26" s="1"/>
      <c r="H26" s="1"/>
      <c r="I26" s="130"/>
      <c r="J26" s="124"/>
      <c r="K26" s="124"/>
      <c r="L26" s="124"/>
    </row>
    <row r="27" spans="1:12" customFormat="1" ht="13">
      <c r="C27" s="1"/>
      <c r="D27" s="122" t="s">
        <v>222</v>
      </c>
      <c r="E27" s="131">
        <f ca="1">INDIRECT("A16")</f>
        <v>0</v>
      </c>
      <c r="F27" s="1" t="str">
        <f>F26</f>
        <v>Kč</v>
      </c>
      <c r="G27" s="1"/>
      <c r="H27" s="1"/>
      <c r="I27" s="130"/>
      <c r="J27" s="124"/>
      <c r="K27" s="124"/>
      <c r="L27" s="132"/>
    </row>
    <row r="28" spans="1:12" customFormat="1" ht="13">
      <c r="C28" s="1"/>
      <c r="D28" s="122" t="s">
        <v>223</v>
      </c>
      <c r="E28" s="131">
        <f ca="1">E26+E27</f>
        <v>0</v>
      </c>
      <c r="F28" s="1" t="str">
        <f>F26</f>
        <v>Kč</v>
      </c>
      <c r="G28" s="1"/>
      <c r="H28" s="1"/>
      <c r="I28" s="130"/>
      <c r="J28" s="124"/>
      <c r="K28" s="124"/>
      <c r="L28" s="124"/>
    </row>
    <row r="29" spans="1:12">
      <c r="C29" s="133"/>
      <c r="D29" s="133"/>
      <c r="E29" s="133"/>
      <c r="F29" s="133"/>
      <c r="G29" s="133"/>
      <c r="H29" s="133"/>
    </row>
    <row r="30" spans="1:12">
      <c r="C30" s="7"/>
    </row>
    <row r="31" spans="1:12">
      <c r="C31" s="7"/>
    </row>
    <row r="32" spans="1:12">
      <c r="C32" s="7"/>
    </row>
    <row r="33" spans="3:3">
      <c r="C33" s="7"/>
    </row>
    <row r="34" spans="3:3">
      <c r="C34" s="7"/>
    </row>
    <row r="35" spans="3:3">
      <c r="C35" s="7"/>
    </row>
    <row r="36" spans="3:3">
      <c r="C36" s="7"/>
    </row>
    <row r="37" spans="3:3">
      <c r="C37" s="7"/>
    </row>
    <row r="38" spans="3:3">
      <c r="C38" s="7"/>
    </row>
    <row r="39" spans="3:3">
      <c r="C39" s="7"/>
    </row>
    <row r="40" spans="3:3">
      <c r="C40" s="7"/>
    </row>
    <row r="41" spans="3:3">
      <c r="C41" s="7"/>
    </row>
    <row r="42" spans="3:3">
      <c r="C42" s="7"/>
    </row>
    <row r="43" spans="3:3">
      <c r="C43" s="7"/>
    </row>
    <row r="44" spans="3:3">
      <c r="C44" s="7"/>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DB24E-4C69-314E-871B-A43813D30364}">
  <sheetPr codeName="List3">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pane="bottomLeft"/>
    </sheetView>
  </sheetViews>
  <sheetFormatPr baseColWidth="10" defaultColWidth="8.83203125" defaultRowHeight="13"/>
  <cols>
    <col min="1" max="1" width="4" style="28" customWidth="1"/>
    <col min="2" max="2" width="4" style="67" customWidth="1"/>
    <col min="3" max="3" width="120" style="34" customWidth="1"/>
    <col min="4" max="4" width="4" style="16" customWidth="1"/>
    <col min="5" max="5" width="4" style="28" customWidth="1"/>
    <col min="6" max="16384" width="8.83203125" style="28"/>
  </cols>
  <sheetData>
    <row r="1" spans="2:26" s="26" customFormat="1">
      <c r="B1" s="63"/>
      <c r="C1" s="25"/>
      <c r="D1" s="21"/>
    </row>
    <row r="2" spans="2:26" s="26" customFormat="1" ht="14.25" customHeight="1">
      <c r="B2" s="63"/>
      <c r="D2" s="21"/>
    </row>
    <row r="3" spans="2:26" s="26" customFormat="1" ht="14.25" customHeight="1">
      <c r="B3" s="63"/>
      <c r="C3" s="59"/>
      <c r="D3" s="21"/>
    </row>
    <row r="4" spans="2:26" s="26" customFormat="1" ht="14.25" customHeight="1">
      <c r="B4" s="63"/>
      <c r="C4" s="60" t="s">
        <v>114</v>
      </c>
      <c r="D4" s="21"/>
    </row>
    <row r="5" spans="2:26">
      <c r="B5" s="63"/>
      <c r="C5" s="61"/>
      <c r="D5" s="21"/>
    </row>
    <row r="6" spans="2:26">
      <c r="B6" s="62">
        <v>1</v>
      </c>
      <c r="C6" s="68" t="s">
        <v>115</v>
      </c>
      <c r="D6" s="20"/>
      <c r="E6" s="29"/>
      <c r="F6" s="29"/>
      <c r="G6" s="29"/>
      <c r="H6" s="29"/>
      <c r="I6" s="29"/>
      <c r="J6" s="29"/>
      <c r="K6" s="30"/>
      <c r="L6" s="30"/>
      <c r="M6" s="30"/>
      <c r="N6" s="30"/>
      <c r="O6" s="30"/>
      <c r="P6" s="30"/>
      <c r="Q6" s="30"/>
      <c r="R6" s="30"/>
      <c r="S6" s="30"/>
      <c r="T6" s="30"/>
      <c r="U6" s="30"/>
      <c r="V6" s="30"/>
      <c r="W6" s="30"/>
      <c r="X6" s="30"/>
      <c r="Y6" s="30"/>
      <c r="Z6" s="30"/>
    </row>
    <row r="7" spans="2:26">
      <c r="B7" s="62">
        <v>2</v>
      </c>
      <c r="C7" s="68" t="s">
        <v>116</v>
      </c>
      <c r="D7" s="20"/>
      <c r="E7" s="29"/>
      <c r="F7" s="29"/>
      <c r="G7" s="29"/>
      <c r="H7" s="29"/>
      <c r="I7" s="29"/>
      <c r="J7" s="29"/>
      <c r="K7" s="30"/>
      <c r="L7" s="30"/>
      <c r="M7" s="30"/>
      <c r="N7" s="30"/>
      <c r="O7" s="30"/>
      <c r="P7" s="30"/>
      <c r="Q7" s="30"/>
      <c r="R7" s="30"/>
      <c r="S7" s="30"/>
      <c r="T7" s="30"/>
      <c r="U7" s="30"/>
      <c r="V7" s="30"/>
      <c r="W7" s="30"/>
      <c r="X7" s="30"/>
      <c r="Y7" s="30"/>
      <c r="Z7" s="30"/>
    </row>
    <row r="8" spans="2:26">
      <c r="B8" s="62">
        <v>3</v>
      </c>
      <c r="C8" s="68" t="s">
        <v>117</v>
      </c>
      <c r="D8" s="20"/>
      <c r="E8" s="29"/>
      <c r="F8" s="29"/>
      <c r="G8" s="29"/>
      <c r="H8" s="29"/>
      <c r="I8" s="29"/>
      <c r="J8" s="29"/>
      <c r="K8" s="30"/>
      <c r="L8" s="30"/>
      <c r="M8" s="30"/>
      <c r="N8" s="30"/>
      <c r="O8" s="30"/>
      <c r="P8" s="30"/>
      <c r="Q8" s="30"/>
      <c r="R8" s="30"/>
      <c r="S8" s="30"/>
      <c r="T8" s="30"/>
      <c r="U8" s="30"/>
      <c r="V8" s="30"/>
      <c r="W8" s="30"/>
      <c r="X8" s="30"/>
      <c r="Y8" s="30"/>
      <c r="Z8" s="30"/>
    </row>
    <row r="9" spans="2:26">
      <c r="B9" s="62">
        <v>4</v>
      </c>
      <c r="C9" s="68" t="s">
        <v>118</v>
      </c>
      <c r="D9" s="20"/>
      <c r="E9" s="29"/>
      <c r="F9" s="29"/>
      <c r="G9" s="29"/>
      <c r="H9" s="29"/>
      <c r="I9" s="29"/>
      <c r="J9" s="29"/>
      <c r="K9" s="30"/>
      <c r="L9" s="30"/>
      <c r="M9" s="30"/>
      <c r="N9" s="30"/>
      <c r="O9" s="30"/>
      <c r="P9" s="30"/>
      <c r="Q9" s="30"/>
      <c r="R9" s="30"/>
      <c r="S9" s="30"/>
      <c r="T9" s="30"/>
      <c r="U9" s="30"/>
      <c r="V9" s="30"/>
      <c r="W9" s="30"/>
      <c r="X9" s="30"/>
      <c r="Y9" s="30"/>
      <c r="Z9" s="30"/>
    </row>
    <row r="10" spans="2:26">
      <c r="B10" s="62">
        <v>5</v>
      </c>
      <c r="C10" s="68" t="s">
        <v>119</v>
      </c>
      <c r="D10" s="20"/>
      <c r="E10" s="29"/>
      <c r="F10" s="29"/>
      <c r="G10" s="29"/>
      <c r="H10" s="29"/>
      <c r="I10" s="29"/>
      <c r="J10" s="29"/>
      <c r="K10" s="30"/>
      <c r="L10" s="30"/>
      <c r="M10" s="30"/>
      <c r="N10" s="30"/>
      <c r="O10" s="30"/>
      <c r="P10" s="30"/>
      <c r="Q10" s="30"/>
      <c r="R10" s="30"/>
      <c r="S10" s="30"/>
      <c r="T10" s="30"/>
      <c r="U10" s="30"/>
      <c r="V10" s="30"/>
      <c r="W10" s="30"/>
      <c r="X10" s="30"/>
      <c r="Y10" s="30"/>
      <c r="Z10" s="30"/>
    </row>
    <row r="11" spans="2:26">
      <c r="B11" s="62">
        <v>6</v>
      </c>
      <c r="C11" s="68" t="s">
        <v>120</v>
      </c>
      <c r="D11" s="20"/>
      <c r="E11" s="29"/>
      <c r="F11" s="29"/>
      <c r="G11" s="29"/>
      <c r="H11" s="29"/>
      <c r="I11" s="29"/>
      <c r="J11" s="29"/>
      <c r="K11" s="30"/>
      <c r="L11" s="30"/>
      <c r="M11" s="30"/>
      <c r="N11" s="30"/>
      <c r="O11" s="30"/>
      <c r="P11" s="30"/>
      <c r="Q11" s="30"/>
      <c r="R11" s="30"/>
      <c r="S11" s="30"/>
      <c r="T11" s="30"/>
      <c r="U11" s="30"/>
      <c r="V11" s="30"/>
      <c r="W11" s="30"/>
      <c r="X11" s="30"/>
      <c r="Y11" s="30"/>
      <c r="Z11" s="30"/>
    </row>
    <row r="12" spans="2:26" s="34" customFormat="1" ht="15" customHeight="1">
      <c r="B12" s="63"/>
      <c r="C12" s="31"/>
      <c r="D12" s="21"/>
      <c r="E12" s="32"/>
      <c r="F12" s="32"/>
      <c r="G12" s="32"/>
      <c r="H12" s="32"/>
      <c r="I12" s="32"/>
      <c r="J12" s="32"/>
      <c r="K12" s="33"/>
      <c r="L12" s="33"/>
      <c r="M12" s="33"/>
      <c r="N12" s="33"/>
      <c r="O12" s="33"/>
      <c r="P12" s="33"/>
      <c r="Q12" s="33"/>
      <c r="R12" s="33"/>
      <c r="S12" s="33"/>
      <c r="T12" s="33"/>
      <c r="U12" s="33"/>
      <c r="V12" s="33"/>
      <c r="W12" s="33"/>
      <c r="X12" s="33"/>
      <c r="Y12" s="33"/>
      <c r="Z12" s="33"/>
    </row>
    <row r="13" spans="2:26">
      <c r="B13" s="63"/>
      <c r="D13" s="21"/>
    </row>
    <row r="14" spans="2:26">
      <c r="B14" s="63"/>
      <c r="D14" s="21"/>
    </row>
    <row r="15" spans="2:26">
      <c r="B15" s="63"/>
      <c r="D15" s="21"/>
    </row>
    <row r="16" spans="2:26">
      <c r="B16" s="63"/>
      <c r="D16" s="21"/>
    </row>
    <row r="17" spans="2:4">
      <c r="B17" s="63"/>
      <c r="D17" s="21"/>
    </row>
    <row r="18" spans="2:4">
      <c r="B18" s="63"/>
      <c r="D18" s="21"/>
    </row>
    <row r="19" spans="2:4">
      <c r="B19" s="63"/>
      <c r="D19" s="21"/>
    </row>
    <row r="20" spans="2:4">
      <c r="B20" s="63"/>
      <c r="D20" s="21"/>
    </row>
    <row r="21" spans="2:4">
      <c r="B21" s="63"/>
      <c r="D21" s="21"/>
    </row>
    <row r="22" spans="2:4">
      <c r="B22" s="63"/>
      <c r="D22" s="21"/>
    </row>
    <row r="23" spans="2:4">
      <c r="B23" s="63"/>
      <c r="D23" s="21"/>
    </row>
    <row r="24" spans="2:4">
      <c r="B24" s="64"/>
      <c r="D24" s="35"/>
    </row>
    <row r="25" spans="2:4">
      <c r="B25" s="65"/>
      <c r="D25" s="22"/>
    </row>
    <row r="26" spans="2:4">
      <c r="B26" s="63"/>
      <c r="D26" s="21"/>
    </row>
    <row r="27" spans="2:4">
      <c r="B27" s="63"/>
      <c r="D27" s="21"/>
    </row>
    <row r="28" spans="2:4">
      <c r="B28" s="63"/>
      <c r="D28" s="21"/>
    </row>
    <row r="29" spans="2:4">
      <c r="B29" s="63"/>
      <c r="D29" s="21"/>
    </row>
    <row r="30" spans="2:4">
      <c r="B30" s="63"/>
      <c r="D30" s="21"/>
    </row>
    <row r="31" spans="2:4">
      <c r="B31" s="64"/>
      <c r="D31" s="35"/>
    </row>
    <row r="32" spans="2:4">
      <c r="B32" s="65"/>
      <c r="D32" s="22"/>
    </row>
    <row r="33" spans="2:4">
      <c r="B33" s="63"/>
      <c r="D33" s="21"/>
    </row>
    <row r="34" spans="2:4">
      <c r="B34" s="63"/>
      <c r="D34" s="21"/>
    </row>
    <row r="35" spans="2:4">
      <c r="B35" s="63"/>
      <c r="D35" s="21"/>
    </row>
    <row r="36" spans="2:4">
      <c r="B36" s="63"/>
      <c r="D36" s="21"/>
    </row>
    <row r="37" spans="2:4">
      <c r="B37" s="63"/>
      <c r="D37" s="21"/>
    </row>
    <row r="38" spans="2:4">
      <c r="B38" s="63"/>
      <c r="D38" s="21"/>
    </row>
    <row r="39" spans="2:4">
      <c r="B39" s="63"/>
      <c r="D39" s="21"/>
    </row>
    <row r="40" spans="2:4">
      <c r="B40" s="63"/>
      <c r="D40" s="21"/>
    </row>
    <row r="41" spans="2:4">
      <c r="B41" s="63"/>
      <c r="D41" s="21"/>
    </row>
    <row r="42" spans="2:4">
      <c r="B42" s="63"/>
      <c r="D42" s="21"/>
    </row>
    <row r="43" spans="2:4">
      <c r="B43" s="63"/>
      <c r="D43" s="21"/>
    </row>
    <row r="44" spans="2:4">
      <c r="B44" s="64"/>
      <c r="D44" s="35"/>
    </row>
    <row r="45" spans="2:4">
      <c r="B45" s="65"/>
      <c r="D45" s="22"/>
    </row>
    <row r="46" spans="2:4">
      <c r="B46" s="63"/>
      <c r="D46" s="21"/>
    </row>
    <row r="47" spans="2:4">
      <c r="B47" s="64"/>
      <c r="D47" s="35"/>
    </row>
    <row r="48" spans="2:4">
      <c r="B48" s="65"/>
      <c r="D48" s="22"/>
    </row>
    <row r="49" spans="2:4">
      <c r="B49" s="63"/>
      <c r="D49" s="21"/>
    </row>
    <row r="50" spans="2:4">
      <c r="B50" s="63"/>
      <c r="D50" s="21"/>
    </row>
    <row r="51" spans="2:4">
      <c r="B51" s="63"/>
      <c r="D51" s="21"/>
    </row>
    <row r="52" spans="2:4">
      <c r="B52" s="63"/>
      <c r="D52" s="21"/>
    </row>
    <row r="53" spans="2:4">
      <c r="B53" s="63"/>
      <c r="D53" s="21"/>
    </row>
    <row r="54" spans="2:4">
      <c r="B54" s="63"/>
      <c r="D54" s="21"/>
    </row>
    <row r="55" spans="2:4">
      <c r="B55" s="63"/>
      <c r="D55" s="21"/>
    </row>
    <row r="56" spans="2:4">
      <c r="B56" s="64"/>
      <c r="D56" s="35"/>
    </row>
    <row r="57" spans="2:4">
      <c r="B57" s="65"/>
      <c r="D57" s="22"/>
    </row>
    <row r="58" spans="2:4">
      <c r="B58" s="63"/>
      <c r="D58" s="21"/>
    </row>
    <row r="59" spans="2:4">
      <c r="B59" s="63"/>
      <c r="D59" s="21"/>
    </row>
    <row r="60" spans="2:4">
      <c r="B60" s="63"/>
      <c r="D60" s="21"/>
    </row>
    <row r="61" spans="2:4">
      <c r="B61" s="63"/>
      <c r="D61" s="21"/>
    </row>
    <row r="62" spans="2:4">
      <c r="B62" s="63"/>
      <c r="D62" s="21"/>
    </row>
    <row r="63" spans="2:4">
      <c r="B63" s="64"/>
      <c r="D63" s="35"/>
    </row>
    <row r="64" spans="2:4">
      <c r="B64" s="65"/>
      <c r="D64" s="22"/>
    </row>
    <row r="65" spans="2:4">
      <c r="B65" s="63"/>
      <c r="D65" s="21"/>
    </row>
    <row r="66" spans="2:4">
      <c r="B66" s="63"/>
      <c r="D66" s="21"/>
    </row>
    <row r="67" spans="2:4">
      <c r="B67" s="63"/>
      <c r="D67" s="21"/>
    </row>
    <row r="68" spans="2:4">
      <c r="B68" s="63"/>
      <c r="D68" s="21"/>
    </row>
    <row r="69" spans="2:4">
      <c r="B69" s="64"/>
      <c r="D69" s="35"/>
    </row>
    <row r="70" spans="2:4">
      <c r="B70" s="65"/>
      <c r="D70" s="22"/>
    </row>
    <row r="71" spans="2:4">
      <c r="B71" s="63"/>
      <c r="D71" s="21"/>
    </row>
    <row r="72" spans="2:4">
      <c r="B72" s="63"/>
      <c r="D72" s="21"/>
    </row>
    <row r="73" spans="2:4">
      <c r="B73" s="63"/>
      <c r="D73" s="21"/>
    </row>
    <row r="74" spans="2:4">
      <c r="B74" s="63"/>
      <c r="D74" s="21"/>
    </row>
    <row r="75" spans="2:4">
      <c r="B75" s="63"/>
      <c r="D75" s="21"/>
    </row>
    <row r="76" spans="2:4">
      <c r="B76" s="63"/>
      <c r="D76" s="21"/>
    </row>
    <row r="77" spans="2:4">
      <c r="B77" s="63"/>
      <c r="D77" s="21"/>
    </row>
    <row r="78" spans="2:4">
      <c r="B78" s="63"/>
      <c r="D78" s="21"/>
    </row>
    <row r="79" spans="2:4">
      <c r="B79" s="63"/>
      <c r="D79" s="21"/>
    </row>
    <row r="80" spans="2:4">
      <c r="B80" s="64"/>
      <c r="D80" s="35"/>
    </row>
    <row r="81" spans="2:4">
      <c r="B81" s="65"/>
      <c r="D81" s="22"/>
    </row>
    <row r="82" spans="2:4">
      <c r="B82" s="63"/>
      <c r="D82" s="21"/>
    </row>
    <row r="83" spans="2:4">
      <c r="B83" s="63"/>
      <c r="D83" s="21"/>
    </row>
    <row r="84" spans="2:4">
      <c r="B84" s="63"/>
      <c r="D84" s="21"/>
    </row>
    <row r="85" spans="2:4">
      <c r="B85" s="63"/>
      <c r="D85" s="21"/>
    </row>
    <row r="86" spans="2:4">
      <c r="B86" s="63"/>
      <c r="D86" s="21"/>
    </row>
    <row r="87" spans="2:4">
      <c r="B87" s="63"/>
      <c r="D87" s="21"/>
    </row>
    <row r="88" spans="2:4">
      <c r="B88" s="63"/>
      <c r="D88" s="21"/>
    </row>
    <row r="89" spans="2:4">
      <c r="B89" s="63"/>
      <c r="D89" s="21"/>
    </row>
    <row r="90" spans="2:4">
      <c r="B90" s="63"/>
      <c r="D90" s="21"/>
    </row>
    <row r="91" spans="2:4">
      <c r="B91" s="64"/>
      <c r="D91" s="35"/>
    </row>
    <row r="92" spans="2:4">
      <c r="B92" s="65"/>
      <c r="D92" s="22"/>
    </row>
    <row r="93" spans="2:4">
      <c r="B93" s="63"/>
      <c r="D93" s="21"/>
    </row>
    <row r="94" spans="2:4">
      <c r="B94" s="63"/>
      <c r="D94" s="21"/>
    </row>
    <row r="95" spans="2:4">
      <c r="B95" s="63"/>
      <c r="D95" s="21"/>
    </row>
    <row r="96" spans="2:4">
      <c r="B96" s="64"/>
      <c r="D96" s="35"/>
    </row>
    <row r="97" spans="2:4">
      <c r="B97" s="65"/>
      <c r="D97" s="22"/>
    </row>
    <row r="98" spans="2:4">
      <c r="B98" s="63"/>
      <c r="D98" s="21"/>
    </row>
    <row r="99" spans="2:4">
      <c r="B99" s="63"/>
      <c r="D99" s="21"/>
    </row>
    <row r="100" spans="2:4">
      <c r="B100" s="63"/>
      <c r="D100" s="21"/>
    </row>
    <row r="101" spans="2:4">
      <c r="B101" s="63"/>
      <c r="D101" s="21"/>
    </row>
    <row r="102" spans="2:4">
      <c r="B102" s="64"/>
      <c r="D102" s="35"/>
    </row>
    <row r="103" spans="2:4">
      <c r="B103" s="65"/>
      <c r="D103" s="22"/>
    </row>
    <row r="104" spans="2:4">
      <c r="B104" s="63"/>
      <c r="D104" s="21"/>
    </row>
    <row r="105" spans="2:4">
      <c r="B105" s="63"/>
      <c r="D105" s="21"/>
    </row>
    <row r="106" spans="2:4">
      <c r="B106" s="63"/>
      <c r="D106" s="21"/>
    </row>
    <row r="107" spans="2:4">
      <c r="B107" s="63"/>
      <c r="D107" s="21"/>
    </row>
    <row r="108" spans="2:4">
      <c r="B108" s="63"/>
      <c r="D108" s="21"/>
    </row>
    <row r="109" spans="2:4">
      <c r="B109" s="63"/>
      <c r="D109" s="21"/>
    </row>
    <row r="110" spans="2:4">
      <c r="B110" s="63"/>
      <c r="D110" s="21"/>
    </row>
    <row r="111" spans="2:4">
      <c r="B111" s="64"/>
      <c r="D111" s="35"/>
    </row>
    <row r="112" spans="2:4">
      <c r="B112" s="65"/>
      <c r="D112" s="22"/>
    </row>
    <row r="113" spans="2:4">
      <c r="B113" s="63"/>
      <c r="D113" s="21"/>
    </row>
    <row r="114" spans="2:4">
      <c r="B114" s="63"/>
      <c r="D114" s="21"/>
    </row>
    <row r="115" spans="2:4">
      <c r="B115" s="63"/>
      <c r="D115" s="21"/>
    </row>
    <row r="116" spans="2:4">
      <c r="B116" s="63"/>
      <c r="D116" s="21"/>
    </row>
    <row r="117" spans="2:4">
      <c r="B117" s="63"/>
      <c r="D117" s="21"/>
    </row>
    <row r="118" spans="2:4">
      <c r="B118" s="63"/>
      <c r="D118" s="21"/>
    </row>
    <row r="119" spans="2:4">
      <c r="B119" s="63"/>
      <c r="D119" s="21"/>
    </row>
    <row r="120" spans="2:4">
      <c r="B120" s="63"/>
      <c r="D120" s="21"/>
    </row>
    <row r="121" spans="2:4">
      <c r="B121" s="63"/>
      <c r="D121" s="21"/>
    </row>
    <row r="122" spans="2:4">
      <c r="B122" s="63"/>
      <c r="D122" s="21"/>
    </row>
    <row r="123" spans="2:4">
      <c r="B123" s="63"/>
      <c r="D123" s="21"/>
    </row>
    <row r="124" spans="2:4">
      <c r="B124" s="63"/>
      <c r="D124" s="21"/>
    </row>
    <row r="125" spans="2:4">
      <c r="B125" s="64"/>
      <c r="D125" s="35"/>
    </row>
    <row r="126" spans="2:4">
      <c r="B126" s="65"/>
      <c r="D126" s="22"/>
    </row>
    <row r="127" spans="2:4">
      <c r="B127" s="63"/>
      <c r="D127" s="21"/>
    </row>
    <row r="128" spans="2:4">
      <c r="B128" s="63"/>
      <c r="D128" s="21"/>
    </row>
    <row r="129" spans="2:4">
      <c r="B129" s="63"/>
      <c r="D129" s="21"/>
    </row>
    <row r="130" spans="2:4">
      <c r="B130" s="63"/>
      <c r="D130" s="21"/>
    </row>
    <row r="131" spans="2:4">
      <c r="B131" s="63"/>
      <c r="D131" s="21"/>
    </row>
    <row r="132" spans="2:4">
      <c r="B132" s="63"/>
      <c r="D132" s="21"/>
    </row>
    <row r="133" spans="2:4">
      <c r="B133" s="64"/>
      <c r="D133" s="35"/>
    </row>
    <row r="134" spans="2:4">
      <c r="B134" s="65"/>
      <c r="D134" s="22"/>
    </row>
    <row r="135" spans="2:4">
      <c r="B135" s="63"/>
      <c r="D135" s="21"/>
    </row>
    <row r="136" spans="2:4">
      <c r="B136" s="63"/>
      <c r="D136" s="21"/>
    </row>
    <row r="137" spans="2:4">
      <c r="B137" s="63"/>
      <c r="D137" s="21"/>
    </row>
    <row r="138" spans="2:4">
      <c r="B138" s="63"/>
      <c r="D138" s="21"/>
    </row>
    <row r="139" spans="2:4">
      <c r="B139" s="63"/>
      <c r="D139" s="21"/>
    </row>
    <row r="140" spans="2:4">
      <c r="B140" s="63"/>
      <c r="D140" s="21"/>
    </row>
    <row r="141" spans="2:4">
      <c r="B141" s="64"/>
      <c r="D141" s="35"/>
    </row>
    <row r="142" spans="2:4">
      <c r="B142" s="65"/>
      <c r="D142" s="22"/>
    </row>
    <row r="143" spans="2:4">
      <c r="B143" s="63"/>
      <c r="D143" s="21"/>
    </row>
    <row r="144" spans="2:4">
      <c r="B144" s="63"/>
      <c r="D144" s="21"/>
    </row>
    <row r="145" spans="2:4">
      <c r="B145" s="63"/>
      <c r="D145" s="21"/>
    </row>
    <row r="146" spans="2:4">
      <c r="B146" s="63"/>
      <c r="D146" s="21"/>
    </row>
    <row r="147" spans="2:4">
      <c r="B147" s="64"/>
      <c r="D147" s="35"/>
    </row>
    <row r="148" spans="2:4">
      <c r="B148" s="65"/>
      <c r="D148" s="22"/>
    </row>
    <row r="149" spans="2:4">
      <c r="B149" s="63"/>
      <c r="D149" s="21"/>
    </row>
    <row r="150" spans="2:4">
      <c r="B150" s="63"/>
      <c r="D150" s="21"/>
    </row>
    <row r="151" spans="2:4">
      <c r="B151" s="63"/>
      <c r="D151" s="21"/>
    </row>
    <row r="152" spans="2:4">
      <c r="B152" s="64"/>
      <c r="D152" s="35"/>
    </row>
    <row r="153" spans="2:4">
      <c r="B153" s="65"/>
      <c r="D153" s="22"/>
    </row>
    <row r="154" spans="2:4">
      <c r="B154" s="63"/>
      <c r="D154" s="21"/>
    </row>
    <row r="155" spans="2:4">
      <c r="B155" s="63"/>
      <c r="D155" s="21"/>
    </row>
    <row r="156" spans="2:4">
      <c r="B156" s="63"/>
      <c r="D156" s="21"/>
    </row>
    <row r="157" spans="2:4">
      <c r="B157" s="63"/>
      <c r="D157" s="21"/>
    </row>
    <row r="158" spans="2:4">
      <c r="B158" s="63"/>
      <c r="D158" s="21"/>
    </row>
    <row r="159" spans="2:4">
      <c r="B159" s="63"/>
      <c r="D159" s="21"/>
    </row>
    <row r="160" spans="2:4">
      <c r="B160" s="63"/>
      <c r="D160" s="21"/>
    </row>
    <row r="161" spans="2:4">
      <c r="B161" s="64"/>
      <c r="D161" s="35"/>
    </row>
    <row r="162" spans="2:4">
      <c r="B162" s="65"/>
      <c r="D162" s="22"/>
    </row>
    <row r="163" spans="2:4">
      <c r="B163" s="63"/>
      <c r="D163" s="21"/>
    </row>
    <row r="164" spans="2:4">
      <c r="B164" s="64"/>
      <c r="D164" s="35"/>
    </row>
    <row r="165" spans="2:4">
      <c r="B165" s="65"/>
      <c r="D165" s="22"/>
    </row>
    <row r="166" spans="2:4">
      <c r="B166" s="63"/>
      <c r="D166" s="21"/>
    </row>
    <row r="167" spans="2:4">
      <c r="B167" s="64"/>
      <c r="D167" s="35"/>
    </row>
    <row r="168" spans="2:4">
      <c r="B168" s="65"/>
      <c r="D168" s="22"/>
    </row>
    <row r="169" spans="2:4">
      <c r="B169" s="63"/>
      <c r="D169" s="21"/>
    </row>
    <row r="170" spans="2:4">
      <c r="B170" s="63"/>
      <c r="D170" s="21"/>
    </row>
    <row r="171" spans="2:4">
      <c r="B171" s="64"/>
      <c r="D171" s="35"/>
    </row>
    <row r="172" spans="2:4">
      <c r="B172" s="65"/>
      <c r="D172" s="22"/>
    </row>
    <row r="173" spans="2:4">
      <c r="B173" s="63"/>
      <c r="D173" s="21"/>
    </row>
    <row r="174" spans="2:4">
      <c r="B174" s="63"/>
      <c r="D174" s="21"/>
    </row>
    <row r="175" spans="2:4">
      <c r="B175" s="63"/>
      <c r="D175" s="21"/>
    </row>
    <row r="176" spans="2:4">
      <c r="B176" s="63"/>
      <c r="D176" s="21"/>
    </row>
    <row r="177" spans="2:4">
      <c r="B177" s="64"/>
      <c r="D177" s="35"/>
    </row>
    <row r="178" spans="2:4">
      <c r="B178" s="65"/>
      <c r="D178" s="22"/>
    </row>
    <row r="179" spans="2:4">
      <c r="B179" s="63"/>
      <c r="D179" s="21"/>
    </row>
    <row r="180" spans="2:4">
      <c r="B180" s="63"/>
      <c r="D180" s="21"/>
    </row>
    <row r="181" spans="2:4">
      <c r="B181" s="63"/>
      <c r="D181" s="21"/>
    </row>
    <row r="182" spans="2:4">
      <c r="B182" s="63"/>
      <c r="D182" s="21"/>
    </row>
    <row r="183" spans="2:4">
      <c r="B183" s="64"/>
      <c r="D183" s="35"/>
    </row>
    <row r="184" spans="2:4">
      <c r="B184" s="65"/>
      <c r="D184" s="22"/>
    </row>
    <row r="185" spans="2:4">
      <c r="B185" s="63"/>
      <c r="D185" s="21"/>
    </row>
    <row r="186" spans="2:4">
      <c r="B186" s="63"/>
      <c r="D186" s="21"/>
    </row>
    <row r="187" spans="2:4">
      <c r="B187" s="63"/>
      <c r="D187" s="21"/>
    </row>
    <row r="188" spans="2:4">
      <c r="B188" s="63"/>
      <c r="D188" s="21"/>
    </row>
    <row r="189" spans="2:4">
      <c r="B189" s="64"/>
      <c r="D189" s="35"/>
    </row>
    <row r="190" spans="2:4">
      <c r="B190" s="65"/>
      <c r="D190" s="22"/>
    </row>
    <row r="191" spans="2:4">
      <c r="B191" s="63"/>
      <c r="D191" s="21"/>
    </row>
    <row r="192" spans="2:4">
      <c r="B192" s="63"/>
      <c r="D192" s="21"/>
    </row>
    <row r="193" spans="2:4">
      <c r="B193" s="64"/>
      <c r="D193" s="35"/>
    </row>
    <row r="194" spans="2:4">
      <c r="B194" s="65"/>
      <c r="D194" s="22"/>
    </row>
    <row r="195" spans="2:4">
      <c r="B195" s="63"/>
      <c r="D195" s="21"/>
    </row>
    <row r="196" spans="2:4">
      <c r="B196" s="63"/>
      <c r="D196" s="21"/>
    </row>
    <row r="197" spans="2:4">
      <c r="B197" s="63"/>
      <c r="D197" s="21"/>
    </row>
    <row r="198" spans="2:4">
      <c r="B198" s="63"/>
      <c r="D198" s="21"/>
    </row>
    <row r="199" spans="2:4">
      <c r="B199" s="64"/>
      <c r="D199" s="35"/>
    </row>
    <row r="200" spans="2:4">
      <c r="B200" s="65"/>
      <c r="D200" s="22"/>
    </row>
    <row r="201" spans="2:4">
      <c r="B201" s="63"/>
      <c r="D201" s="21"/>
    </row>
    <row r="202" spans="2:4">
      <c r="B202" s="63"/>
      <c r="D202" s="21"/>
    </row>
    <row r="203" spans="2:4">
      <c r="B203" s="63"/>
      <c r="D203" s="21"/>
    </row>
    <row r="204" spans="2:4">
      <c r="B204" s="63"/>
      <c r="D204" s="21"/>
    </row>
    <row r="205" spans="2:4">
      <c r="B205" s="64"/>
      <c r="D205" s="35"/>
    </row>
    <row r="206" spans="2:4">
      <c r="B206" s="65"/>
      <c r="D206" s="22"/>
    </row>
    <row r="207" spans="2:4">
      <c r="B207" s="63"/>
      <c r="D207" s="21"/>
    </row>
    <row r="208" spans="2:4">
      <c r="B208" s="63"/>
      <c r="D208" s="21"/>
    </row>
    <row r="209" spans="2:4">
      <c r="B209" s="64"/>
      <c r="D209" s="35"/>
    </row>
    <row r="210" spans="2:4">
      <c r="B210" s="65"/>
      <c r="D210" s="22"/>
    </row>
    <row r="211" spans="2:4">
      <c r="B211" s="63"/>
      <c r="D211" s="21"/>
    </row>
    <row r="212" spans="2:4">
      <c r="B212" s="63"/>
      <c r="D212" s="21"/>
    </row>
    <row r="213" spans="2:4">
      <c r="B213" s="64"/>
      <c r="D213" s="35"/>
    </row>
    <row r="214" spans="2:4">
      <c r="B214" s="65"/>
      <c r="D214" s="22"/>
    </row>
    <row r="215" spans="2:4">
      <c r="B215" s="63"/>
      <c r="D215" s="21"/>
    </row>
    <row r="216" spans="2:4">
      <c r="B216" s="63"/>
      <c r="D216" s="21"/>
    </row>
    <row r="217" spans="2:4">
      <c r="B217" s="64"/>
      <c r="D217" s="35"/>
    </row>
    <row r="218" spans="2:4">
      <c r="B218" s="65"/>
      <c r="D218" s="22"/>
    </row>
    <row r="219" spans="2:4">
      <c r="B219" s="63"/>
      <c r="D219" s="21"/>
    </row>
    <row r="220" spans="2:4">
      <c r="B220" s="63"/>
      <c r="D220" s="21"/>
    </row>
    <row r="221" spans="2:4">
      <c r="B221" s="64"/>
      <c r="D221" s="35"/>
    </row>
    <row r="222" spans="2:4">
      <c r="B222" s="65"/>
      <c r="D222" s="22"/>
    </row>
    <row r="223" spans="2:4">
      <c r="B223" s="63"/>
      <c r="D223" s="21"/>
    </row>
    <row r="224" spans="2:4">
      <c r="B224" s="63"/>
      <c r="D224" s="21"/>
    </row>
    <row r="225" spans="2:4">
      <c r="B225" s="64"/>
      <c r="D225" s="35"/>
    </row>
    <row r="226" spans="2:4">
      <c r="B226" s="65"/>
      <c r="D226" s="22"/>
    </row>
    <row r="227" spans="2:4">
      <c r="B227" s="63"/>
      <c r="D227" s="21"/>
    </row>
    <row r="228" spans="2:4">
      <c r="B228" s="63"/>
      <c r="D228" s="21"/>
    </row>
    <row r="229" spans="2:4">
      <c r="B229" s="64"/>
      <c r="D229" s="35"/>
    </row>
    <row r="230" spans="2:4">
      <c r="B230" s="65"/>
      <c r="D230" s="22"/>
    </row>
    <row r="231" spans="2:4">
      <c r="B231" s="63"/>
      <c r="D231" s="21"/>
    </row>
    <row r="232" spans="2:4">
      <c r="B232" s="63"/>
      <c r="D232" s="21"/>
    </row>
    <row r="233" spans="2:4">
      <c r="B233" s="64"/>
      <c r="D233" s="35"/>
    </row>
    <row r="234" spans="2:4">
      <c r="B234" s="65"/>
      <c r="D234" s="22"/>
    </row>
    <row r="235" spans="2:4">
      <c r="B235" s="63"/>
      <c r="D235" s="21"/>
    </row>
    <row r="236" spans="2:4">
      <c r="B236" s="63"/>
      <c r="D236" s="21"/>
    </row>
    <row r="237" spans="2:4">
      <c r="B237" s="64"/>
      <c r="D237" s="35"/>
    </row>
    <row r="238" spans="2:4">
      <c r="B238" s="65"/>
      <c r="D238" s="22"/>
    </row>
    <row r="239" spans="2:4">
      <c r="B239" s="63"/>
      <c r="D239" s="21"/>
    </row>
    <row r="240" spans="2:4">
      <c r="B240" s="63"/>
      <c r="D240" s="21"/>
    </row>
    <row r="241" spans="2:4">
      <c r="B241" s="64"/>
      <c r="D241" s="35"/>
    </row>
    <row r="242" spans="2:4">
      <c r="B242" s="65"/>
      <c r="D242" s="22"/>
    </row>
    <row r="243" spans="2:4">
      <c r="B243" s="63"/>
      <c r="D243" s="21"/>
    </row>
    <row r="244" spans="2:4">
      <c r="B244" s="63"/>
      <c r="D244" s="21"/>
    </row>
    <row r="245" spans="2:4">
      <c r="B245" s="63"/>
      <c r="D245" s="21"/>
    </row>
    <row r="246" spans="2:4">
      <c r="B246" s="63"/>
      <c r="D246" s="21"/>
    </row>
    <row r="247" spans="2:4">
      <c r="B247" s="63"/>
      <c r="D247" s="21"/>
    </row>
    <row r="248" spans="2:4">
      <c r="B248" s="63"/>
      <c r="D248" s="21"/>
    </row>
    <row r="249" spans="2:4">
      <c r="B249" s="63"/>
      <c r="D249" s="21"/>
    </row>
    <row r="250" spans="2:4">
      <c r="B250" s="64"/>
      <c r="D250" s="35"/>
    </row>
    <row r="251" spans="2:4">
      <c r="B251" s="65"/>
      <c r="D251" s="22"/>
    </row>
    <row r="252" spans="2:4">
      <c r="B252" s="63"/>
      <c r="D252" s="21"/>
    </row>
    <row r="253" spans="2:4">
      <c r="B253" s="64"/>
      <c r="D253" s="35"/>
    </row>
    <row r="254" spans="2:4">
      <c r="B254" s="65"/>
      <c r="D254" s="22"/>
    </row>
    <row r="255" spans="2:4">
      <c r="B255" s="63"/>
      <c r="D255" s="21"/>
    </row>
    <row r="256" spans="2:4">
      <c r="B256" s="65"/>
      <c r="D256" s="22"/>
    </row>
    <row r="257" spans="2:4">
      <c r="B257" s="63"/>
      <c r="D257" s="21"/>
    </row>
    <row r="258" spans="2:4">
      <c r="B258" s="63"/>
      <c r="D258" s="21"/>
    </row>
    <row r="259" spans="2:4">
      <c r="B259" s="64"/>
      <c r="D259" s="35"/>
    </row>
    <row r="260" spans="2:4">
      <c r="B260" s="65"/>
      <c r="D260" s="22"/>
    </row>
    <row r="261" spans="2:4">
      <c r="B261" s="63"/>
      <c r="D261" s="21"/>
    </row>
    <row r="262" spans="2:4">
      <c r="B262" s="63"/>
      <c r="D262" s="21"/>
    </row>
    <row r="263" spans="2:4">
      <c r="B263" s="63"/>
      <c r="D263" s="21"/>
    </row>
    <row r="264" spans="2:4">
      <c r="B264" s="63"/>
      <c r="D264" s="21"/>
    </row>
    <row r="265" spans="2:4">
      <c r="B265" s="66"/>
      <c r="D265" s="36"/>
    </row>
    <row r="266" spans="2:4">
      <c r="B266" s="65"/>
      <c r="D266" s="22"/>
    </row>
    <row r="267" spans="2:4">
      <c r="B267" s="63"/>
      <c r="D267" s="21"/>
    </row>
    <row r="268" spans="2:4">
      <c r="B268" s="66"/>
      <c r="D268" s="36"/>
    </row>
    <row r="269" spans="2:4">
      <c r="B269" s="65"/>
      <c r="D269" s="22"/>
    </row>
    <row r="270" spans="2:4">
      <c r="B270" s="63"/>
      <c r="D270" s="21"/>
    </row>
    <row r="271" spans="2:4">
      <c r="B271" s="66"/>
      <c r="D271" s="36"/>
    </row>
    <row r="272" spans="2:4">
      <c r="B272" s="65"/>
      <c r="D272" s="22"/>
    </row>
    <row r="273" spans="2:4">
      <c r="B273" s="63"/>
      <c r="D273" s="21"/>
    </row>
    <row r="274" spans="2:4">
      <c r="B274" s="66"/>
      <c r="D274" s="36"/>
    </row>
    <row r="275" spans="2:4">
      <c r="B275" s="65"/>
      <c r="D275" s="22"/>
    </row>
    <row r="276" spans="2:4">
      <c r="B276" s="63"/>
      <c r="D276" s="21"/>
    </row>
    <row r="277" spans="2:4">
      <c r="B277" s="63"/>
      <c r="D277" s="21"/>
    </row>
    <row r="278" spans="2:4">
      <c r="B278" s="63"/>
      <c r="D278" s="21"/>
    </row>
    <row r="279" spans="2:4">
      <c r="B279" s="66"/>
      <c r="D279" s="36"/>
    </row>
    <row r="280" spans="2:4">
      <c r="B280" s="65"/>
      <c r="D280" s="22"/>
    </row>
    <row r="281" spans="2:4">
      <c r="B281" s="63"/>
      <c r="D281" s="21"/>
    </row>
    <row r="282" spans="2:4">
      <c r="B282" s="63"/>
      <c r="D282" s="21"/>
    </row>
    <row r="283" spans="2:4">
      <c r="B283" s="63"/>
      <c r="D283" s="21"/>
    </row>
  </sheetData>
  <sheetProtection algorithmName="SHA-512" hashValue="eOXL/1JFcNKM6OIbzKyhEt/SGItyWnm2P8Vj+LfaNEWKLVtVUpF9kh5PIXlb9L5GiX28g38TBn5AA+vA6dNe5Q==" saltValue="JUE6pT1lK5V6RbvIZsIUgg=="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51FC-8EC5-084D-B29B-41CE71237159}">
  <sheetPr codeName="List4">
    <tabColor theme="0" tint="-0.249977111117893"/>
    <pageSetUpPr fitToPage="1"/>
  </sheetPr>
  <dimension ref="A1:F102"/>
  <sheetViews>
    <sheetView showGridLines="0" view="pageBreakPreview" zoomScale="130" zoomScaleNormal="130" zoomScaleSheetLayoutView="130" zoomScalePageLayoutView="80" workbookViewId="0">
      <pane ySplit="4" topLeftCell="A5" activePane="bottomLeft" state="frozen"/>
      <selection pane="bottomLeft"/>
    </sheetView>
  </sheetViews>
  <sheetFormatPr baseColWidth="10" defaultColWidth="8.83203125" defaultRowHeight="13"/>
  <cols>
    <col min="1" max="1" width="3.83203125" style="16" customWidth="1"/>
    <col min="2" max="2" width="3.83203125" style="13" customWidth="1"/>
    <col min="3" max="3" width="120.83203125" style="14" customWidth="1"/>
    <col min="4" max="4" width="3.83203125" style="25" customWidth="1"/>
    <col min="5" max="5" width="3.83203125" style="16" customWidth="1"/>
    <col min="6" max="6" width="3.83203125" style="15" customWidth="1"/>
    <col min="7" max="8" width="3.83203125" style="16" customWidth="1"/>
    <col min="9" max="16384" width="8.83203125" style="16"/>
  </cols>
  <sheetData>
    <row r="1" spans="1:6">
      <c r="A1" s="69"/>
      <c r="B1" s="70"/>
      <c r="C1" s="71"/>
      <c r="D1" s="72"/>
      <c r="E1" s="72"/>
    </row>
    <row r="2" spans="1:6">
      <c r="A2" s="69"/>
      <c r="B2" s="70"/>
      <c r="C2" s="71"/>
      <c r="D2" s="72"/>
      <c r="E2" s="72"/>
    </row>
    <row r="3" spans="1:6" ht="14">
      <c r="A3" s="69"/>
      <c r="B3" s="70"/>
      <c r="C3" s="73"/>
      <c r="D3" s="74"/>
      <c r="E3" s="60"/>
    </row>
    <row r="4" spans="1:6" s="17" customFormat="1" ht="14">
      <c r="A4" s="69"/>
      <c r="B4" s="70"/>
      <c r="C4" s="60" t="s">
        <v>22</v>
      </c>
      <c r="D4" s="74"/>
      <c r="E4" s="60"/>
      <c r="F4" s="15"/>
    </row>
    <row r="5" spans="1:6">
      <c r="A5" s="69"/>
      <c r="B5" s="70"/>
      <c r="C5" s="75"/>
      <c r="D5" s="72"/>
      <c r="E5" s="72"/>
    </row>
    <row r="6" spans="1:6" s="18" customFormat="1" ht="12">
      <c r="A6" s="69">
        <v>1</v>
      </c>
      <c r="B6" s="76" t="s">
        <v>23</v>
      </c>
      <c r="C6" s="103"/>
      <c r="D6" s="77"/>
      <c r="E6" s="77"/>
      <c r="F6" s="15"/>
    </row>
    <row r="7" spans="1:6" s="20" customFormat="1" ht="36">
      <c r="A7" s="69"/>
      <c r="B7" s="76" t="s">
        <v>24</v>
      </c>
      <c r="C7" s="68" t="s">
        <v>140</v>
      </c>
      <c r="D7" s="78"/>
      <c r="E7" s="78"/>
      <c r="F7" s="19"/>
    </row>
    <row r="8" spans="1:6" s="20" customFormat="1" ht="24">
      <c r="A8" s="69"/>
      <c r="B8" s="76" t="s">
        <v>25</v>
      </c>
      <c r="C8" s="104" t="s">
        <v>141</v>
      </c>
      <c r="D8" s="78"/>
      <c r="E8" s="78"/>
      <c r="F8" s="19"/>
    </row>
    <row r="9" spans="1:6" s="21" customFormat="1" ht="60">
      <c r="A9" s="69"/>
      <c r="B9" s="76" t="s">
        <v>26</v>
      </c>
      <c r="C9" s="68" t="s">
        <v>142</v>
      </c>
      <c r="D9" s="79"/>
      <c r="E9" s="79"/>
      <c r="F9" s="15"/>
    </row>
    <row r="10" spans="1:6" s="20" customFormat="1" ht="48">
      <c r="A10" s="69"/>
      <c r="B10" s="76" t="s">
        <v>27</v>
      </c>
      <c r="C10" s="68" t="s">
        <v>143</v>
      </c>
      <c r="D10" s="78"/>
      <c r="E10" s="78"/>
      <c r="F10" s="19"/>
    </row>
    <row r="11" spans="1:6" s="21" customFormat="1" ht="24">
      <c r="A11" s="69"/>
      <c r="B11" s="76" t="s">
        <v>28</v>
      </c>
      <c r="C11" s="68" t="s">
        <v>144</v>
      </c>
      <c r="D11" s="79"/>
      <c r="E11" s="79"/>
      <c r="F11" s="15"/>
    </row>
    <row r="12" spans="1:6" s="20" customFormat="1" ht="24">
      <c r="A12" s="69"/>
      <c r="B12" s="76" t="s">
        <v>29</v>
      </c>
      <c r="C12" s="68" t="s">
        <v>145</v>
      </c>
      <c r="D12" s="78"/>
      <c r="E12" s="78"/>
      <c r="F12" s="19"/>
    </row>
    <row r="13" spans="1:6" s="21" customFormat="1" ht="24">
      <c r="A13" s="69"/>
      <c r="B13" s="76" t="s">
        <v>30</v>
      </c>
      <c r="C13" s="68" t="s">
        <v>146</v>
      </c>
      <c r="D13" s="79"/>
      <c r="E13" s="79"/>
      <c r="F13" s="15"/>
    </row>
    <row r="14" spans="1:6" s="20" customFormat="1" ht="48">
      <c r="A14" s="69"/>
      <c r="B14" s="76" t="s">
        <v>31</v>
      </c>
      <c r="C14" s="68" t="s">
        <v>147</v>
      </c>
      <c r="D14" s="78"/>
      <c r="E14" s="78"/>
      <c r="F14" s="19"/>
    </row>
    <row r="15" spans="1:6" s="20" customFormat="1" ht="48">
      <c r="A15" s="69"/>
      <c r="B15" s="76" t="s">
        <v>32</v>
      </c>
      <c r="C15" s="68" t="s">
        <v>148</v>
      </c>
      <c r="D15" s="78"/>
      <c r="E15" s="78"/>
      <c r="F15" s="19"/>
    </row>
    <row r="16" spans="1:6" s="20" customFormat="1" ht="24">
      <c r="A16" s="69"/>
      <c r="B16" s="76" t="s">
        <v>33</v>
      </c>
      <c r="C16" s="68" t="s">
        <v>34</v>
      </c>
      <c r="D16" s="78"/>
      <c r="E16" s="78"/>
      <c r="F16" s="19"/>
    </row>
    <row r="17" spans="1:6" s="20" customFormat="1" ht="12">
      <c r="A17" s="69"/>
      <c r="B17" s="76" t="s">
        <v>35</v>
      </c>
      <c r="C17" s="68" t="s">
        <v>149</v>
      </c>
      <c r="D17" s="78"/>
      <c r="E17" s="78"/>
      <c r="F17" s="19"/>
    </row>
    <row r="18" spans="1:6" s="21" customFormat="1" ht="36">
      <c r="A18" s="69"/>
      <c r="B18" s="76" t="s">
        <v>36</v>
      </c>
      <c r="C18" s="105" t="s">
        <v>150</v>
      </c>
      <c r="D18" s="79"/>
      <c r="E18" s="79"/>
      <c r="F18" s="15"/>
    </row>
    <row r="19" spans="1:6" s="21" customFormat="1" ht="24">
      <c r="A19" s="69"/>
      <c r="B19" s="76" t="s">
        <v>151</v>
      </c>
      <c r="C19" s="105" t="s">
        <v>152</v>
      </c>
      <c r="D19" s="79"/>
      <c r="E19" s="79"/>
      <c r="F19" s="15"/>
    </row>
    <row r="20" spans="1:6" s="22" customFormat="1" ht="12">
      <c r="A20" s="69"/>
      <c r="B20" s="70"/>
      <c r="C20" s="68"/>
      <c r="D20" s="72"/>
      <c r="E20" s="72"/>
      <c r="F20" s="23"/>
    </row>
    <row r="21" spans="1:6" s="21" customFormat="1" ht="12">
      <c r="A21" s="69">
        <v>2</v>
      </c>
      <c r="B21" s="76" t="s">
        <v>37</v>
      </c>
      <c r="C21" s="80"/>
      <c r="D21" s="80"/>
      <c r="E21" s="80"/>
      <c r="F21" s="15"/>
    </row>
    <row r="22" spans="1:6" s="21" customFormat="1" ht="24">
      <c r="A22" s="69"/>
      <c r="B22" s="70" t="s">
        <v>38</v>
      </c>
      <c r="C22" s="68" t="s">
        <v>39</v>
      </c>
      <c r="D22" s="79"/>
      <c r="E22" s="79"/>
      <c r="F22" s="15"/>
    </row>
    <row r="23" spans="1:6" s="21" customFormat="1" ht="24">
      <c r="A23" s="69"/>
      <c r="B23" s="70" t="s">
        <v>40</v>
      </c>
      <c r="C23" s="68" t="s">
        <v>153</v>
      </c>
      <c r="D23" s="79"/>
      <c r="E23" s="79"/>
      <c r="F23" s="15"/>
    </row>
    <row r="24" spans="1:6" s="21" customFormat="1" ht="24">
      <c r="A24" s="69"/>
      <c r="B24" s="70" t="s">
        <v>41</v>
      </c>
      <c r="C24" s="68" t="s">
        <v>42</v>
      </c>
      <c r="D24" s="79"/>
      <c r="E24" s="79"/>
      <c r="F24" s="15"/>
    </row>
    <row r="25" spans="1:6" s="21" customFormat="1" ht="12">
      <c r="A25" s="69"/>
      <c r="B25" s="70" t="s">
        <v>43</v>
      </c>
      <c r="C25" s="68" t="s">
        <v>44</v>
      </c>
      <c r="D25" s="79"/>
      <c r="E25" s="79"/>
      <c r="F25" s="15"/>
    </row>
    <row r="26" spans="1:6" s="21" customFormat="1" ht="24">
      <c r="A26" s="69"/>
      <c r="B26" s="70" t="s">
        <v>45</v>
      </c>
      <c r="C26" s="68" t="s">
        <v>46</v>
      </c>
      <c r="D26" s="79"/>
      <c r="E26" s="79"/>
      <c r="F26" s="15"/>
    </row>
    <row r="27" spans="1:6" s="21" customFormat="1" ht="12">
      <c r="A27" s="69"/>
      <c r="B27" s="70" t="s">
        <v>47</v>
      </c>
      <c r="C27" s="68" t="s">
        <v>48</v>
      </c>
      <c r="D27" s="79"/>
      <c r="E27" s="79"/>
      <c r="F27" s="15"/>
    </row>
    <row r="28" spans="1:6" s="21" customFormat="1" ht="12">
      <c r="A28" s="69"/>
      <c r="B28" s="70" t="s">
        <v>49</v>
      </c>
      <c r="C28" s="68" t="s">
        <v>50</v>
      </c>
      <c r="D28" s="79"/>
      <c r="E28" s="79"/>
      <c r="F28" s="15"/>
    </row>
    <row r="29" spans="1:6" s="21" customFormat="1" ht="12">
      <c r="A29" s="69"/>
      <c r="B29" s="70" t="s">
        <v>51</v>
      </c>
      <c r="C29" s="68" t="s">
        <v>52</v>
      </c>
      <c r="D29" s="79"/>
      <c r="E29" s="79"/>
      <c r="F29" s="15"/>
    </row>
    <row r="30" spans="1:6" s="22" customFormat="1" ht="24">
      <c r="A30" s="69"/>
      <c r="B30" s="70" t="s">
        <v>154</v>
      </c>
      <c r="C30" s="68" t="s">
        <v>155</v>
      </c>
      <c r="D30" s="79"/>
      <c r="E30" s="79"/>
      <c r="F30" s="23"/>
    </row>
    <row r="31" spans="1:6" s="21" customFormat="1" ht="36">
      <c r="A31" s="69"/>
      <c r="B31" s="70" t="s">
        <v>156</v>
      </c>
      <c r="C31" s="68" t="s">
        <v>157</v>
      </c>
      <c r="D31" s="79"/>
      <c r="E31" s="79"/>
      <c r="F31" s="15"/>
    </row>
    <row r="32" spans="1:6" s="21" customFormat="1" ht="12">
      <c r="A32" s="69"/>
      <c r="B32" s="70"/>
      <c r="C32" s="68"/>
      <c r="D32" s="72"/>
      <c r="E32" s="72"/>
      <c r="F32" s="15"/>
    </row>
    <row r="33" spans="1:6" s="21" customFormat="1" ht="12">
      <c r="A33" s="69">
        <v>3</v>
      </c>
      <c r="B33" s="76" t="s">
        <v>158</v>
      </c>
      <c r="C33" s="80"/>
      <c r="D33" s="80"/>
      <c r="E33" s="80"/>
      <c r="F33" s="15"/>
    </row>
    <row r="34" spans="1:6" s="20" customFormat="1" ht="24">
      <c r="A34" s="69"/>
      <c r="B34" s="76" t="s">
        <v>159</v>
      </c>
      <c r="C34" s="68" t="s">
        <v>160</v>
      </c>
      <c r="D34" s="78"/>
      <c r="E34" s="78"/>
      <c r="F34" s="15"/>
    </row>
    <row r="35" spans="1:6" s="21" customFormat="1" ht="24">
      <c r="A35" s="69"/>
      <c r="B35" s="76" t="s">
        <v>161</v>
      </c>
      <c r="C35" s="68" t="s">
        <v>162</v>
      </c>
      <c r="D35" s="79"/>
      <c r="E35" s="79"/>
      <c r="F35" s="15"/>
    </row>
    <row r="36" spans="1:6" s="21" customFormat="1" ht="12">
      <c r="A36" s="69"/>
      <c r="B36" s="76" t="s">
        <v>163</v>
      </c>
      <c r="C36" s="68" t="s">
        <v>164</v>
      </c>
      <c r="D36" s="78"/>
      <c r="E36" s="78"/>
      <c r="F36" s="15"/>
    </row>
    <row r="37" spans="1:6" s="22" customFormat="1" ht="24">
      <c r="A37" s="69"/>
      <c r="B37" s="76" t="s">
        <v>165</v>
      </c>
      <c r="C37" s="68" t="s">
        <v>166</v>
      </c>
      <c r="D37" s="79"/>
      <c r="E37" s="79"/>
      <c r="F37" s="23"/>
    </row>
    <row r="38" spans="1:6" s="20" customFormat="1" ht="24">
      <c r="A38" s="69"/>
      <c r="B38" s="76" t="s">
        <v>167</v>
      </c>
      <c r="C38" s="68" t="s">
        <v>168</v>
      </c>
      <c r="D38" s="79"/>
      <c r="E38" s="79"/>
      <c r="F38" s="15"/>
    </row>
    <row r="39" spans="1:6" s="20" customFormat="1" ht="12">
      <c r="A39" s="69"/>
      <c r="B39" s="70"/>
      <c r="C39" s="68"/>
      <c r="D39" s="72"/>
      <c r="E39" s="72"/>
      <c r="F39" s="15"/>
    </row>
    <row r="40" spans="1:6" s="20" customFormat="1" ht="12">
      <c r="A40" s="69">
        <v>4</v>
      </c>
      <c r="B40" s="76" t="s">
        <v>53</v>
      </c>
      <c r="C40" s="80"/>
      <c r="D40" s="80"/>
      <c r="E40" s="80"/>
      <c r="F40" s="15"/>
    </row>
    <row r="41" spans="1:6" s="21" customFormat="1" ht="36">
      <c r="A41" s="69"/>
      <c r="B41" s="70" t="s">
        <v>54</v>
      </c>
      <c r="C41" s="68" t="s">
        <v>169</v>
      </c>
      <c r="D41" s="79"/>
      <c r="E41" s="79"/>
      <c r="F41" s="15"/>
    </row>
    <row r="42" spans="1:6" s="22" customFormat="1" ht="24">
      <c r="A42" s="69"/>
      <c r="B42" s="70" t="s">
        <v>55</v>
      </c>
      <c r="C42" s="68" t="s">
        <v>56</v>
      </c>
      <c r="D42" s="79"/>
      <c r="E42" s="79"/>
      <c r="F42" s="23"/>
    </row>
    <row r="43" spans="1:6" s="21" customFormat="1" ht="24">
      <c r="A43" s="69"/>
      <c r="B43" s="70" t="s">
        <v>57</v>
      </c>
      <c r="C43" s="68" t="s">
        <v>170</v>
      </c>
      <c r="D43" s="79"/>
      <c r="E43" s="79"/>
      <c r="F43" s="15"/>
    </row>
    <row r="44" spans="1:6" s="20" customFormat="1" ht="12">
      <c r="A44" s="69"/>
      <c r="B44" s="70" t="s">
        <v>58</v>
      </c>
      <c r="C44" s="68" t="s">
        <v>59</v>
      </c>
      <c r="D44" s="78"/>
      <c r="E44" s="78"/>
      <c r="F44" s="15"/>
    </row>
    <row r="45" spans="1:6" s="21" customFormat="1" ht="24">
      <c r="A45" s="69"/>
      <c r="B45" s="70" t="s">
        <v>60</v>
      </c>
      <c r="C45" s="68" t="s">
        <v>61</v>
      </c>
      <c r="D45" s="79"/>
      <c r="E45" s="79"/>
      <c r="F45" s="15"/>
    </row>
    <row r="46" spans="1:6" s="22" customFormat="1" ht="12">
      <c r="A46" s="69"/>
      <c r="B46" s="70"/>
      <c r="C46" s="68"/>
      <c r="D46" s="72"/>
      <c r="E46" s="72"/>
      <c r="F46" s="23"/>
    </row>
    <row r="47" spans="1:6" s="20" customFormat="1" ht="12">
      <c r="A47" s="69">
        <v>5</v>
      </c>
      <c r="B47" s="76" t="s">
        <v>62</v>
      </c>
      <c r="C47" s="80"/>
      <c r="D47" s="80"/>
      <c r="E47" s="80"/>
      <c r="F47" s="19"/>
    </row>
    <row r="48" spans="1:6" s="20" customFormat="1" ht="12">
      <c r="A48" s="69"/>
      <c r="B48" s="76" t="s">
        <v>63</v>
      </c>
      <c r="C48" s="68" t="s">
        <v>64</v>
      </c>
      <c r="D48" s="78"/>
      <c r="E48" s="78"/>
      <c r="F48" s="19"/>
    </row>
    <row r="49" spans="1:6" s="20" customFormat="1" ht="12">
      <c r="A49" s="69"/>
      <c r="B49" s="76" t="s">
        <v>65</v>
      </c>
      <c r="C49" s="68" t="s">
        <v>66</v>
      </c>
      <c r="D49" s="78"/>
      <c r="E49" s="78"/>
      <c r="F49" s="19"/>
    </row>
    <row r="50" spans="1:6" s="21" customFormat="1" ht="12">
      <c r="A50" s="69"/>
      <c r="B50" s="76" t="s">
        <v>67</v>
      </c>
      <c r="C50" s="68" t="s">
        <v>68</v>
      </c>
      <c r="D50" s="78"/>
      <c r="E50" s="78"/>
      <c r="F50" s="15"/>
    </row>
    <row r="51" spans="1:6" s="22" customFormat="1" ht="12">
      <c r="A51" s="69"/>
      <c r="B51" s="70"/>
      <c r="C51" s="68"/>
      <c r="D51" s="72"/>
      <c r="E51" s="72"/>
      <c r="F51" s="23"/>
    </row>
    <row r="52" spans="1:6" s="18" customFormat="1" ht="12">
      <c r="A52" s="69">
        <v>7</v>
      </c>
      <c r="B52" s="76" t="s">
        <v>69</v>
      </c>
      <c r="C52" s="80"/>
      <c r="D52" s="80"/>
      <c r="E52" s="80"/>
      <c r="F52" s="15"/>
    </row>
    <row r="53" spans="1:6" s="21" customFormat="1" ht="24">
      <c r="A53" s="69"/>
      <c r="B53" s="76" t="s">
        <v>70</v>
      </c>
      <c r="C53" s="68" t="s">
        <v>171</v>
      </c>
      <c r="D53" s="78"/>
      <c r="E53" s="78"/>
      <c r="F53" s="19"/>
    </row>
    <row r="54" spans="1:6" s="21" customFormat="1" ht="24">
      <c r="A54" s="69"/>
      <c r="B54" s="76" t="s">
        <v>71</v>
      </c>
      <c r="C54" s="68" t="s">
        <v>172</v>
      </c>
      <c r="D54" s="78"/>
      <c r="E54" s="78"/>
      <c r="F54" s="15"/>
    </row>
    <row r="55" spans="1:6" s="18" customFormat="1" ht="12">
      <c r="A55" s="69"/>
      <c r="B55" s="76" t="s">
        <v>72</v>
      </c>
      <c r="C55" s="68" t="s">
        <v>173</v>
      </c>
      <c r="D55" s="78"/>
      <c r="E55" s="78"/>
      <c r="F55" s="15"/>
    </row>
    <row r="56" spans="1:6" s="21" customFormat="1" ht="12">
      <c r="A56" s="69"/>
      <c r="B56" s="70"/>
      <c r="C56" s="68"/>
      <c r="D56" s="72"/>
      <c r="E56" s="72"/>
      <c r="F56" s="15"/>
    </row>
    <row r="57" spans="1:6" s="20" customFormat="1" ht="12">
      <c r="A57" s="69">
        <v>8</v>
      </c>
      <c r="B57" s="76" t="s">
        <v>73</v>
      </c>
      <c r="C57" s="80"/>
      <c r="D57" s="80"/>
      <c r="E57" s="80"/>
      <c r="F57" s="15"/>
    </row>
    <row r="58" spans="1:6" s="21" customFormat="1" ht="36">
      <c r="A58" s="69"/>
      <c r="B58" s="70" t="s">
        <v>74</v>
      </c>
      <c r="C58" s="68" t="s">
        <v>174</v>
      </c>
      <c r="D58" s="78"/>
      <c r="E58" s="78"/>
      <c r="F58" s="15"/>
    </row>
    <row r="59" spans="1:6" s="18" customFormat="1" ht="24">
      <c r="A59" s="69"/>
      <c r="B59" s="70" t="s">
        <v>75</v>
      </c>
      <c r="C59" s="68" t="s">
        <v>76</v>
      </c>
      <c r="D59" s="79"/>
      <c r="E59" s="79"/>
      <c r="F59" s="15"/>
    </row>
    <row r="60" spans="1:6" s="20" customFormat="1" ht="24">
      <c r="A60" s="69"/>
      <c r="B60" s="70" t="s">
        <v>77</v>
      </c>
      <c r="C60" s="68" t="s">
        <v>78</v>
      </c>
      <c r="D60" s="79"/>
      <c r="E60" s="79"/>
      <c r="F60" s="15"/>
    </row>
    <row r="61" spans="1:6" s="21" customFormat="1" ht="12">
      <c r="A61" s="69"/>
      <c r="B61" s="70"/>
      <c r="C61" s="68"/>
      <c r="D61" s="72"/>
      <c r="E61" s="72"/>
      <c r="F61" s="15"/>
    </row>
    <row r="62" spans="1:6" s="18" customFormat="1" ht="12">
      <c r="A62" s="69">
        <v>9</v>
      </c>
      <c r="B62" s="76" t="s">
        <v>79</v>
      </c>
      <c r="C62" s="81"/>
      <c r="D62" s="81"/>
      <c r="E62" s="81"/>
      <c r="F62" s="15"/>
    </row>
    <row r="63" spans="1:6" s="20" customFormat="1" ht="36">
      <c r="A63" s="69"/>
      <c r="B63" s="70" t="s">
        <v>80</v>
      </c>
      <c r="C63" s="68" t="s">
        <v>175</v>
      </c>
      <c r="D63" s="79"/>
      <c r="E63" s="79"/>
      <c r="F63" s="19"/>
    </row>
    <row r="64" spans="1:6" s="20" customFormat="1" ht="12">
      <c r="A64" s="69"/>
      <c r="B64" s="70"/>
      <c r="C64" s="68"/>
      <c r="D64" s="72"/>
      <c r="E64" s="72"/>
      <c r="F64" s="19"/>
    </row>
    <row r="65" spans="1:6" s="20" customFormat="1" ht="12">
      <c r="A65" s="69">
        <v>10</v>
      </c>
      <c r="B65" s="76" t="s">
        <v>81</v>
      </c>
      <c r="C65" s="81"/>
      <c r="D65" s="81"/>
      <c r="E65" s="81"/>
      <c r="F65" s="19"/>
    </row>
    <row r="66" spans="1:6" s="20" customFormat="1" ht="24">
      <c r="A66" s="69"/>
      <c r="B66" s="70" t="s">
        <v>82</v>
      </c>
      <c r="C66" s="68" t="s">
        <v>176</v>
      </c>
      <c r="D66" s="79"/>
      <c r="E66" s="79"/>
      <c r="F66" s="19"/>
    </row>
    <row r="67" spans="1:6" s="20" customFormat="1" ht="12">
      <c r="A67" s="69"/>
      <c r="B67" s="70" t="s">
        <v>83</v>
      </c>
      <c r="C67" s="68" t="s">
        <v>177</v>
      </c>
      <c r="D67" s="78"/>
      <c r="E67" s="78"/>
      <c r="F67" s="19"/>
    </row>
    <row r="68" spans="1:6" s="21" customFormat="1" ht="12">
      <c r="A68" s="69"/>
      <c r="B68" s="70"/>
      <c r="C68" s="68"/>
      <c r="D68" s="72"/>
      <c r="E68" s="72"/>
      <c r="F68" s="15"/>
    </row>
    <row r="69" spans="1:6" s="18" customFormat="1" ht="12">
      <c r="A69" s="69">
        <v>11</v>
      </c>
      <c r="B69" s="76" t="s">
        <v>84</v>
      </c>
      <c r="C69" s="103"/>
      <c r="D69" s="81"/>
      <c r="E69" s="81"/>
      <c r="F69" s="15"/>
    </row>
    <row r="70" spans="1:6" s="20" customFormat="1" ht="12">
      <c r="A70" s="69"/>
      <c r="B70" s="70" t="s">
        <v>85</v>
      </c>
      <c r="C70" s="68" t="s">
        <v>86</v>
      </c>
      <c r="D70" s="78"/>
      <c r="E70" s="78"/>
      <c r="F70" s="19"/>
    </row>
    <row r="71" spans="1:6" s="21" customFormat="1" ht="12">
      <c r="A71" s="69"/>
      <c r="B71" s="70"/>
      <c r="C71" s="68"/>
      <c r="D71" s="72"/>
      <c r="E71" s="72"/>
      <c r="F71" s="19"/>
    </row>
    <row r="72" spans="1:6" s="20" customFormat="1" ht="12">
      <c r="A72" s="69">
        <v>12</v>
      </c>
      <c r="B72" s="76" t="s">
        <v>87</v>
      </c>
      <c r="C72" s="81"/>
      <c r="D72" s="81"/>
      <c r="E72" s="81"/>
      <c r="F72" s="19"/>
    </row>
    <row r="73" spans="1:6" s="20" customFormat="1" ht="24">
      <c r="A73" s="69"/>
      <c r="B73" s="70" t="s">
        <v>88</v>
      </c>
      <c r="C73" s="68" t="s">
        <v>178</v>
      </c>
      <c r="D73" s="78"/>
      <c r="E73" s="78"/>
      <c r="F73" s="19"/>
    </row>
    <row r="74" spans="1:6" s="20" customFormat="1" ht="24">
      <c r="A74" s="69"/>
      <c r="B74" s="70" t="s">
        <v>89</v>
      </c>
      <c r="C74" s="68" t="s">
        <v>179</v>
      </c>
      <c r="D74" s="78"/>
      <c r="E74" s="78"/>
      <c r="F74" s="19"/>
    </row>
    <row r="75" spans="1:6" s="21" customFormat="1" ht="24">
      <c r="A75" s="69"/>
      <c r="B75" s="70" t="s">
        <v>90</v>
      </c>
      <c r="C75" s="68" t="s">
        <v>180</v>
      </c>
      <c r="D75" s="78"/>
      <c r="E75" s="78"/>
      <c r="F75" s="19"/>
    </row>
    <row r="76" spans="1:6" s="20" customFormat="1" ht="12">
      <c r="A76" s="69"/>
      <c r="B76" s="70" t="s">
        <v>91</v>
      </c>
      <c r="C76" s="68" t="s">
        <v>181</v>
      </c>
      <c r="D76" s="78"/>
      <c r="E76" s="78"/>
      <c r="F76" s="19"/>
    </row>
    <row r="77" spans="1:6" s="21" customFormat="1" ht="24">
      <c r="A77" s="69"/>
      <c r="B77" s="70" t="s">
        <v>92</v>
      </c>
      <c r="C77" s="68" t="s">
        <v>182</v>
      </c>
      <c r="D77" s="78"/>
      <c r="E77" s="78"/>
      <c r="F77" s="15"/>
    </row>
    <row r="78" spans="1:6" s="22" customFormat="1" ht="12">
      <c r="A78" s="69"/>
      <c r="B78" s="70"/>
      <c r="C78" s="68"/>
      <c r="D78" s="72"/>
      <c r="E78" s="72"/>
      <c r="F78" s="23"/>
    </row>
    <row r="79" spans="1:6" s="20" customFormat="1" ht="12">
      <c r="A79" s="69">
        <v>13</v>
      </c>
      <c r="B79" s="76" t="s">
        <v>93</v>
      </c>
      <c r="C79" s="81"/>
      <c r="D79" s="81"/>
      <c r="E79" s="81"/>
      <c r="F79" s="19"/>
    </row>
    <row r="80" spans="1:6" s="21" customFormat="1" ht="24">
      <c r="A80" s="69"/>
      <c r="B80" s="70" t="s">
        <v>94</v>
      </c>
      <c r="C80" s="68" t="s">
        <v>201</v>
      </c>
      <c r="D80" s="78"/>
      <c r="E80" s="78"/>
      <c r="F80" s="15"/>
    </row>
    <row r="81" spans="1:6" s="18" customFormat="1" ht="72">
      <c r="A81" s="69"/>
      <c r="B81" s="70" t="s">
        <v>95</v>
      </c>
      <c r="C81" s="68" t="s">
        <v>183</v>
      </c>
      <c r="D81" s="79"/>
      <c r="E81" s="79"/>
      <c r="F81" s="15"/>
    </row>
    <row r="82" spans="1:6" s="24" customFormat="1" ht="24">
      <c r="A82" s="69"/>
      <c r="B82" s="70" t="s">
        <v>96</v>
      </c>
      <c r="C82" s="68" t="s">
        <v>202</v>
      </c>
      <c r="D82" s="78"/>
      <c r="E82" s="78"/>
      <c r="F82" s="15"/>
    </row>
    <row r="83" spans="1:6" s="21" customFormat="1" ht="12">
      <c r="A83" s="69"/>
      <c r="B83" s="70" t="s">
        <v>97</v>
      </c>
      <c r="C83" s="68" t="s">
        <v>98</v>
      </c>
      <c r="D83" s="78"/>
      <c r="E83" s="78"/>
      <c r="F83" s="15"/>
    </row>
    <row r="84" spans="1:6">
      <c r="A84" s="69"/>
      <c r="B84" s="70" t="s">
        <v>99</v>
      </c>
      <c r="C84" s="68" t="s">
        <v>100</v>
      </c>
      <c r="D84" s="78"/>
      <c r="E84" s="78"/>
    </row>
    <row r="85" spans="1:6" ht="36">
      <c r="A85" s="69"/>
      <c r="B85" s="70" t="s">
        <v>101</v>
      </c>
      <c r="C85" s="68" t="s">
        <v>203</v>
      </c>
      <c r="D85" s="79"/>
      <c r="E85" s="79"/>
    </row>
    <row r="86" spans="1:6">
      <c r="A86" s="69"/>
      <c r="B86" s="70" t="s">
        <v>102</v>
      </c>
      <c r="C86" s="68" t="s">
        <v>103</v>
      </c>
      <c r="D86" s="78"/>
      <c r="E86" s="78"/>
    </row>
    <row r="87" spans="1:6">
      <c r="A87" s="69"/>
      <c r="B87" s="70"/>
      <c r="C87" s="68"/>
      <c r="D87" s="72"/>
      <c r="E87" s="72"/>
    </row>
    <row r="88" spans="1:6" s="21" customFormat="1" ht="12">
      <c r="A88" s="69">
        <v>14</v>
      </c>
      <c r="B88" s="76" t="s">
        <v>104</v>
      </c>
      <c r="C88" s="80"/>
      <c r="D88" s="80"/>
      <c r="E88" s="80"/>
      <c r="F88" s="15"/>
    </row>
    <row r="89" spans="1:6">
      <c r="A89" s="69"/>
      <c r="B89" s="70" t="s">
        <v>184</v>
      </c>
      <c r="C89" s="68" t="s">
        <v>105</v>
      </c>
      <c r="D89" s="78"/>
      <c r="E89" s="78"/>
    </row>
    <row r="90" spans="1:6">
      <c r="A90" s="69"/>
      <c r="B90" s="70"/>
      <c r="C90" s="68"/>
      <c r="D90" s="72"/>
      <c r="E90" s="72"/>
    </row>
    <row r="91" spans="1:6">
      <c r="A91" s="69">
        <v>15</v>
      </c>
      <c r="B91" s="76" t="s">
        <v>106</v>
      </c>
      <c r="C91" s="81"/>
      <c r="D91" s="81"/>
      <c r="E91" s="81"/>
    </row>
    <row r="92" spans="1:6" ht="24">
      <c r="A92" s="106"/>
      <c r="B92" s="76" t="s">
        <v>107</v>
      </c>
      <c r="C92" s="68" t="s">
        <v>185</v>
      </c>
      <c r="D92" s="82"/>
      <c r="E92" s="82"/>
    </row>
    <row r="93" spans="1:6">
      <c r="A93" s="69"/>
      <c r="B93" s="70"/>
      <c r="C93" s="68"/>
      <c r="D93" s="72"/>
      <c r="E93" s="72"/>
    </row>
    <row r="94" spans="1:6">
      <c r="A94" s="69">
        <v>20</v>
      </c>
      <c r="B94" s="76" t="s">
        <v>109</v>
      </c>
      <c r="C94" s="81"/>
      <c r="D94" s="72"/>
      <c r="E94" s="72"/>
    </row>
    <row r="95" spans="1:6" ht="48">
      <c r="A95" s="69"/>
      <c r="B95" s="70" t="s">
        <v>186</v>
      </c>
      <c r="C95" s="68" t="s">
        <v>108</v>
      </c>
      <c r="D95" s="72"/>
      <c r="E95" s="72"/>
    </row>
    <row r="96" spans="1:6" ht="24">
      <c r="A96" s="69"/>
      <c r="B96" s="70" t="s">
        <v>187</v>
      </c>
      <c r="C96" s="68" t="s">
        <v>110</v>
      </c>
      <c r="D96" s="72"/>
      <c r="E96" s="72"/>
    </row>
    <row r="97" spans="1:5">
      <c r="A97" s="69"/>
      <c r="B97" s="70"/>
      <c r="C97" s="68"/>
      <c r="D97" s="72"/>
      <c r="E97" s="72"/>
    </row>
    <row r="98" spans="1:5">
      <c r="A98" s="69">
        <v>21</v>
      </c>
      <c r="B98" s="76" t="s">
        <v>111</v>
      </c>
      <c r="C98" s="81"/>
      <c r="D98" s="72"/>
      <c r="E98" s="72"/>
    </row>
    <row r="99" spans="1:5" ht="48">
      <c r="A99" s="69"/>
      <c r="B99" s="70" t="s">
        <v>188</v>
      </c>
      <c r="C99" s="68" t="s">
        <v>108</v>
      </c>
      <c r="D99" s="72"/>
      <c r="E99" s="72"/>
    </row>
    <row r="100" spans="1:5" ht="24">
      <c r="A100" s="69"/>
      <c r="B100" s="70" t="s">
        <v>189</v>
      </c>
      <c r="C100" s="68" t="s">
        <v>112</v>
      </c>
      <c r="D100" s="72"/>
      <c r="E100" s="72"/>
    </row>
    <row r="101" spans="1:5">
      <c r="A101" s="69"/>
      <c r="B101" s="70" t="s">
        <v>190</v>
      </c>
      <c r="C101" s="68" t="s">
        <v>113</v>
      </c>
      <c r="D101" s="72"/>
      <c r="E101" s="72"/>
    </row>
    <row r="102" spans="1:5">
      <c r="A102" s="69"/>
      <c r="B102" s="70"/>
      <c r="C102" s="68"/>
      <c r="D102" s="83"/>
      <c r="E102" s="83"/>
    </row>
  </sheetData>
  <sheetProtection algorithmName="SHA-512" hashValue="G+Icghir6GlfURxwzfjmSDkxdnD5DE++KmVAJEqwmLlSx+BqH8y/vTBpoNmn45ojsYmMKk/sNDSJNx4ubSr0aA==" saltValue="qMFsiei9fNiuWpMEBUpE0w==" spinCount="100000" sheet="1" objects="1" scenarios="1"/>
  <printOptions horizontalCentered="1"/>
  <pageMargins left="0.47244094488188998" right="0.47244094488188998" top="0.78740157480314998" bottom="0.78740157480314998" header="0.39370078740157499" footer="0.31496062992126"/>
  <pageSetup paperSize="9" scale="94"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BAF3-E3AB-AC42-9AD7-20B109686E18}">
  <sheetPr codeName="List5">
    <tabColor theme="0" tint="-0.249977111117893"/>
    <pageSetUpPr fitToPage="1"/>
  </sheetPr>
  <dimension ref="A1:E26"/>
  <sheetViews>
    <sheetView showGridLines="0" view="pageBreakPreview" zoomScale="130" zoomScaleNormal="130" zoomScaleSheetLayoutView="130" zoomScalePageLayoutView="19" workbookViewId="0">
      <pane ySplit="4" topLeftCell="A5" activePane="bottomLeft" state="frozen"/>
      <selection pane="bottomLeft"/>
    </sheetView>
  </sheetViews>
  <sheetFormatPr baseColWidth="10" defaultColWidth="11.5" defaultRowHeight="13"/>
  <cols>
    <col min="1" max="1" width="3.83203125" style="34" customWidth="1"/>
    <col min="2" max="2" width="3.83203125" style="28" customWidth="1"/>
    <col min="3" max="3" width="120.83203125" style="28" customWidth="1"/>
    <col min="4" max="5" width="3.83203125" style="28" customWidth="1"/>
    <col min="6" max="16384" width="11.5" style="28"/>
  </cols>
  <sheetData>
    <row r="1" spans="1:5" s="26" customFormat="1">
      <c r="A1" s="85"/>
      <c r="B1" s="85"/>
      <c r="C1" s="86"/>
      <c r="D1" s="86"/>
      <c r="E1" s="86"/>
    </row>
    <row r="2" spans="1:5" s="26" customFormat="1" ht="13.5" customHeight="1">
      <c r="A2" s="85"/>
      <c r="B2" s="85"/>
      <c r="C2" s="86"/>
      <c r="D2" s="86"/>
      <c r="E2" s="86"/>
    </row>
    <row r="3" spans="1:5" s="26" customFormat="1" ht="14.25" customHeight="1">
      <c r="A3" s="87"/>
      <c r="B3" s="87"/>
      <c r="C3" s="84"/>
      <c r="D3" s="84"/>
      <c r="E3" s="84"/>
    </row>
    <row r="4" spans="1:5" s="27" customFormat="1" ht="13.5" customHeight="1">
      <c r="A4" s="87"/>
      <c r="B4" s="87"/>
      <c r="C4" s="60" t="s">
        <v>121</v>
      </c>
      <c r="D4" s="60"/>
      <c r="E4" s="60"/>
    </row>
    <row r="5" spans="1:5" ht="14">
      <c r="A5" s="88"/>
      <c r="B5" s="88"/>
      <c r="C5" s="74"/>
      <c r="D5" s="60"/>
      <c r="E5" s="60"/>
    </row>
    <row r="6" spans="1:5">
      <c r="A6" s="85"/>
      <c r="B6" s="76">
        <v>1</v>
      </c>
      <c r="C6" s="76" t="s">
        <v>937</v>
      </c>
      <c r="D6" s="76"/>
      <c r="E6" s="76"/>
    </row>
    <row r="7" spans="1:5" ht="84">
      <c r="A7" s="85"/>
      <c r="B7" s="85"/>
      <c r="C7" s="68" t="s">
        <v>936</v>
      </c>
      <c r="D7" s="68"/>
      <c r="E7" s="68"/>
    </row>
    <row r="8" spans="1:5">
      <c r="A8" s="85"/>
      <c r="B8" s="76" t="s">
        <v>191</v>
      </c>
      <c r="C8" s="76" t="s">
        <v>122</v>
      </c>
      <c r="D8" s="76"/>
      <c r="E8" s="76"/>
    </row>
    <row r="9" spans="1:5" ht="108">
      <c r="A9" s="85"/>
      <c r="B9" s="85"/>
      <c r="C9" s="68" t="s">
        <v>192</v>
      </c>
      <c r="D9" s="68"/>
      <c r="E9" s="68"/>
    </row>
    <row r="10" spans="1:5">
      <c r="A10" s="85"/>
      <c r="B10" s="76" t="s">
        <v>193</v>
      </c>
      <c r="C10" s="76" t="s">
        <v>123</v>
      </c>
      <c r="D10" s="76"/>
      <c r="E10" s="76"/>
    </row>
    <row r="11" spans="1:5" ht="48">
      <c r="A11" s="85"/>
      <c r="B11" s="85"/>
      <c r="C11" s="68" t="s">
        <v>194</v>
      </c>
      <c r="D11" s="68"/>
      <c r="E11" s="68"/>
    </row>
    <row r="12" spans="1:5">
      <c r="A12" s="85"/>
      <c r="B12" s="85"/>
      <c r="C12" s="86"/>
      <c r="D12" s="86"/>
      <c r="E12" s="86"/>
    </row>
    <row r="13" spans="1:5">
      <c r="A13" s="37"/>
    </row>
    <row r="25" spans="1:1" ht="14">
      <c r="A25" s="38"/>
    </row>
    <row r="26" spans="1:1" ht="14">
      <c r="A26" s="39"/>
    </row>
  </sheetData>
  <sheetProtection algorithmName="SHA-512" hashValue="b8nqpoWDHfYE0SxS8Qai2oyEguim1Tdo+YyeLjXphC5LbsYURRoXshauHOg68Cxa5/jc/otNZtok64eqgYWbUQ==" saltValue="uxAnmE6TFXsV11GIIvqWuQ==" spinCount="100000" sheet="1" objects="1" scenarios="1"/>
  <printOptions horizontalCentered="1"/>
  <pageMargins left="0.47244094488188998" right="0.47244094488188998" top="0.78740157480314998" bottom="0.78740157480314998" header="0.39370078740157499" footer="0.31496062992126"/>
  <pageSetup paperSize="9" scale="94"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89"/>
  <sheetViews>
    <sheetView showGridLines="0" view="pageBreakPreview" topLeftCell="B1" zoomScale="130" zoomScaleNormal="100" zoomScaleSheetLayoutView="130" zoomScalePageLayoutView="19" workbookViewId="0">
      <pane ySplit="6" topLeftCell="A78" activePane="bottomLeft" state="frozen"/>
      <selection pane="bottomLeft" activeCell="D85" sqref="D85"/>
    </sheetView>
  </sheetViews>
  <sheetFormatPr baseColWidth="10" defaultColWidth="9.1640625" defaultRowHeight="10" outlineLevelRow="5"/>
  <cols>
    <col min="1" max="1" width="34.6640625" style="2" hidden="1" customWidth="1"/>
    <col min="2" max="3" width="3.83203125" style="2" customWidth="1"/>
    <col min="4" max="4" width="80.6640625" style="2" customWidth="1"/>
    <col min="5" max="5" width="15.6640625" style="2" customWidth="1"/>
    <col min="6" max="8" width="15.6640625" style="2" hidden="1" customWidth="1"/>
    <col min="9" max="10" width="3.83203125" style="2" customWidth="1"/>
    <col min="11" max="11" width="41.6640625" style="2" customWidth="1"/>
    <col min="12" max="16384" width="9.1640625" style="2"/>
  </cols>
  <sheetData>
    <row r="1" spans="1:12">
      <c r="A1" s="5"/>
      <c r="B1" s="5"/>
      <c r="C1" s="5"/>
      <c r="D1" s="134"/>
      <c r="E1" s="138"/>
      <c r="F1" s="143"/>
      <c r="G1" s="139"/>
      <c r="H1" s="139"/>
      <c r="I1" s="6"/>
      <c r="J1" s="6"/>
    </row>
    <row r="2" spans="1:12" ht="13">
      <c r="D2" s="281" t="s">
        <v>132</v>
      </c>
      <c r="E2" s="282"/>
      <c r="F2" s="144"/>
      <c r="G2" s="149"/>
      <c r="H2" s="149"/>
    </row>
    <row r="3" spans="1:12" ht="7.5" customHeight="1">
      <c r="A3" s="5"/>
      <c r="B3" s="5"/>
      <c r="C3" s="5"/>
      <c r="D3" s="135"/>
      <c r="E3" s="139"/>
      <c r="F3" s="145"/>
      <c r="G3" s="150"/>
      <c r="H3" s="150"/>
      <c r="K3" s="8"/>
    </row>
    <row r="4" spans="1:12" ht="25.5" customHeight="1">
      <c r="D4" s="136" t="s">
        <v>5</v>
      </c>
      <c r="E4" s="140" t="s">
        <v>11</v>
      </c>
      <c r="F4" s="146" t="s">
        <v>13</v>
      </c>
      <c r="G4" s="151" t="s">
        <v>3</v>
      </c>
      <c r="H4" s="151" t="s">
        <v>17</v>
      </c>
      <c r="K4" s="5"/>
      <c r="L4" s="8"/>
    </row>
    <row r="5" spans="1:12" ht="7.5" customHeight="1">
      <c r="D5" s="135"/>
      <c r="E5" s="139"/>
      <c r="F5" s="143"/>
      <c r="G5" s="139"/>
      <c r="H5" s="139"/>
      <c r="K5" s="8"/>
    </row>
    <row r="6" spans="1:12" ht="16">
      <c r="A6" s="152" t="s">
        <v>224</v>
      </c>
      <c r="B6" s="152"/>
      <c r="C6" s="152"/>
      <c r="D6" s="153" t="s">
        <v>225</v>
      </c>
      <c r="E6" s="154">
        <f>VLOOKUP($A6,Zakázka!$A:$X,15,FALSE)</f>
        <v>0</v>
      </c>
      <c r="F6" s="155">
        <f>VLOOKUP($A6,Zakázka!$A:$X,19,FALSE)</f>
        <v>199.65071444263998</v>
      </c>
      <c r="G6" s="154">
        <f>VLOOKUP($A6,Zakázka!$A:$X,23,FALSE)</f>
        <v>0</v>
      </c>
      <c r="H6" s="154">
        <f>VLOOKUP($A6,Zakázka!$A:$X,24,FALSE)</f>
        <v>0</v>
      </c>
      <c r="I6" s="156"/>
      <c r="J6" s="156"/>
      <c r="K6" s="5"/>
      <c r="L6" s="8"/>
    </row>
    <row r="7" spans="1:12" ht="14" outlineLevel="1">
      <c r="A7" s="157" t="s">
        <v>226</v>
      </c>
      <c r="B7" s="157"/>
      <c r="C7" s="157"/>
      <c r="D7" s="158" t="s">
        <v>227</v>
      </c>
      <c r="E7" s="159">
        <f>VLOOKUP($A7,Zakázka!$A:$X,15,FALSE)</f>
        <v>0</v>
      </c>
      <c r="F7" s="160">
        <f>VLOOKUP($A7,Zakázka!$A:$X,19,FALSE)</f>
        <v>199.65071444263998</v>
      </c>
      <c r="G7" s="159">
        <f>VLOOKUP($A7,Zakázka!$A:$X,23,FALSE)</f>
        <v>0</v>
      </c>
      <c r="H7" s="159">
        <f>VLOOKUP($A7,Zakázka!$A:$X,24,FALSE)</f>
        <v>0</v>
      </c>
      <c r="I7" s="161"/>
      <c r="J7" s="161"/>
      <c r="K7" s="5"/>
      <c r="L7" s="8"/>
    </row>
    <row r="8" spans="1:12" ht="13" outlineLevel="2">
      <c r="A8" s="162" t="s">
        <v>228</v>
      </c>
      <c r="B8" s="162"/>
      <c r="C8" s="162"/>
      <c r="D8" s="163" t="s">
        <v>229</v>
      </c>
      <c r="E8" s="164">
        <f>VLOOKUP($A8,Zakázka!$A:$X,15,FALSE)</f>
        <v>0</v>
      </c>
      <c r="F8" s="165">
        <f>VLOOKUP($A8,Zakázka!$A:$X,19,FALSE)</f>
        <v>135.22491739743998</v>
      </c>
      <c r="G8" s="164">
        <f>VLOOKUP($A8,Zakázka!$A:$X,23,FALSE)</f>
        <v>0</v>
      </c>
      <c r="H8" s="164">
        <f>VLOOKUP($A8,Zakázka!$A:$X,24,FALSE)</f>
        <v>0</v>
      </c>
      <c r="I8" s="166"/>
      <c r="J8" s="166"/>
      <c r="K8" s="5"/>
      <c r="L8" s="8"/>
    </row>
    <row r="9" spans="1:12" ht="12" outlineLevel="3">
      <c r="A9" s="167" t="s">
        <v>230</v>
      </c>
      <c r="B9" s="167"/>
      <c r="C9" s="167"/>
      <c r="D9" s="168" t="s">
        <v>231</v>
      </c>
      <c r="E9" s="169">
        <f>VLOOKUP($A9,Zakázka!$A:$X,15,FALSE)</f>
        <v>0</v>
      </c>
      <c r="F9" s="170">
        <f>VLOOKUP($A9,Zakázka!$A:$X,19,FALSE)</f>
        <v>0</v>
      </c>
      <c r="G9" s="169">
        <f>VLOOKUP($A9,Zakázka!$A:$X,23,FALSE)</f>
        <v>0</v>
      </c>
      <c r="H9" s="169">
        <f>VLOOKUP($A9,Zakázka!$A:$X,24,FALSE)</f>
        <v>0</v>
      </c>
      <c r="I9" s="171"/>
      <c r="J9" s="171"/>
      <c r="K9" s="5"/>
      <c r="L9" s="8"/>
    </row>
    <row r="10" spans="1:12" ht="12" outlineLevel="4">
      <c r="A10" s="172" t="s">
        <v>232</v>
      </c>
      <c r="B10" s="172"/>
      <c r="C10" s="172"/>
      <c r="D10" s="173" t="s">
        <v>233</v>
      </c>
      <c r="E10" s="174">
        <f>VLOOKUP($A10,Zakázka!$A:$X,15,FALSE)</f>
        <v>0</v>
      </c>
      <c r="F10" s="175">
        <f>VLOOKUP($A10,Zakázka!$A:$X,19,FALSE)</f>
        <v>0</v>
      </c>
      <c r="G10" s="174">
        <f>VLOOKUP($A10,Zakázka!$A:$X,23,FALSE)</f>
        <v>0</v>
      </c>
      <c r="H10" s="174">
        <f>VLOOKUP($A10,Zakázka!$A:$X,24,FALSE)</f>
        <v>0</v>
      </c>
      <c r="I10" s="176"/>
      <c r="J10" s="176"/>
      <c r="K10" s="5"/>
      <c r="L10" s="8"/>
    </row>
    <row r="11" spans="1:12" ht="12" outlineLevel="5">
      <c r="A11" s="177" t="s">
        <v>234</v>
      </c>
      <c r="B11" s="177"/>
      <c r="C11" s="177"/>
      <c r="D11" s="178" t="s">
        <v>235</v>
      </c>
      <c r="E11" s="179">
        <f>VLOOKUP($A11,Zakázka!$A:$X,15,FALSE)</f>
        <v>0</v>
      </c>
      <c r="F11" s="180">
        <f>VLOOKUP($A11,Zakázka!$A:$X,19,FALSE)</f>
        <v>0</v>
      </c>
      <c r="G11" s="179">
        <f>VLOOKUP($A11,Zakázka!$A:$X,23,FALSE)</f>
        <v>0</v>
      </c>
      <c r="H11" s="179">
        <f>VLOOKUP($A11,Zakázka!$A:$X,24,FALSE)</f>
        <v>0</v>
      </c>
      <c r="I11" s="181"/>
      <c r="J11" s="181"/>
      <c r="K11" s="5"/>
      <c r="L11" s="8"/>
    </row>
    <row r="12" spans="1:12" ht="12" outlineLevel="5">
      <c r="A12" s="177" t="s">
        <v>236</v>
      </c>
      <c r="B12" s="177"/>
      <c r="C12" s="177"/>
      <c r="D12" s="178" t="s">
        <v>237</v>
      </c>
      <c r="E12" s="179">
        <f>VLOOKUP($A12,Zakázka!$A:$X,15,FALSE)</f>
        <v>0</v>
      </c>
      <c r="F12" s="180">
        <f>VLOOKUP($A12,Zakázka!$A:$X,19,FALSE)</f>
        <v>0</v>
      </c>
      <c r="G12" s="179">
        <f>VLOOKUP($A12,Zakázka!$A:$X,23,FALSE)</f>
        <v>0</v>
      </c>
      <c r="H12" s="179">
        <f>VLOOKUP($A12,Zakázka!$A:$X,24,FALSE)</f>
        <v>0</v>
      </c>
      <c r="I12" s="181"/>
      <c r="J12" s="181"/>
      <c r="K12" s="5"/>
      <c r="L12" s="8"/>
    </row>
    <row r="13" spans="1:12" ht="12" outlineLevel="5">
      <c r="A13" s="177" t="s">
        <v>238</v>
      </c>
      <c r="B13" s="177"/>
      <c r="C13" s="177"/>
      <c r="D13" s="178" t="s">
        <v>239</v>
      </c>
      <c r="E13" s="179">
        <f>VLOOKUP($A13,Zakázka!$A:$X,15,FALSE)</f>
        <v>0</v>
      </c>
      <c r="F13" s="180">
        <f>VLOOKUP($A13,Zakázka!$A:$X,19,FALSE)</f>
        <v>0</v>
      </c>
      <c r="G13" s="179">
        <f>VLOOKUP($A13,Zakázka!$A:$X,23,FALSE)</f>
        <v>0</v>
      </c>
      <c r="H13" s="179">
        <f>VLOOKUP($A13,Zakázka!$A:$X,24,FALSE)</f>
        <v>0</v>
      </c>
      <c r="I13" s="181"/>
      <c r="J13" s="181"/>
      <c r="K13" s="5"/>
      <c r="L13" s="8"/>
    </row>
    <row r="14" spans="1:12" ht="12" outlineLevel="5">
      <c r="A14" s="177" t="s">
        <v>240</v>
      </c>
      <c r="B14" s="177"/>
      <c r="C14" s="177"/>
      <c r="D14" s="178" t="s">
        <v>241</v>
      </c>
      <c r="E14" s="179">
        <f>VLOOKUP($A14,Zakázka!$A:$X,15,FALSE)</f>
        <v>0</v>
      </c>
      <c r="F14" s="180">
        <f>VLOOKUP($A14,Zakázka!$A:$X,19,FALSE)</f>
        <v>0</v>
      </c>
      <c r="G14" s="179">
        <f>VLOOKUP($A14,Zakázka!$A:$X,23,FALSE)</f>
        <v>0</v>
      </c>
      <c r="H14" s="179">
        <f>VLOOKUP($A14,Zakázka!$A:$X,24,FALSE)</f>
        <v>0</v>
      </c>
      <c r="I14" s="181"/>
      <c r="J14" s="181"/>
      <c r="K14" s="5"/>
      <c r="L14" s="8"/>
    </row>
    <row r="15" spans="1:12" ht="12" outlineLevel="5">
      <c r="A15" s="177" t="s">
        <v>242</v>
      </c>
      <c r="B15" s="177"/>
      <c r="C15" s="177"/>
      <c r="D15" s="178" t="s">
        <v>243</v>
      </c>
      <c r="E15" s="179">
        <f>VLOOKUP($A15,Zakázka!$A:$X,15,FALSE)</f>
        <v>0</v>
      </c>
      <c r="F15" s="180">
        <f>VLOOKUP($A15,Zakázka!$A:$X,19,FALSE)</f>
        <v>0</v>
      </c>
      <c r="G15" s="179">
        <f>VLOOKUP($A15,Zakázka!$A:$X,23,FALSE)</f>
        <v>0</v>
      </c>
      <c r="H15" s="179">
        <f>VLOOKUP($A15,Zakázka!$A:$X,24,FALSE)</f>
        <v>0</v>
      </c>
      <c r="I15" s="181"/>
      <c r="J15" s="181"/>
      <c r="K15" s="5"/>
      <c r="L15" s="8"/>
    </row>
    <row r="16" spans="1:12" ht="12" outlineLevel="4">
      <c r="A16" s="172" t="s">
        <v>244</v>
      </c>
      <c r="B16" s="172"/>
      <c r="C16" s="172"/>
      <c r="D16" s="173" t="s">
        <v>245</v>
      </c>
      <c r="E16" s="174">
        <f>VLOOKUP($A16,Zakázka!$A:$X,15,FALSE)</f>
        <v>0</v>
      </c>
      <c r="F16" s="175">
        <f>VLOOKUP($A16,Zakázka!$A:$X,19,FALSE)</f>
        <v>0</v>
      </c>
      <c r="G16" s="174">
        <f>VLOOKUP($A16,Zakázka!$A:$X,23,FALSE)</f>
        <v>0</v>
      </c>
      <c r="H16" s="174">
        <f>VLOOKUP($A16,Zakázka!$A:$X,24,FALSE)</f>
        <v>0</v>
      </c>
      <c r="I16" s="176"/>
      <c r="J16" s="176"/>
      <c r="K16" s="5"/>
      <c r="L16" s="8"/>
    </row>
    <row r="17" spans="1:12" ht="12" outlineLevel="5">
      <c r="A17" s="177" t="s">
        <v>246</v>
      </c>
      <c r="B17" s="177"/>
      <c r="C17" s="177"/>
      <c r="D17" s="178" t="s">
        <v>247</v>
      </c>
      <c r="E17" s="179">
        <f>VLOOKUP($A17,Zakázka!$A:$X,15,FALSE)</f>
        <v>0</v>
      </c>
      <c r="F17" s="180">
        <f>VLOOKUP($A17,Zakázka!$A:$X,19,FALSE)</f>
        <v>0</v>
      </c>
      <c r="G17" s="179">
        <f>VLOOKUP($A17,Zakázka!$A:$X,23,FALSE)</f>
        <v>0</v>
      </c>
      <c r="H17" s="179">
        <f>VLOOKUP($A17,Zakázka!$A:$X,24,FALSE)</f>
        <v>0</v>
      </c>
      <c r="I17" s="181"/>
      <c r="J17" s="181"/>
      <c r="K17" s="5"/>
      <c r="L17" s="8"/>
    </row>
    <row r="18" spans="1:12" ht="12" outlineLevel="3">
      <c r="A18" s="167" t="s">
        <v>248</v>
      </c>
      <c r="B18" s="167"/>
      <c r="C18" s="167"/>
      <c r="D18" s="168" t="s">
        <v>249</v>
      </c>
      <c r="E18" s="169">
        <f>VLOOKUP($A18,Zakázka!$A:$X,15,FALSE)</f>
        <v>0</v>
      </c>
      <c r="F18" s="170">
        <f>VLOOKUP($A18,Zakázka!$A:$X,19,FALSE)</f>
        <v>0</v>
      </c>
      <c r="G18" s="169">
        <f>VLOOKUP($A18,Zakázka!$A:$X,23,FALSE)</f>
        <v>0</v>
      </c>
      <c r="H18" s="169">
        <f>VLOOKUP($A18,Zakázka!$A:$X,24,FALSE)</f>
        <v>0</v>
      </c>
      <c r="I18" s="171"/>
      <c r="J18" s="171"/>
      <c r="K18" s="5"/>
      <c r="L18" s="8"/>
    </row>
    <row r="19" spans="1:12" ht="12" outlineLevel="4">
      <c r="A19" s="172" t="s">
        <v>250</v>
      </c>
      <c r="B19" s="172"/>
      <c r="C19" s="172"/>
      <c r="D19" s="173" t="s">
        <v>245</v>
      </c>
      <c r="E19" s="174">
        <f>VLOOKUP($A19,Zakázka!$A:$X,15,FALSE)</f>
        <v>0</v>
      </c>
      <c r="F19" s="175">
        <f>VLOOKUP($A19,Zakázka!$A:$X,19,FALSE)</f>
        <v>0</v>
      </c>
      <c r="G19" s="174">
        <f>VLOOKUP($A19,Zakázka!$A:$X,23,FALSE)</f>
        <v>0</v>
      </c>
      <c r="H19" s="174">
        <f>VLOOKUP($A19,Zakázka!$A:$X,24,FALSE)</f>
        <v>0</v>
      </c>
      <c r="I19" s="176"/>
      <c r="J19" s="176"/>
      <c r="K19" s="5"/>
      <c r="L19" s="8"/>
    </row>
    <row r="20" spans="1:12" ht="12" outlineLevel="5">
      <c r="A20" s="177" t="s">
        <v>251</v>
      </c>
      <c r="B20" s="177"/>
      <c r="C20" s="177"/>
      <c r="D20" s="178" t="s">
        <v>252</v>
      </c>
      <c r="E20" s="179">
        <f>VLOOKUP($A20,Zakázka!$A:$X,15,FALSE)</f>
        <v>0</v>
      </c>
      <c r="F20" s="180">
        <f>VLOOKUP($A20,Zakázka!$A:$X,19,FALSE)</f>
        <v>0</v>
      </c>
      <c r="G20" s="179">
        <f>VLOOKUP($A20,Zakázka!$A:$X,23,FALSE)</f>
        <v>0</v>
      </c>
      <c r="H20" s="179">
        <f>VLOOKUP($A20,Zakázka!$A:$X,24,FALSE)</f>
        <v>0</v>
      </c>
      <c r="I20" s="181"/>
      <c r="J20" s="181"/>
      <c r="K20" s="5"/>
      <c r="L20" s="8"/>
    </row>
    <row r="21" spans="1:12" ht="12" outlineLevel="5">
      <c r="A21" s="177" t="s">
        <v>253</v>
      </c>
      <c r="B21" s="177"/>
      <c r="C21" s="177"/>
      <c r="D21" s="178" t="s">
        <v>254</v>
      </c>
      <c r="E21" s="179">
        <f>VLOOKUP($A21,Zakázka!$A:$X,15,FALSE)</f>
        <v>0</v>
      </c>
      <c r="F21" s="180">
        <f>VLOOKUP($A21,Zakázka!$A:$X,19,FALSE)</f>
        <v>0</v>
      </c>
      <c r="G21" s="179">
        <f>VLOOKUP($A21,Zakázka!$A:$X,23,FALSE)</f>
        <v>0</v>
      </c>
      <c r="H21" s="179">
        <f>VLOOKUP($A21,Zakázka!$A:$X,24,FALSE)</f>
        <v>0</v>
      </c>
      <c r="I21" s="181"/>
      <c r="J21" s="181"/>
      <c r="K21" s="5"/>
      <c r="L21" s="8"/>
    </row>
    <row r="22" spans="1:12" ht="12" outlineLevel="5">
      <c r="A22" s="177" t="s">
        <v>255</v>
      </c>
      <c r="B22" s="177"/>
      <c r="C22" s="177"/>
      <c r="D22" s="178" t="s">
        <v>256</v>
      </c>
      <c r="E22" s="179">
        <f>VLOOKUP($A22,Zakázka!$A:$X,15,FALSE)</f>
        <v>0</v>
      </c>
      <c r="F22" s="180">
        <f>VLOOKUP($A22,Zakázka!$A:$X,19,FALSE)</f>
        <v>0</v>
      </c>
      <c r="G22" s="179">
        <f>VLOOKUP($A22,Zakázka!$A:$X,23,FALSE)</f>
        <v>0</v>
      </c>
      <c r="H22" s="179">
        <f>VLOOKUP($A22,Zakázka!$A:$X,24,FALSE)</f>
        <v>0</v>
      </c>
      <c r="I22" s="181"/>
      <c r="J22" s="181"/>
      <c r="K22" s="5"/>
      <c r="L22" s="8"/>
    </row>
    <row r="23" spans="1:12" ht="12" outlineLevel="4">
      <c r="A23" s="172" t="s">
        <v>257</v>
      </c>
      <c r="B23" s="172"/>
      <c r="C23" s="172"/>
      <c r="D23" s="173" t="s">
        <v>258</v>
      </c>
      <c r="E23" s="174">
        <f>VLOOKUP($A23,Zakázka!$A:$X,15,FALSE)</f>
        <v>0</v>
      </c>
      <c r="F23" s="175">
        <f>VLOOKUP($A23,Zakázka!$A:$X,19,FALSE)</f>
        <v>0</v>
      </c>
      <c r="G23" s="174">
        <f>VLOOKUP($A23,Zakázka!$A:$X,23,FALSE)</f>
        <v>0</v>
      </c>
      <c r="H23" s="174">
        <f>VLOOKUP($A23,Zakázka!$A:$X,24,FALSE)</f>
        <v>0</v>
      </c>
      <c r="I23" s="176"/>
      <c r="J23" s="176"/>
      <c r="K23" s="5"/>
      <c r="L23" s="8"/>
    </row>
    <row r="24" spans="1:12" ht="12" outlineLevel="5">
      <c r="A24" s="177" t="s">
        <v>259</v>
      </c>
      <c r="B24" s="177"/>
      <c r="C24" s="177"/>
      <c r="D24" s="178" t="s">
        <v>260</v>
      </c>
      <c r="E24" s="179">
        <f>VLOOKUP($A24,Zakázka!$A:$X,15,FALSE)</f>
        <v>0</v>
      </c>
      <c r="F24" s="180">
        <f>VLOOKUP($A24,Zakázka!$A:$X,19,FALSE)</f>
        <v>0</v>
      </c>
      <c r="G24" s="179">
        <f>VLOOKUP($A24,Zakázka!$A:$X,23,FALSE)</f>
        <v>0</v>
      </c>
      <c r="H24" s="179">
        <f>VLOOKUP($A24,Zakázka!$A:$X,24,FALSE)</f>
        <v>0</v>
      </c>
      <c r="I24" s="181"/>
      <c r="J24" s="181"/>
      <c r="K24" s="5"/>
      <c r="L24" s="8"/>
    </row>
    <row r="25" spans="1:12" ht="12" outlineLevel="3">
      <c r="A25" s="167" t="s">
        <v>261</v>
      </c>
      <c r="B25" s="167"/>
      <c r="C25" s="167"/>
      <c r="D25" s="168" t="s">
        <v>262</v>
      </c>
      <c r="E25" s="169">
        <f>VLOOKUP($A25,Zakázka!$A:$X,15,FALSE)</f>
        <v>0</v>
      </c>
      <c r="F25" s="170">
        <f>VLOOKUP($A25,Zakázka!$A:$X,19,FALSE)</f>
        <v>23.165865199999995</v>
      </c>
      <c r="G25" s="169">
        <f>VLOOKUP($A25,Zakázka!$A:$X,23,FALSE)</f>
        <v>0</v>
      </c>
      <c r="H25" s="169">
        <f>VLOOKUP($A25,Zakázka!$A:$X,24,FALSE)</f>
        <v>0</v>
      </c>
      <c r="I25" s="171"/>
      <c r="J25" s="171"/>
      <c r="K25" s="5"/>
      <c r="L25" s="8"/>
    </row>
    <row r="26" spans="1:12" ht="12" outlineLevel="4">
      <c r="A26" s="172" t="s">
        <v>263</v>
      </c>
      <c r="B26" s="172"/>
      <c r="C26" s="172"/>
      <c r="D26" s="173" t="s">
        <v>264</v>
      </c>
      <c r="E26" s="174">
        <f>VLOOKUP($A26,Zakázka!$A:$X,15,FALSE)</f>
        <v>0</v>
      </c>
      <c r="F26" s="175">
        <f>VLOOKUP($A26,Zakázka!$A:$X,19,FALSE)</f>
        <v>0.16175999999999999</v>
      </c>
      <c r="G26" s="174">
        <f>VLOOKUP($A26,Zakázka!$A:$X,23,FALSE)</f>
        <v>0</v>
      </c>
      <c r="H26" s="174">
        <f>VLOOKUP($A26,Zakázka!$A:$X,24,FALSE)</f>
        <v>0</v>
      </c>
      <c r="I26" s="176"/>
      <c r="J26" s="176"/>
      <c r="K26" s="5"/>
      <c r="L26" s="8"/>
    </row>
    <row r="27" spans="1:12" ht="12" outlineLevel="5">
      <c r="A27" s="177" t="s">
        <v>265</v>
      </c>
      <c r="B27" s="177"/>
      <c r="C27" s="177"/>
      <c r="D27" s="178" t="s">
        <v>266</v>
      </c>
      <c r="E27" s="179">
        <f>VLOOKUP($A27,Zakázka!$A:$X,15,FALSE)</f>
        <v>0</v>
      </c>
      <c r="F27" s="180">
        <f>VLOOKUP($A27,Zakázka!$A:$X,19,FALSE)</f>
        <v>0.16175999999999999</v>
      </c>
      <c r="G27" s="179">
        <f>VLOOKUP($A27,Zakázka!$A:$X,23,FALSE)</f>
        <v>0</v>
      </c>
      <c r="H27" s="179">
        <f>VLOOKUP($A27,Zakázka!$A:$X,24,FALSE)</f>
        <v>0</v>
      </c>
      <c r="I27" s="181"/>
      <c r="J27" s="181"/>
      <c r="K27" s="5"/>
      <c r="L27" s="8"/>
    </row>
    <row r="28" spans="1:12" ht="12" outlineLevel="4">
      <c r="A28" s="172" t="s">
        <v>267</v>
      </c>
      <c r="B28" s="172"/>
      <c r="C28" s="172"/>
      <c r="D28" s="173" t="s">
        <v>268</v>
      </c>
      <c r="E28" s="174">
        <f>VLOOKUP($A28,Zakázka!$A:$X,15,FALSE)</f>
        <v>0</v>
      </c>
      <c r="F28" s="175">
        <f>VLOOKUP($A28,Zakázka!$A:$X,19,FALSE)</f>
        <v>3.1916460000000004</v>
      </c>
      <c r="G28" s="174">
        <f>VLOOKUP($A28,Zakázka!$A:$X,23,FALSE)</f>
        <v>0</v>
      </c>
      <c r="H28" s="174">
        <f>VLOOKUP($A28,Zakázka!$A:$X,24,FALSE)</f>
        <v>0</v>
      </c>
      <c r="I28" s="176"/>
      <c r="J28" s="176"/>
      <c r="K28" s="5"/>
      <c r="L28" s="8"/>
    </row>
    <row r="29" spans="1:12" ht="12" outlineLevel="5">
      <c r="A29" s="177" t="s">
        <v>269</v>
      </c>
      <c r="B29" s="177"/>
      <c r="C29" s="177"/>
      <c r="D29" s="178" t="s">
        <v>270</v>
      </c>
      <c r="E29" s="179">
        <f>VLOOKUP($A29,Zakázka!$A:$X,15,FALSE)</f>
        <v>0</v>
      </c>
      <c r="F29" s="180">
        <f>VLOOKUP($A29,Zakázka!$A:$X,19,FALSE)</f>
        <v>3.1916460000000004</v>
      </c>
      <c r="G29" s="179">
        <f>VLOOKUP($A29,Zakázka!$A:$X,23,FALSE)</f>
        <v>0</v>
      </c>
      <c r="H29" s="179">
        <f>VLOOKUP($A29,Zakázka!$A:$X,24,FALSE)</f>
        <v>0</v>
      </c>
      <c r="I29" s="181"/>
      <c r="J29" s="181"/>
      <c r="K29" s="5"/>
      <c r="L29" s="8"/>
    </row>
    <row r="30" spans="1:12" ht="12" outlineLevel="4">
      <c r="A30" s="172" t="s">
        <v>271</v>
      </c>
      <c r="B30" s="172"/>
      <c r="C30" s="172"/>
      <c r="D30" s="173" t="s">
        <v>272</v>
      </c>
      <c r="E30" s="174">
        <f>VLOOKUP($A30,Zakázka!$A:$X,15,FALSE)</f>
        <v>0</v>
      </c>
      <c r="F30" s="175">
        <f>VLOOKUP($A30,Zakázka!$A:$X,19,FALSE)</f>
        <v>4.6800000000000001E-3</v>
      </c>
      <c r="G30" s="174">
        <f>VLOOKUP($A30,Zakázka!$A:$X,23,FALSE)</f>
        <v>0</v>
      </c>
      <c r="H30" s="174">
        <f>VLOOKUP($A30,Zakázka!$A:$X,24,FALSE)</f>
        <v>0</v>
      </c>
      <c r="I30" s="176"/>
      <c r="J30" s="176"/>
      <c r="K30" s="5"/>
      <c r="L30" s="8"/>
    </row>
    <row r="31" spans="1:12" ht="12" outlineLevel="5">
      <c r="A31" s="177" t="s">
        <v>273</v>
      </c>
      <c r="B31" s="177"/>
      <c r="C31" s="177"/>
      <c r="D31" s="178" t="s">
        <v>274</v>
      </c>
      <c r="E31" s="179">
        <f>VLOOKUP($A31,Zakázka!$A:$X,15,FALSE)</f>
        <v>0</v>
      </c>
      <c r="F31" s="180">
        <f>VLOOKUP($A31,Zakázka!$A:$X,19,FALSE)</f>
        <v>4.6800000000000001E-3</v>
      </c>
      <c r="G31" s="179">
        <f>VLOOKUP($A31,Zakázka!$A:$X,23,FALSE)</f>
        <v>0</v>
      </c>
      <c r="H31" s="179">
        <f>VLOOKUP($A31,Zakázka!$A:$X,24,FALSE)</f>
        <v>0</v>
      </c>
      <c r="I31" s="181"/>
      <c r="J31" s="181"/>
      <c r="K31" s="5"/>
      <c r="L31" s="8"/>
    </row>
    <row r="32" spans="1:12" ht="12" outlineLevel="4">
      <c r="A32" s="172" t="s">
        <v>275</v>
      </c>
      <c r="B32" s="172"/>
      <c r="C32" s="172"/>
      <c r="D32" s="173" t="s">
        <v>245</v>
      </c>
      <c r="E32" s="174">
        <f>VLOOKUP($A32,Zakázka!$A:$X,15,FALSE)</f>
        <v>0</v>
      </c>
      <c r="F32" s="175">
        <f>VLOOKUP($A32,Zakázka!$A:$X,19,FALSE)</f>
        <v>18.855304999999998</v>
      </c>
      <c r="G32" s="174">
        <f>VLOOKUP($A32,Zakázka!$A:$X,23,FALSE)</f>
        <v>0</v>
      </c>
      <c r="H32" s="174">
        <f>VLOOKUP($A32,Zakázka!$A:$X,24,FALSE)</f>
        <v>0</v>
      </c>
      <c r="I32" s="176"/>
      <c r="J32" s="176"/>
      <c r="K32" s="5"/>
      <c r="L32" s="8"/>
    </row>
    <row r="33" spans="1:12" ht="12" outlineLevel="5">
      <c r="A33" s="177" t="s">
        <v>276</v>
      </c>
      <c r="B33" s="177"/>
      <c r="C33" s="177"/>
      <c r="D33" s="178" t="s">
        <v>277</v>
      </c>
      <c r="E33" s="179">
        <f>VLOOKUP($A33,Zakázka!$A:$X,15,FALSE)</f>
        <v>0</v>
      </c>
      <c r="F33" s="180">
        <f>VLOOKUP($A33,Zakázka!$A:$X,19,FALSE)</f>
        <v>18.843194999999998</v>
      </c>
      <c r="G33" s="179">
        <f>VLOOKUP($A33,Zakázka!$A:$X,23,FALSE)</f>
        <v>0</v>
      </c>
      <c r="H33" s="179">
        <f>VLOOKUP($A33,Zakázka!$A:$X,24,FALSE)</f>
        <v>0</v>
      </c>
      <c r="I33" s="181"/>
      <c r="J33" s="181"/>
      <c r="K33" s="5"/>
      <c r="L33" s="8"/>
    </row>
    <row r="34" spans="1:12" ht="12" outlineLevel="5">
      <c r="A34" s="177" t="s">
        <v>278</v>
      </c>
      <c r="B34" s="177"/>
      <c r="C34" s="177"/>
      <c r="D34" s="178" t="s">
        <v>279</v>
      </c>
      <c r="E34" s="179">
        <f>VLOOKUP($A34,Zakázka!$A:$X,15,FALSE)</f>
        <v>0</v>
      </c>
      <c r="F34" s="180">
        <f>VLOOKUP($A34,Zakázka!$A:$X,19,FALSE)</f>
        <v>1.2110000000000001E-2</v>
      </c>
      <c r="G34" s="179">
        <f>VLOOKUP($A34,Zakázka!$A:$X,23,FALSE)</f>
        <v>0</v>
      </c>
      <c r="H34" s="179">
        <f>VLOOKUP($A34,Zakázka!$A:$X,24,FALSE)</f>
        <v>0</v>
      </c>
      <c r="I34" s="181"/>
      <c r="J34" s="181"/>
      <c r="K34" s="5"/>
      <c r="L34" s="8"/>
    </row>
    <row r="35" spans="1:12" ht="12" outlineLevel="4">
      <c r="A35" s="172" t="s">
        <v>280</v>
      </c>
      <c r="B35" s="172"/>
      <c r="C35" s="172"/>
      <c r="D35" s="173" t="s">
        <v>281</v>
      </c>
      <c r="E35" s="174">
        <f>VLOOKUP($A35,Zakázka!$A:$X,15,FALSE)</f>
        <v>0</v>
      </c>
      <c r="F35" s="175">
        <f>VLOOKUP($A35,Zakázka!$A:$X,19,FALSE)</f>
        <v>0</v>
      </c>
      <c r="G35" s="174">
        <f>VLOOKUP($A35,Zakázka!$A:$X,23,FALSE)</f>
        <v>0</v>
      </c>
      <c r="H35" s="174">
        <f>VLOOKUP($A35,Zakázka!$A:$X,24,FALSE)</f>
        <v>0</v>
      </c>
      <c r="I35" s="176"/>
      <c r="J35" s="176"/>
      <c r="K35" s="5"/>
      <c r="L35" s="8"/>
    </row>
    <row r="36" spans="1:12" ht="12" outlineLevel="5">
      <c r="A36" s="177" t="s">
        <v>282</v>
      </c>
      <c r="B36" s="177"/>
      <c r="C36" s="177"/>
      <c r="D36" s="178" t="s">
        <v>283</v>
      </c>
      <c r="E36" s="179">
        <f>VLOOKUP($A36,Zakázka!$A:$X,15,FALSE)</f>
        <v>0</v>
      </c>
      <c r="F36" s="180">
        <f>VLOOKUP($A36,Zakázka!$A:$X,19,FALSE)</f>
        <v>0</v>
      </c>
      <c r="G36" s="179">
        <f>VLOOKUP($A36,Zakázka!$A:$X,23,FALSE)</f>
        <v>0</v>
      </c>
      <c r="H36" s="179">
        <f>VLOOKUP($A36,Zakázka!$A:$X,24,FALSE)</f>
        <v>0</v>
      </c>
      <c r="I36" s="181"/>
      <c r="J36" s="181"/>
      <c r="K36" s="5"/>
      <c r="L36" s="8"/>
    </row>
    <row r="37" spans="1:12" ht="12" outlineLevel="4">
      <c r="A37" s="172" t="s">
        <v>284</v>
      </c>
      <c r="B37" s="172"/>
      <c r="C37" s="172"/>
      <c r="D37" s="173" t="s">
        <v>285</v>
      </c>
      <c r="E37" s="174">
        <f>VLOOKUP($A37,Zakázka!$A:$X,15,FALSE)</f>
        <v>0</v>
      </c>
      <c r="F37" s="175">
        <f>VLOOKUP($A37,Zakázka!$A:$X,19,FALSE)</f>
        <v>1.077E-3</v>
      </c>
      <c r="G37" s="174">
        <f>VLOOKUP($A37,Zakázka!$A:$X,23,FALSE)</f>
        <v>0</v>
      </c>
      <c r="H37" s="174">
        <f>VLOOKUP($A37,Zakázka!$A:$X,24,FALSE)</f>
        <v>0</v>
      </c>
      <c r="I37" s="176"/>
      <c r="J37" s="176"/>
      <c r="K37" s="5"/>
      <c r="L37" s="8"/>
    </row>
    <row r="38" spans="1:12" ht="12" outlineLevel="5">
      <c r="A38" s="177" t="s">
        <v>286</v>
      </c>
      <c r="B38" s="177"/>
      <c r="C38" s="177"/>
      <c r="D38" s="178" t="s">
        <v>287</v>
      </c>
      <c r="E38" s="179">
        <f>VLOOKUP($A38,Zakázka!$A:$X,15,FALSE)</f>
        <v>0</v>
      </c>
      <c r="F38" s="180">
        <f>VLOOKUP($A38,Zakázka!$A:$X,19,FALSE)</f>
        <v>1.077E-3</v>
      </c>
      <c r="G38" s="179">
        <f>VLOOKUP($A38,Zakázka!$A:$X,23,FALSE)</f>
        <v>0</v>
      </c>
      <c r="H38" s="179">
        <f>VLOOKUP($A38,Zakázka!$A:$X,24,FALSE)</f>
        <v>0</v>
      </c>
      <c r="I38" s="181"/>
      <c r="J38" s="181"/>
      <c r="K38" s="5"/>
      <c r="L38" s="8"/>
    </row>
    <row r="39" spans="1:12" ht="12" outlineLevel="5">
      <c r="A39" s="177" t="s">
        <v>288</v>
      </c>
      <c r="B39" s="177"/>
      <c r="C39" s="177"/>
      <c r="D39" s="178" t="s">
        <v>289</v>
      </c>
      <c r="E39" s="179">
        <f>VLOOKUP($A39,Zakázka!$A:$X,15,FALSE)</f>
        <v>0</v>
      </c>
      <c r="F39" s="180">
        <f>VLOOKUP($A39,Zakázka!$A:$X,19,FALSE)</f>
        <v>0</v>
      </c>
      <c r="G39" s="179">
        <f>VLOOKUP($A39,Zakázka!$A:$X,23,FALSE)</f>
        <v>0</v>
      </c>
      <c r="H39" s="179">
        <f>VLOOKUP($A39,Zakázka!$A:$X,24,FALSE)</f>
        <v>0</v>
      </c>
      <c r="I39" s="181"/>
      <c r="J39" s="181"/>
      <c r="K39" s="5"/>
      <c r="L39" s="8"/>
    </row>
    <row r="40" spans="1:12" ht="12" outlineLevel="4">
      <c r="A40" s="172" t="s">
        <v>290</v>
      </c>
      <c r="B40" s="172"/>
      <c r="C40" s="172"/>
      <c r="D40" s="173" t="s">
        <v>291</v>
      </c>
      <c r="E40" s="174">
        <f>VLOOKUP($A40,Zakázka!$A:$X,15,FALSE)</f>
        <v>0</v>
      </c>
      <c r="F40" s="175">
        <f>VLOOKUP($A40,Zakázka!$A:$X,19,FALSE)</f>
        <v>0.95139720000000016</v>
      </c>
      <c r="G40" s="174">
        <f>VLOOKUP($A40,Zakázka!$A:$X,23,FALSE)</f>
        <v>0</v>
      </c>
      <c r="H40" s="174">
        <f>VLOOKUP($A40,Zakázka!$A:$X,24,FALSE)</f>
        <v>0</v>
      </c>
      <c r="I40" s="176"/>
      <c r="J40" s="176"/>
      <c r="K40" s="5"/>
      <c r="L40" s="8"/>
    </row>
    <row r="41" spans="1:12" ht="12" outlineLevel="5">
      <c r="A41" s="177" t="s">
        <v>292</v>
      </c>
      <c r="B41" s="177"/>
      <c r="C41" s="177"/>
      <c r="D41" s="178" t="s">
        <v>293</v>
      </c>
      <c r="E41" s="179">
        <f>VLOOKUP($A41,Zakázka!$A:$X,15,FALSE)</f>
        <v>0</v>
      </c>
      <c r="F41" s="180">
        <f>VLOOKUP($A41,Zakázka!$A:$X,19,FALSE)</f>
        <v>0.95139720000000016</v>
      </c>
      <c r="G41" s="179">
        <f>VLOOKUP($A41,Zakázka!$A:$X,23,FALSE)</f>
        <v>0</v>
      </c>
      <c r="H41" s="179">
        <f>VLOOKUP($A41,Zakázka!$A:$X,24,FALSE)</f>
        <v>0</v>
      </c>
      <c r="I41" s="181"/>
      <c r="J41" s="181"/>
      <c r="K41" s="5"/>
      <c r="L41" s="8"/>
    </row>
    <row r="42" spans="1:12" ht="12" outlineLevel="3">
      <c r="A42" s="167" t="s">
        <v>294</v>
      </c>
      <c r="B42" s="167"/>
      <c r="C42" s="167"/>
      <c r="D42" s="168" t="s">
        <v>295</v>
      </c>
      <c r="E42" s="169">
        <f>VLOOKUP($A42,Zakázka!$A:$X,15,FALSE)</f>
        <v>0</v>
      </c>
      <c r="F42" s="170">
        <f>VLOOKUP($A42,Zakázka!$A:$X,19,FALSE)</f>
        <v>112.05905219744</v>
      </c>
      <c r="G42" s="169">
        <f>VLOOKUP($A42,Zakázka!$A:$X,23,FALSE)</f>
        <v>0</v>
      </c>
      <c r="H42" s="169">
        <f>VLOOKUP($A42,Zakázka!$A:$X,24,FALSE)</f>
        <v>0</v>
      </c>
      <c r="I42" s="171"/>
      <c r="J42" s="171"/>
      <c r="K42" s="5"/>
      <c r="L42" s="8"/>
    </row>
    <row r="43" spans="1:12" ht="12" outlineLevel="4">
      <c r="A43" s="172" t="s">
        <v>296</v>
      </c>
      <c r="B43" s="172"/>
      <c r="C43" s="172"/>
      <c r="D43" s="173" t="s">
        <v>297</v>
      </c>
      <c r="E43" s="174">
        <f>VLOOKUP($A43,Zakázka!$A:$X,15,FALSE)</f>
        <v>0</v>
      </c>
      <c r="F43" s="175">
        <f>VLOOKUP($A43,Zakázka!$A:$X,19,FALSE)</f>
        <v>112.05905219744</v>
      </c>
      <c r="G43" s="174">
        <f>VLOOKUP($A43,Zakázka!$A:$X,23,FALSE)</f>
        <v>0</v>
      </c>
      <c r="H43" s="174">
        <f>VLOOKUP($A43,Zakázka!$A:$X,24,FALSE)</f>
        <v>0</v>
      </c>
      <c r="I43" s="176"/>
      <c r="J43" s="176"/>
      <c r="K43" s="5"/>
      <c r="L43" s="8"/>
    </row>
    <row r="44" spans="1:12" ht="12" outlineLevel="5">
      <c r="A44" s="177" t="s">
        <v>298</v>
      </c>
      <c r="B44" s="177"/>
      <c r="C44" s="177"/>
      <c r="D44" s="178" t="s">
        <v>299</v>
      </c>
      <c r="E44" s="179">
        <f>VLOOKUP($A44,Zakázka!$A:$X,15,FALSE)</f>
        <v>0</v>
      </c>
      <c r="F44" s="180">
        <f>VLOOKUP($A44,Zakázka!$A:$X,19,FALSE)</f>
        <v>66.12783988244</v>
      </c>
      <c r="G44" s="179">
        <f>VLOOKUP($A44,Zakázka!$A:$X,23,FALSE)</f>
        <v>0</v>
      </c>
      <c r="H44" s="179">
        <f>VLOOKUP($A44,Zakázka!$A:$X,24,FALSE)</f>
        <v>0</v>
      </c>
      <c r="I44" s="181"/>
      <c r="J44" s="181"/>
      <c r="K44" s="5"/>
      <c r="L44" s="8"/>
    </row>
    <row r="45" spans="1:12" ht="12" outlineLevel="5">
      <c r="A45" s="177" t="s">
        <v>300</v>
      </c>
      <c r="B45" s="177"/>
      <c r="C45" s="177"/>
      <c r="D45" s="178" t="s">
        <v>301</v>
      </c>
      <c r="E45" s="179">
        <f>VLOOKUP($A45,Zakázka!$A:$X,15,FALSE)</f>
        <v>0</v>
      </c>
      <c r="F45" s="180">
        <f>VLOOKUP($A45,Zakázka!$A:$X,19,FALSE)</f>
        <v>24.774911999999997</v>
      </c>
      <c r="G45" s="179">
        <f>VLOOKUP($A45,Zakázka!$A:$X,23,FALSE)</f>
        <v>0</v>
      </c>
      <c r="H45" s="179">
        <f>VLOOKUP($A45,Zakázka!$A:$X,24,FALSE)</f>
        <v>0</v>
      </c>
      <c r="I45" s="181"/>
      <c r="J45" s="181"/>
      <c r="K45" s="5"/>
      <c r="L45" s="8"/>
    </row>
    <row r="46" spans="1:12" ht="12" outlineLevel="5">
      <c r="A46" s="177" t="s">
        <v>302</v>
      </c>
      <c r="B46" s="177"/>
      <c r="C46" s="177"/>
      <c r="D46" s="178" t="s">
        <v>303</v>
      </c>
      <c r="E46" s="179">
        <f>VLOOKUP($A46,Zakázka!$A:$X,15,FALSE)</f>
        <v>0</v>
      </c>
      <c r="F46" s="180">
        <f>VLOOKUP($A46,Zakázka!$A:$X,19,FALSE)</f>
        <v>19.861528910000001</v>
      </c>
      <c r="G46" s="179">
        <f>VLOOKUP($A46,Zakázka!$A:$X,23,FALSE)</f>
        <v>0</v>
      </c>
      <c r="H46" s="179">
        <f>VLOOKUP($A46,Zakázka!$A:$X,24,FALSE)</f>
        <v>0</v>
      </c>
      <c r="I46" s="181"/>
      <c r="J46" s="181"/>
      <c r="K46" s="5"/>
      <c r="L46" s="8"/>
    </row>
    <row r="47" spans="1:12" ht="12" outlineLevel="5">
      <c r="A47" s="177" t="s">
        <v>304</v>
      </c>
      <c r="B47" s="177"/>
      <c r="C47" s="177"/>
      <c r="D47" s="178" t="s">
        <v>305</v>
      </c>
      <c r="E47" s="179">
        <f>VLOOKUP($A47,Zakázka!$A:$X,15,FALSE)</f>
        <v>0</v>
      </c>
      <c r="F47" s="180">
        <f>VLOOKUP($A47,Zakázka!$A:$X,19,FALSE)</f>
        <v>1.2947714049999999</v>
      </c>
      <c r="G47" s="179">
        <f>VLOOKUP($A47,Zakázka!$A:$X,23,FALSE)</f>
        <v>0</v>
      </c>
      <c r="H47" s="179">
        <f>VLOOKUP($A47,Zakázka!$A:$X,24,FALSE)</f>
        <v>0</v>
      </c>
      <c r="I47" s="181"/>
      <c r="J47" s="181"/>
      <c r="K47" s="5"/>
      <c r="L47" s="8"/>
    </row>
    <row r="48" spans="1:12" ht="12" outlineLevel="3">
      <c r="A48" s="167" t="s">
        <v>306</v>
      </c>
      <c r="B48" s="167"/>
      <c r="C48" s="167"/>
      <c r="D48" s="168" t="s">
        <v>307</v>
      </c>
      <c r="E48" s="169">
        <f>VLOOKUP($A48,Zakázka!$A:$X,15,FALSE)</f>
        <v>0</v>
      </c>
      <c r="F48" s="170">
        <f>VLOOKUP($A48,Zakázka!$A:$X,19,FALSE)</f>
        <v>0</v>
      </c>
      <c r="G48" s="169">
        <f>VLOOKUP($A48,Zakázka!$A:$X,23,FALSE)</f>
        <v>0</v>
      </c>
      <c r="H48" s="169">
        <f>VLOOKUP($A48,Zakázka!$A:$X,24,FALSE)</f>
        <v>0</v>
      </c>
      <c r="I48" s="171"/>
      <c r="J48" s="171"/>
      <c r="K48" s="5"/>
      <c r="L48" s="8"/>
    </row>
    <row r="49" spans="1:12" ht="12" outlineLevel="4">
      <c r="A49" s="172" t="s">
        <v>308</v>
      </c>
      <c r="B49" s="172"/>
      <c r="C49" s="172"/>
      <c r="D49" s="173" t="s">
        <v>309</v>
      </c>
      <c r="E49" s="174">
        <f>VLOOKUP($A49,Zakázka!$A:$X,15,FALSE)</f>
        <v>0</v>
      </c>
      <c r="F49" s="175">
        <f>VLOOKUP($A49,Zakázka!$A:$X,19,FALSE)</f>
        <v>0</v>
      </c>
      <c r="G49" s="174">
        <f>VLOOKUP($A49,Zakázka!$A:$X,23,FALSE)</f>
        <v>0</v>
      </c>
      <c r="H49" s="174">
        <f>VLOOKUP($A49,Zakázka!$A:$X,24,FALSE)</f>
        <v>0</v>
      </c>
      <c r="I49" s="176"/>
      <c r="J49" s="176"/>
      <c r="K49" s="5"/>
      <c r="L49" s="8"/>
    </row>
    <row r="50" spans="1:12" ht="12" outlineLevel="5">
      <c r="A50" s="177" t="s">
        <v>310</v>
      </c>
      <c r="B50" s="177"/>
      <c r="C50" s="177"/>
      <c r="D50" s="178" t="s">
        <v>311</v>
      </c>
      <c r="E50" s="179">
        <f>VLOOKUP($A50,Zakázka!$A:$X,15,FALSE)</f>
        <v>0</v>
      </c>
      <c r="F50" s="180">
        <f>VLOOKUP($A50,Zakázka!$A:$X,19,FALSE)</f>
        <v>0</v>
      </c>
      <c r="G50" s="179">
        <f>VLOOKUP($A50,Zakázka!$A:$X,23,FALSE)</f>
        <v>0</v>
      </c>
      <c r="H50" s="179">
        <f>VLOOKUP($A50,Zakázka!$A:$X,24,FALSE)</f>
        <v>0</v>
      </c>
      <c r="I50" s="181"/>
      <c r="J50" s="181"/>
      <c r="K50" s="5"/>
      <c r="L50" s="8"/>
    </row>
    <row r="51" spans="1:12" ht="13" outlineLevel="2">
      <c r="A51" s="162" t="s">
        <v>312</v>
      </c>
      <c r="B51" s="162"/>
      <c r="C51" s="162"/>
      <c r="D51" s="163" t="s">
        <v>313</v>
      </c>
      <c r="E51" s="164">
        <f>VLOOKUP($A51,Zakázka!$A:$X,15,FALSE)</f>
        <v>0</v>
      </c>
      <c r="F51" s="165">
        <f>VLOOKUP($A51,Zakázka!$A:$X,19,FALSE)</f>
        <v>64.373832299200004</v>
      </c>
      <c r="G51" s="164">
        <f>VLOOKUP($A51,Zakázka!$A:$X,23,FALSE)</f>
        <v>0</v>
      </c>
      <c r="H51" s="164">
        <f>VLOOKUP($A51,Zakázka!$A:$X,24,FALSE)</f>
        <v>0</v>
      </c>
      <c r="I51" s="166"/>
      <c r="J51" s="166"/>
      <c r="K51" s="5"/>
      <c r="L51" s="8"/>
    </row>
    <row r="52" spans="1:12" ht="12" outlineLevel="3">
      <c r="A52" s="167" t="s">
        <v>314</v>
      </c>
      <c r="B52" s="167"/>
      <c r="C52" s="167"/>
      <c r="D52" s="168" t="s">
        <v>315</v>
      </c>
      <c r="E52" s="169">
        <f>VLOOKUP($A52,Zakázka!$A:$X,15,FALSE)</f>
        <v>0</v>
      </c>
      <c r="F52" s="170">
        <f>VLOOKUP($A52,Zakázka!$A:$X,19,FALSE)</f>
        <v>64.373832299200004</v>
      </c>
      <c r="G52" s="169">
        <f>VLOOKUP($A52,Zakázka!$A:$X,23,FALSE)</f>
        <v>0</v>
      </c>
      <c r="H52" s="169">
        <f>VLOOKUP($A52,Zakázka!$A:$X,24,FALSE)</f>
        <v>0</v>
      </c>
      <c r="I52" s="171"/>
      <c r="J52" s="171"/>
      <c r="K52" s="5"/>
      <c r="L52" s="8"/>
    </row>
    <row r="53" spans="1:12" ht="12" outlineLevel="4">
      <c r="A53" s="172" t="s">
        <v>316</v>
      </c>
      <c r="B53" s="172"/>
      <c r="C53" s="172"/>
      <c r="D53" s="173" t="s">
        <v>268</v>
      </c>
      <c r="E53" s="174">
        <f>VLOOKUP($A53,Zakázka!$A:$X,15,FALSE)</f>
        <v>0</v>
      </c>
      <c r="F53" s="175">
        <f>VLOOKUP($A53,Zakázka!$A:$X,19,FALSE)</f>
        <v>33.237227299200008</v>
      </c>
      <c r="G53" s="174">
        <f>VLOOKUP($A53,Zakázka!$A:$X,23,FALSE)</f>
        <v>0</v>
      </c>
      <c r="H53" s="174">
        <f>VLOOKUP($A53,Zakázka!$A:$X,24,FALSE)</f>
        <v>0</v>
      </c>
      <c r="I53" s="176"/>
      <c r="J53" s="176"/>
      <c r="K53" s="5"/>
      <c r="L53" s="8"/>
    </row>
    <row r="54" spans="1:12" ht="12" outlineLevel="5">
      <c r="A54" s="177" t="s">
        <v>317</v>
      </c>
      <c r="B54" s="177"/>
      <c r="C54" s="177"/>
      <c r="D54" s="178" t="s">
        <v>318</v>
      </c>
      <c r="E54" s="179">
        <f>VLOOKUP($A54,Zakázka!$A:$X,15,FALSE)</f>
        <v>0</v>
      </c>
      <c r="F54" s="180">
        <f>VLOOKUP($A54,Zakázka!$A:$X,19,FALSE)</f>
        <v>33.237227299200008</v>
      </c>
      <c r="G54" s="179">
        <f>VLOOKUP($A54,Zakázka!$A:$X,23,FALSE)</f>
        <v>0</v>
      </c>
      <c r="H54" s="179">
        <f>VLOOKUP($A54,Zakázka!$A:$X,24,FALSE)</f>
        <v>0</v>
      </c>
      <c r="I54" s="181"/>
      <c r="J54" s="181"/>
      <c r="K54" s="5"/>
      <c r="L54" s="8"/>
    </row>
    <row r="55" spans="1:12" ht="12" outlineLevel="5">
      <c r="A55" s="177" t="s">
        <v>319</v>
      </c>
      <c r="B55" s="177"/>
      <c r="C55" s="177"/>
      <c r="D55" s="178" t="s">
        <v>320</v>
      </c>
      <c r="E55" s="179">
        <f>VLOOKUP($A55,Zakázka!$A:$X,15,FALSE)</f>
        <v>0</v>
      </c>
      <c r="F55" s="180">
        <f>VLOOKUP($A55,Zakázka!$A:$X,19,FALSE)</f>
        <v>0</v>
      </c>
      <c r="G55" s="179">
        <f>VLOOKUP($A55,Zakázka!$A:$X,23,FALSE)</f>
        <v>0</v>
      </c>
      <c r="H55" s="179">
        <f>VLOOKUP($A55,Zakázka!$A:$X,24,FALSE)</f>
        <v>0</v>
      </c>
      <c r="I55" s="181"/>
      <c r="J55" s="181"/>
      <c r="K55" s="5"/>
      <c r="L55" s="8"/>
    </row>
    <row r="56" spans="1:12" ht="12" outlineLevel="4">
      <c r="A56" s="172" t="s">
        <v>321</v>
      </c>
      <c r="B56" s="172"/>
      <c r="C56" s="172"/>
      <c r="D56" s="173" t="s">
        <v>245</v>
      </c>
      <c r="E56" s="174">
        <f>VLOOKUP($A56,Zakázka!$A:$X,15,FALSE)</f>
        <v>0</v>
      </c>
      <c r="F56" s="175">
        <f>VLOOKUP($A56,Zakázka!$A:$X,19,FALSE)</f>
        <v>31.136605000000007</v>
      </c>
      <c r="G56" s="174">
        <f>VLOOKUP($A56,Zakázka!$A:$X,23,FALSE)</f>
        <v>0</v>
      </c>
      <c r="H56" s="174">
        <f>VLOOKUP($A56,Zakázka!$A:$X,24,FALSE)</f>
        <v>0</v>
      </c>
      <c r="I56" s="176"/>
      <c r="J56" s="176"/>
      <c r="K56" s="5"/>
      <c r="L56" s="8"/>
    </row>
    <row r="57" spans="1:12" ht="12" outlineLevel="5">
      <c r="A57" s="177" t="s">
        <v>322</v>
      </c>
      <c r="B57" s="177"/>
      <c r="C57" s="177"/>
      <c r="D57" s="178" t="s">
        <v>256</v>
      </c>
      <c r="E57" s="179">
        <f>VLOOKUP($A57,Zakázka!$A:$X,15,FALSE)</f>
        <v>0</v>
      </c>
      <c r="F57" s="180">
        <f>VLOOKUP($A57,Zakázka!$A:$X,19,FALSE)</f>
        <v>31.136605000000007</v>
      </c>
      <c r="G57" s="179">
        <f>VLOOKUP($A57,Zakázka!$A:$X,23,FALSE)</f>
        <v>0</v>
      </c>
      <c r="H57" s="179">
        <f>VLOOKUP($A57,Zakázka!$A:$X,24,FALSE)</f>
        <v>0</v>
      </c>
      <c r="I57" s="181"/>
      <c r="J57" s="181"/>
      <c r="K57" s="5"/>
      <c r="L57" s="8"/>
    </row>
    <row r="58" spans="1:12" ht="13" outlineLevel="2">
      <c r="A58" s="162" t="s">
        <v>323</v>
      </c>
      <c r="B58" s="162"/>
      <c r="C58" s="162"/>
      <c r="D58" s="163" t="s">
        <v>324</v>
      </c>
      <c r="E58" s="164">
        <f>VLOOKUP($A58,Zakázka!$A:$X,15,FALSE)</f>
        <v>0</v>
      </c>
      <c r="F58" s="165">
        <f>VLOOKUP($A58,Zakázka!$A:$X,19,FALSE)</f>
        <v>5.1964746000000006E-2</v>
      </c>
      <c r="G58" s="164">
        <f>VLOOKUP($A58,Zakázka!$A:$X,23,FALSE)</f>
        <v>0</v>
      </c>
      <c r="H58" s="164">
        <f>VLOOKUP($A58,Zakázka!$A:$X,24,FALSE)</f>
        <v>0</v>
      </c>
      <c r="I58" s="166"/>
      <c r="J58" s="166"/>
      <c r="K58" s="5"/>
      <c r="L58" s="8"/>
    </row>
    <row r="59" spans="1:12" ht="12" outlineLevel="3">
      <c r="A59" s="167" t="s">
        <v>325</v>
      </c>
      <c r="B59" s="167"/>
      <c r="C59" s="167"/>
      <c r="D59" s="168" t="s">
        <v>326</v>
      </c>
      <c r="E59" s="169">
        <f>VLOOKUP($A59,Zakázka!$A:$X,15,FALSE)</f>
        <v>0</v>
      </c>
      <c r="F59" s="170">
        <f>VLOOKUP($A59,Zakázka!$A:$X,19,FALSE)</f>
        <v>5.1964746000000006E-2</v>
      </c>
      <c r="G59" s="169">
        <f>VLOOKUP($A59,Zakázka!$A:$X,23,FALSE)</f>
        <v>0</v>
      </c>
      <c r="H59" s="169">
        <f>VLOOKUP($A59,Zakázka!$A:$X,24,FALSE)</f>
        <v>0</v>
      </c>
      <c r="I59" s="171"/>
      <c r="J59" s="171"/>
      <c r="K59" s="5"/>
      <c r="L59" s="8"/>
    </row>
    <row r="60" spans="1:12" ht="12" outlineLevel="4">
      <c r="A60" s="172" t="s">
        <v>327</v>
      </c>
      <c r="B60" s="172"/>
      <c r="C60" s="172"/>
      <c r="D60" s="173" t="s">
        <v>328</v>
      </c>
      <c r="E60" s="174">
        <f>VLOOKUP($A60,Zakázka!$A:$X,15,FALSE)</f>
        <v>0</v>
      </c>
      <c r="F60" s="175">
        <f>VLOOKUP($A60,Zakázka!$A:$X,19,FALSE)</f>
        <v>0</v>
      </c>
      <c r="G60" s="174">
        <f>VLOOKUP($A60,Zakázka!$A:$X,23,FALSE)</f>
        <v>0</v>
      </c>
      <c r="H60" s="174">
        <f>VLOOKUP($A60,Zakázka!$A:$X,24,FALSE)</f>
        <v>0</v>
      </c>
      <c r="I60" s="176"/>
      <c r="J60" s="176"/>
      <c r="K60" s="5"/>
      <c r="L60" s="8"/>
    </row>
    <row r="61" spans="1:12" ht="12" outlineLevel="5">
      <c r="A61" s="177" t="s">
        <v>329</v>
      </c>
      <c r="B61" s="177"/>
      <c r="C61" s="177"/>
      <c r="D61" s="178" t="s">
        <v>330</v>
      </c>
      <c r="E61" s="179">
        <f>VLOOKUP($A61,Zakázka!$A:$X,15,FALSE)</f>
        <v>0</v>
      </c>
      <c r="F61" s="180">
        <f>VLOOKUP($A61,Zakázka!$A:$X,19,FALSE)</f>
        <v>0</v>
      </c>
      <c r="G61" s="179">
        <f>VLOOKUP($A61,Zakázka!$A:$X,23,FALSE)</f>
        <v>0</v>
      </c>
      <c r="H61" s="179">
        <f>VLOOKUP($A61,Zakázka!$A:$X,24,FALSE)</f>
        <v>0</v>
      </c>
      <c r="I61" s="181"/>
      <c r="J61" s="181"/>
      <c r="K61" s="5"/>
      <c r="L61" s="8"/>
    </row>
    <row r="62" spans="1:12" ht="12" outlineLevel="4">
      <c r="A62" s="172" t="s">
        <v>331</v>
      </c>
      <c r="B62" s="172"/>
      <c r="C62" s="172"/>
      <c r="D62" s="173" t="s">
        <v>245</v>
      </c>
      <c r="E62" s="174">
        <f>VLOOKUP($A62,Zakázka!$A:$X,15,FALSE)</f>
        <v>0</v>
      </c>
      <c r="F62" s="175">
        <f>VLOOKUP($A62,Zakázka!$A:$X,19,FALSE)</f>
        <v>5.1964746000000006E-2</v>
      </c>
      <c r="G62" s="174">
        <f>VLOOKUP($A62,Zakázka!$A:$X,23,FALSE)</f>
        <v>0</v>
      </c>
      <c r="H62" s="174">
        <f>VLOOKUP($A62,Zakázka!$A:$X,24,FALSE)</f>
        <v>0</v>
      </c>
      <c r="I62" s="176"/>
      <c r="J62" s="176"/>
      <c r="K62" s="5"/>
      <c r="L62" s="8"/>
    </row>
    <row r="63" spans="1:12" ht="12" outlineLevel="5">
      <c r="A63" s="177" t="s">
        <v>332</v>
      </c>
      <c r="B63" s="177"/>
      <c r="C63" s="177"/>
      <c r="D63" s="178" t="s">
        <v>333</v>
      </c>
      <c r="E63" s="179">
        <f>VLOOKUP($A63,Zakázka!$A:$X,15,FALSE)</f>
        <v>0</v>
      </c>
      <c r="F63" s="180">
        <f>VLOOKUP($A63,Zakázka!$A:$X,19,FALSE)</f>
        <v>4.8304746000000003E-2</v>
      </c>
      <c r="G63" s="179">
        <f>VLOOKUP($A63,Zakázka!$A:$X,23,FALSE)</f>
        <v>0</v>
      </c>
      <c r="H63" s="179">
        <f>VLOOKUP($A63,Zakázka!$A:$X,24,FALSE)</f>
        <v>0</v>
      </c>
      <c r="I63" s="181"/>
      <c r="J63" s="181"/>
      <c r="K63" s="5"/>
      <c r="L63" s="8"/>
    </row>
    <row r="64" spans="1:12" ht="12" outlineLevel="5">
      <c r="A64" s="177" t="s">
        <v>334</v>
      </c>
      <c r="B64" s="177"/>
      <c r="C64" s="177"/>
      <c r="D64" s="178" t="s">
        <v>279</v>
      </c>
      <c r="E64" s="179">
        <f>VLOOKUP($A64,Zakázka!$A:$X,15,FALSE)</f>
        <v>0</v>
      </c>
      <c r="F64" s="180">
        <f>VLOOKUP($A64,Zakázka!$A:$X,19,FALSE)</f>
        <v>3.6600000000000005E-3</v>
      </c>
      <c r="G64" s="179">
        <f>VLOOKUP($A64,Zakázka!$A:$X,23,FALSE)</f>
        <v>0</v>
      </c>
      <c r="H64" s="179">
        <f>VLOOKUP($A64,Zakázka!$A:$X,24,FALSE)</f>
        <v>0</v>
      </c>
      <c r="I64" s="181"/>
      <c r="J64" s="181"/>
      <c r="K64" s="5"/>
      <c r="L64" s="8"/>
    </row>
    <row r="65" spans="1:12" ht="14" outlineLevel="1">
      <c r="A65" s="157" t="s">
        <v>335</v>
      </c>
      <c r="B65" s="157"/>
      <c r="C65" s="157"/>
      <c r="D65" s="158" t="s">
        <v>336</v>
      </c>
      <c r="E65" s="159">
        <f>VLOOKUP($A65,Zakázka!$A:$X,15,FALSE)</f>
        <v>0</v>
      </c>
      <c r="F65" s="160">
        <f>VLOOKUP($A65,Zakázka!$A:$X,19,FALSE)</f>
        <v>0</v>
      </c>
      <c r="G65" s="159">
        <f>VLOOKUP($A65,Zakázka!$A:$X,23,FALSE)</f>
        <v>0</v>
      </c>
      <c r="H65" s="159">
        <f>VLOOKUP($A65,Zakázka!$A:$X,24,FALSE)</f>
        <v>0</v>
      </c>
      <c r="I65" s="161"/>
      <c r="J65" s="161"/>
      <c r="K65" s="5"/>
      <c r="L65" s="8"/>
    </row>
    <row r="66" spans="1:12" ht="13" outlineLevel="2">
      <c r="A66" s="162" t="s">
        <v>337</v>
      </c>
      <c r="B66" s="162"/>
      <c r="C66" s="162"/>
      <c r="D66" s="163" t="s">
        <v>338</v>
      </c>
      <c r="E66" s="164">
        <f>VLOOKUP($A66,Zakázka!$A:$X,15,FALSE)</f>
        <v>0</v>
      </c>
      <c r="F66" s="165">
        <f>VLOOKUP($A66,Zakázka!$A:$X,19,FALSE)</f>
        <v>0</v>
      </c>
      <c r="G66" s="164">
        <f>VLOOKUP($A66,Zakázka!$A:$X,23,FALSE)</f>
        <v>0</v>
      </c>
      <c r="H66" s="164">
        <f>VLOOKUP($A66,Zakázka!$A:$X,24,FALSE)</f>
        <v>0</v>
      </c>
      <c r="I66" s="166"/>
      <c r="J66" s="166"/>
      <c r="K66" s="5"/>
      <c r="L66" s="8"/>
    </row>
    <row r="67" spans="1:12" ht="12" outlineLevel="3">
      <c r="A67" s="167" t="s">
        <v>339</v>
      </c>
      <c r="B67" s="167"/>
      <c r="C67" s="167"/>
      <c r="D67" s="168" t="s">
        <v>340</v>
      </c>
      <c r="E67" s="169">
        <f>VLOOKUP($A67,Zakázka!$A:$X,15,FALSE)</f>
        <v>0</v>
      </c>
      <c r="F67" s="170">
        <f>VLOOKUP($A67,Zakázka!$A:$X,19,FALSE)</f>
        <v>0</v>
      </c>
      <c r="G67" s="169">
        <f>VLOOKUP($A67,Zakázka!$A:$X,23,FALSE)</f>
        <v>0</v>
      </c>
      <c r="H67" s="169">
        <f>VLOOKUP($A67,Zakázka!$A:$X,24,FALSE)</f>
        <v>0</v>
      </c>
      <c r="I67" s="171"/>
      <c r="J67" s="171"/>
      <c r="K67" s="5"/>
      <c r="L67" s="8"/>
    </row>
    <row r="68" spans="1:12" ht="12" outlineLevel="4">
      <c r="A68" s="172" t="s">
        <v>341</v>
      </c>
      <c r="B68" s="172"/>
      <c r="C68" s="172"/>
      <c r="D68" s="173" t="s">
        <v>342</v>
      </c>
      <c r="E68" s="174">
        <f>VLOOKUP($A68,Zakázka!$A:$X,15,FALSE)</f>
        <v>0</v>
      </c>
      <c r="F68" s="175">
        <f>VLOOKUP($A68,Zakázka!$A:$X,19,FALSE)</f>
        <v>0</v>
      </c>
      <c r="G68" s="174">
        <f>VLOOKUP($A68,Zakázka!$A:$X,23,FALSE)</f>
        <v>0</v>
      </c>
      <c r="H68" s="174">
        <f>VLOOKUP($A68,Zakázka!$A:$X,24,FALSE)</f>
        <v>0</v>
      </c>
      <c r="I68" s="176"/>
      <c r="J68" s="176"/>
      <c r="K68" s="5"/>
      <c r="L68" s="8"/>
    </row>
    <row r="69" spans="1:12" ht="12" outlineLevel="5">
      <c r="A69" s="177" t="s">
        <v>343</v>
      </c>
      <c r="B69" s="177"/>
      <c r="C69" s="177"/>
      <c r="D69" s="178" t="s">
        <v>344</v>
      </c>
      <c r="E69" s="179">
        <f>VLOOKUP($A69,Zakázka!$A:$X,15,FALSE)</f>
        <v>0</v>
      </c>
      <c r="F69" s="180">
        <f>VLOOKUP($A69,Zakázka!$A:$X,19,FALSE)</f>
        <v>0</v>
      </c>
      <c r="G69" s="179">
        <f>VLOOKUP($A69,Zakázka!$A:$X,23,FALSE)</f>
        <v>0</v>
      </c>
      <c r="H69" s="179">
        <f>VLOOKUP($A69,Zakázka!$A:$X,24,FALSE)</f>
        <v>0</v>
      </c>
      <c r="I69" s="181"/>
      <c r="J69" s="181"/>
      <c r="K69" s="5"/>
      <c r="L69" s="8"/>
    </row>
    <row r="70" spans="1:12" ht="12" outlineLevel="5">
      <c r="A70" s="177" t="s">
        <v>345</v>
      </c>
      <c r="B70" s="177"/>
      <c r="C70" s="177"/>
      <c r="D70" s="178" t="s">
        <v>346</v>
      </c>
      <c r="E70" s="179">
        <f>VLOOKUP($A70,Zakázka!$A:$X,15,FALSE)</f>
        <v>0</v>
      </c>
      <c r="F70" s="180">
        <f>VLOOKUP($A70,Zakázka!$A:$X,19,FALSE)</f>
        <v>0</v>
      </c>
      <c r="G70" s="179">
        <f>VLOOKUP($A70,Zakázka!$A:$X,23,FALSE)</f>
        <v>0</v>
      </c>
      <c r="H70" s="179">
        <f>VLOOKUP($A70,Zakázka!$A:$X,24,FALSE)</f>
        <v>0</v>
      </c>
      <c r="I70" s="181"/>
      <c r="J70" s="181"/>
      <c r="K70" s="5"/>
      <c r="L70" s="8"/>
    </row>
    <row r="71" spans="1:12" ht="14" outlineLevel="1">
      <c r="A71" s="157" t="s">
        <v>347</v>
      </c>
      <c r="B71" s="157"/>
      <c r="C71" s="157"/>
      <c r="D71" s="158" t="s">
        <v>348</v>
      </c>
      <c r="E71" s="159">
        <f>VLOOKUP($A71,Zakázka!$A:$X,15,FALSE)</f>
        <v>0</v>
      </c>
      <c r="F71" s="160">
        <f>VLOOKUP($A71,Zakázka!$A:$X,19,FALSE)</f>
        <v>0</v>
      </c>
      <c r="G71" s="159">
        <f>VLOOKUP($A71,Zakázka!$A:$X,23,FALSE)</f>
        <v>0</v>
      </c>
      <c r="H71" s="159">
        <f>VLOOKUP($A71,Zakázka!$A:$X,24,FALSE)</f>
        <v>0</v>
      </c>
      <c r="I71" s="161"/>
      <c r="J71" s="161"/>
      <c r="K71" s="5"/>
      <c r="L71" s="8"/>
    </row>
    <row r="72" spans="1:12" ht="13" outlineLevel="2">
      <c r="A72" s="162" t="s">
        <v>349</v>
      </c>
      <c r="B72" s="162"/>
      <c r="C72" s="162"/>
      <c r="D72" s="163" t="s">
        <v>350</v>
      </c>
      <c r="E72" s="164">
        <f>VLOOKUP($A72,Zakázka!$A:$X,15,FALSE)</f>
        <v>0</v>
      </c>
      <c r="F72" s="165">
        <f>VLOOKUP($A72,Zakázka!$A:$X,19,FALSE)</f>
        <v>0</v>
      </c>
      <c r="G72" s="164">
        <f>VLOOKUP($A72,Zakázka!$A:$X,23,FALSE)</f>
        <v>0</v>
      </c>
      <c r="H72" s="164">
        <f>VLOOKUP($A72,Zakázka!$A:$X,24,FALSE)</f>
        <v>0</v>
      </c>
      <c r="I72" s="166"/>
      <c r="J72" s="166"/>
      <c r="K72" s="5"/>
      <c r="L72" s="8"/>
    </row>
    <row r="73" spans="1:12" ht="12" outlineLevel="3">
      <c r="A73" s="167" t="s">
        <v>351</v>
      </c>
      <c r="B73" s="167"/>
      <c r="C73" s="167"/>
      <c r="D73" s="168" t="s">
        <v>352</v>
      </c>
      <c r="E73" s="169">
        <f>VLOOKUP($A73,Zakázka!$A:$X,15,FALSE)</f>
        <v>0</v>
      </c>
      <c r="F73" s="170">
        <f>VLOOKUP($A73,Zakázka!$A:$X,19,FALSE)</f>
        <v>0</v>
      </c>
      <c r="G73" s="169">
        <f>VLOOKUP($A73,Zakázka!$A:$X,23,FALSE)</f>
        <v>0</v>
      </c>
      <c r="H73" s="169">
        <f>VLOOKUP($A73,Zakázka!$A:$X,24,FALSE)</f>
        <v>0</v>
      </c>
      <c r="I73" s="171"/>
      <c r="J73" s="171"/>
      <c r="K73" s="5"/>
      <c r="L73" s="8"/>
    </row>
    <row r="74" spans="1:12" ht="12" outlineLevel="4">
      <c r="A74" s="172" t="s">
        <v>353</v>
      </c>
      <c r="B74" s="172"/>
      <c r="C74" s="172"/>
      <c r="D74" s="173" t="s">
        <v>354</v>
      </c>
      <c r="E74" s="174">
        <f>VLOOKUP($A74,Zakázka!$A:$X,15,FALSE)</f>
        <v>0</v>
      </c>
      <c r="F74" s="175">
        <f>VLOOKUP($A74,Zakázka!$A:$X,19,FALSE)</f>
        <v>0</v>
      </c>
      <c r="G74" s="174">
        <f>VLOOKUP($A74,Zakázka!$A:$X,23,FALSE)</f>
        <v>0</v>
      </c>
      <c r="H74" s="174">
        <f>VLOOKUP($A74,Zakázka!$A:$X,24,FALSE)</f>
        <v>0</v>
      </c>
      <c r="I74" s="176"/>
      <c r="J74" s="176"/>
      <c r="K74" s="5"/>
      <c r="L74" s="8"/>
    </row>
    <row r="75" spans="1:12" ht="12" outlineLevel="5">
      <c r="A75" s="177" t="s">
        <v>355</v>
      </c>
      <c r="B75" s="177"/>
      <c r="C75" s="177"/>
      <c r="D75" s="178" t="s">
        <v>356</v>
      </c>
      <c r="E75" s="179">
        <f>VLOOKUP($A75,Zakázka!$A:$X,15,FALSE)</f>
        <v>0</v>
      </c>
      <c r="F75" s="180">
        <f>VLOOKUP($A75,Zakázka!$A:$X,19,FALSE)</f>
        <v>0</v>
      </c>
      <c r="G75" s="179">
        <f>VLOOKUP($A75,Zakázka!$A:$X,23,FALSE)</f>
        <v>0</v>
      </c>
      <c r="H75" s="179">
        <f>VLOOKUP($A75,Zakázka!$A:$X,24,FALSE)</f>
        <v>0</v>
      </c>
      <c r="I75" s="181"/>
      <c r="J75" s="181"/>
      <c r="K75" s="5"/>
      <c r="L75" s="8"/>
    </row>
    <row r="76" spans="1:12" ht="12" outlineLevel="4">
      <c r="A76" s="172" t="s">
        <v>357</v>
      </c>
      <c r="B76" s="172"/>
      <c r="C76" s="172"/>
      <c r="D76" s="173" t="s">
        <v>358</v>
      </c>
      <c r="E76" s="174">
        <f>VLOOKUP($A76,Zakázka!$A:$X,15,FALSE)</f>
        <v>0</v>
      </c>
      <c r="F76" s="175">
        <f>VLOOKUP($A76,Zakázka!$A:$X,19,FALSE)</f>
        <v>0</v>
      </c>
      <c r="G76" s="174">
        <f>VLOOKUP($A76,Zakázka!$A:$X,23,FALSE)</f>
        <v>0</v>
      </c>
      <c r="H76" s="174">
        <f>VLOOKUP($A76,Zakázka!$A:$X,24,FALSE)</f>
        <v>0</v>
      </c>
      <c r="I76" s="176"/>
      <c r="J76" s="176"/>
      <c r="K76" s="5"/>
      <c r="L76" s="8"/>
    </row>
    <row r="77" spans="1:12" ht="12" outlineLevel="5">
      <c r="A77" s="177" t="s">
        <v>359</v>
      </c>
      <c r="B77" s="177"/>
      <c r="C77" s="177"/>
      <c r="D77" s="178" t="s">
        <v>360</v>
      </c>
      <c r="E77" s="179">
        <f>VLOOKUP($A77,Zakázka!$A:$X,15,FALSE)</f>
        <v>0</v>
      </c>
      <c r="F77" s="180">
        <f>VLOOKUP($A77,Zakázka!$A:$X,19,FALSE)</f>
        <v>0</v>
      </c>
      <c r="G77" s="179">
        <f>VLOOKUP($A77,Zakázka!$A:$X,23,FALSE)</f>
        <v>0</v>
      </c>
      <c r="H77" s="179">
        <f>VLOOKUP($A77,Zakázka!$A:$X,24,FALSE)</f>
        <v>0</v>
      </c>
      <c r="I77" s="181"/>
      <c r="J77" s="181"/>
      <c r="K77" s="5"/>
      <c r="L77" s="8"/>
    </row>
    <row r="78" spans="1:12" ht="12" outlineLevel="4">
      <c r="A78" s="172" t="s">
        <v>361</v>
      </c>
      <c r="B78" s="172"/>
      <c r="C78" s="172"/>
      <c r="D78" s="173" t="s">
        <v>362</v>
      </c>
      <c r="E78" s="174">
        <f>VLOOKUP($A78,Zakázka!$A:$X,15,FALSE)</f>
        <v>0</v>
      </c>
      <c r="F78" s="175">
        <f>VLOOKUP($A78,Zakázka!$A:$X,19,FALSE)</f>
        <v>0</v>
      </c>
      <c r="G78" s="174">
        <f>VLOOKUP($A78,Zakázka!$A:$X,23,FALSE)</f>
        <v>0</v>
      </c>
      <c r="H78" s="174">
        <f>VLOOKUP($A78,Zakázka!$A:$X,24,FALSE)</f>
        <v>0</v>
      </c>
      <c r="I78" s="176"/>
      <c r="J78" s="176"/>
      <c r="K78" s="5"/>
      <c r="L78" s="8"/>
    </row>
    <row r="79" spans="1:12" ht="12" outlineLevel="5">
      <c r="A79" s="177" t="s">
        <v>363</v>
      </c>
      <c r="B79" s="177"/>
      <c r="C79" s="177"/>
      <c r="D79" s="178" t="s">
        <v>364</v>
      </c>
      <c r="E79" s="179">
        <f>VLOOKUP($A79,Zakázka!$A:$X,15,FALSE)</f>
        <v>0</v>
      </c>
      <c r="F79" s="180">
        <f>VLOOKUP($A79,Zakázka!$A:$X,19,FALSE)</f>
        <v>0</v>
      </c>
      <c r="G79" s="179">
        <f>VLOOKUP($A79,Zakázka!$A:$X,23,FALSE)</f>
        <v>0</v>
      </c>
      <c r="H79" s="179">
        <f>VLOOKUP($A79,Zakázka!$A:$X,24,FALSE)</f>
        <v>0</v>
      </c>
      <c r="I79" s="181"/>
      <c r="J79" s="181"/>
      <c r="K79" s="5"/>
      <c r="L79" s="8"/>
    </row>
    <row r="80" spans="1:12" ht="12" outlineLevel="4">
      <c r="A80" s="172" t="s">
        <v>365</v>
      </c>
      <c r="B80" s="172"/>
      <c r="C80" s="172"/>
      <c r="D80" s="173" t="s">
        <v>366</v>
      </c>
      <c r="E80" s="174">
        <f>VLOOKUP($A80,Zakázka!$A:$X,15,FALSE)</f>
        <v>0</v>
      </c>
      <c r="F80" s="175">
        <f>VLOOKUP($A80,Zakázka!$A:$X,19,FALSE)</f>
        <v>0</v>
      </c>
      <c r="G80" s="174">
        <f>VLOOKUP($A80,Zakázka!$A:$X,23,FALSE)</f>
        <v>0</v>
      </c>
      <c r="H80" s="174">
        <f>VLOOKUP($A80,Zakázka!$A:$X,24,FALSE)</f>
        <v>0</v>
      </c>
      <c r="I80" s="176"/>
      <c r="J80" s="176"/>
      <c r="K80" s="5"/>
      <c r="L80" s="8"/>
    </row>
    <row r="81" spans="1:12" ht="12" outlineLevel="5">
      <c r="A81" s="177" t="s">
        <v>367</v>
      </c>
      <c r="B81" s="177"/>
      <c r="C81" s="177"/>
      <c r="D81" s="178" t="s">
        <v>368</v>
      </c>
      <c r="E81" s="179">
        <f>VLOOKUP($A81,Zakázka!$A:$X,15,FALSE)</f>
        <v>0</v>
      </c>
      <c r="F81" s="180">
        <f>VLOOKUP($A81,Zakázka!$A:$X,19,FALSE)</f>
        <v>0</v>
      </c>
      <c r="G81" s="179">
        <f>VLOOKUP($A81,Zakázka!$A:$X,23,FALSE)</f>
        <v>0</v>
      </c>
      <c r="H81" s="179">
        <f>VLOOKUP($A81,Zakázka!$A:$X,24,FALSE)</f>
        <v>0</v>
      </c>
      <c r="I81" s="181"/>
      <c r="J81" s="181"/>
      <c r="K81" s="5"/>
      <c r="L81" s="8"/>
    </row>
    <row r="82" spans="1:12" ht="7.5" customHeight="1">
      <c r="D82" s="137"/>
      <c r="E82" s="142"/>
      <c r="F82" s="148"/>
      <c r="G82" s="142"/>
      <c r="H82" s="142"/>
      <c r="K82" s="8"/>
    </row>
    <row r="83" spans="1:12" ht="13">
      <c r="A83" s="7"/>
      <c r="B83" s="7"/>
      <c r="C83" s="7"/>
      <c r="D83" s="90" t="s">
        <v>2</v>
      </c>
      <c r="E83" s="91">
        <f>SUMIF(GROUP_ID,"",ITEM_PRICES)</f>
        <v>0</v>
      </c>
      <c r="F83" s="143"/>
      <c r="G83" s="139"/>
      <c r="H83" s="139"/>
      <c r="K83" s="5"/>
      <c r="L83" s="8"/>
    </row>
    <row r="84" spans="1:12" ht="13">
      <c r="A84" s="8"/>
      <c r="B84" s="8"/>
      <c r="C84" s="8"/>
      <c r="D84" s="94" t="s">
        <v>4</v>
      </c>
      <c r="E84" s="92">
        <f>E83*0.21</f>
        <v>0</v>
      </c>
      <c r="F84" s="143"/>
      <c r="G84" s="139"/>
      <c r="H84" s="139"/>
      <c r="K84" s="5"/>
      <c r="L84" s="8"/>
    </row>
    <row r="85" spans="1:12" ht="13">
      <c r="A85" s="8"/>
      <c r="B85" s="8"/>
      <c r="C85" s="8"/>
      <c r="D85" s="94"/>
      <c r="E85" s="92"/>
      <c r="F85" s="143"/>
      <c r="G85" s="139"/>
      <c r="H85" s="139"/>
      <c r="K85" s="5"/>
      <c r="L85" s="8"/>
    </row>
    <row r="86" spans="1:12" ht="13">
      <c r="A86" s="8"/>
      <c r="B86" s="8"/>
      <c r="C86" s="8"/>
      <c r="D86" s="94"/>
      <c r="E86" s="92"/>
      <c r="F86" s="148"/>
      <c r="G86" s="142"/>
      <c r="H86" s="142"/>
      <c r="K86" s="5"/>
      <c r="L86" s="8"/>
    </row>
    <row r="87" spans="1:12" ht="13">
      <c r="A87" s="8"/>
      <c r="B87" s="8"/>
      <c r="C87" s="8"/>
      <c r="D87" s="95" t="s">
        <v>1</v>
      </c>
      <c r="E87" s="93">
        <f>E83+E84</f>
        <v>0</v>
      </c>
      <c r="F87" s="143"/>
      <c r="G87" s="139"/>
      <c r="H87" s="139"/>
      <c r="K87" s="5"/>
      <c r="L87" s="8"/>
    </row>
    <row r="88" spans="1:12">
      <c r="D88" s="135"/>
      <c r="E88" s="139"/>
      <c r="F88" s="143"/>
      <c r="G88" s="139"/>
      <c r="H88" s="139"/>
    </row>
    <row r="89" spans="1:12">
      <c r="D89" s="5"/>
      <c r="E89" s="8"/>
      <c r="F89" s="5"/>
      <c r="G89" s="8"/>
      <c r="H89" s="8"/>
    </row>
  </sheetData>
  <sheetProtection algorithmName="SHA-512" hashValue="x1jIHkrNg8HWbjUruQiMp/A4CE27+Tnbb1PXIguvPfL0adLT5E5IgkBEC3u4fDcBUeC7xUbY/+aaqVbqVT7BoQ==" saltValue="nfGeQkc84Gy16NNM7QzT2Q=="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B623"/>
  <sheetViews>
    <sheetView showGridLines="0" tabSelected="1" view="pageBreakPreview" topLeftCell="D1" zoomScaleNormal="130" zoomScaleSheetLayoutView="100" zoomScalePageLayoutView="19" workbookViewId="0">
      <pane ySplit="5" topLeftCell="A432" activePane="bottomLeft" state="frozen"/>
      <selection pane="bottomLeft" activeCell="I444" sqref="I444"/>
    </sheetView>
  </sheetViews>
  <sheetFormatPr baseColWidth="10" defaultColWidth="9.1640625" defaultRowHeight="10" outlineLevelRow="7"/>
  <cols>
    <col min="1" max="1" width="28.6640625" style="2" hidden="1" customWidth="1"/>
    <col min="2" max="2" width="3.6640625" style="2" hidden="1" customWidth="1"/>
    <col min="3" max="3" width="8.83203125" style="2" hidden="1" customWidth="1"/>
    <col min="4" max="4" width="8.83203125" style="2" customWidth="1"/>
    <col min="5" max="5" width="8.83203125" style="2" hidden="1" customWidth="1"/>
    <col min="6" max="7" width="15.83203125" style="2" hidden="1" customWidth="1"/>
    <col min="8" max="8" width="15.83203125" style="2" customWidth="1"/>
    <col min="9" max="9" width="72.6640625" style="2" customWidth="1"/>
    <col min="10" max="10" width="8.83203125" style="2" customWidth="1"/>
    <col min="11" max="12" width="15.83203125" style="2" hidden="1" customWidth="1"/>
    <col min="13" max="13" width="15.83203125" style="2" customWidth="1"/>
    <col min="14" max="14" width="15.83203125" style="253" customWidth="1"/>
    <col min="15" max="15" width="15.83203125" style="2" customWidth="1"/>
    <col min="16" max="16" width="16" style="2" hidden="1" customWidth="1"/>
    <col min="17" max="17" width="16" style="2" customWidth="1"/>
    <col min="18" max="22" width="16" style="2" hidden="1" customWidth="1"/>
    <col min="23" max="24" width="15.83203125" style="2" hidden="1" customWidth="1"/>
    <col min="25" max="25" width="16.33203125" style="2" hidden="1" customWidth="1"/>
    <col min="26" max="26" width="38.6640625" style="2" customWidth="1"/>
    <col min="27" max="29" width="9.1640625" style="2"/>
    <col min="30" max="30" width="9.1640625" style="2" customWidth="1"/>
    <col min="31" max="31" width="5.5" style="2" customWidth="1"/>
    <col min="32" max="16384" width="9.1640625" style="2"/>
  </cols>
  <sheetData>
    <row r="1" spans="1:28" ht="8" customHeight="1"/>
    <row r="2" spans="1:28" ht="8" customHeight="1"/>
    <row r="3" spans="1:28" ht="25.5" customHeight="1">
      <c r="A3" s="89"/>
      <c r="B3" s="187"/>
      <c r="C3" s="187"/>
      <c r="D3" s="187" t="s">
        <v>6</v>
      </c>
      <c r="E3" s="187" t="s">
        <v>196</v>
      </c>
      <c r="F3" s="89" t="s">
        <v>197</v>
      </c>
      <c r="G3" s="89" t="s">
        <v>198</v>
      </c>
      <c r="H3" s="89" t="s">
        <v>8</v>
      </c>
      <c r="I3" s="188" t="s">
        <v>5</v>
      </c>
      <c r="J3" s="188" t="s">
        <v>9</v>
      </c>
      <c r="K3" s="146" t="s">
        <v>199</v>
      </c>
      <c r="L3" s="146" t="s">
        <v>200</v>
      </c>
      <c r="M3" s="146" t="s">
        <v>10</v>
      </c>
      <c r="N3" s="254" t="s">
        <v>21</v>
      </c>
      <c r="O3" s="151" t="s">
        <v>11</v>
      </c>
      <c r="P3" s="188" t="s">
        <v>7</v>
      </c>
      <c r="Q3" s="188" t="s">
        <v>195</v>
      </c>
      <c r="R3" s="146" t="s">
        <v>12</v>
      </c>
      <c r="S3" s="146" t="s">
        <v>13</v>
      </c>
      <c r="T3" s="146" t="s">
        <v>14</v>
      </c>
      <c r="U3" s="146" t="s">
        <v>15</v>
      </c>
      <c r="V3" s="151" t="s">
        <v>16</v>
      </c>
      <c r="W3" s="151" t="s">
        <v>3</v>
      </c>
      <c r="X3" s="151" t="s">
        <v>17</v>
      </c>
      <c r="Y3" s="89" t="s">
        <v>139</v>
      </c>
      <c r="Z3" s="5"/>
      <c r="AA3" s="8"/>
    </row>
    <row r="4" spans="1:28" ht="7.5" customHeight="1">
      <c r="B4" s="182"/>
      <c r="C4" s="182"/>
      <c r="D4" s="182"/>
      <c r="E4" s="182"/>
      <c r="I4" s="135"/>
      <c r="J4" s="135"/>
      <c r="K4" s="143"/>
      <c r="L4" s="143"/>
      <c r="M4" s="143"/>
      <c r="O4" s="139"/>
      <c r="P4" s="135"/>
      <c r="Q4" s="135"/>
      <c r="R4" s="143"/>
      <c r="S4" s="143"/>
      <c r="T4" s="143"/>
      <c r="U4" s="143"/>
      <c r="V4" s="139"/>
      <c r="W4" s="139"/>
      <c r="X4" s="139"/>
      <c r="Z4" s="8"/>
    </row>
    <row r="5" spans="1:28" ht="17">
      <c r="A5" s="152" t="s">
        <v>224</v>
      </c>
      <c r="B5" s="194">
        <v>1</v>
      </c>
      <c r="C5" s="195"/>
      <c r="D5" s="195"/>
      <c r="E5" s="195"/>
      <c r="F5" s="156"/>
      <c r="G5" s="156"/>
      <c r="H5" s="156"/>
      <c r="I5" s="196" t="s">
        <v>225</v>
      </c>
      <c r="J5" s="197"/>
      <c r="K5" s="198"/>
      <c r="L5" s="198"/>
      <c r="M5" s="198"/>
      <c r="N5" s="255"/>
      <c r="O5" s="154">
        <f>SUBTOTAL(9,O6:O623)</f>
        <v>0</v>
      </c>
      <c r="P5" s="197" t="s">
        <v>369</v>
      </c>
      <c r="Q5" s="197"/>
      <c r="R5" s="198"/>
      <c r="S5" s="155">
        <f>SUBTOTAL(9,S6:S623)</f>
        <v>199.65071444263998</v>
      </c>
      <c r="T5" s="198"/>
      <c r="U5" s="155">
        <f>SUBTOTAL(9,U6:U623)</f>
        <v>57.001565960000008</v>
      </c>
      <c r="V5" s="199"/>
      <c r="W5" s="154">
        <f>SUBTOTAL(9,W6:W623)</f>
        <v>0</v>
      </c>
      <c r="X5" s="154">
        <f>SUBTOTAL(9,X6:X623)</f>
        <v>0</v>
      </c>
      <c r="Y5" s="152"/>
      <c r="Z5" s="5"/>
      <c r="AA5" s="8"/>
      <c r="AB5" s="8"/>
    </row>
    <row r="6" spans="1:28" ht="15" outlineLevel="1">
      <c r="A6" s="157" t="s">
        <v>226</v>
      </c>
      <c r="B6" s="200">
        <v>2</v>
      </c>
      <c r="C6" s="201"/>
      <c r="D6" s="201"/>
      <c r="E6" s="201"/>
      <c r="F6" s="161"/>
      <c r="G6" s="161"/>
      <c r="H6" s="161"/>
      <c r="I6" s="202" t="s">
        <v>227</v>
      </c>
      <c r="J6" s="203"/>
      <c r="K6" s="204"/>
      <c r="L6" s="204"/>
      <c r="M6" s="204"/>
      <c r="N6" s="256"/>
      <c r="O6" s="159">
        <f>SUBTOTAL(9,O7:O507)</f>
        <v>0</v>
      </c>
      <c r="P6" s="203" t="s">
        <v>370</v>
      </c>
      <c r="Q6" s="203"/>
      <c r="R6" s="204"/>
      <c r="S6" s="160">
        <f>SUBTOTAL(9,S7:S507)</f>
        <v>199.65071444263998</v>
      </c>
      <c r="T6" s="204"/>
      <c r="U6" s="160">
        <f>SUBTOTAL(9,U7:U507)</f>
        <v>57.001565960000008</v>
      </c>
      <c r="V6" s="205"/>
      <c r="W6" s="159">
        <f>SUBTOTAL(9,W7:W507)</f>
        <v>0</v>
      </c>
      <c r="X6" s="159">
        <f>SUBTOTAL(9,X7:X507)</f>
        <v>0</v>
      </c>
      <c r="Y6" s="157"/>
      <c r="Z6" s="5"/>
      <c r="AA6" s="8"/>
      <c r="AB6" s="8"/>
    </row>
    <row r="7" spans="1:28" ht="14" outlineLevel="2">
      <c r="A7" s="162" t="s">
        <v>228</v>
      </c>
      <c r="B7" s="206">
        <v>3</v>
      </c>
      <c r="C7" s="207"/>
      <c r="D7" s="207"/>
      <c r="E7" s="207"/>
      <c r="F7" s="166"/>
      <c r="G7" s="166"/>
      <c r="H7" s="166"/>
      <c r="I7" s="208" t="s">
        <v>229</v>
      </c>
      <c r="J7" s="209"/>
      <c r="K7" s="210"/>
      <c r="L7" s="210"/>
      <c r="M7" s="210"/>
      <c r="N7" s="257"/>
      <c r="O7" s="164">
        <f>SUBTOTAL(9,O8:O390)</f>
        <v>0</v>
      </c>
      <c r="P7" s="209" t="s">
        <v>371</v>
      </c>
      <c r="Q7" s="209"/>
      <c r="R7" s="210"/>
      <c r="S7" s="165">
        <f>SUBTOTAL(9,S8:S390)</f>
        <v>135.22491739743998</v>
      </c>
      <c r="T7" s="210"/>
      <c r="U7" s="165">
        <f>SUBTOTAL(9,U8:U390)</f>
        <v>56.725565960000004</v>
      </c>
      <c r="V7" s="211"/>
      <c r="W7" s="164">
        <f>SUBTOTAL(9,W8:W390)</f>
        <v>0</v>
      </c>
      <c r="X7" s="164">
        <f>SUBTOTAL(9,X8:X390)</f>
        <v>0</v>
      </c>
      <c r="Y7" s="162"/>
      <c r="Z7" s="5"/>
      <c r="AA7" s="8"/>
      <c r="AB7" s="8"/>
    </row>
    <row r="8" spans="1:28" ht="13" outlineLevel="3">
      <c r="A8" s="167" t="s">
        <v>230</v>
      </c>
      <c r="B8" s="212">
        <v>4</v>
      </c>
      <c r="C8" s="213"/>
      <c r="D8" s="213"/>
      <c r="E8" s="213"/>
      <c r="F8" s="171"/>
      <c r="G8" s="171"/>
      <c r="H8" s="171"/>
      <c r="I8" s="214" t="s">
        <v>231</v>
      </c>
      <c r="J8" s="215"/>
      <c r="K8" s="216"/>
      <c r="L8" s="216"/>
      <c r="M8" s="216"/>
      <c r="N8" s="258"/>
      <c r="O8" s="169">
        <f>SUBTOTAL(9,O9:O51)</f>
        <v>0</v>
      </c>
      <c r="P8" s="215" t="s">
        <v>372</v>
      </c>
      <c r="Q8" s="215"/>
      <c r="R8" s="216"/>
      <c r="S8" s="170">
        <f>SUBTOTAL(9,S9:S51)</f>
        <v>0</v>
      </c>
      <c r="T8" s="216"/>
      <c r="U8" s="170">
        <f>SUBTOTAL(9,U9:U51)</f>
        <v>0.12352500000000001</v>
      </c>
      <c r="V8" s="217"/>
      <c r="W8" s="169">
        <f>SUBTOTAL(9,W9:W51)</f>
        <v>0</v>
      </c>
      <c r="X8" s="169">
        <f>SUBTOTAL(9,X9:X51)</f>
        <v>0</v>
      </c>
      <c r="Y8" s="167"/>
      <c r="Z8" s="5"/>
      <c r="AA8" s="8"/>
      <c r="AB8" s="8"/>
    </row>
    <row r="9" spans="1:28" ht="13" outlineLevel="4">
      <c r="A9" s="172" t="s">
        <v>232</v>
      </c>
      <c r="B9" s="218">
        <v>5</v>
      </c>
      <c r="C9" s="219"/>
      <c r="D9" s="219"/>
      <c r="E9" s="219"/>
      <c r="F9" s="176"/>
      <c r="G9" s="176"/>
      <c r="H9" s="176"/>
      <c r="I9" s="220" t="s">
        <v>233</v>
      </c>
      <c r="J9" s="221"/>
      <c r="K9" s="222"/>
      <c r="L9" s="222"/>
      <c r="M9" s="222"/>
      <c r="N9" s="259"/>
      <c r="O9" s="174">
        <f>SUBTOTAL(9,O10:O44)</f>
        <v>0</v>
      </c>
      <c r="P9" s="221" t="s">
        <v>373</v>
      </c>
      <c r="Q9" s="221"/>
      <c r="R9" s="222"/>
      <c r="S9" s="175">
        <f>SUBTOTAL(9,S10:S44)</f>
        <v>0</v>
      </c>
      <c r="T9" s="222"/>
      <c r="U9" s="175">
        <f>SUBTOTAL(9,U10:U44)</f>
        <v>0</v>
      </c>
      <c r="V9" s="223"/>
      <c r="W9" s="174">
        <f>SUBTOTAL(9,W10:W44)</f>
        <v>0</v>
      </c>
      <c r="X9" s="174">
        <f>SUBTOTAL(9,X10:X44)</f>
        <v>0</v>
      </c>
      <c r="Y9" s="172"/>
      <c r="Z9" s="5"/>
      <c r="AA9" s="8"/>
      <c r="AB9" s="8"/>
    </row>
    <row r="10" spans="1:28" ht="13" outlineLevel="5">
      <c r="A10" s="177" t="s">
        <v>234</v>
      </c>
      <c r="B10" s="224">
        <v>6</v>
      </c>
      <c r="C10" s="225"/>
      <c r="D10" s="225"/>
      <c r="E10" s="225"/>
      <c r="F10" s="181"/>
      <c r="G10" s="181"/>
      <c r="H10" s="181"/>
      <c r="I10" s="226" t="s">
        <v>235</v>
      </c>
      <c r="J10" s="227"/>
      <c r="K10" s="228"/>
      <c r="L10" s="228"/>
      <c r="M10" s="228"/>
      <c r="N10" s="260"/>
      <c r="O10" s="179">
        <f>SUBTOTAL(9,O11:O15)</f>
        <v>0</v>
      </c>
      <c r="P10" s="227" t="s">
        <v>374</v>
      </c>
      <c r="Q10" s="227"/>
      <c r="R10" s="228"/>
      <c r="S10" s="180">
        <f>SUBTOTAL(9,S11:S15)</f>
        <v>0</v>
      </c>
      <c r="T10" s="228"/>
      <c r="U10" s="180">
        <f>SUBTOTAL(9,U11:U15)</f>
        <v>0</v>
      </c>
      <c r="V10" s="229"/>
      <c r="W10" s="179">
        <f>SUBTOTAL(9,W11:W15)</f>
        <v>0</v>
      </c>
      <c r="X10" s="179">
        <f>SUBTOTAL(9,X11:X15)</f>
        <v>0</v>
      </c>
      <c r="Y10" s="177"/>
      <c r="Z10" s="5"/>
      <c r="AA10" s="8"/>
      <c r="AB10" s="8"/>
    </row>
    <row r="11" spans="1:28" ht="13" outlineLevel="6">
      <c r="B11" s="184"/>
      <c r="C11" s="185"/>
      <c r="D11" s="96" t="s">
        <v>375</v>
      </c>
      <c r="E11" s="96"/>
      <c r="F11" s="97"/>
      <c r="G11" s="97"/>
      <c r="H11" s="97" t="s">
        <v>376</v>
      </c>
      <c r="I11" s="98" t="s">
        <v>377</v>
      </c>
      <c r="J11" s="99" t="s">
        <v>378</v>
      </c>
      <c r="K11" s="100">
        <v>2</v>
      </c>
      <c r="L11" s="100">
        <v>0</v>
      </c>
      <c r="M11" s="100">
        <v>2</v>
      </c>
      <c r="N11" s="261"/>
      <c r="O11" s="101">
        <f>M11*N11</f>
        <v>0</v>
      </c>
      <c r="P11" s="99" t="s">
        <v>379</v>
      </c>
      <c r="Q11" s="99" t="s">
        <v>935</v>
      </c>
      <c r="R11" s="100"/>
      <c r="S11" s="100">
        <f>M11*R11</f>
        <v>0</v>
      </c>
      <c r="T11" s="100"/>
      <c r="U11" s="100">
        <f>M11*T11</f>
        <v>0</v>
      </c>
      <c r="V11" s="101">
        <v>21</v>
      </c>
      <c r="W11" s="101">
        <f>O11*(V11/100)</f>
        <v>0</v>
      </c>
      <c r="X11" s="101">
        <f>O11+W11</f>
        <v>0</v>
      </c>
      <c r="Y11" s="102"/>
      <c r="Z11" s="8"/>
      <c r="AA11" s="8"/>
      <c r="AB11" s="8"/>
    </row>
    <row r="12" spans="1:28" ht="4.5" customHeight="1" outlineLevel="6">
      <c r="B12" s="184"/>
      <c r="C12" s="186"/>
      <c r="D12" s="186"/>
      <c r="E12" s="186"/>
      <c r="F12" s="9"/>
      <c r="G12" s="9"/>
      <c r="H12" s="9"/>
      <c r="I12" s="189"/>
      <c r="J12" s="191"/>
      <c r="K12" s="147"/>
      <c r="L12" s="147"/>
      <c r="M12" s="147"/>
      <c r="N12" s="262"/>
      <c r="O12" s="141"/>
      <c r="P12" s="191"/>
      <c r="Q12" s="191"/>
      <c r="R12" s="147"/>
      <c r="S12" s="147"/>
      <c r="T12" s="147"/>
      <c r="U12" s="147"/>
      <c r="V12" s="141"/>
      <c r="W12" s="141"/>
      <c r="X12" s="141"/>
      <c r="Y12" s="9"/>
      <c r="Z12" s="8"/>
      <c r="AA12" s="8"/>
      <c r="AB12" s="8"/>
    </row>
    <row r="13" spans="1:28" ht="12" outlineLevel="7">
      <c r="A13" s="230"/>
      <c r="B13" s="231"/>
      <c r="C13" s="231"/>
      <c r="D13" s="231"/>
      <c r="E13" s="231"/>
      <c r="F13" s="232"/>
      <c r="G13" s="232"/>
      <c r="H13" s="237" t="s">
        <v>18</v>
      </c>
      <c r="I13" s="233" t="s">
        <v>380</v>
      </c>
      <c r="J13" s="234"/>
      <c r="K13" s="235"/>
      <c r="L13" s="235"/>
      <c r="M13" s="236">
        <v>2</v>
      </c>
      <c r="N13" s="263"/>
      <c r="O13" s="238"/>
      <c r="P13" s="234"/>
      <c r="Q13" s="234"/>
      <c r="R13" s="236"/>
      <c r="S13" s="236"/>
      <c r="T13" s="236"/>
      <c r="U13" s="236"/>
      <c r="V13" s="238"/>
      <c r="W13" s="238"/>
      <c r="X13" s="238"/>
      <c r="Y13" s="237"/>
      <c r="Z13" s="5"/>
      <c r="AA13" s="8"/>
    </row>
    <row r="14" spans="1:28" ht="7.5" customHeight="1" outlineLevel="7">
      <c r="A14" s="8"/>
      <c r="B14" s="184"/>
      <c r="C14" s="183"/>
      <c r="D14" s="183"/>
      <c r="E14" s="183"/>
      <c r="F14" s="11"/>
      <c r="G14" s="11"/>
      <c r="H14" s="11"/>
      <c r="I14" s="190"/>
      <c r="J14" s="191"/>
      <c r="K14" s="192"/>
      <c r="L14" s="192"/>
      <c r="M14" s="193"/>
      <c r="N14" s="264"/>
      <c r="O14" s="141"/>
      <c r="P14" s="191"/>
      <c r="Q14" s="191"/>
      <c r="R14" s="147"/>
      <c r="S14" s="147"/>
      <c r="T14" s="147"/>
      <c r="U14" s="147"/>
      <c r="V14" s="141"/>
      <c r="W14" s="141"/>
      <c r="X14" s="141"/>
      <c r="Y14" s="9"/>
      <c r="Z14" s="5"/>
      <c r="AA14" s="8"/>
    </row>
    <row r="15" spans="1:28" outlineLevel="6">
      <c r="B15" s="5"/>
      <c r="C15" s="5"/>
      <c r="D15" s="5"/>
      <c r="E15" s="5"/>
      <c r="F15" s="5"/>
      <c r="G15" s="5"/>
      <c r="H15" s="5"/>
      <c r="I15" s="5"/>
      <c r="J15" s="5"/>
      <c r="K15" s="5"/>
      <c r="L15" s="5"/>
      <c r="M15" s="5"/>
      <c r="N15" s="265"/>
      <c r="O15" s="8"/>
      <c r="P15" s="5"/>
      <c r="Q15" s="5"/>
      <c r="R15" s="5"/>
      <c r="S15" s="5"/>
      <c r="T15" s="5"/>
      <c r="U15" s="5"/>
      <c r="V15" s="5"/>
      <c r="W15" s="8"/>
      <c r="X15" s="8"/>
      <c r="Y15" s="8"/>
    </row>
    <row r="16" spans="1:28" ht="13" outlineLevel="5">
      <c r="A16" s="177" t="s">
        <v>236</v>
      </c>
      <c r="B16" s="224">
        <v>6</v>
      </c>
      <c r="C16" s="225"/>
      <c r="D16" s="225"/>
      <c r="E16" s="225"/>
      <c r="F16" s="181"/>
      <c r="G16" s="181"/>
      <c r="H16" s="181"/>
      <c r="I16" s="226" t="s">
        <v>237</v>
      </c>
      <c r="J16" s="227"/>
      <c r="K16" s="228"/>
      <c r="L16" s="228"/>
      <c r="M16" s="228"/>
      <c r="N16" s="260"/>
      <c r="O16" s="179">
        <f>SUBTOTAL(9,O17:O21)</f>
        <v>0</v>
      </c>
      <c r="P16" s="227" t="s">
        <v>374</v>
      </c>
      <c r="Q16" s="227"/>
      <c r="R16" s="228"/>
      <c r="S16" s="180">
        <f>SUBTOTAL(9,S17:S21)</f>
        <v>0</v>
      </c>
      <c r="T16" s="228"/>
      <c r="U16" s="180">
        <f>SUBTOTAL(9,U17:U21)</f>
        <v>0</v>
      </c>
      <c r="V16" s="229"/>
      <c r="W16" s="179">
        <f>SUBTOTAL(9,W17:W21)</f>
        <v>0</v>
      </c>
      <c r="X16" s="179">
        <f>SUBTOTAL(9,X17:X21)</f>
        <v>0</v>
      </c>
      <c r="Y16" s="177"/>
      <c r="Z16" s="5"/>
      <c r="AA16" s="8"/>
      <c r="AB16" s="8"/>
    </row>
    <row r="17" spans="1:28" ht="13" outlineLevel="6">
      <c r="B17" s="184"/>
      <c r="C17" s="185"/>
      <c r="D17" s="96" t="s">
        <v>191</v>
      </c>
      <c r="E17" s="96"/>
      <c r="F17" s="97"/>
      <c r="G17" s="97"/>
      <c r="H17" s="97" t="s">
        <v>381</v>
      </c>
      <c r="I17" s="98" t="s">
        <v>382</v>
      </c>
      <c r="J17" s="99" t="s">
        <v>383</v>
      </c>
      <c r="K17" s="100">
        <v>4.66</v>
      </c>
      <c r="L17" s="100">
        <v>0</v>
      </c>
      <c r="M17" s="100">
        <v>4.66</v>
      </c>
      <c r="N17" s="261"/>
      <c r="O17" s="101">
        <f>M17*N17</f>
        <v>0</v>
      </c>
      <c r="P17" s="99" t="s">
        <v>379</v>
      </c>
      <c r="Q17" s="99" t="s">
        <v>935</v>
      </c>
      <c r="R17" s="100"/>
      <c r="S17" s="100">
        <f>M17*R17</f>
        <v>0</v>
      </c>
      <c r="T17" s="100"/>
      <c r="U17" s="100">
        <f>M17*T17</f>
        <v>0</v>
      </c>
      <c r="V17" s="101">
        <v>21</v>
      </c>
      <c r="W17" s="101">
        <f>O17*(V17/100)</f>
        <v>0</v>
      </c>
      <c r="X17" s="101">
        <f>O17+W17</f>
        <v>0</v>
      </c>
      <c r="Y17" s="102"/>
      <c r="Z17" s="8"/>
      <c r="AA17" s="8"/>
      <c r="AB17" s="8"/>
    </row>
    <row r="18" spans="1:28" ht="4.5" customHeight="1" outlineLevel="6">
      <c r="B18" s="184"/>
      <c r="C18" s="186"/>
      <c r="D18" s="186"/>
      <c r="E18" s="186"/>
      <c r="F18" s="9"/>
      <c r="G18" s="9"/>
      <c r="H18" s="9"/>
      <c r="I18" s="189"/>
      <c r="J18" s="191"/>
      <c r="K18" s="147"/>
      <c r="L18" s="147"/>
      <c r="M18" s="147"/>
      <c r="N18" s="262"/>
      <c r="O18" s="141"/>
      <c r="P18" s="191"/>
      <c r="Q18" s="191"/>
      <c r="R18" s="147"/>
      <c r="S18" s="147"/>
      <c r="T18" s="147"/>
      <c r="U18" s="147"/>
      <c r="V18" s="141"/>
      <c r="W18" s="141"/>
      <c r="X18" s="141"/>
      <c r="Y18" s="9"/>
      <c r="Z18" s="8"/>
      <c r="AA18" s="8"/>
      <c r="AB18" s="8"/>
    </row>
    <row r="19" spans="1:28" ht="12" outlineLevel="7">
      <c r="A19" s="230"/>
      <c r="B19" s="231"/>
      <c r="C19" s="231"/>
      <c r="D19" s="231"/>
      <c r="E19" s="231"/>
      <c r="F19" s="232"/>
      <c r="G19" s="232"/>
      <c r="H19" s="237" t="s">
        <v>18</v>
      </c>
      <c r="I19" s="233" t="s">
        <v>384</v>
      </c>
      <c r="J19" s="234"/>
      <c r="K19" s="235"/>
      <c r="L19" s="235"/>
      <c r="M19" s="236">
        <v>4.66</v>
      </c>
      <c r="N19" s="263"/>
      <c r="O19" s="238"/>
      <c r="P19" s="234"/>
      <c r="Q19" s="234"/>
      <c r="R19" s="236"/>
      <c r="S19" s="236"/>
      <c r="T19" s="236"/>
      <c r="U19" s="236"/>
      <c r="V19" s="238"/>
      <c r="W19" s="238"/>
      <c r="X19" s="238"/>
      <c r="Y19" s="237"/>
      <c r="Z19" s="5"/>
      <c r="AA19" s="8"/>
    </row>
    <row r="20" spans="1:28" ht="7.5" customHeight="1" outlineLevel="7">
      <c r="A20" s="8"/>
      <c r="B20" s="184"/>
      <c r="C20" s="183"/>
      <c r="D20" s="183"/>
      <c r="E20" s="183"/>
      <c r="F20" s="11"/>
      <c r="G20" s="11"/>
      <c r="H20" s="11"/>
      <c r="I20" s="190"/>
      <c r="J20" s="191"/>
      <c r="K20" s="192"/>
      <c r="L20" s="192"/>
      <c r="M20" s="193"/>
      <c r="N20" s="264"/>
      <c r="O20" s="141"/>
      <c r="P20" s="191"/>
      <c r="Q20" s="191"/>
      <c r="R20" s="147"/>
      <c r="S20" s="147"/>
      <c r="T20" s="147"/>
      <c r="U20" s="147"/>
      <c r="V20" s="141"/>
      <c r="W20" s="141"/>
      <c r="X20" s="141"/>
      <c r="Y20" s="9"/>
      <c r="Z20" s="5"/>
      <c r="AA20" s="8"/>
    </row>
    <row r="21" spans="1:28" outlineLevel="6">
      <c r="B21" s="5"/>
      <c r="C21" s="5"/>
      <c r="D21" s="5"/>
      <c r="E21" s="5"/>
      <c r="F21" s="5"/>
      <c r="G21" s="5"/>
      <c r="H21" s="5"/>
      <c r="I21" s="5"/>
      <c r="J21" s="5"/>
      <c r="K21" s="5"/>
      <c r="L21" s="5"/>
      <c r="M21" s="5"/>
      <c r="N21" s="265"/>
      <c r="O21" s="8"/>
      <c r="P21" s="5"/>
      <c r="Q21" s="5"/>
      <c r="R21" s="5"/>
      <c r="S21" s="5"/>
      <c r="T21" s="5"/>
      <c r="U21" s="5"/>
      <c r="V21" s="5"/>
      <c r="W21" s="8"/>
      <c r="X21" s="8"/>
      <c r="Y21" s="8"/>
    </row>
    <row r="22" spans="1:28" ht="13" outlineLevel="5">
      <c r="A22" s="177" t="s">
        <v>238</v>
      </c>
      <c r="B22" s="224">
        <v>6</v>
      </c>
      <c r="C22" s="225"/>
      <c r="D22" s="225"/>
      <c r="E22" s="225"/>
      <c r="F22" s="181"/>
      <c r="G22" s="181"/>
      <c r="H22" s="181"/>
      <c r="I22" s="226" t="s">
        <v>239</v>
      </c>
      <c r="J22" s="227"/>
      <c r="K22" s="228"/>
      <c r="L22" s="228"/>
      <c r="M22" s="228"/>
      <c r="N22" s="260"/>
      <c r="O22" s="179">
        <f>SUBTOTAL(9,O23:O27)</f>
        <v>0</v>
      </c>
      <c r="P22" s="227" t="s">
        <v>374</v>
      </c>
      <c r="Q22" s="227"/>
      <c r="R22" s="228"/>
      <c r="S22" s="180">
        <f>SUBTOTAL(9,S23:S27)</f>
        <v>0</v>
      </c>
      <c r="T22" s="228"/>
      <c r="U22" s="180">
        <f>SUBTOTAL(9,U23:U27)</f>
        <v>0</v>
      </c>
      <c r="V22" s="229"/>
      <c r="W22" s="179">
        <f>SUBTOTAL(9,W23:W27)</f>
        <v>0</v>
      </c>
      <c r="X22" s="179">
        <f>SUBTOTAL(9,X23:X27)</f>
        <v>0</v>
      </c>
      <c r="Y22" s="177"/>
      <c r="Z22" s="5"/>
      <c r="AA22" s="8"/>
      <c r="AB22" s="8"/>
    </row>
    <row r="23" spans="1:28" ht="26" outlineLevel="6">
      <c r="B23" s="184"/>
      <c r="C23" s="185"/>
      <c r="D23" s="96" t="s">
        <v>193</v>
      </c>
      <c r="E23" s="96"/>
      <c r="F23" s="97"/>
      <c r="G23" s="97"/>
      <c r="H23" s="97" t="s">
        <v>385</v>
      </c>
      <c r="I23" s="98" t="s">
        <v>386</v>
      </c>
      <c r="J23" s="99" t="s">
        <v>383</v>
      </c>
      <c r="K23" s="100">
        <v>4.66</v>
      </c>
      <c r="L23" s="100"/>
      <c r="M23" s="100">
        <v>4.66</v>
      </c>
      <c r="N23" s="261"/>
      <c r="O23" s="101">
        <f>M23*N23</f>
        <v>0</v>
      </c>
      <c r="P23" s="99" t="s">
        <v>379</v>
      </c>
      <c r="Q23" s="99" t="s">
        <v>935</v>
      </c>
      <c r="R23" s="100"/>
      <c r="S23" s="100">
        <f>M23*R23</f>
        <v>0</v>
      </c>
      <c r="T23" s="100"/>
      <c r="U23" s="100">
        <f>M23*T23</f>
        <v>0</v>
      </c>
      <c r="V23" s="101">
        <v>21</v>
      </c>
      <c r="W23" s="101">
        <f>O23*(V23/100)</f>
        <v>0</v>
      </c>
      <c r="X23" s="101">
        <f>O23+W23</f>
        <v>0</v>
      </c>
      <c r="Y23" s="102"/>
      <c r="Z23" s="8"/>
      <c r="AA23" s="8"/>
      <c r="AB23" s="8"/>
    </row>
    <row r="24" spans="1:28" ht="4.5" customHeight="1" outlineLevel="6">
      <c r="B24" s="184"/>
      <c r="C24" s="186"/>
      <c r="D24" s="186"/>
      <c r="E24" s="186"/>
      <c r="F24" s="9"/>
      <c r="G24" s="9"/>
      <c r="H24" s="9"/>
      <c r="I24" s="189"/>
      <c r="J24" s="191"/>
      <c r="K24" s="147"/>
      <c r="L24" s="147"/>
      <c r="M24" s="147"/>
      <c r="N24" s="262"/>
      <c r="O24" s="141"/>
      <c r="P24" s="191"/>
      <c r="Q24" s="191"/>
      <c r="R24" s="147"/>
      <c r="S24" s="147"/>
      <c r="T24" s="147"/>
      <c r="U24" s="147"/>
      <c r="V24" s="141"/>
      <c r="W24" s="141"/>
      <c r="X24" s="141"/>
      <c r="Y24" s="9"/>
      <c r="Z24" s="8"/>
      <c r="AA24" s="8"/>
      <c r="AB24" s="8"/>
    </row>
    <row r="25" spans="1:28" ht="26" outlineLevel="6">
      <c r="B25" s="184"/>
      <c r="C25" s="185"/>
      <c r="D25" s="96" t="s">
        <v>387</v>
      </c>
      <c r="E25" s="96"/>
      <c r="F25" s="97"/>
      <c r="G25" s="97"/>
      <c r="H25" s="97" t="s">
        <v>388</v>
      </c>
      <c r="I25" s="98" t="s">
        <v>389</v>
      </c>
      <c r="J25" s="99" t="s">
        <v>383</v>
      </c>
      <c r="K25" s="100">
        <v>4.66</v>
      </c>
      <c r="L25" s="100"/>
      <c r="M25" s="100">
        <v>4.66</v>
      </c>
      <c r="N25" s="261"/>
      <c r="O25" s="101">
        <f>M25*N25</f>
        <v>0</v>
      </c>
      <c r="P25" s="99" t="s">
        <v>379</v>
      </c>
      <c r="Q25" s="99" t="s">
        <v>122</v>
      </c>
      <c r="R25" s="100"/>
      <c r="S25" s="100">
        <f>M25*R25</f>
        <v>0</v>
      </c>
      <c r="T25" s="100"/>
      <c r="U25" s="100">
        <f>M25*T25</f>
        <v>0</v>
      </c>
      <c r="V25" s="101">
        <v>21</v>
      </c>
      <c r="W25" s="101">
        <f>O25*(V25/100)</f>
        <v>0</v>
      </c>
      <c r="X25" s="101">
        <f>O25+W25</f>
        <v>0</v>
      </c>
      <c r="Y25" s="102"/>
      <c r="Z25" s="8"/>
      <c r="AA25" s="8"/>
      <c r="AB25" s="8"/>
    </row>
    <row r="26" spans="1:28" ht="4.5" customHeight="1" outlineLevel="6">
      <c r="B26" s="184"/>
      <c r="C26" s="186"/>
      <c r="D26" s="186"/>
      <c r="E26" s="186"/>
      <c r="F26" s="9"/>
      <c r="G26" s="9"/>
      <c r="H26" s="9"/>
      <c r="I26" s="189"/>
      <c r="J26" s="191"/>
      <c r="K26" s="147"/>
      <c r="L26" s="147"/>
      <c r="M26" s="147"/>
      <c r="N26" s="262"/>
      <c r="O26" s="141"/>
      <c r="P26" s="191"/>
      <c r="Q26" s="191"/>
      <c r="R26" s="147"/>
      <c r="S26" s="147"/>
      <c r="T26" s="147"/>
      <c r="U26" s="147"/>
      <c r="V26" s="141"/>
      <c r="W26" s="141"/>
      <c r="X26" s="141"/>
      <c r="Y26" s="9"/>
      <c r="Z26" s="8"/>
      <c r="AA26" s="8"/>
      <c r="AB26" s="8"/>
    </row>
    <row r="27" spans="1:28" outlineLevel="6">
      <c r="B27" s="5"/>
      <c r="C27" s="5"/>
      <c r="D27" s="5"/>
      <c r="E27" s="5"/>
      <c r="F27" s="5"/>
      <c r="G27" s="5"/>
      <c r="H27" s="5"/>
      <c r="I27" s="5"/>
      <c r="J27" s="5"/>
      <c r="K27" s="5"/>
      <c r="L27" s="5"/>
      <c r="M27" s="5"/>
      <c r="N27" s="265"/>
      <c r="O27" s="8"/>
      <c r="P27" s="5"/>
      <c r="Q27" s="5"/>
      <c r="R27" s="5"/>
      <c r="S27" s="5"/>
      <c r="T27" s="5"/>
      <c r="U27" s="5"/>
      <c r="V27" s="5"/>
      <c r="W27" s="8"/>
      <c r="X27" s="8"/>
      <c r="Y27" s="8"/>
    </row>
    <row r="28" spans="1:28" ht="13" outlineLevel="5">
      <c r="A28" s="177" t="s">
        <v>240</v>
      </c>
      <c r="B28" s="224">
        <v>6</v>
      </c>
      <c r="C28" s="225"/>
      <c r="D28" s="225"/>
      <c r="E28" s="225"/>
      <c r="F28" s="181"/>
      <c r="G28" s="181"/>
      <c r="H28" s="181"/>
      <c r="I28" s="226" t="s">
        <v>241</v>
      </c>
      <c r="J28" s="227"/>
      <c r="K28" s="228"/>
      <c r="L28" s="228"/>
      <c r="M28" s="228"/>
      <c r="N28" s="260"/>
      <c r="O28" s="179">
        <f>SUBTOTAL(9,O29:O34)</f>
        <v>0</v>
      </c>
      <c r="P28" s="227" t="s">
        <v>374</v>
      </c>
      <c r="Q28" s="227"/>
      <c r="R28" s="228"/>
      <c r="S28" s="180">
        <f>SUBTOTAL(9,S29:S34)</f>
        <v>0</v>
      </c>
      <c r="T28" s="228"/>
      <c r="U28" s="180">
        <f>SUBTOTAL(9,U29:U34)</f>
        <v>0</v>
      </c>
      <c r="V28" s="229"/>
      <c r="W28" s="179">
        <f>SUBTOTAL(9,W29:W34)</f>
        <v>0</v>
      </c>
      <c r="X28" s="179">
        <f>SUBTOTAL(9,X29:X34)</f>
        <v>0</v>
      </c>
      <c r="Y28" s="177"/>
      <c r="Z28" s="5"/>
      <c r="AA28" s="8"/>
      <c r="AB28" s="8"/>
    </row>
    <row r="29" spans="1:28" ht="13" outlineLevel="6">
      <c r="B29" s="184"/>
      <c r="C29" s="185"/>
      <c r="D29" s="96" t="s">
        <v>390</v>
      </c>
      <c r="E29" s="96"/>
      <c r="F29" s="97"/>
      <c r="G29" s="97"/>
      <c r="H29" s="97" t="s">
        <v>391</v>
      </c>
      <c r="I29" s="98" t="s">
        <v>392</v>
      </c>
      <c r="J29" s="99" t="s">
        <v>393</v>
      </c>
      <c r="K29" s="100">
        <v>7.9219999999999997</v>
      </c>
      <c r="L29" s="100">
        <v>0</v>
      </c>
      <c r="M29" s="100">
        <v>7.9219999999999997</v>
      </c>
      <c r="N29" s="261"/>
      <c r="O29" s="101">
        <f>M29*N29</f>
        <v>0</v>
      </c>
      <c r="P29" s="99" t="s">
        <v>379</v>
      </c>
      <c r="Q29" s="99" t="s">
        <v>935</v>
      </c>
      <c r="R29" s="100"/>
      <c r="S29" s="100">
        <f>M29*R29</f>
        <v>0</v>
      </c>
      <c r="T29" s="100"/>
      <c r="U29" s="100">
        <f>M29*T29</f>
        <v>0</v>
      </c>
      <c r="V29" s="101">
        <v>21</v>
      </c>
      <c r="W29" s="101">
        <f>O29*(V29/100)</f>
        <v>0</v>
      </c>
      <c r="X29" s="101">
        <f>O29+W29</f>
        <v>0</v>
      </c>
      <c r="Y29" s="102">
        <v>6</v>
      </c>
      <c r="Z29" s="8"/>
      <c r="AA29" s="8"/>
      <c r="AB29" s="8"/>
    </row>
    <row r="30" spans="1:28" ht="4.5" customHeight="1" outlineLevel="6">
      <c r="B30" s="184"/>
      <c r="C30" s="186"/>
      <c r="D30" s="186"/>
      <c r="E30" s="186"/>
      <c r="F30" s="9"/>
      <c r="G30" s="9"/>
      <c r="H30" s="9"/>
      <c r="I30" s="189"/>
      <c r="J30" s="191"/>
      <c r="K30" s="147"/>
      <c r="L30" s="147"/>
      <c r="M30" s="147"/>
      <c r="N30" s="262"/>
      <c r="O30" s="141"/>
      <c r="P30" s="191"/>
      <c r="Q30" s="191"/>
      <c r="R30" s="147"/>
      <c r="S30" s="147"/>
      <c r="T30" s="147"/>
      <c r="U30" s="147"/>
      <c r="V30" s="141"/>
      <c r="W30" s="141"/>
      <c r="X30" s="141"/>
      <c r="Y30" s="9"/>
      <c r="Z30" s="8"/>
      <c r="AA30" s="8"/>
      <c r="AB30" s="8"/>
    </row>
    <row r="31" spans="1:28" ht="12" outlineLevel="7">
      <c r="A31" s="230"/>
      <c r="B31" s="231"/>
      <c r="C31" s="231"/>
      <c r="D31" s="231"/>
      <c r="E31" s="231"/>
      <c r="F31" s="232"/>
      <c r="G31" s="232"/>
      <c r="H31" s="237" t="s">
        <v>18</v>
      </c>
      <c r="I31" s="233" t="s">
        <v>394</v>
      </c>
      <c r="J31" s="234"/>
      <c r="K31" s="235"/>
      <c r="L31" s="235"/>
      <c r="M31" s="236">
        <v>0</v>
      </c>
      <c r="N31" s="263"/>
      <c r="O31" s="238"/>
      <c r="P31" s="234"/>
      <c r="Q31" s="234"/>
      <c r="R31" s="236"/>
      <c r="S31" s="236"/>
      <c r="T31" s="236"/>
      <c r="U31" s="236"/>
      <c r="V31" s="238"/>
      <c r="W31" s="238"/>
      <c r="X31" s="238"/>
      <c r="Y31" s="237"/>
      <c r="Z31" s="5"/>
      <c r="AA31" s="8"/>
    </row>
    <row r="32" spans="1:28" ht="12" outlineLevel="7">
      <c r="A32" s="230"/>
      <c r="B32" s="231"/>
      <c r="C32" s="231"/>
      <c r="D32" s="231"/>
      <c r="E32" s="231"/>
      <c r="F32" s="232"/>
      <c r="G32" s="232"/>
      <c r="H32" s="237"/>
      <c r="I32" s="233" t="s">
        <v>395</v>
      </c>
      <c r="J32" s="234"/>
      <c r="K32" s="235"/>
      <c r="L32" s="235"/>
      <c r="M32" s="236">
        <v>7.9219999999999997</v>
      </c>
      <c r="N32" s="263"/>
      <c r="O32" s="238"/>
      <c r="P32" s="234"/>
      <c r="Q32" s="234"/>
      <c r="R32" s="236"/>
      <c r="S32" s="236"/>
      <c r="T32" s="236"/>
      <c r="U32" s="236"/>
      <c r="V32" s="238"/>
      <c r="W32" s="238"/>
      <c r="X32" s="238"/>
      <c r="Y32" s="237"/>
      <c r="Z32" s="5"/>
      <c r="AA32" s="8"/>
    </row>
    <row r="33" spans="1:28" ht="7.5" customHeight="1" outlineLevel="7">
      <c r="A33" s="8"/>
      <c r="B33" s="184"/>
      <c r="C33" s="183"/>
      <c r="D33" s="183"/>
      <c r="E33" s="183"/>
      <c r="F33" s="11"/>
      <c r="G33" s="11"/>
      <c r="H33" s="11"/>
      <c r="I33" s="190"/>
      <c r="J33" s="191"/>
      <c r="K33" s="192"/>
      <c r="L33" s="192"/>
      <c r="M33" s="193"/>
      <c r="N33" s="264"/>
      <c r="O33" s="141"/>
      <c r="P33" s="191"/>
      <c r="Q33" s="191"/>
      <c r="R33" s="147"/>
      <c r="S33" s="147"/>
      <c r="T33" s="147"/>
      <c r="U33" s="147"/>
      <c r="V33" s="141"/>
      <c r="W33" s="141"/>
      <c r="X33" s="141"/>
      <c r="Y33" s="9"/>
      <c r="Z33" s="5"/>
      <c r="AA33" s="8"/>
    </row>
    <row r="34" spans="1:28" outlineLevel="6">
      <c r="B34" s="5"/>
      <c r="C34" s="5"/>
      <c r="D34" s="5"/>
      <c r="E34" s="5"/>
      <c r="F34" s="5"/>
      <c r="G34" s="5"/>
      <c r="H34" s="5"/>
      <c r="I34" s="5"/>
      <c r="J34" s="5"/>
      <c r="K34" s="5"/>
      <c r="L34" s="5"/>
      <c r="M34" s="5"/>
      <c r="N34" s="265"/>
      <c r="O34" s="8"/>
      <c r="P34" s="5"/>
      <c r="Q34" s="5"/>
      <c r="R34" s="5"/>
      <c r="S34" s="5"/>
      <c r="T34" s="5"/>
      <c r="U34" s="5"/>
      <c r="V34" s="5"/>
      <c r="W34" s="8"/>
      <c r="X34" s="8"/>
      <c r="Y34" s="8"/>
    </row>
    <row r="35" spans="1:28" ht="13" outlineLevel="5">
      <c r="A35" s="177" t="s">
        <v>242</v>
      </c>
      <c r="B35" s="224">
        <v>6</v>
      </c>
      <c r="C35" s="225"/>
      <c r="D35" s="225"/>
      <c r="E35" s="225"/>
      <c r="F35" s="181"/>
      <c r="G35" s="181"/>
      <c r="H35" s="181"/>
      <c r="I35" s="226" t="s">
        <v>243</v>
      </c>
      <c r="J35" s="227"/>
      <c r="K35" s="228"/>
      <c r="L35" s="228"/>
      <c r="M35" s="228"/>
      <c r="N35" s="260"/>
      <c r="O35" s="179">
        <f>SUBTOTAL(9,O36:O44)</f>
        <v>0</v>
      </c>
      <c r="P35" s="227" t="s">
        <v>374</v>
      </c>
      <c r="Q35" s="227"/>
      <c r="R35" s="228"/>
      <c r="S35" s="180">
        <f>SUBTOTAL(9,S36:S44)</f>
        <v>0</v>
      </c>
      <c r="T35" s="228"/>
      <c r="U35" s="180">
        <f>SUBTOTAL(9,U36:U44)</f>
        <v>0</v>
      </c>
      <c r="V35" s="229"/>
      <c r="W35" s="179">
        <f>SUBTOTAL(9,W36:W44)</f>
        <v>0</v>
      </c>
      <c r="X35" s="179">
        <f>SUBTOTAL(9,X36:X44)</f>
        <v>0</v>
      </c>
      <c r="Y35" s="177"/>
      <c r="Z35" s="5"/>
      <c r="AA35" s="8"/>
      <c r="AB35" s="8"/>
    </row>
    <row r="36" spans="1:28" ht="13" outlineLevel="6">
      <c r="B36" s="184"/>
      <c r="C36" s="185"/>
      <c r="D36" s="96" t="s">
        <v>396</v>
      </c>
      <c r="E36" s="96"/>
      <c r="F36" s="97"/>
      <c r="G36" s="97"/>
      <c r="H36" s="97" t="s">
        <v>397</v>
      </c>
      <c r="I36" s="98" t="s">
        <v>398</v>
      </c>
      <c r="J36" s="99" t="s">
        <v>378</v>
      </c>
      <c r="K36" s="100">
        <v>1235</v>
      </c>
      <c r="L36" s="100">
        <v>0</v>
      </c>
      <c r="M36" s="100">
        <v>1235</v>
      </c>
      <c r="N36" s="261"/>
      <c r="O36" s="101">
        <f>M36*N36</f>
        <v>0</v>
      </c>
      <c r="P36" s="99" t="s">
        <v>379</v>
      </c>
      <c r="Q36" s="99" t="s">
        <v>935</v>
      </c>
      <c r="R36" s="100"/>
      <c r="S36" s="100">
        <f>M36*R36</f>
        <v>0</v>
      </c>
      <c r="T36" s="100"/>
      <c r="U36" s="100">
        <f>M36*T36</f>
        <v>0</v>
      </c>
      <c r="V36" s="101">
        <v>21</v>
      </c>
      <c r="W36" s="101">
        <f>O36*(V36/100)</f>
        <v>0</v>
      </c>
      <c r="X36" s="101">
        <f>O36+W36</f>
        <v>0</v>
      </c>
      <c r="Y36" s="102"/>
      <c r="Z36" s="8"/>
      <c r="AA36" s="8"/>
      <c r="AB36" s="8"/>
    </row>
    <row r="37" spans="1:28" ht="4.5" customHeight="1" outlineLevel="6">
      <c r="B37" s="184"/>
      <c r="C37" s="186"/>
      <c r="D37" s="186"/>
      <c r="E37" s="186"/>
      <c r="F37" s="9"/>
      <c r="G37" s="9"/>
      <c r="H37" s="9"/>
      <c r="I37" s="189"/>
      <c r="J37" s="191"/>
      <c r="K37" s="147"/>
      <c r="L37" s="147"/>
      <c r="M37" s="147"/>
      <c r="N37" s="262"/>
      <c r="O37" s="141"/>
      <c r="P37" s="191"/>
      <c r="Q37" s="191"/>
      <c r="R37" s="147"/>
      <c r="S37" s="147"/>
      <c r="T37" s="147"/>
      <c r="U37" s="147"/>
      <c r="V37" s="141"/>
      <c r="W37" s="141"/>
      <c r="X37" s="141"/>
      <c r="Y37" s="9"/>
      <c r="Z37" s="8"/>
      <c r="AA37" s="8"/>
      <c r="AB37" s="8"/>
    </row>
    <row r="38" spans="1:28" ht="13" outlineLevel="6">
      <c r="B38" s="184"/>
      <c r="C38" s="185"/>
      <c r="D38" s="96" t="s">
        <v>399</v>
      </c>
      <c r="E38" s="96"/>
      <c r="F38" s="97"/>
      <c r="G38" s="97"/>
      <c r="H38" s="97" t="s">
        <v>400</v>
      </c>
      <c r="I38" s="98" t="s">
        <v>401</v>
      </c>
      <c r="J38" s="99" t="s">
        <v>378</v>
      </c>
      <c r="K38" s="100">
        <v>1235</v>
      </c>
      <c r="L38" s="100">
        <v>0</v>
      </c>
      <c r="M38" s="100">
        <v>1235</v>
      </c>
      <c r="N38" s="261"/>
      <c r="O38" s="101">
        <f>M38*N38</f>
        <v>0</v>
      </c>
      <c r="P38" s="99" t="s">
        <v>402</v>
      </c>
      <c r="Q38" s="99" t="s">
        <v>123</v>
      </c>
      <c r="R38" s="100"/>
      <c r="S38" s="100">
        <f>M38*R38</f>
        <v>0</v>
      </c>
      <c r="T38" s="100"/>
      <c r="U38" s="100">
        <f>M38*T38</f>
        <v>0</v>
      </c>
      <c r="V38" s="101">
        <v>21</v>
      </c>
      <c r="W38" s="101">
        <f>O38*(V38/100)</f>
        <v>0</v>
      </c>
      <c r="X38" s="101">
        <f>O38+W38</f>
        <v>0</v>
      </c>
      <c r="Y38" s="102"/>
      <c r="Z38" s="8"/>
      <c r="AA38" s="8"/>
      <c r="AB38" s="8"/>
    </row>
    <row r="39" spans="1:28" ht="4.5" customHeight="1" outlineLevel="6">
      <c r="B39" s="184"/>
      <c r="C39" s="186"/>
      <c r="D39" s="186"/>
      <c r="E39" s="186"/>
      <c r="F39" s="9"/>
      <c r="G39" s="9"/>
      <c r="H39" s="9"/>
      <c r="I39" s="189"/>
      <c r="J39" s="191"/>
      <c r="K39" s="147"/>
      <c r="L39" s="147"/>
      <c r="M39" s="147"/>
      <c r="N39" s="262"/>
      <c r="O39" s="141"/>
      <c r="P39" s="191"/>
      <c r="Q39" s="191"/>
      <c r="R39" s="147"/>
      <c r="S39" s="147"/>
      <c r="T39" s="147"/>
      <c r="U39" s="147"/>
      <c r="V39" s="141"/>
      <c r="W39" s="141"/>
      <c r="X39" s="141"/>
      <c r="Y39" s="9"/>
      <c r="Z39" s="8"/>
      <c r="AA39" s="8"/>
      <c r="AB39" s="8"/>
    </row>
    <row r="40" spans="1:28" ht="12" outlineLevel="7">
      <c r="A40" s="230"/>
      <c r="B40" s="231"/>
      <c r="C40" s="231"/>
      <c r="D40" s="231"/>
      <c r="E40" s="231"/>
      <c r="F40" s="232"/>
      <c r="G40" s="232"/>
      <c r="H40" s="237" t="s">
        <v>18</v>
      </c>
      <c r="I40" s="233" t="s">
        <v>403</v>
      </c>
      <c r="J40" s="234"/>
      <c r="K40" s="235"/>
      <c r="L40" s="235"/>
      <c r="M40" s="236">
        <v>0</v>
      </c>
      <c r="N40" s="263"/>
      <c r="O40" s="238"/>
      <c r="P40" s="234"/>
      <c r="Q40" s="234"/>
      <c r="R40" s="236"/>
      <c r="S40" s="236"/>
      <c r="T40" s="236"/>
      <c r="U40" s="236"/>
      <c r="V40" s="238"/>
      <c r="W40" s="238"/>
      <c r="X40" s="238"/>
      <c r="Y40" s="237"/>
      <c r="Z40" s="5"/>
      <c r="AA40" s="8"/>
    </row>
    <row r="41" spans="1:28" ht="12" outlineLevel="7">
      <c r="A41" s="230"/>
      <c r="B41" s="231"/>
      <c r="C41" s="231"/>
      <c r="D41" s="231"/>
      <c r="E41" s="231"/>
      <c r="F41" s="232"/>
      <c r="G41" s="232"/>
      <c r="H41" s="237"/>
      <c r="I41" s="233" t="s">
        <v>404</v>
      </c>
      <c r="J41" s="234"/>
      <c r="K41" s="235"/>
      <c r="L41" s="235"/>
      <c r="M41" s="236">
        <v>0</v>
      </c>
      <c r="N41" s="263"/>
      <c r="O41" s="238"/>
      <c r="P41" s="234"/>
      <c r="Q41" s="234"/>
      <c r="R41" s="236"/>
      <c r="S41" s="236"/>
      <c r="T41" s="236"/>
      <c r="U41" s="236"/>
      <c r="V41" s="238"/>
      <c r="W41" s="238"/>
      <c r="X41" s="238"/>
      <c r="Y41" s="237"/>
      <c r="Z41" s="5"/>
      <c r="AA41" s="8"/>
    </row>
    <row r="42" spans="1:28" ht="12" outlineLevel="7">
      <c r="A42" s="230"/>
      <c r="B42" s="231"/>
      <c r="C42" s="231"/>
      <c r="D42" s="231"/>
      <c r="E42" s="231"/>
      <c r="F42" s="232"/>
      <c r="G42" s="232"/>
      <c r="H42" s="237"/>
      <c r="I42" s="233" t="s">
        <v>405</v>
      </c>
      <c r="J42" s="234"/>
      <c r="K42" s="235"/>
      <c r="L42" s="235"/>
      <c r="M42" s="236">
        <v>1235</v>
      </c>
      <c r="N42" s="263"/>
      <c r="O42" s="238"/>
      <c r="P42" s="234"/>
      <c r="Q42" s="234"/>
      <c r="R42" s="236"/>
      <c r="S42" s="236"/>
      <c r="T42" s="236"/>
      <c r="U42" s="236"/>
      <c r="V42" s="238"/>
      <c r="W42" s="238"/>
      <c r="X42" s="238"/>
      <c r="Y42" s="237"/>
      <c r="Z42" s="5"/>
      <c r="AA42" s="8"/>
    </row>
    <row r="43" spans="1:28" ht="7.5" customHeight="1" outlineLevel="7">
      <c r="A43" s="8"/>
      <c r="B43" s="184"/>
      <c r="C43" s="183"/>
      <c r="D43" s="183"/>
      <c r="E43" s="183"/>
      <c r="F43" s="11"/>
      <c r="G43" s="11"/>
      <c r="H43" s="11"/>
      <c r="I43" s="190"/>
      <c r="J43" s="191"/>
      <c r="K43" s="192"/>
      <c r="L43" s="192"/>
      <c r="M43" s="193"/>
      <c r="N43" s="264"/>
      <c r="O43" s="141"/>
      <c r="P43" s="191"/>
      <c r="Q43" s="191"/>
      <c r="R43" s="147"/>
      <c r="S43" s="147"/>
      <c r="T43" s="147"/>
      <c r="U43" s="147"/>
      <c r="V43" s="141"/>
      <c r="W43" s="141"/>
      <c r="X43" s="141"/>
      <c r="Y43" s="9"/>
      <c r="Z43" s="5"/>
      <c r="AA43" s="8"/>
    </row>
    <row r="44" spans="1:28" outlineLevel="6">
      <c r="B44" s="5"/>
      <c r="C44" s="5"/>
      <c r="D44" s="5"/>
      <c r="E44" s="5"/>
      <c r="F44" s="5"/>
      <c r="G44" s="5"/>
      <c r="H44" s="5"/>
      <c r="I44" s="5"/>
      <c r="J44" s="5"/>
      <c r="K44" s="5"/>
      <c r="L44" s="5"/>
      <c r="M44" s="5"/>
      <c r="N44" s="265"/>
      <c r="O44" s="8"/>
      <c r="P44" s="5"/>
      <c r="Q44" s="5"/>
      <c r="R44" s="5"/>
      <c r="S44" s="5"/>
      <c r="T44" s="5"/>
      <c r="U44" s="5"/>
      <c r="V44" s="5"/>
      <c r="W44" s="8"/>
      <c r="X44" s="8"/>
      <c r="Y44" s="8"/>
    </row>
    <row r="45" spans="1:28" ht="13" outlineLevel="4">
      <c r="A45" s="172" t="s">
        <v>244</v>
      </c>
      <c r="B45" s="218">
        <v>5</v>
      </c>
      <c r="C45" s="219"/>
      <c r="D45" s="219"/>
      <c r="E45" s="219"/>
      <c r="F45" s="176"/>
      <c r="G45" s="176"/>
      <c r="H45" s="176"/>
      <c r="I45" s="220" t="s">
        <v>245</v>
      </c>
      <c r="J45" s="221"/>
      <c r="K45" s="222"/>
      <c r="L45" s="222"/>
      <c r="M45" s="222"/>
      <c r="N45" s="259"/>
      <c r="O45" s="174">
        <f>SUBTOTAL(9,O46:O51)</f>
        <v>0</v>
      </c>
      <c r="P45" s="221" t="s">
        <v>373</v>
      </c>
      <c r="Q45" s="221"/>
      <c r="R45" s="222"/>
      <c r="S45" s="175">
        <f>SUBTOTAL(9,S46:S51)</f>
        <v>0</v>
      </c>
      <c r="T45" s="222"/>
      <c r="U45" s="175">
        <f>SUBTOTAL(9,U46:U51)</f>
        <v>0.12352500000000001</v>
      </c>
      <c r="V45" s="223"/>
      <c r="W45" s="174">
        <f>SUBTOTAL(9,W46:W51)</f>
        <v>0</v>
      </c>
      <c r="X45" s="174">
        <f>SUBTOTAL(9,X46:X51)</f>
        <v>0</v>
      </c>
      <c r="Y45" s="172"/>
      <c r="Z45" s="5"/>
      <c r="AA45" s="8"/>
      <c r="AB45" s="8"/>
    </row>
    <row r="46" spans="1:28" ht="13" outlineLevel="5">
      <c r="A46" s="177" t="s">
        <v>246</v>
      </c>
      <c r="B46" s="224">
        <v>6</v>
      </c>
      <c r="C46" s="225"/>
      <c r="D46" s="225"/>
      <c r="E46" s="225"/>
      <c r="F46" s="181"/>
      <c r="G46" s="181"/>
      <c r="H46" s="181"/>
      <c r="I46" s="226" t="s">
        <v>247</v>
      </c>
      <c r="J46" s="227"/>
      <c r="K46" s="228"/>
      <c r="L46" s="228"/>
      <c r="M46" s="228"/>
      <c r="N46" s="260"/>
      <c r="O46" s="179">
        <f>SUBTOTAL(9,O47:O51)</f>
        <v>0</v>
      </c>
      <c r="P46" s="227" t="s">
        <v>374</v>
      </c>
      <c r="Q46" s="227"/>
      <c r="R46" s="228"/>
      <c r="S46" s="180">
        <f>SUBTOTAL(9,S47:S51)</f>
        <v>0</v>
      </c>
      <c r="T46" s="228"/>
      <c r="U46" s="180">
        <f>SUBTOTAL(9,U47:U51)</f>
        <v>0.12352500000000001</v>
      </c>
      <c r="V46" s="229"/>
      <c r="W46" s="179">
        <f>SUBTOTAL(9,W47:W51)</f>
        <v>0</v>
      </c>
      <c r="X46" s="179">
        <f>SUBTOTAL(9,X47:X51)</f>
        <v>0</v>
      </c>
      <c r="Y46" s="177"/>
      <c r="Z46" s="5"/>
      <c r="AA46" s="8"/>
      <c r="AB46" s="8"/>
    </row>
    <row r="47" spans="1:28" ht="13" outlineLevel="6">
      <c r="B47" s="184"/>
      <c r="C47" s="185"/>
      <c r="D47" s="96" t="s">
        <v>406</v>
      </c>
      <c r="E47" s="96"/>
      <c r="F47" s="97"/>
      <c r="G47" s="97"/>
      <c r="H47" s="97" t="s">
        <v>407</v>
      </c>
      <c r="I47" s="98" t="s">
        <v>408</v>
      </c>
      <c r="J47" s="99" t="s">
        <v>409</v>
      </c>
      <c r="K47" s="100">
        <v>247.05</v>
      </c>
      <c r="L47" s="100">
        <v>0</v>
      </c>
      <c r="M47" s="100">
        <v>247.05</v>
      </c>
      <c r="N47" s="261"/>
      <c r="O47" s="101">
        <f>M47*N47</f>
        <v>0</v>
      </c>
      <c r="P47" s="99" t="s">
        <v>379</v>
      </c>
      <c r="Q47" s="99" t="s">
        <v>122</v>
      </c>
      <c r="R47" s="100"/>
      <c r="S47" s="100">
        <f>M47*R47</f>
        <v>0</v>
      </c>
      <c r="T47" s="100">
        <v>5.0000000000000001E-4</v>
      </c>
      <c r="U47" s="100">
        <f>M47*T47</f>
        <v>0.12352500000000001</v>
      </c>
      <c r="V47" s="101">
        <v>21</v>
      </c>
      <c r="W47" s="101">
        <f>O47*(V47/100)</f>
        <v>0</v>
      </c>
      <c r="X47" s="101">
        <f>O47+W47</f>
        <v>0</v>
      </c>
      <c r="Y47" s="102"/>
      <c r="Z47" s="8"/>
      <c r="AA47" s="8"/>
      <c r="AB47" s="8"/>
    </row>
    <row r="48" spans="1:28" ht="4.5" customHeight="1" outlineLevel="6">
      <c r="B48" s="184"/>
      <c r="C48" s="186"/>
      <c r="D48" s="186"/>
      <c r="E48" s="186"/>
      <c r="F48" s="9"/>
      <c r="G48" s="9"/>
      <c r="H48" s="9"/>
      <c r="I48" s="189"/>
      <c r="J48" s="191"/>
      <c r="K48" s="147"/>
      <c r="L48" s="147"/>
      <c r="M48" s="147"/>
      <c r="N48" s="262"/>
      <c r="O48" s="141"/>
      <c r="P48" s="191"/>
      <c r="Q48" s="191"/>
      <c r="R48" s="147"/>
      <c r="S48" s="147"/>
      <c r="T48" s="147"/>
      <c r="U48" s="147"/>
      <c r="V48" s="141"/>
      <c r="W48" s="141"/>
      <c r="X48" s="141"/>
      <c r="Y48" s="9"/>
      <c r="Z48" s="8"/>
      <c r="AA48" s="8"/>
      <c r="AB48" s="8"/>
    </row>
    <row r="49" spans="1:28" ht="12" outlineLevel="7">
      <c r="A49" s="230"/>
      <c r="B49" s="231"/>
      <c r="C49" s="231"/>
      <c r="D49" s="231"/>
      <c r="E49" s="231"/>
      <c r="F49" s="232"/>
      <c r="G49" s="232"/>
      <c r="H49" s="237" t="s">
        <v>18</v>
      </c>
      <c r="I49" s="233" t="s">
        <v>410</v>
      </c>
      <c r="J49" s="234"/>
      <c r="K49" s="235"/>
      <c r="L49" s="235"/>
      <c r="M49" s="236">
        <v>247.05</v>
      </c>
      <c r="N49" s="263"/>
      <c r="O49" s="238"/>
      <c r="P49" s="234"/>
      <c r="Q49" s="234"/>
      <c r="R49" s="236"/>
      <c r="S49" s="236"/>
      <c r="T49" s="236"/>
      <c r="U49" s="236"/>
      <c r="V49" s="238"/>
      <c r="W49" s="238"/>
      <c r="X49" s="238"/>
      <c r="Y49" s="237"/>
      <c r="Z49" s="5"/>
      <c r="AA49" s="8"/>
    </row>
    <row r="50" spans="1:28" ht="7.5" customHeight="1" outlineLevel="7">
      <c r="A50" s="8"/>
      <c r="B50" s="184"/>
      <c r="C50" s="183"/>
      <c r="D50" s="183"/>
      <c r="E50" s="183"/>
      <c r="F50" s="11"/>
      <c r="G50" s="11"/>
      <c r="H50" s="11"/>
      <c r="I50" s="190"/>
      <c r="J50" s="191"/>
      <c r="K50" s="192"/>
      <c r="L50" s="192"/>
      <c r="M50" s="193"/>
      <c r="N50" s="264"/>
      <c r="O50" s="141"/>
      <c r="P50" s="191"/>
      <c r="Q50" s="191"/>
      <c r="R50" s="147"/>
      <c r="S50" s="147"/>
      <c r="T50" s="147"/>
      <c r="U50" s="147"/>
      <c r="V50" s="141"/>
      <c r="W50" s="141"/>
      <c r="X50" s="141"/>
      <c r="Y50" s="9"/>
      <c r="Z50" s="5"/>
      <c r="AA50" s="8"/>
    </row>
    <row r="51" spans="1:28" outlineLevel="6">
      <c r="B51" s="5"/>
      <c r="C51" s="5"/>
      <c r="D51" s="5"/>
      <c r="E51" s="5"/>
      <c r="F51" s="5"/>
      <c r="G51" s="5"/>
      <c r="H51" s="5"/>
      <c r="I51" s="5"/>
      <c r="J51" s="5"/>
      <c r="K51" s="5"/>
      <c r="L51" s="5"/>
      <c r="M51" s="5"/>
      <c r="N51" s="265"/>
      <c r="O51" s="8"/>
      <c r="P51" s="5"/>
      <c r="Q51" s="5"/>
      <c r="R51" s="5"/>
      <c r="S51" s="5"/>
      <c r="T51" s="5"/>
      <c r="U51" s="5"/>
      <c r="V51" s="5"/>
      <c r="W51" s="8"/>
      <c r="X51" s="8"/>
      <c r="Y51" s="8"/>
    </row>
    <row r="52" spans="1:28" ht="13" outlineLevel="3">
      <c r="A52" s="167" t="s">
        <v>248</v>
      </c>
      <c r="B52" s="212">
        <v>4</v>
      </c>
      <c r="C52" s="213"/>
      <c r="D52" s="213"/>
      <c r="E52" s="213"/>
      <c r="F52" s="171"/>
      <c r="G52" s="171"/>
      <c r="H52" s="171"/>
      <c r="I52" s="214" t="s">
        <v>249</v>
      </c>
      <c r="J52" s="215"/>
      <c r="K52" s="216"/>
      <c r="L52" s="216"/>
      <c r="M52" s="216"/>
      <c r="N52" s="258"/>
      <c r="O52" s="169">
        <f>SUBTOTAL(9,O53:O113)</f>
        <v>0</v>
      </c>
      <c r="P52" s="215" t="s">
        <v>372</v>
      </c>
      <c r="Q52" s="215"/>
      <c r="R52" s="216"/>
      <c r="S52" s="170">
        <f>SUBTOTAL(9,S53:S113)</f>
        <v>0</v>
      </c>
      <c r="T52" s="216"/>
      <c r="U52" s="170">
        <f>SUBTOTAL(9,U53:U113)</f>
        <v>56.602040960000004</v>
      </c>
      <c r="V52" s="217"/>
      <c r="W52" s="169">
        <f>SUBTOTAL(9,W53:W113)</f>
        <v>0</v>
      </c>
      <c r="X52" s="169">
        <f>SUBTOTAL(9,X53:X113)</f>
        <v>0</v>
      </c>
      <c r="Y52" s="167"/>
      <c r="Z52" s="5"/>
      <c r="AA52" s="8"/>
      <c r="AB52" s="8"/>
    </row>
    <row r="53" spans="1:28" ht="13" outlineLevel="4">
      <c r="A53" s="172" t="s">
        <v>250</v>
      </c>
      <c r="B53" s="218">
        <v>5</v>
      </c>
      <c r="C53" s="219"/>
      <c r="D53" s="219"/>
      <c r="E53" s="219"/>
      <c r="F53" s="176"/>
      <c r="G53" s="176"/>
      <c r="H53" s="176"/>
      <c r="I53" s="220" t="s">
        <v>245</v>
      </c>
      <c r="J53" s="221"/>
      <c r="K53" s="222"/>
      <c r="L53" s="222"/>
      <c r="M53" s="222"/>
      <c r="N53" s="259"/>
      <c r="O53" s="174">
        <f>SUBTOTAL(9,O54:O104)</f>
        <v>0</v>
      </c>
      <c r="P53" s="221" t="s">
        <v>373</v>
      </c>
      <c r="Q53" s="221"/>
      <c r="R53" s="222"/>
      <c r="S53" s="175">
        <f>SUBTOTAL(9,S54:S104)</f>
        <v>0</v>
      </c>
      <c r="T53" s="222"/>
      <c r="U53" s="175">
        <f>SUBTOTAL(9,U54:U104)</f>
        <v>55.852346580000003</v>
      </c>
      <c r="V53" s="223"/>
      <c r="W53" s="174">
        <f>SUBTOTAL(9,W54:W104)</f>
        <v>0</v>
      </c>
      <c r="X53" s="174">
        <f>SUBTOTAL(9,X54:X104)</f>
        <v>0</v>
      </c>
      <c r="Y53" s="172"/>
      <c r="Z53" s="5"/>
      <c r="AA53" s="8"/>
      <c r="AB53" s="8"/>
    </row>
    <row r="54" spans="1:28" ht="13" outlineLevel="5">
      <c r="A54" s="177" t="s">
        <v>251</v>
      </c>
      <c r="B54" s="224">
        <v>6</v>
      </c>
      <c r="C54" s="225"/>
      <c r="D54" s="225"/>
      <c r="E54" s="225"/>
      <c r="F54" s="181"/>
      <c r="G54" s="181"/>
      <c r="H54" s="181"/>
      <c r="I54" s="226" t="s">
        <v>252</v>
      </c>
      <c r="J54" s="227"/>
      <c r="K54" s="228"/>
      <c r="L54" s="228"/>
      <c r="M54" s="228"/>
      <c r="N54" s="260"/>
      <c r="O54" s="179">
        <f>SUBTOTAL(9,O55:O79)</f>
        <v>0</v>
      </c>
      <c r="P54" s="227" t="s">
        <v>374</v>
      </c>
      <c r="Q54" s="227"/>
      <c r="R54" s="228"/>
      <c r="S54" s="180">
        <f>SUBTOTAL(9,S55:S79)</f>
        <v>0</v>
      </c>
      <c r="T54" s="228"/>
      <c r="U54" s="180">
        <f>SUBTOTAL(9,U55:U79)</f>
        <v>40.827740000000006</v>
      </c>
      <c r="V54" s="229"/>
      <c r="W54" s="179">
        <f>SUBTOTAL(9,W55:W79)</f>
        <v>0</v>
      </c>
      <c r="X54" s="179">
        <f>SUBTOTAL(9,X55:X79)</f>
        <v>0</v>
      </c>
      <c r="Y54" s="177"/>
      <c r="Z54" s="5"/>
      <c r="AA54" s="8"/>
      <c r="AB54" s="8"/>
    </row>
    <row r="55" spans="1:28" ht="13" outlineLevel="6">
      <c r="B55" s="184"/>
      <c r="C55" s="185"/>
      <c r="D55" s="96" t="s">
        <v>411</v>
      </c>
      <c r="E55" s="96"/>
      <c r="F55" s="97"/>
      <c r="G55" s="97"/>
      <c r="H55" s="97" t="s">
        <v>412</v>
      </c>
      <c r="I55" s="98" t="s">
        <v>413</v>
      </c>
      <c r="J55" s="99" t="s">
        <v>409</v>
      </c>
      <c r="K55" s="100">
        <v>11.86</v>
      </c>
      <c r="L55" s="100">
        <v>0</v>
      </c>
      <c r="M55" s="100">
        <v>11.86</v>
      </c>
      <c r="N55" s="261"/>
      <c r="O55" s="101">
        <f>M55*N55</f>
        <v>0</v>
      </c>
      <c r="P55" s="99" t="s">
        <v>379</v>
      </c>
      <c r="Q55" s="99" t="s">
        <v>935</v>
      </c>
      <c r="R55" s="100"/>
      <c r="S55" s="100">
        <f>M55*R55</f>
        <v>0</v>
      </c>
      <c r="T55" s="100">
        <v>0.26100000000000001</v>
      </c>
      <c r="U55" s="100">
        <f>M55*T55</f>
        <v>3.0954600000000001</v>
      </c>
      <c r="V55" s="101">
        <v>21</v>
      </c>
      <c r="W55" s="101">
        <f>O55*(V55/100)</f>
        <v>0</v>
      </c>
      <c r="X55" s="101">
        <f>O55+W55</f>
        <v>0</v>
      </c>
      <c r="Y55" s="102"/>
      <c r="Z55" s="8"/>
      <c r="AA55" s="8"/>
      <c r="AB55" s="8"/>
    </row>
    <row r="56" spans="1:28" ht="4.5" customHeight="1" outlineLevel="6">
      <c r="B56" s="184"/>
      <c r="C56" s="186"/>
      <c r="D56" s="186"/>
      <c r="E56" s="186"/>
      <c r="F56" s="9"/>
      <c r="G56" s="9"/>
      <c r="H56" s="9"/>
      <c r="I56" s="189"/>
      <c r="J56" s="191"/>
      <c r="K56" s="147"/>
      <c r="L56" s="147"/>
      <c r="M56" s="147"/>
      <c r="N56" s="262"/>
      <c r="O56" s="141"/>
      <c r="P56" s="191"/>
      <c r="Q56" s="191"/>
      <c r="R56" s="147"/>
      <c r="S56" s="147"/>
      <c r="T56" s="147"/>
      <c r="U56" s="147"/>
      <c r="V56" s="141"/>
      <c r="W56" s="141"/>
      <c r="X56" s="141"/>
      <c r="Y56" s="9"/>
      <c r="Z56" s="8"/>
      <c r="AA56" s="8"/>
      <c r="AB56" s="8"/>
    </row>
    <row r="57" spans="1:28" ht="12" outlineLevel="7">
      <c r="A57" s="230"/>
      <c r="B57" s="231"/>
      <c r="C57" s="231"/>
      <c r="D57" s="231"/>
      <c r="E57" s="231"/>
      <c r="F57" s="232"/>
      <c r="G57" s="232"/>
      <c r="H57" s="237" t="s">
        <v>18</v>
      </c>
      <c r="I57" s="233" t="s">
        <v>414</v>
      </c>
      <c r="J57" s="234"/>
      <c r="K57" s="235"/>
      <c r="L57" s="235"/>
      <c r="M57" s="236">
        <v>11.86</v>
      </c>
      <c r="N57" s="263"/>
      <c r="O57" s="238"/>
      <c r="P57" s="234"/>
      <c r="Q57" s="234"/>
      <c r="R57" s="236"/>
      <c r="S57" s="236"/>
      <c r="T57" s="236"/>
      <c r="U57" s="236"/>
      <c r="V57" s="238"/>
      <c r="W57" s="238"/>
      <c r="X57" s="238"/>
      <c r="Y57" s="237"/>
      <c r="Z57" s="5"/>
      <c r="AA57" s="8"/>
    </row>
    <row r="58" spans="1:28" ht="7.5" customHeight="1" outlineLevel="7">
      <c r="A58" s="8"/>
      <c r="B58" s="184"/>
      <c r="C58" s="183"/>
      <c r="D58" s="183"/>
      <c r="E58" s="183"/>
      <c r="F58" s="11"/>
      <c r="G58" s="11"/>
      <c r="H58" s="11"/>
      <c r="I58" s="190"/>
      <c r="J58" s="191"/>
      <c r="K58" s="192"/>
      <c r="L58" s="192"/>
      <c r="M58" s="193"/>
      <c r="N58" s="264"/>
      <c r="O58" s="141"/>
      <c r="P58" s="191"/>
      <c r="Q58" s="191"/>
      <c r="R58" s="147"/>
      <c r="S58" s="147"/>
      <c r="T58" s="147"/>
      <c r="U58" s="147"/>
      <c r="V58" s="141"/>
      <c r="W58" s="141"/>
      <c r="X58" s="141"/>
      <c r="Y58" s="9"/>
      <c r="Z58" s="5"/>
      <c r="AA58" s="8"/>
    </row>
    <row r="59" spans="1:28" ht="13" outlineLevel="6">
      <c r="B59" s="184"/>
      <c r="C59" s="185"/>
      <c r="D59" s="96" t="s">
        <v>415</v>
      </c>
      <c r="E59" s="96"/>
      <c r="F59" s="97"/>
      <c r="G59" s="97"/>
      <c r="H59" s="97" t="s">
        <v>416</v>
      </c>
      <c r="I59" s="98" t="s">
        <v>417</v>
      </c>
      <c r="J59" s="99" t="s">
        <v>383</v>
      </c>
      <c r="K59" s="100">
        <v>18.78</v>
      </c>
      <c r="L59" s="100">
        <v>0</v>
      </c>
      <c r="M59" s="100">
        <v>18.78</v>
      </c>
      <c r="N59" s="261"/>
      <c r="O59" s="101">
        <f>M59*N59</f>
        <v>0</v>
      </c>
      <c r="P59" s="99" t="s">
        <v>379</v>
      </c>
      <c r="Q59" s="99" t="s">
        <v>935</v>
      </c>
      <c r="R59" s="100"/>
      <c r="S59" s="100">
        <f>M59*R59</f>
        <v>0</v>
      </c>
      <c r="T59" s="100">
        <v>1.9</v>
      </c>
      <c r="U59" s="100">
        <f>M59*T59</f>
        <v>35.682000000000002</v>
      </c>
      <c r="V59" s="101">
        <v>21</v>
      </c>
      <c r="W59" s="101">
        <f>O59*(V59/100)</f>
        <v>0</v>
      </c>
      <c r="X59" s="101">
        <f>O59+W59</f>
        <v>0</v>
      </c>
      <c r="Y59" s="102"/>
      <c r="Z59" s="8"/>
      <c r="AA59" s="8"/>
      <c r="AB59" s="8"/>
    </row>
    <row r="60" spans="1:28" ht="4.5" customHeight="1" outlineLevel="6">
      <c r="B60" s="184"/>
      <c r="C60" s="186"/>
      <c r="D60" s="186"/>
      <c r="E60" s="186"/>
      <c r="F60" s="9"/>
      <c r="G60" s="9"/>
      <c r="H60" s="9"/>
      <c r="I60" s="189"/>
      <c r="J60" s="191"/>
      <c r="K60" s="147"/>
      <c r="L60" s="147"/>
      <c r="M60" s="147"/>
      <c r="N60" s="262"/>
      <c r="O60" s="141"/>
      <c r="P60" s="191"/>
      <c r="Q60" s="191"/>
      <c r="R60" s="147"/>
      <c r="S60" s="147"/>
      <c r="T60" s="147"/>
      <c r="U60" s="147"/>
      <c r="V60" s="141"/>
      <c r="W60" s="141"/>
      <c r="X60" s="141"/>
      <c r="Y60" s="9"/>
      <c r="Z60" s="8"/>
      <c r="AA60" s="8"/>
      <c r="AB60" s="8"/>
    </row>
    <row r="61" spans="1:28" ht="12" outlineLevel="7">
      <c r="A61" s="230"/>
      <c r="B61" s="231"/>
      <c r="C61" s="231"/>
      <c r="D61" s="231"/>
      <c r="E61" s="231"/>
      <c r="F61" s="232"/>
      <c r="G61" s="232"/>
      <c r="H61" s="237" t="s">
        <v>18</v>
      </c>
      <c r="I61" s="233" t="s">
        <v>418</v>
      </c>
      <c r="J61" s="234"/>
      <c r="K61" s="235"/>
      <c r="L61" s="235"/>
      <c r="M61" s="236">
        <v>8.5500000000000007</v>
      </c>
      <c r="N61" s="263"/>
      <c r="O61" s="238"/>
      <c r="P61" s="234"/>
      <c r="Q61" s="234"/>
      <c r="R61" s="236"/>
      <c r="S61" s="236"/>
      <c r="T61" s="236"/>
      <c r="U61" s="236"/>
      <c r="V61" s="238"/>
      <c r="W61" s="238"/>
      <c r="X61" s="238"/>
      <c r="Y61" s="237"/>
      <c r="Z61" s="5"/>
      <c r="AA61" s="8"/>
    </row>
    <row r="62" spans="1:28" ht="12" outlineLevel="7">
      <c r="A62" s="230"/>
      <c r="B62" s="231"/>
      <c r="C62" s="231"/>
      <c r="D62" s="231"/>
      <c r="E62" s="231"/>
      <c r="F62" s="232"/>
      <c r="G62" s="232"/>
      <c r="H62" s="237"/>
      <c r="I62" s="233" t="s">
        <v>419</v>
      </c>
      <c r="J62" s="234"/>
      <c r="K62" s="235"/>
      <c r="L62" s="235"/>
      <c r="M62" s="236">
        <v>4.55</v>
      </c>
      <c r="N62" s="263"/>
      <c r="O62" s="238"/>
      <c r="P62" s="234"/>
      <c r="Q62" s="234"/>
      <c r="R62" s="236"/>
      <c r="S62" s="236"/>
      <c r="T62" s="236"/>
      <c r="U62" s="236"/>
      <c r="V62" s="238"/>
      <c r="W62" s="238"/>
      <c r="X62" s="238"/>
      <c r="Y62" s="237"/>
      <c r="Z62" s="5"/>
      <c r="AA62" s="8"/>
    </row>
    <row r="63" spans="1:28" ht="12" outlineLevel="7">
      <c r="A63" s="230"/>
      <c r="B63" s="231"/>
      <c r="C63" s="231"/>
      <c r="D63" s="231"/>
      <c r="E63" s="231"/>
      <c r="F63" s="232"/>
      <c r="G63" s="232"/>
      <c r="H63" s="237"/>
      <c r="I63" s="233" t="s">
        <v>420</v>
      </c>
      <c r="J63" s="234"/>
      <c r="K63" s="235"/>
      <c r="L63" s="235"/>
      <c r="M63" s="236">
        <v>2.84</v>
      </c>
      <c r="N63" s="263"/>
      <c r="O63" s="238"/>
      <c r="P63" s="234"/>
      <c r="Q63" s="234"/>
      <c r="R63" s="236"/>
      <c r="S63" s="236"/>
      <c r="T63" s="236"/>
      <c r="U63" s="236"/>
      <c r="V63" s="238"/>
      <c r="W63" s="238"/>
      <c r="X63" s="238"/>
      <c r="Y63" s="237"/>
      <c r="Z63" s="5"/>
      <c r="AA63" s="8"/>
    </row>
    <row r="64" spans="1:28" ht="12" outlineLevel="7">
      <c r="A64" s="230"/>
      <c r="B64" s="231"/>
      <c r="C64" s="231"/>
      <c r="D64" s="231"/>
      <c r="E64" s="231"/>
      <c r="F64" s="232"/>
      <c r="G64" s="232"/>
      <c r="H64" s="237"/>
      <c r="I64" s="233" t="s">
        <v>420</v>
      </c>
      <c r="J64" s="234"/>
      <c r="K64" s="235"/>
      <c r="L64" s="235"/>
      <c r="M64" s="236">
        <v>2.84</v>
      </c>
      <c r="N64" s="263"/>
      <c r="O64" s="238"/>
      <c r="P64" s="234"/>
      <c r="Q64" s="234"/>
      <c r="R64" s="236"/>
      <c r="S64" s="236"/>
      <c r="T64" s="236"/>
      <c r="U64" s="236"/>
      <c r="V64" s="238"/>
      <c r="W64" s="238"/>
      <c r="X64" s="238"/>
      <c r="Y64" s="237"/>
      <c r="Z64" s="5"/>
      <c r="AA64" s="8"/>
    </row>
    <row r="65" spans="1:28" ht="7.5" customHeight="1" outlineLevel="7">
      <c r="A65" s="8"/>
      <c r="B65" s="184"/>
      <c r="C65" s="183"/>
      <c r="D65" s="183"/>
      <c r="E65" s="183"/>
      <c r="F65" s="11"/>
      <c r="G65" s="11"/>
      <c r="H65" s="11"/>
      <c r="I65" s="190"/>
      <c r="J65" s="191"/>
      <c r="K65" s="192"/>
      <c r="L65" s="192"/>
      <c r="M65" s="193"/>
      <c r="N65" s="264"/>
      <c r="O65" s="141"/>
      <c r="P65" s="191"/>
      <c r="Q65" s="191"/>
      <c r="R65" s="147"/>
      <c r="S65" s="147"/>
      <c r="T65" s="147"/>
      <c r="U65" s="147"/>
      <c r="V65" s="141"/>
      <c r="W65" s="141"/>
      <c r="X65" s="141"/>
      <c r="Y65" s="9"/>
      <c r="Z65" s="5"/>
      <c r="AA65" s="8"/>
    </row>
    <row r="66" spans="1:28" ht="13" outlineLevel="6">
      <c r="B66" s="184"/>
      <c r="C66" s="185"/>
      <c r="D66" s="96" t="s">
        <v>421</v>
      </c>
      <c r="E66" s="96"/>
      <c r="F66" s="97"/>
      <c r="G66" s="97"/>
      <c r="H66" s="97" t="s">
        <v>422</v>
      </c>
      <c r="I66" s="98" t="s">
        <v>423</v>
      </c>
      <c r="J66" s="99" t="s">
        <v>383</v>
      </c>
      <c r="K66" s="100">
        <v>0.11</v>
      </c>
      <c r="L66" s="100">
        <v>0</v>
      </c>
      <c r="M66" s="100">
        <v>0.11</v>
      </c>
      <c r="N66" s="261"/>
      <c r="O66" s="101">
        <f>M66*N66</f>
        <v>0</v>
      </c>
      <c r="P66" s="99" t="s">
        <v>379</v>
      </c>
      <c r="Q66" s="99" t="s">
        <v>123</v>
      </c>
      <c r="R66" s="100"/>
      <c r="S66" s="100">
        <f>M66*R66</f>
        <v>0</v>
      </c>
      <c r="T66" s="100">
        <v>1.9</v>
      </c>
      <c r="U66" s="100">
        <f>M66*T66</f>
        <v>0.20899999999999999</v>
      </c>
      <c r="V66" s="101">
        <v>21</v>
      </c>
      <c r="W66" s="101">
        <f>O66*(V66/100)</f>
        <v>0</v>
      </c>
      <c r="X66" s="101">
        <f>O66+W66</f>
        <v>0</v>
      </c>
      <c r="Y66" s="102"/>
      <c r="Z66" s="8"/>
      <c r="AA66" s="8"/>
      <c r="AB66" s="8"/>
    </row>
    <row r="67" spans="1:28" ht="4.5" customHeight="1" outlineLevel="6">
      <c r="B67" s="184"/>
      <c r="C67" s="186"/>
      <c r="D67" s="186"/>
      <c r="E67" s="186"/>
      <c r="F67" s="9"/>
      <c r="G67" s="9"/>
      <c r="H67" s="9"/>
      <c r="I67" s="189"/>
      <c r="J67" s="191"/>
      <c r="K67" s="147"/>
      <c r="L67" s="147"/>
      <c r="M67" s="147"/>
      <c r="N67" s="262"/>
      <c r="O67" s="141"/>
      <c r="P67" s="191"/>
      <c r="Q67" s="191"/>
      <c r="R67" s="147"/>
      <c r="S67" s="147"/>
      <c r="T67" s="147"/>
      <c r="U67" s="147"/>
      <c r="V67" s="141"/>
      <c r="W67" s="141"/>
      <c r="X67" s="141"/>
      <c r="Y67" s="9"/>
      <c r="Z67" s="8"/>
      <c r="AA67" s="8"/>
      <c r="AB67" s="8"/>
    </row>
    <row r="68" spans="1:28" ht="12" outlineLevel="7">
      <c r="A68" s="230"/>
      <c r="B68" s="231"/>
      <c r="C68" s="231"/>
      <c r="D68" s="231"/>
      <c r="E68" s="231"/>
      <c r="F68" s="232"/>
      <c r="G68" s="232"/>
      <c r="H68" s="237" t="s">
        <v>18</v>
      </c>
      <c r="I68" s="233" t="s">
        <v>424</v>
      </c>
      <c r="J68" s="234"/>
      <c r="K68" s="235"/>
      <c r="L68" s="235"/>
      <c r="M68" s="236">
        <v>0.11</v>
      </c>
      <c r="N68" s="263"/>
      <c r="O68" s="238"/>
      <c r="P68" s="234"/>
      <c r="Q68" s="234"/>
      <c r="R68" s="236"/>
      <c r="S68" s="236"/>
      <c r="T68" s="236"/>
      <c r="U68" s="236"/>
      <c r="V68" s="238"/>
      <c r="W68" s="238"/>
      <c r="X68" s="238"/>
      <c r="Y68" s="237"/>
      <c r="Z68" s="5"/>
      <c r="AA68" s="8"/>
    </row>
    <row r="69" spans="1:28" ht="7.5" customHeight="1" outlineLevel="7">
      <c r="A69" s="8"/>
      <c r="B69" s="184"/>
      <c r="C69" s="183"/>
      <c r="D69" s="183"/>
      <c r="E69" s="183"/>
      <c r="F69" s="11"/>
      <c r="G69" s="11"/>
      <c r="H69" s="11"/>
      <c r="I69" s="190"/>
      <c r="J69" s="191"/>
      <c r="K69" s="192"/>
      <c r="L69" s="192"/>
      <c r="M69" s="193"/>
      <c r="N69" s="264"/>
      <c r="O69" s="141"/>
      <c r="P69" s="191"/>
      <c r="Q69" s="191"/>
      <c r="R69" s="147"/>
      <c r="S69" s="147"/>
      <c r="T69" s="147"/>
      <c r="U69" s="147"/>
      <c r="V69" s="141"/>
      <c r="W69" s="141"/>
      <c r="X69" s="141"/>
      <c r="Y69" s="9"/>
      <c r="Z69" s="5"/>
      <c r="AA69" s="8"/>
    </row>
    <row r="70" spans="1:28" ht="13" outlineLevel="6">
      <c r="B70" s="184"/>
      <c r="C70" s="185"/>
      <c r="D70" s="96" t="s">
        <v>425</v>
      </c>
      <c r="E70" s="96"/>
      <c r="F70" s="97"/>
      <c r="G70" s="97"/>
      <c r="H70" s="97" t="s">
        <v>426</v>
      </c>
      <c r="I70" s="98" t="s">
        <v>427</v>
      </c>
      <c r="J70" s="99" t="s">
        <v>428</v>
      </c>
      <c r="K70" s="100">
        <v>16.440000000000001</v>
      </c>
      <c r="L70" s="100">
        <v>0</v>
      </c>
      <c r="M70" s="100">
        <v>16.440000000000001</v>
      </c>
      <c r="N70" s="261"/>
      <c r="O70" s="101">
        <f>M70*N70</f>
        <v>0</v>
      </c>
      <c r="P70" s="99" t="s">
        <v>379</v>
      </c>
      <c r="Q70" s="99" t="s">
        <v>935</v>
      </c>
      <c r="R70" s="100"/>
      <c r="S70" s="100">
        <f>M70*R70</f>
        <v>0</v>
      </c>
      <c r="T70" s="100">
        <v>0.112</v>
      </c>
      <c r="U70" s="100">
        <f>M70*T70</f>
        <v>1.8412800000000002</v>
      </c>
      <c r="V70" s="101">
        <v>21</v>
      </c>
      <c r="W70" s="101">
        <f>O70*(V70/100)</f>
        <v>0</v>
      </c>
      <c r="X70" s="101">
        <f>O70+W70</f>
        <v>0</v>
      </c>
      <c r="Y70" s="102"/>
      <c r="Z70" s="8"/>
      <c r="AA70" s="8"/>
      <c r="AB70" s="8"/>
    </row>
    <row r="71" spans="1:28" ht="4.5" customHeight="1" outlineLevel="6">
      <c r="B71" s="184"/>
      <c r="C71" s="186"/>
      <c r="D71" s="186"/>
      <c r="E71" s="186"/>
      <c r="F71" s="9"/>
      <c r="G71" s="9"/>
      <c r="H71" s="9"/>
      <c r="I71" s="189"/>
      <c r="J71" s="191"/>
      <c r="K71" s="147"/>
      <c r="L71" s="147"/>
      <c r="M71" s="147"/>
      <c r="N71" s="262"/>
      <c r="O71" s="141"/>
      <c r="P71" s="191"/>
      <c r="Q71" s="191"/>
      <c r="R71" s="147"/>
      <c r="S71" s="147"/>
      <c r="T71" s="147"/>
      <c r="U71" s="147"/>
      <c r="V71" s="141"/>
      <c r="W71" s="141"/>
      <c r="X71" s="141"/>
      <c r="Y71" s="9"/>
      <c r="Z71" s="8"/>
      <c r="AA71" s="8"/>
      <c r="AB71" s="8"/>
    </row>
    <row r="72" spans="1:28" ht="12" outlineLevel="7">
      <c r="A72" s="230"/>
      <c r="B72" s="231"/>
      <c r="C72" s="231"/>
      <c r="D72" s="231"/>
      <c r="E72" s="231"/>
      <c r="F72" s="232"/>
      <c r="G72" s="232"/>
      <c r="H72" s="237" t="s">
        <v>18</v>
      </c>
      <c r="I72" s="233" t="s">
        <v>429</v>
      </c>
      <c r="J72" s="234"/>
      <c r="K72" s="235"/>
      <c r="L72" s="235"/>
      <c r="M72" s="236">
        <v>3.8</v>
      </c>
      <c r="N72" s="263"/>
      <c r="O72" s="238"/>
      <c r="P72" s="234"/>
      <c r="Q72" s="234"/>
      <c r="R72" s="236"/>
      <c r="S72" s="236"/>
      <c r="T72" s="236"/>
      <c r="U72" s="236"/>
      <c r="V72" s="238"/>
      <c r="W72" s="238"/>
      <c r="X72" s="238"/>
      <c r="Y72" s="237"/>
      <c r="Z72" s="5"/>
      <c r="AA72" s="8"/>
    </row>
    <row r="73" spans="1:28" ht="12" outlineLevel="7">
      <c r="A73" s="230"/>
      <c r="B73" s="231"/>
      <c r="C73" s="231"/>
      <c r="D73" s="231"/>
      <c r="E73" s="231"/>
      <c r="F73" s="232"/>
      <c r="G73" s="232"/>
      <c r="H73" s="237"/>
      <c r="I73" s="233" t="s">
        <v>430</v>
      </c>
      <c r="J73" s="234"/>
      <c r="K73" s="235"/>
      <c r="L73" s="235"/>
      <c r="M73" s="236">
        <v>3.1</v>
      </c>
      <c r="N73" s="263"/>
      <c r="O73" s="238"/>
      <c r="P73" s="234"/>
      <c r="Q73" s="234"/>
      <c r="R73" s="236"/>
      <c r="S73" s="236"/>
      <c r="T73" s="236"/>
      <c r="U73" s="236"/>
      <c r="V73" s="238"/>
      <c r="W73" s="238"/>
      <c r="X73" s="238"/>
      <c r="Y73" s="237"/>
      <c r="Z73" s="5"/>
      <c r="AA73" s="8"/>
    </row>
    <row r="74" spans="1:28" ht="12" outlineLevel="7">
      <c r="A74" s="230"/>
      <c r="B74" s="231"/>
      <c r="C74" s="231"/>
      <c r="D74" s="231"/>
      <c r="E74" s="231"/>
      <c r="F74" s="232"/>
      <c r="G74" s="232"/>
      <c r="H74" s="237"/>
      <c r="I74" s="233" t="s">
        <v>431</v>
      </c>
      <c r="J74" s="234"/>
      <c r="K74" s="235"/>
      <c r="L74" s="235"/>
      <c r="M74" s="236">
        <v>2.4</v>
      </c>
      <c r="N74" s="263"/>
      <c r="O74" s="238"/>
      <c r="P74" s="234"/>
      <c r="Q74" s="234"/>
      <c r="R74" s="236"/>
      <c r="S74" s="236"/>
      <c r="T74" s="236"/>
      <c r="U74" s="236"/>
      <c r="V74" s="238"/>
      <c r="W74" s="238"/>
      <c r="X74" s="238"/>
      <c r="Y74" s="237"/>
      <c r="Z74" s="5"/>
      <c r="AA74" s="8"/>
    </row>
    <row r="75" spans="1:28" ht="12" outlineLevel="7">
      <c r="A75" s="230"/>
      <c r="B75" s="231"/>
      <c r="C75" s="231"/>
      <c r="D75" s="231"/>
      <c r="E75" s="231"/>
      <c r="F75" s="232"/>
      <c r="G75" s="232"/>
      <c r="H75" s="237"/>
      <c r="I75" s="233" t="s">
        <v>432</v>
      </c>
      <c r="J75" s="234"/>
      <c r="K75" s="235"/>
      <c r="L75" s="235"/>
      <c r="M75" s="236">
        <v>2.98</v>
      </c>
      <c r="N75" s="263"/>
      <c r="O75" s="238"/>
      <c r="P75" s="234"/>
      <c r="Q75" s="234"/>
      <c r="R75" s="236"/>
      <c r="S75" s="236"/>
      <c r="T75" s="236"/>
      <c r="U75" s="236"/>
      <c r="V75" s="238"/>
      <c r="W75" s="238"/>
      <c r="X75" s="238"/>
      <c r="Y75" s="237"/>
      <c r="Z75" s="5"/>
      <c r="AA75" s="8"/>
    </row>
    <row r="76" spans="1:28" ht="12" outlineLevel="7">
      <c r="A76" s="230"/>
      <c r="B76" s="231"/>
      <c r="C76" s="231"/>
      <c r="D76" s="231"/>
      <c r="E76" s="231"/>
      <c r="F76" s="232"/>
      <c r="G76" s="232"/>
      <c r="H76" s="237"/>
      <c r="I76" s="233" t="s">
        <v>433</v>
      </c>
      <c r="J76" s="234"/>
      <c r="K76" s="235"/>
      <c r="L76" s="235"/>
      <c r="M76" s="236">
        <v>2.38</v>
      </c>
      <c r="N76" s="263"/>
      <c r="O76" s="238"/>
      <c r="P76" s="234"/>
      <c r="Q76" s="234"/>
      <c r="R76" s="236"/>
      <c r="S76" s="236"/>
      <c r="T76" s="236"/>
      <c r="U76" s="236"/>
      <c r="V76" s="238"/>
      <c r="W76" s="238"/>
      <c r="X76" s="238"/>
      <c r="Y76" s="237"/>
      <c r="Z76" s="5"/>
      <c r="AA76" s="8"/>
    </row>
    <row r="77" spans="1:28" ht="12" outlineLevel="7">
      <c r="A77" s="230"/>
      <c r="B77" s="231"/>
      <c r="C77" s="231"/>
      <c r="D77" s="231"/>
      <c r="E77" s="231"/>
      <c r="F77" s="232"/>
      <c r="G77" s="232"/>
      <c r="H77" s="237"/>
      <c r="I77" s="233" t="s">
        <v>434</v>
      </c>
      <c r="J77" s="234"/>
      <c r="K77" s="235"/>
      <c r="L77" s="235"/>
      <c r="M77" s="236">
        <v>1.78</v>
      </c>
      <c r="N77" s="263"/>
      <c r="O77" s="238"/>
      <c r="P77" s="234"/>
      <c r="Q77" s="234"/>
      <c r="R77" s="236"/>
      <c r="S77" s="236"/>
      <c r="T77" s="236"/>
      <c r="U77" s="236"/>
      <c r="V77" s="238"/>
      <c r="W77" s="238"/>
      <c r="X77" s="238"/>
      <c r="Y77" s="237"/>
      <c r="Z77" s="5"/>
      <c r="AA77" s="8"/>
    </row>
    <row r="78" spans="1:28" ht="7.5" customHeight="1" outlineLevel="7">
      <c r="A78" s="8"/>
      <c r="B78" s="184"/>
      <c r="C78" s="183"/>
      <c r="D78" s="183"/>
      <c r="E78" s="183"/>
      <c r="F78" s="11"/>
      <c r="G78" s="11"/>
      <c r="H78" s="11"/>
      <c r="I78" s="190"/>
      <c r="J78" s="191"/>
      <c r="K78" s="192"/>
      <c r="L78" s="192"/>
      <c r="M78" s="193"/>
      <c r="N78" s="264"/>
      <c r="O78" s="141"/>
      <c r="P78" s="191"/>
      <c r="Q78" s="191"/>
      <c r="R78" s="147"/>
      <c r="S78" s="147"/>
      <c r="T78" s="147"/>
      <c r="U78" s="147"/>
      <c r="V78" s="141"/>
      <c r="W78" s="141"/>
      <c r="X78" s="141"/>
      <c r="Y78" s="9"/>
      <c r="Z78" s="5"/>
      <c r="AA78" s="8"/>
    </row>
    <row r="79" spans="1:28" outlineLevel="6">
      <c r="B79" s="5"/>
      <c r="C79" s="5"/>
      <c r="D79" s="5"/>
      <c r="E79" s="5"/>
      <c r="F79" s="5"/>
      <c r="G79" s="5"/>
      <c r="H79" s="5"/>
      <c r="I79" s="5"/>
      <c r="J79" s="5"/>
      <c r="K79" s="5"/>
      <c r="L79" s="5"/>
      <c r="M79" s="5"/>
      <c r="N79" s="265"/>
      <c r="O79" s="8"/>
      <c r="P79" s="5"/>
      <c r="Q79" s="5"/>
      <c r="R79" s="5"/>
      <c r="S79" s="5"/>
      <c r="T79" s="5"/>
      <c r="U79" s="5"/>
      <c r="V79" s="5"/>
      <c r="W79" s="8"/>
      <c r="X79" s="8"/>
      <c r="Y79" s="8"/>
    </row>
    <row r="80" spans="1:28" ht="13" outlineLevel="5">
      <c r="A80" s="177" t="s">
        <v>253</v>
      </c>
      <c r="B80" s="224">
        <v>6</v>
      </c>
      <c r="C80" s="225"/>
      <c r="D80" s="225"/>
      <c r="E80" s="225"/>
      <c r="F80" s="181"/>
      <c r="G80" s="181"/>
      <c r="H80" s="181"/>
      <c r="I80" s="226" t="s">
        <v>254</v>
      </c>
      <c r="J80" s="227"/>
      <c r="K80" s="228"/>
      <c r="L80" s="228"/>
      <c r="M80" s="228"/>
      <c r="N80" s="260"/>
      <c r="O80" s="179">
        <f>SUBTOTAL(9,O81:O93)</f>
        <v>0</v>
      </c>
      <c r="P80" s="227" t="s">
        <v>374</v>
      </c>
      <c r="Q80" s="227"/>
      <c r="R80" s="228"/>
      <c r="S80" s="180">
        <f>SUBTOTAL(9,S81:S93)</f>
        <v>0</v>
      </c>
      <c r="T80" s="228"/>
      <c r="U80" s="180">
        <f>SUBTOTAL(9,U81:U93)</f>
        <v>6.2127795799999994</v>
      </c>
      <c r="V80" s="229"/>
      <c r="W80" s="179">
        <f>SUBTOTAL(9,W81:W93)</f>
        <v>0</v>
      </c>
      <c r="X80" s="179">
        <f>SUBTOTAL(9,X81:X93)</f>
        <v>0</v>
      </c>
      <c r="Y80" s="177"/>
      <c r="Z80" s="5"/>
      <c r="AA80" s="8"/>
      <c r="AB80" s="8"/>
    </row>
    <row r="81" spans="1:28" ht="13" outlineLevel="6">
      <c r="B81" s="184"/>
      <c r="C81" s="185"/>
      <c r="D81" s="96" t="s">
        <v>435</v>
      </c>
      <c r="E81" s="96"/>
      <c r="F81" s="97"/>
      <c r="G81" s="97"/>
      <c r="H81" s="97" t="s">
        <v>436</v>
      </c>
      <c r="I81" s="98" t="s">
        <v>437</v>
      </c>
      <c r="J81" s="99" t="s">
        <v>383</v>
      </c>
      <c r="K81" s="100">
        <v>3.42</v>
      </c>
      <c r="L81" s="100">
        <v>0</v>
      </c>
      <c r="M81" s="100">
        <v>3.42</v>
      </c>
      <c r="N81" s="261"/>
      <c r="O81" s="101">
        <f>M81*N81</f>
        <v>0</v>
      </c>
      <c r="P81" s="99" t="s">
        <v>379</v>
      </c>
      <c r="Q81" s="99" t="s">
        <v>935</v>
      </c>
      <c r="R81" s="100"/>
      <c r="S81" s="100">
        <f>M81*R81</f>
        <v>0</v>
      </c>
      <c r="T81" s="100">
        <v>1.8</v>
      </c>
      <c r="U81" s="100">
        <f>M81*T81</f>
        <v>6.1559999999999997</v>
      </c>
      <c r="V81" s="101">
        <v>21</v>
      </c>
      <c r="W81" s="101">
        <f>O81*(V81/100)</f>
        <v>0</v>
      </c>
      <c r="X81" s="101">
        <f>O81+W81</f>
        <v>0</v>
      </c>
      <c r="Y81" s="102"/>
      <c r="Z81" s="8"/>
      <c r="AA81" s="8"/>
      <c r="AB81" s="8"/>
    </row>
    <row r="82" spans="1:28" ht="4.5" customHeight="1" outlineLevel="6">
      <c r="B82" s="184"/>
      <c r="C82" s="186"/>
      <c r="D82" s="186"/>
      <c r="E82" s="186"/>
      <c r="F82" s="9"/>
      <c r="G82" s="9"/>
      <c r="H82" s="9"/>
      <c r="I82" s="189"/>
      <c r="J82" s="191"/>
      <c r="K82" s="147"/>
      <c r="L82" s="147"/>
      <c r="M82" s="147"/>
      <c r="N82" s="262"/>
      <c r="O82" s="141"/>
      <c r="P82" s="191"/>
      <c r="Q82" s="191"/>
      <c r="R82" s="147"/>
      <c r="S82" s="147"/>
      <c r="T82" s="147"/>
      <c r="U82" s="147"/>
      <c r="V82" s="141"/>
      <c r="W82" s="141"/>
      <c r="X82" s="141"/>
      <c r="Y82" s="9"/>
      <c r="Z82" s="8"/>
      <c r="AA82" s="8"/>
      <c r="AB82" s="8"/>
    </row>
    <row r="83" spans="1:28" ht="12" outlineLevel="7">
      <c r="A83" s="230"/>
      <c r="B83" s="231"/>
      <c r="C83" s="231"/>
      <c r="D83" s="231"/>
      <c r="E83" s="231"/>
      <c r="F83" s="232"/>
      <c r="G83" s="232"/>
      <c r="H83" s="237" t="s">
        <v>18</v>
      </c>
      <c r="I83" s="233" t="s">
        <v>438</v>
      </c>
      <c r="J83" s="234"/>
      <c r="K83" s="235"/>
      <c r="L83" s="235"/>
      <c r="M83" s="236">
        <v>3.42</v>
      </c>
      <c r="N83" s="263"/>
      <c r="O83" s="238"/>
      <c r="P83" s="234"/>
      <c r="Q83" s="234"/>
      <c r="R83" s="236"/>
      <c r="S83" s="236"/>
      <c r="T83" s="236"/>
      <c r="U83" s="236"/>
      <c r="V83" s="238"/>
      <c r="W83" s="238"/>
      <c r="X83" s="238"/>
      <c r="Y83" s="237"/>
      <c r="Z83" s="5"/>
      <c r="AA83" s="8"/>
    </row>
    <row r="84" spans="1:28" ht="7.5" customHeight="1" outlineLevel="7">
      <c r="A84" s="8"/>
      <c r="B84" s="184"/>
      <c r="C84" s="183"/>
      <c r="D84" s="183"/>
      <c r="E84" s="183"/>
      <c r="F84" s="11"/>
      <c r="G84" s="11"/>
      <c r="H84" s="11"/>
      <c r="I84" s="190"/>
      <c r="J84" s="191"/>
      <c r="K84" s="192"/>
      <c r="L84" s="192"/>
      <c r="M84" s="193"/>
      <c r="N84" s="264"/>
      <c r="O84" s="141"/>
      <c r="P84" s="191"/>
      <c r="Q84" s="191"/>
      <c r="R84" s="147"/>
      <c r="S84" s="147"/>
      <c r="T84" s="147"/>
      <c r="U84" s="147"/>
      <c r="V84" s="141"/>
      <c r="W84" s="141"/>
      <c r="X84" s="141"/>
      <c r="Y84" s="9"/>
      <c r="Z84" s="5"/>
      <c r="AA84" s="8"/>
    </row>
    <row r="85" spans="1:28" ht="13" outlineLevel="6">
      <c r="B85" s="184"/>
      <c r="C85" s="185"/>
      <c r="D85" s="96" t="s">
        <v>439</v>
      </c>
      <c r="E85" s="96"/>
      <c r="F85" s="97"/>
      <c r="G85" s="97"/>
      <c r="H85" s="97" t="s">
        <v>440</v>
      </c>
      <c r="I85" s="98" t="s">
        <v>441</v>
      </c>
      <c r="J85" s="99" t="s">
        <v>409</v>
      </c>
      <c r="K85" s="100">
        <v>39.706000000000003</v>
      </c>
      <c r="L85" s="100">
        <v>0</v>
      </c>
      <c r="M85" s="100">
        <v>39.706000000000003</v>
      </c>
      <c r="N85" s="261"/>
      <c r="O85" s="101">
        <f>M85*N85</f>
        <v>0</v>
      </c>
      <c r="P85" s="99" t="s">
        <v>379</v>
      </c>
      <c r="Q85" s="99" t="s">
        <v>935</v>
      </c>
      <c r="R85" s="100"/>
      <c r="S85" s="100">
        <f>M85*R85</f>
        <v>0</v>
      </c>
      <c r="T85" s="100">
        <v>1.4300000000000001E-3</v>
      </c>
      <c r="U85" s="100">
        <f>M85*T85</f>
        <v>5.677958000000001E-2</v>
      </c>
      <c r="V85" s="101">
        <v>21</v>
      </c>
      <c r="W85" s="101">
        <f>O85*(V85/100)</f>
        <v>0</v>
      </c>
      <c r="X85" s="101">
        <f>O85+W85</f>
        <v>0</v>
      </c>
      <c r="Y85" s="102"/>
      <c r="Z85" s="8"/>
      <c r="AA85" s="8"/>
      <c r="AB85" s="8"/>
    </row>
    <row r="86" spans="1:28" ht="4.5" customHeight="1" outlineLevel="6">
      <c r="B86" s="184"/>
      <c r="C86" s="186"/>
      <c r="D86" s="186"/>
      <c r="E86" s="186"/>
      <c r="F86" s="9"/>
      <c r="G86" s="9"/>
      <c r="H86" s="9"/>
      <c r="I86" s="189"/>
      <c r="J86" s="191"/>
      <c r="K86" s="147"/>
      <c r="L86" s="147"/>
      <c r="M86" s="147"/>
      <c r="N86" s="262"/>
      <c r="O86" s="141"/>
      <c r="P86" s="191"/>
      <c r="Q86" s="191"/>
      <c r="R86" s="147"/>
      <c r="S86" s="147"/>
      <c r="T86" s="147"/>
      <c r="U86" s="147"/>
      <c r="V86" s="141"/>
      <c r="W86" s="141"/>
      <c r="X86" s="141"/>
      <c r="Y86" s="9"/>
      <c r="Z86" s="8"/>
      <c r="AA86" s="8"/>
      <c r="AB86" s="8"/>
    </row>
    <row r="87" spans="1:28" ht="12" outlineLevel="7">
      <c r="A87" s="230"/>
      <c r="B87" s="231"/>
      <c r="C87" s="231"/>
      <c r="D87" s="231"/>
      <c r="E87" s="231"/>
      <c r="F87" s="232"/>
      <c r="G87" s="232"/>
      <c r="H87" s="237" t="s">
        <v>18</v>
      </c>
      <c r="I87" s="233" t="s">
        <v>442</v>
      </c>
      <c r="J87" s="234"/>
      <c r="K87" s="235"/>
      <c r="L87" s="235"/>
      <c r="M87" s="236">
        <v>0</v>
      </c>
      <c r="N87" s="263"/>
      <c r="O87" s="238"/>
      <c r="P87" s="234"/>
      <c r="Q87" s="234"/>
      <c r="R87" s="236"/>
      <c r="S87" s="236"/>
      <c r="T87" s="236"/>
      <c r="U87" s="236"/>
      <c r="V87" s="238"/>
      <c r="W87" s="238"/>
      <c r="X87" s="238"/>
      <c r="Y87" s="237"/>
      <c r="Z87" s="5"/>
      <c r="AA87" s="8"/>
    </row>
    <row r="88" spans="1:28" ht="12" outlineLevel="7">
      <c r="A88" s="230"/>
      <c r="B88" s="231"/>
      <c r="C88" s="231"/>
      <c r="D88" s="231"/>
      <c r="E88" s="231"/>
      <c r="F88" s="232"/>
      <c r="G88" s="232"/>
      <c r="H88" s="237"/>
      <c r="I88" s="233" t="s">
        <v>443</v>
      </c>
      <c r="J88" s="234"/>
      <c r="K88" s="235"/>
      <c r="L88" s="235"/>
      <c r="M88" s="236">
        <v>9.9879999999999995</v>
      </c>
      <c r="N88" s="263"/>
      <c r="O88" s="238"/>
      <c r="P88" s="234"/>
      <c r="Q88" s="234"/>
      <c r="R88" s="236"/>
      <c r="S88" s="236"/>
      <c r="T88" s="236"/>
      <c r="U88" s="236"/>
      <c r="V88" s="238"/>
      <c r="W88" s="238"/>
      <c r="X88" s="238"/>
      <c r="Y88" s="237"/>
      <c r="Z88" s="5"/>
      <c r="AA88" s="8"/>
    </row>
    <row r="89" spans="1:28" ht="12" outlineLevel="7">
      <c r="A89" s="230"/>
      <c r="B89" s="231"/>
      <c r="C89" s="231"/>
      <c r="D89" s="231"/>
      <c r="E89" s="231"/>
      <c r="F89" s="232"/>
      <c r="G89" s="232"/>
      <c r="H89" s="237"/>
      <c r="I89" s="233" t="s">
        <v>444</v>
      </c>
      <c r="J89" s="234"/>
      <c r="K89" s="235"/>
      <c r="L89" s="235"/>
      <c r="M89" s="236">
        <v>14.430000000000003</v>
      </c>
      <c r="N89" s="263"/>
      <c r="O89" s="238"/>
      <c r="P89" s="234"/>
      <c r="Q89" s="234"/>
      <c r="R89" s="236"/>
      <c r="S89" s="236"/>
      <c r="T89" s="236"/>
      <c r="U89" s="236"/>
      <c r="V89" s="238"/>
      <c r="W89" s="238"/>
      <c r="X89" s="238"/>
      <c r="Y89" s="237"/>
      <c r="Z89" s="5"/>
      <c r="AA89" s="8"/>
    </row>
    <row r="90" spans="1:28" ht="12" outlineLevel="7">
      <c r="A90" s="230"/>
      <c r="B90" s="231"/>
      <c r="C90" s="231"/>
      <c r="D90" s="231"/>
      <c r="E90" s="231"/>
      <c r="F90" s="232"/>
      <c r="G90" s="232"/>
      <c r="H90" s="237"/>
      <c r="I90" s="233" t="s">
        <v>445</v>
      </c>
      <c r="J90" s="234"/>
      <c r="K90" s="235"/>
      <c r="L90" s="235"/>
      <c r="M90" s="236">
        <v>9.49</v>
      </c>
      <c r="N90" s="263"/>
      <c r="O90" s="238"/>
      <c r="P90" s="234"/>
      <c r="Q90" s="234"/>
      <c r="R90" s="236"/>
      <c r="S90" s="236"/>
      <c r="T90" s="236"/>
      <c r="U90" s="236"/>
      <c r="V90" s="238"/>
      <c r="W90" s="238"/>
      <c r="X90" s="238"/>
      <c r="Y90" s="237"/>
      <c r="Z90" s="5"/>
      <c r="AA90" s="8"/>
    </row>
    <row r="91" spans="1:28" ht="12" outlineLevel="7">
      <c r="A91" s="230"/>
      <c r="B91" s="231"/>
      <c r="C91" s="231"/>
      <c r="D91" s="231"/>
      <c r="E91" s="231"/>
      <c r="F91" s="232"/>
      <c r="G91" s="232"/>
      <c r="H91" s="237"/>
      <c r="I91" s="233" t="s">
        <v>446</v>
      </c>
      <c r="J91" s="234"/>
      <c r="K91" s="235"/>
      <c r="L91" s="235"/>
      <c r="M91" s="236">
        <v>5.798</v>
      </c>
      <c r="N91" s="263"/>
      <c r="O91" s="238"/>
      <c r="P91" s="234"/>
      <c r="Q91" s="234"/>
      <c r="R91" s="236"/>
      <c r="S91" s="236"/>
      <c r="T91" s="236"/>
      <c r="U91" s="236"/>
      <c r="V91" s="238"/>
      <c r="W91" s="238"/>
      <c r="X91" s="238"/>
      <c r="Y91" s="237"/>
      <c r="Z91" s="5"/>
      <c r="AA91" s="8"/>
    </row>
    <row r="92" spans="1:28" ht="7.5" customHeight="1" outlineLevel="7">
      <c r="A92" s="8"/>
      <c r="B92" s="184"/>
      <c r="C92" s="183"/>
      <c r="D92" s="183"/>
      <c r="E92" s="183"/>
      <c r="F92" s="11"/>
      <c r="G92" s="11"/>
      <c r="H92" s="11"/>
      <c r="I92" s="190"/>
      <c r="J92" s="191"/>
      <c r="K92" s="192"/>
      <c r="L92" s="192"/>
      <c r="M92" s="193"/>
      <c r="N92" s="264"/>
      <c r="O92" s="141"/>
      <c r="P92" s="191"/>
      <c r="Q92" s="191"/>
      <c r="R92" s="147"/>
      <c r="S92" s="147"/>
      <c r="T92" s="147"/>
      <c r="U92" s="147"/>
      <c r="V92" s="141"/>
      <c r="W92" s="141"/>
      <c r="X92" s="141"/>
      <c r="Y92" s="9"/>
      <c r="Z92" s="5"/>
      <c r="AA92" s="8"/>
    </row>
    <row r="93" spans="1:28" outlineLevel="6">
      <c r="B93" s="5"/>
      <c r="C93" s="5"/>
      <c r="D93" s="5"/>
      <c r="E93" s="5"/>
      <c r="F93" s="5"/>
      <c r="G93" s="5"/>
      <c r="H93" s="5"/>
      <c r="I93" s="5"/>
      <c r="J93" s="5"/>
      <c r="K93" s="5"/>
      <c r="L93" s="5"/>
      <c r="M93" s="5"/>
      <c r="N93" s="265"/>
      <c r="O93" s="8"/>
      <c r="P93" s="5"/>
      <c r="Q93" s="5"/>
      <c r="R93" s="5"/>
      <c r="S93" s="5"/>
      <c r="T93" s="5"/>
      <c r="U93" s="5"/>
      <c r="V93" s="5"/>
      <c r="W93" s="8"/>
      <c r="X93" s="8"/>
      <c r="Y93" s="8"/>
    </row>
    <row r="94" spans="1:28" ht="13" outlineLevel="5">
      <c r="A94" s="177" t="s">
        <v>255</v>
      </c>
      <c r="B94" s="224">
        <v>6</v>
      </c>
      <c r="C94" s="225"/>
      <c r="D94" s="225"/>
      <c r="E94" s="225"/>
      <c r="F94" s="181"/>
      <c r="G94" s="181"/>
      <c r="H94" s="181"/>
      <c r="I94" s="226" t="s">
        <v>256</v>
      </c>
      <c r="J94" s="227"/>
      <c r="K94" s="228"/>
      <c r="L94" s="228"/>
      <c r="M94" s="228"/>
      <c r="N94" s="260"/>
      <c r="O94" s="179">
        <f>SUBTOTAL(9,O95:O104)</f>
        <v>0</v>
      </c>
      <c r="P94" s="227" t="s">
        <v>374</v>
      </c>
      <c r="Q94" s="227"/>
      <c r="R94" s="228"/>
      <c r="S94" s="180">
        <f>SUBTOTAL(9,S95:S104)</f>
        <v>0</v>
      </c>
      <c r="T94" s="228"/>
      <c r="U94" s="180">
        <f>SUBTOTAL(9,U95:U104)</f>
        <v>8.811827000000001</v>
      </c>
      <c r="V94" s="229"/>
      <c r="W94" s="179">
        <f>SUBTOTAL(9,W95:W104)</f>
        <v>0</v>
      </c>
      <c r="X94" s="179">
        <f>SUBTOTAL(9,X95:X104)</f>
        <v>0</v>
      </c>
      <c r="Y94" s="177"/>
      <c r="Z94" s="5"/>
      <c r="AA94" s="8"/>
      <c r="AB94" s="8"/>
    </row>
    <row r="95" spans="1:28" ht="13" outlineLevel="6">
      <c r="B95" s="184"/>
      <c r="C95" s="185"/>
      <c r="D95" s="96" t="s">
        <v>447</v>
      </c>
      <c r="E95" s="96"/>
      <c r="F95" s="97"/>
      <c r="G95" s="97"/>
      <c r="H95" s="97" t="s">
        <v>448</v>
      </c>
      <c r="I95" s="98" t="s">
        <v>449</v>
      </c>
      <c r="J95" s="99" t="s">
        <v>409</v>
      </c>
      <c r="K95" s="100">
        <v>378.19</v>
      </c>
      <c r="L95" s="100">
        <v>0</v>
      </c>
      <c r="M95" s="100">
        <v>378.19</v>
      </c>
      <c r="N95" s="261"/>
      <c r="O95" s="101">
        <f>M95*N95</f>
        <v>0</v>
      </c>
      <c r="P95" s="99" t="s">
        <v>379</v>
      </c>
      <c r="Q95" s="99" t="s">
        <v>122</v>
      </c>
      <c r="R95" s="100"/>
      <c r="S95" s="100">
        <f>M95*R95</f>
        <v>0</v>
      </c>
      <c r="T95" s="100">
        <v>2.3300000000000001E-2</v>
      </c>
      <c r="U95" s="100">
        <f>M95*T95</f>
        <v>8.811827000000001</v>
      </c>
      <c r="V95" s="101">
        <v>21</v>
      </c>
      <c r="W95" s="101">
        <f>O95*(V95/100)</f>
        <v>0</v>
      </c>
      <c r="X95" s="101">
        <f>O95+W95</f>
        <v>0</v>
      </c>
      <c r="Y95" s="102"/>
      <c r="Z95" s="8"/>
      <c r="AA95" s="8"/>
      <c r="AB95" s="8"/>
    </row>
    <row r="96" spans="1:28" ht="4.5" customHeight="1" outlineLevel="6">
      <c r="B96" s="184"/>
      <c r="C96" s="186"/>
      <c r="D96" s="186"/>
      <c r="E96" s="186"/>
      <c r="F96" s="9"/>
      <c r="G96" s="9"/>
      <c r="H96" s="9"/>
      <c r="I96" s="189"/>
      <c r="J96" s="191"/>
      <c r="K96" s="147"/>
      <c r="L96" s="147"/>
      <c r="M96" s="147"/>
      <c r="N96" s="262"/>
      <c r="O96" s="141"/>
      <c r="P96" s="191"/>
      <c r="Q96" s="191"/>
      <c r="R96" s="147"/>
      <c r="S96" s="147"/>
      <c r="T96" s="147"/>
      <c r="U96" s="147"/>
      <c r="V96" s="141"/>
      <c r="W96" s="141"/>
      <c r="X96" s="141"/>
      <c r="Y96" s="9"/>
      <c r="Z96" s="8"/>
      <c r="AA96" s="8"/>
      <c r="AB96" s="8"/>
    </row>
    <row r="97" spans="1:28" ht="12" outlineLevel="7">
      <c r="A97" s="230"/>
      <c r="B97" s="231"/>
      <c r="C97" s="231"/>
      <c r="D97" s="231"/>
      <c r="E97" s="231"/>
      <c r="F97" s="232"/>
      <c r="G97" s="232"/>
      <c r="H97" s="237" t="s">
        <v>18</v>
      </c>
      <c r="I97" s="233" t="s">
        <v>450</v>
      </c>
      <c r="J97" s="234"/>
      <c r="K97" s="235"/>
      <c r="L97" s="235"/>
      <c r="M97" s="236">
        <v>198.53</v>
      </c>
      <c r="N97" s="263"/>
      <c r="O97" s="238"/>
      <c r="P97" s="234"/>
      <c r="Q97" s="234"/>
      <c r="R97" s="236"/>
      <c r="S97" s="236"/>
      <c r="T97" s="236"/>
      <c r="U97" s="236"/>
      <c r="V97" s="238"/>
      <c r="W97" s="238"/>
      <c r="X97" s="238"/>
      <c r="Y97" s="237"/>
      <c r="Z97" s="5"/>
      <c r="AA97" s="8"/>
    </row>
    <row r="98" spans="1:28" ht="12" outlineLevel="7">
      <c r="A98" s="230"/>
      <c r="B98" s="231"/>
      <c r="C98" s="231"/>
      <c r="D98" s="231"/>
      <c r="E98" s="231"/>
      <c r="F98" s="232"/>
      <c r="G98" s="232"/>
      <c r="H98" s="237"/>
      <c r="I98" s="233" t="s">
        <v>451</v>
      </c>
      <c r="J98" s="234"/>
      <c r="K98" s="235"/>
      <c r="L98" s="235"/>
      <c r="M98" s="236">
        <v>179.66</v>
      </c>
      <c r="N98" s="263"/>
      <c r="O98" s="238"/>
      <c r="P98" s="234"/>
      <c r="Q98" s="234"/>
      <c r="R98" s="236"/>
      <c r="S98" s="236"/>
      <c r="T98" s="236"/>
      <c r="U98" s="236"/>
      <c r="V98" s="238"/>
      <c r="W98" s="238"/>
      <c r="X98" s="238"/>
      <c r="Y98" s="237"/>
      <c r="Z98" s="5"/>
      <c r="AA98" s="8"/>
    </row>
    <row r="99" spans="1:28" ht="7.5" customHeight="1" outlineLevel="7">
      <c r="A99" s="8"/>
      <c r="B99" s="184"/>
      <c r="C99" s="183"/>
      <c r="D99" s="183"/>
      <c r="E99" s="183"/>
      <c r="F99" s="11"/>
      <c r="G99" s="11"/>
      <c r="H99" s="11"/>
      <c r="I99" s="190"/>
      <c r="J99" s="191"/>
      <c r="K99" s="192"/>
      <c r="L99" s="192"/>
      <c r="M99" s="193"/>
      <c r="N99" s="264"/>
      <c r="O99" s="141"/>
      <c r="P99" s="191"/>
      <c r="Q99" s="191"/>
      <c r="R99" s="147"/>
      <c r="S99" s="147"/>
      <c r="T99" s="147"/>
      <c r="U99" s="147"/>
      <c r="V99" s="141"/>
      <c r="W99" s="141"/>
      <c r="X99" s="141"/>
      <c r="Y99" s="9"/>
      <c r="Z99" s="5"/>
      <c r="AA99" s="8"/>
    </row>
    <row r="100" spans="1:28" ht="13" outlineLevel="6">
      <c r="B100" s="184"/>
      <c r="C100" s="185"/>
      <c r="D100" s="96" t="s">
        <v>452</v>
      </c>
      <c r="E100" s="96"/>
      <c r="F100" s="97"/>
      <c r="G100" s="97"/>
      <c r="H100" s="97" t="s">
        <v>453</v>
      </c>
      <c r="I100" s="98" t="s">
        <v>454</v>
      </c>
      <c r="J100" s="99" t="s">
        <v>378</v>
      </c>
      <c r="K100" s="100">
        <v>8</v>
      </c>
      <c r="L100" s="100">
        <v>0</v>
      </c>
      <c r="M100" s="100">
        <v>8</v>
      </c>
      <c r="N100" s="261"/>
      <c r="O100" s="101">
        <f>M100*N100</f>
        <v>0</v>
      </c>
      <c r="P100" s="99" t="s">
        <v>402</v>
      </c>
      <c r="Q100" s="99" t="s">
        <v>123</v>
      </c>
      <c r="R100" s="100"/>
      <c r="S100" s="100">
        <f>M100*R100</f>
        <v>0</v>
      </c>
      <c r="T100" s="100"/>
      <c r="U100" s="100">
        <f>M100*T100</f>
        <v>0</v>
      </c>
      <c r="V100" s="101">
        <v>21</v>
      </c>
      <c r="W100" s="101">
        <f>O100*(V100/100)</f>
        <v>0</v>
      </c>
      <c r="X100" s="101">
        <f>O100+W100</f>
        <v>0</v>
      </c>
      <c r="Y100" s="102"/>
      <c r="Z100" s="8"/>
      <c r="AA100" s="8"/>
      <c r="AB100" s="8"/>
    </row>
    <row r="101" spans="1:28" ht="4.5" customHeight="1" outlineLevel="6">
      <c r="B101" s="184"/>
      <c r="C101" s="186"/>
      <c r="D101" s="186"/>
      <c r="E101" s="186"/>
      <c r="F101" s="9"/>
      <c r="G101" s="9"/>
      <c r="H101" s="9"/>
      <c r="I101" s="189"/>
      <c r="J101" s="191"/>
      <c r="K101" s="147"/>
      <c r="L101" s="147"/>
      <c r="M101" s="147"/>
      <c r="N101" s="262"/>
      <c r="O101" s="141"/>
      <c r="P101" s="191"/>
      <c r="Q101" s="191"/>
      <c r="R101" s="147"/>
      <c r="S101" s="147"/>
      <c r="T101" s="147"/>
      <c r="U101" s="147"/>
      <c r="V101" s="141"/>
      <c r="W101" s="141"/>
      <c r="X101" s="141"/>
      <c r="Y101" s="9"/>
      <c r="Z101" s="8"/>
      <c r="AA101" s="8"/>
      <c r="AB101" s="8"/>
    </row>
    <row r="102" spans="1:28" ht="12" outlineLevel="7">
      <c r="A102" s="230"/>
      <c r="B102" s="231"/>
      <c r="C102" s="231"/>
      <c r="D102" s="231"/>
      <c r="E102" s="231"/>
      <c r="F102" s="232"/>
      <c r="G102" s="232"/>
      <c r="H102" s="237" t="s">
        <v>18</v>
      </c>
      <c r="I102" s="233" t="s">
        <v>455</v>
      </c>
      <c r="J102" s="234"/>
      <c r="K102" s="235"/>
      <c r="L102" s="235"/>
      <c r="M102" s="236">
        <v>8</v>
      </c>
      <c r="N102" s="263"/>
      <c r="O102" s="238"/>
      <c r="P102" s="234"/>
      <c r="Q102" s="234"/>
      <c r="R102" s="236"/>
      <c r="S102" s="236"/>
      <c r="T102" s="236"/>
      <c r="U102" s="236"/>
      <c r="V102" s="238"/>
      <c r="W102" s="238"/>
      <c r="X102" s="238"/>
      <c r="Y102" s="237"/>
      <c r="Z102" s="5"/>
      <c r="AA102" s="8"/>
    </row>
    <row r="103" spans="1:28" ht="7.5" customHeight="1" outlineLevel="7">
      <c r="A103" s="8"/>
      <c r="B103" s="184"/>
      <c r="C103" s="183"/>
      <c r="D103" s="183"/>
      <c r="E103" s="183"/>
      <c r="F103" s="11"/>
      <c r="G103" s="11"/>
      <c r="H103" s="11"/>
      <c r="I103" s="190"/>
      <c r="J103" s="191"/>
      <c r="K103" s="192"/>
      <c r="L103" s="192"/>
      <c r="M103" s="193"/>
      <c r="N103" s="264"/>
      <c r="O103" s="141"/>
      <c r="P103" s="191"/>
      <c r="Q103" s="191"/>
      <c r="R103" s="147"/>
      <c r="S103" s="147"/>
      <c r="T103" s="147"/>
      <c r="U103" s="147"/>
      <c r="V103" s="141"/>
      <c r="W103" s="141"/>
      <c r="X103" s="141"/>
      <c r="Y103" s="9"/>
      <c r="Z103" s="5"/>
      <c r="AA103" s="8"/>
    </row>
    <row r="104" spans="1:28" outlineLevel="6">
      <c r="B104" s="5"/>
      <c r="C104" s="5"/>
      <c r="D104" s="5"/>
      <c r="E104" s="5"/>
      <c r="F104" s="5"/>
      <c r="G104" s="5"/>
      <c r="H104" s="5"/>
      <c r="I104" s="5"/>
      <c r="J104" s="5"/>
      <c r="K104" s="5"/>
      <c r="L104" s="5"/>
      <c r="M104" s="5"/>
      <c r="N104" s="265"/>
      <c r="O104" s="8"/>
      <c r="P104" s="5"/>
      <c r="Q104" s="5"/>
      <c r="R104" s="5"/>
      <c r="S104" s="5"/>
      <c r="T104" s="5"/>
      <c r="U104" s="5"/>
      <c r="V104" s="5"/>
      <c r="W104" s="8"/>
      <c r="X104" s="8"/>
      <c r="Y104" s="8"/>
    </row>
    <row r="105" spans="1:28" ht="13" outlineLevel="4">
      <c r="A105" s="172" t="s">
        <v>257</v>
      </c>
      <c r="B105" s="218">
        <v>5</v>
      </c>
      <c r="C105" s="219"/>
      <c r="D105" s="219"/>
      <c r="E105" s="219"/>
      <c r="F105" s="176"/>
      <c r="G105" s="176"/>
      <c r="H105" s="176"/>
      <c r="I105" s="220" t="s">
        <v>258</v>
      </c>
      <c r="J105" s="221"/>
      <c r="K105" s="222"/>
      <c r="L105" s="222"/>
      <c r="M105" s="222"/>
      <c r="N105" s="259"/>
      <c r="O105" s="174">
        <f>SUBTOTAL(9,O106:O113)</f>
        <v>0</v>
      </c>
      <c r="P105" s="221" t="s">
        <v>373</v>
      </c>
      <c r="Q105" s="221"/>
      <c r="R105" s="222"/>
      <c r="S105" s="175">
        <f>SUBTOTAL(9,S106:S113)</f>
        <v>0</v>
      </c>
      <c r="T105" s="222"/>
      <c r="U105" s="175">
        <f>SUBTOTAL(9,U106:U113)</f>
        <v>0.74969437999999988</v>
      </c>
      <c r="V105" s="223"/>
      <c r="W105" s="174">
        <f>SUBTOTAL(9,W106:W113)</f>
        <v>0</v>
      </c>
      <c r="X105" s="174">
        <f>SUBTOTAL(9,X106:X113)</f>
        <v>0</v>
      </c>
      <c r="Y105" s="172"/>
      <c r="Z105" s="5"/>
      <c r="AA105" s="8"/>
      <c r="AB105" s="8"/>
    </row>
    <row r="106" spans="1:28" ht="13" outlineLevel="5">
      <c r="A106" s="177" t="s">
        <v>259</v>
      </c>
      <c r="B106" s="224">
        <v>6</v>
      </c>
      <c r="C106" s="225"/>
      <c r="D106" s="225"/>
      <c r="E106" s="225"/>
      <c r="F106" s="181"/>
      <c r="G106" s="181"/>
      <c r="H106" s="181"/>
      <c r="I106" s="226" t="s">
        <v>260</v>
      </c>
      <c r="J106" s="227"/>
      <c r="K106" s="228"/>
      <c r="L106" s="228"/>
      <c r="M106" s="228"/>
      <c r="N106" s="260"/>
      <c r="O106" s="179">
        <f>SUBTOTAL(9,O107:O113)</f>
        <v>0</v>
      </c>
      <c r="P106" s="227" t="s">
        <v>374</v>
      </c>
      <c r="Q106" s="227"/>
      <c r="R106" s="228"/>
      <c r="S106" s="180">
        <f>SUBTOTAL(9,S107:S113)</f>
        <v>0</v>
      </c>
      <c r="T106" s="228"/>
      <c r="U106" s="180">
        <f>SUBTOTAL(9,U107:U113)</f>
        <v>0.74969437999999988</v>
      </c>
      <c r="V106" s="229"/>
      <c r="W106" s="179">
        <f>SUBTOTAL(9,W107:W113)</f>
        <v>0</v>
      </c>
      <c r="X106" s="179">
        <f>SUBTOTAL(9,X107:X113)</f>
        <v>0</v>
      </c>
      <c r="Y106" s="177"/>
      <c r="Z106" s="5"/>
      <c r="AA106" s="8"/>
      <c r="AB106" s="8"/>
    </row>
    <row r="107" spans="1:28" ht="13" outlineLevel="6">
      <c r="B107" s="184"/>
      <c r="C107" s="185"/>
      <c r="D107" s="96" t="s">
        <v>456</v>
      </c>
      <c r="E107" s="96"/>
      <c r="F107" s="97"/>
      <c r="G107" s="97"/>
      <c r="H107" s="97" t="s">
        <v>457</v>
      </c>
      <c r="I107" s="98" t="s">
        <v>458</v>
      </c>
      <c r="J107" s="99" t="s">
        <v>409</v>
      </c>
      <c r="K107" s="100">
        <v>9.0139999999999993</v>
      </c>
      <c r="L107" s="100">
        <v>0</v>
      </c>
      <c r="M107" s="100">
        <v>9.0139999999999993</v>
      </c>
      <c r="N107" s="261"/>
      <c r="O107" s="101">
        <f>M107*N107</f>
        <v>0</v>
      </c>
      <c r="P107" s="99" t="s">
        <v>379</v>
      </c>
      <c r="Q107" s="99" t="s">
        <v>935</v>
      </c>
      <c r="R107" s="100"/>
      <c r="S107" s="100">
        <f>M107*R107</f>
        <v>0</v>
      </c>
      <c r="T107" s="100">
        <v>8.3169999999999994E-2</v>
      </c>
      <c r="U107" s="100">
        <f>M107*T107</f>
        <v>0.74969437999999988</v>
      </c>
      <c r="V107" s="101">
        <v>21</v>
      </c>
      <c r="W107" s="101">
        <f>O107*(V107/100)</f>
        <v>0</v>
      </c>
      <c r="X107" s="101">
        <f>O107+W107</f>
        <v>0</v>
      </c>
      <c r="Y107" s="102"/>
      <c r="Z107" s="8"/>
      <c r="AA107" s="8"/>
      <c r="AB107" s="8"/>
    </row>
    <row r="108" spans="1:28" ht="4.5" customHeight="1" outlineLevel="6">
      <c r="B108" s="184"/>
      <c r="C108" s="186"/>
      <c r="D108" s="186"/>
      <c r="E108" s="186"/>
      <c r="F108" s="9"/>
      <c r="G108" s="9"/>
      <c r="H108" s="9"/>
      <c r="I108" s="189"/>
      <c r="J108" s="191"/>
      <c r="K108" s="147"/>
      <c r="L108" s="147"/>
      <c r="M108" s="147"/>
      <c r="N108" s="262"/>
      <c r="O108" s="141"/>
      <c r="P108" s="191"/>
      <c r="Q108" s="191"/>
      <c r="R108" s="147"/>
      <c r="S108" s="147"/>
      <c r="T108" s="147"/>
      <c r="U108" s="147"/>
      <c r="V108" s="141"/>
      <c r="W108" s="141"/>
      <c r="X108" s="141"/>
      <c r="Y108" s="9"/>
      <c r="Z108" s="8"/>
      <c r="AA108" s="8"/>
      <c r="AB108" s="8"/>
    </row>
    <row r="109" spans="1:28" ht="12" outlineLevel="7">
      <c r="A109" s="230"/>
      <c r="B109" s="231"/>
      <c r="C109" s="231"/>
      <c r="D109" s="231"/>
      <c r="E109" s="231"/>
      <c r="F109" s="232"/>
      <c r="G109" s="232"/>
      <c r="H109" s="237" t="s">
        <v>18</v>
      </c>
      <c r="I109" s="233" t="s">
        <v>442</v>
      </c>
      <c r="J109" s="234"/>
      <c r="K109" s="235"/>
      <c r="L109" s="235"/>
      <c r="M109" s="236">
        <v>0</v>
      </c>
      <c r="N109" s="263"/>
      <c r="O109" s="238"/>
      <c r="P109" s="234"/>
      <c r="Q109" s="234"/>
      <c r="R109" s="236"/>
      <c r="S109" s="236"/>
      <c r="T109" s="236"/>
      <c r="U109" s="236"/>
      <c r="V109" s="238"/>
      <c r="W109" s="238"/>
      <c r="X109" s="238"/>
      <c r="Y109" s="237"/>
      <c r="Z109" s="5"/>
      <c r="AA109" s="8"/>
    </row>
    <row r="110" spans="1:28" ht="12" outlineLevel="7">
      <c r="A110" s="230"/>
      <c r="B110" s="231"/>
      <c r="C110" s="231"/>
      <c r="D110" s="231"/>
      <c r="E110" s="231"/>
      <c r="F110" s="232"/>
      <c r="G110" s="232"/>
      <c r="H110" s="237"/>
      <c r="I110" s="233" t="s">
        <v>459</v>
      </c>
      <c r="J110" s="234"/>
      <c r="K110" s="235"/>
      <c r="L110" s="235"/>
      <c r="M110" s="236">
        <v>2.8540000000000001</v>
      </c>
      <c r="N110" s="263"/>
      <c r="O110" s="238"/>
      <c r="P110" s="234"/>
      <c r="Q110" s="234"/>
      <c r="R110" s="236"/>
      <c r="S110" s="236"/>
      <c r="T110" s="236"/>
      <c r="U110" s="236"/>
      <c r="V110" s="238"/>
      <c r="W110" s="238"/>
      <c r="X110" s="238"/>
      <c r="Y110" s="237"/>
      <c r="Z110" s="5"/>
      <c r="AA110" s="8"/>
    </row>
    <row r="111" spans="1:28" ht="12" outlineLevel="7">
      <c r="A111" s="230"/>
      <c r="B111" s="231"/>
      <c r="C111" s="231"/>
      <c r="D111" s="231"/>
      <c r="E111" s="231"/>
      <c r="F111" s="232"/>
      <c r="G111" s="232"/>
      <c r="H111" s="237"/>
      <c r="I111" s="233" t="s">
        <v>460</v>
      </c>
      <c r="J111" s="234"/>
      <c r="K111" s="235"/>
      <c r="L111" s="235"/>
      <c r="M111" s="236">
        <v>6.16</v>
      </c>
      <c r="N111" s="263"/>
      <c r="O111" s="238"/>
      <c r="P111" s="234"/>
      <c r="Q111" s="234"/>
      <c r="R111" s="236"/>
      <c r="S111" s="236"/>
      <c r="T111" s="236"/>
      <c r="U111" s="236"/>
      <c r="V111" s="238"/>
      <c r="W111" s="238"/>
      <c r="X111" s="238"/>
      <c r="Y111" s="237"/>
      <c r="Z111" s="5"/>
      <c r="AA111" s="8"/>
    </row>
    <row r="112" spans="1:28" ht="7.5" customHeight="1" outlineLevel="7">
      <c r="A112" s="8"/>
      <c r="B112" s="184"/>
      <c r="C112" s="183"/>
      <c r="D112" s="183"/>
      <c r="E112" s="183"/>
      <c r="F112" s="11"/>
      <c r="G112" s="11"/>
      <c r="H112" s="11"/>
      <c r="I112" s="190"/>
      <c r="J112" s="191"/>
      <c r="K112" s="192"/>
      <c r="L112" s="192"/>
      <c r="M112" s="193"/>
      <c r="N112" s="264"/>
      <c r="O112" s="141"/>
      <c r="P112" s="191"/>
      <c r="Q112" s="191"/>
      <c r="R112" s="147"/>
      <c r="S112" s="147"/>
      <c r="T112" s="147"/>
      <c r="U112" s="147"/>
      <c r="V112" s="141"/>
      <c r="W112" s="141"/>
      <c r="X112" s="141"/>
      <c r="Y112" s="9"/>
      <c r="Z112" s="5"/>
      <c r="AA112" s="8"/>
    </row>
    <row r="113" spans="1:28" outlineLevel="6">
      <c r="B113" s="5"/>
      <c r="C113" s="5"/>
      <c r="D113" s="5"/>
      <c r="E113" s="5"/>
      <c r="F113" s="5"/>
      <c r="G113" s="5"/>
      <c r="H113" s="5"/>
      <c r="I113" s="5"/>
      <c r="J113" s="5"/>
      <c r="K113" s="5"/>
      <c r="L113" s="5"/>
      <c r="M113" s="5"/>
      <c r="N113" s="265"/>
      <c r="O113" s="8"/>
      <c r="P113" s="5"/>
      <c r="Q113" s="5"/>
      <c r="R113" s="5"/>
      <c r="S113" s="5"/>
      <c r="T113" s="5"/>
      <c r="U113" s="5"/>
      <c r="V113" s="5"/>
      <c r="W113" s="8"/>
      <c r="X113" s="8"/>
      <c r="Y113" s="8"/>
    </row>
    <row r="114" spans="1:28" ht="13" outlineLevel="3">
      <c r="A114" s="167" t="s">
        <v>261</v>
      </c>
      <c r="B114" s="212">
        <v>4</v>
      </c>
      <c r="C114" s="213"/>
      <c r="D114" s="213"/>
      <c r="E114" s="213"/>
      <c r="F114" s="171"/>
      <c r="G114" s="171"/>
      <c r="H114" s="171"/>
      <c r="I114" s="214" t="s">
        <v>262</v>
      </c>
      <c r="J114" s="215"/>
      <c r="K114" s="216"/>
      <c r="L114" s="216"/>
      <c r="M114" s="216"/>
      <c r="N114" s="258"/>
      <c r="O114" s="169">
        <f>SUBTOTAL(9,O115:O249)</f>
        <v>0</v>
      </c>
      <c r="P114" s="215" t="s">
        <v>372</v>
      </c>
      <c r="Q114" s="215"/>
      <c r="R114" s="216"/>
      <c r="S114" s="170">
        <f>SUBTOTAL(9,S115:S249)</f>
        <v>23.165865199999995</v>
      </c>
      <c r="T114" s="216"/>
      <c r="U114" s="170">
        <f>SUBTOTAL(9,U115:U249)</f>
        <v>0</v>
      </c>
      <c r="V114" s="217"/>
      <c r="W114" s="169">
        <f>SUBTOTAL(9,W115:W249)</f>
        <v>0</v>
      </c>
      <c r="X114" s="169">
        <f>SUBTOTAL(9,X115:X249)</f>
        <v>0</v>
      </c>
      <c r="Y114" s="167"/>
      <c r="Z114" s="5"/>
      <c r="AA114" s="8"/>
      <c r="AB114" s="8"/>
    </row>
    <row r="115" spans="1:28" ht="13" outlineLevel="4">
      <c r="A115" s="172" t="s">
        <v>263</v>
      </c>
      <c r="B115" s="218">
        <v>5</v>
      </c>
      <c r="C115" s="219"/>
      <c r="D115" s="219"/>
      <c r="E115" s="219"/>
      <c r="F115" s="176"/>
      <c r="G115" s="176"/>
      <c r="H115" s="176"/>
      <c r="I115" s="220" t="s">
        <v>264</v>
      </c>
      <c r="J115" s="221"/>
      <c r="K115" s="222"/>
      <c r="L115" s="222"/>
      <c r="M115" s="222"/>
      <c r="N115" s="259"/>
      <c r="O115" s="174">
        <f>SUBTOTAL(9,O116:O123)</f>
        <v>0</v>
      </c>
      <c r="P115" s="221" t="s">
        <v>373</v>
      </c>
      <c r="Q115" s="221"/>
      <c r="R115" s="222"/>
      <c r="S115" s="175">
        <f>SUBTOTAL(9,S116:S123)</f>
        <v>0.16175999999999999</v>
      </c>
      <c r="T115" s="222"/>
      <c r="U115" s="175">
        <f>SUBTOTAL(9,U116:U123)</f>
        <v>0</v>
      </c>
      <c r="V115" s="223"/>
      <c r="W115" s="174">
        <f>SUBTOTAL(9,W116:W123)</f>
        <v>0</v>
      </c>
      <c r="X115" s="174">
        <f>SUBTOTAL(9,X116:X123)</f>
        <v>0</v>
      </c>
      <c r="Y115" s="172"/>
      <c r="Z115" s="5"/>
      <c r="AA115" s="8"/>
      <c r="AB115" s="8"/>
    </row>
    <row r="116" spans="1:28" ht="13" outlineLevel="5">
      <c r="A116" s="177" t="s">
        <v>265</v>
      </c>
      <c r="B116" s="224">
        <v>6</v>
      </c>
      <c r="C116" s="225"/>
      <c r="D116" s="225"/>
      <c r="E116" s="225"/>
      <c r="F116" s="181"/>
      <c r="G116" s="181"/>
      <c r="H116" s="181"/>
      <c r="I116" s="226" t="s">
        <v>266</v>
      </c>
      <c r="J116" s="227"/>
      <c r="K116" s="228"/>
      <c r="L116" s="228"/>
      <c r="M116" s="228"/>
      <c r="N116" s="260"/>
      <c r="O116" s="179">
        <f>SUBTOTAL(9,O117:O123)</f>
        <v>0</v>
      </c>
      <c r="P116" s="227" t="s">
        <v>374</v>
      </c>
      <c r="Q116" s="227"/>
      <c r="R116" s="228"/>
      <c r="S116" s="180">
        <f>SUBTOTAL(9,S117:S123)</f>
        <v>0.16175999999999999</v>
      </c>
      <c r="T116" s="228"/>
      <c r="U116" s="180">
        <f>SUBTOTAL(9,U117:U123)</f>
        <v>0</v>
      </c>
      <c r="V116" s="229"/>
      <c r="W116" s="179">
        <f>SUBTOTAL(9,W117:W123)</f>
        <v>0</v>
      </c>
      <c r="X116" s="179">
        <f>SUBTOTAL(9,X117:X123)</f>
        <v>0</v>
      </c>
      <c r="Y116" s="177"/>
      <c r="Z116" s="5"/>
      <c r="AA116" s="8"/>
      <c r="AB116" s="8"/>
    </row>
    <row r="117" spans="1:28" ht="13" outlineLevel="6">
      <c r="B117" s="184"/>
      <c r="C117" s="185"/>
      <c r="D117" s="96" t="s">
        <v>461</v>
      </c>
      <c r="E117" s="96"/>
      <c r="F117" s="97"/>
      <c r="G117" s="97"/>
      <c r="H117" s="97" t="s">
        <v>462</v>
      </c>
      <c r="I117" s="98" t="s">
        <v>463</v>
      </c>
      <c r="J117" s="99" t="s">
        <v>378</v>
      </c>
      <c r="K117" s="100">
        <v>2</v>
      </c>
      <c r="L117" s="100">
        <v>0</v>
      </c>
      <c r="M117" s="100">
        <v>2</v>
      </c>
      <c r="N117" s="261"/>
      <c r="O117" s="101">
        <f>M117*N117</f>
        <v>0</v>
      </c>
      <c r="P117" s="99" t="s">
        <v>379</v>
      </c>
      <c r="Q117" s="99" t="s">
        <v>935</v>
      </c>
      <c r="R117" s="100">
        <v>6.8799999999999998E-3</v>
      </c>
      <c r="S117" s="100">
        <f>M117*R117</f>
        <v>1.376E-2</v>
      </c>
      <c r="T117" s="100"/>
      <c r="U117" s="100">
        <f>M117*T117</f>
        <v>0</v>
      </c>
      <c r="V117" s="101">
        <v>21</v>
      </c>
      <c r="W117" s="101">
        <f>O117*(V117/100)</f>
        <v>0</v>
      </c>
      <c r="X117" s="101">
        <f>O117+W117</f>
        <v>0</v>
      </c>
      <c r="Y117" s="102"/>
      <c r="Z117" s="8"/>
      <c r="AA117" s="8"/>
      <c r="AB117" s="8"/>
    </row>
    <row r="118" spans="1:28" ht="4.5" customHeight="1" outlineLevel="6">
      <c r="B118" s="184"/>
      <c r="C118" s="186"/>
      <c r="D118" s="186"/>
      <c r="E118" s="186"/>
      <c r="F118" s="9"/>
      <c r="G118" s="9"/>
      <c r="H118" s="9"/>
      <c r="I118" s="189"/>
      <c r="J118" s="191"/>
      <c r="K118" s="147"/>
      <c r="L118" s="147"/>
      <c r="M118" s="147"/>
      <c r="N118" s="262"/>
      <c r="O118" s="141"/>
      <c r="P118" s="191"/>
      <c r="Q118" s="191"/>
      <c r="R118" s="147"/>
      <c r="S118" s="147"/>
      <c r="T118" s="147"/>
      <c r="U118" s="147"/>
      <c r="V118" s="141"/>
      <c r="W118" s="141"/>
      <c r="X118" s="141"/>
      <c r="Y118" s="9"/>
      <c r="Z118" s="8"/>
      <c r="AA118" s="8"/>
      <c r="AB118" s="8"/>
    </row>
    <row r="119" spans="1:28" ht="13" outlineLevel="6">
      <c r="B119" s="184"/>
      <c r="C119" s="185"/>
      <c r="D119" s="96" t="s">
        <v>464</v>
      </c>
      <c r="E119" s="96"/>
      <c r="F119" s="97"/>
      <c r="G119" s="97"/>
      <c r="H119" s="97" t="s">
        <v>465</v>
      </c>
      <c r="I119" s="98" t="s">
        <v>466</v>
      </c>
      <c r="J119" s="99" t="s">
        <v>378</v>
      </c>
      <c r="K119" s="100">
        <v>2</v>
      </c>
      <c r="L119" s="100">
        <v>0</v>
      </c>
      <c r="M119" s="100">
        <v>2</v>
      </c>
      <c r="N119" s="261"/>
      <c r="O119" s="101">
        <f>M119*N119</f>
        <v>0</v>
      </c>
      <c r="P119" s="99" t="s">
        <v>402</v>
      </c>
      <c r="Q119" s="99" t="s">
        <v>122</v>
      </c>
      <c r="R119" s="100">
        <v>7.3999999999999996E-2</v>
      </c>
      <c r="S119" s="100">
        <f>M119*R119</f>
        <v>0.14799999999999999</v>
      </c>
      <c r="T119" s="100"/>
      <c r="U119" s="100">
        <f>M119*T119</f>
        <v>0</v>
      </c>
      <c r="V119" s="101">
        <v>21</v>
      </c>
      <c r="W119" s="101">
        <f>O119*(V119/100)</f>
        <v>0</v>
      </c>
      <c r="X119" s="101">
        <f>O119+W119</f>
        <v>0</v>
      </c>
      <c r="Y119" s="102"/>
      <c r="Z119" s="8"/>
      <c r="AA119" s="8"/>
      <c r="AB119" s="8"/>
    </row>
    <row r="120" spans="1:28" ht="4.5" customHeight="1" outlineLevel="6">
      <c r="B120" s="184"/>
      <c r="C120" s="186"/>
      <c r="D120" s="186"/>
      <c r="E120" s="186"/>
      <c r="F120" s="9"/>
      <c r="G120" s="9"/>
      <c r="H120" s="9"/>
      <c r="I120" s="189"/>
      <c r="J120" s="191"/>
      <c r="K120" s="147"/>
      <c r="L120" s="147"/>
      <c r="M120" s="147"/>
      <c r="N120" s="262"/>
      <c r="O120" s="141"/>
      <c r="P120" s="191"/>
      <c r="Q120" s="191"/>
      <c r="R120" s="147"/>
      <c r="S120" s="147"/>
      <c r="T120" s="147"/>
      <c r="U120" s="147"/>
      <c r="V120" s="141"/>
      <c r="W120" s="141"/>
      <c r="X120" s="141"/>
      <c r="Y120" s="9"/>
      <c r="Z120" s="8"/>
      <c r="AA120" s="8"/>
      <c r="AB120" s="8"/>
    </row>
    <row r="121" spans="1:28" ht="12" outlineLevel="7">
      <c r="A121" s="230"/>
      <c r="B121" s="231"/>
      <c r="C121" s="231"/>
      <c r="D121" s="231"/>
      <c r="E121" s="231"/>
      <c r="F121" s="232"/>
      <c r="G121" s="232"/>
      <c r="H121" s="237" t="s">
        <v>18</v>
      </c>
      <c r="I121" s="233" t="s">
        <v>467</v>
      </c>
      <c r="J121" s="234"/>
      <c r="K121" s="235"/>
      <c r="L121" s="235"/>
      <c r="M121" s="236">
        <v>2</v>
      </c>
      <c r="N121" s="263"/>
      <c r="O121" s="238"/>
      <c r="P121" s="234"/>
      <c r="Q121" s="234"/>
      <c r="R121" s="236"/>
      <c r="S121" s="236"/>
      <c r="T121" s="236"/>
      <c r="U121" s="236"/>
      <c r="V121" s="238"/>
      <c r="W121" s="238"/>
      <c r="X121" s="238"/>
      <c r="Y121" s="237"/>
      <c r="Z121" s="5"/>
      <c r="AA121" s="8"/>
    </row>
    <row r="122" spans="1:28" ht="7.5" customHeight="1" outlineLevel="7">
      <c r="A122" s="8"/>
      <c r="B122" s="184"/>
      <c r="C122" s="183"/>
      <c r="D122" s="183"/>
      <c r="E122" s="183"/>
      <c r="F122" s="11"/>
      <c r="G122" s="11"/>
      <c r="H122" s="11"/>
      <c r="I122" s="190"/>
      <c r="J122" s="191"/>
      <c r="K122" s="192"/>
      <c r="L122" s="192"/>
      <c r="M122" s="193"/>
      <c r="N122" s="264"/>
      <c r="O122" s="141"/>
      <c r="P122" s="191"/>
      <c r="Q122" s="191"/>
      <c r="R122" s="147"/>
      <c r="S122" s="147"/>
      <c r="T122" s="147"/>
      <c r="U122" s="147"/>
      <c r="V122" s="141"/>
      <c r="W122" s="141"/>
      <c r="X122" s="141"/>
      <c r="Y122" s="9"/>
      <c r="Z122" s="5"/>
      <c r="AA122" s="8"/>
    </row>
    <row r="123" spans="1:28" outlineLevel="6">
      <c r="B123" s="5"/>
      <c r="C123" s="5"/>
      <c r="D123" s="5"/>
      <c r="E123" s="5"/>
      <c r="F123" s="5"/>
      <c r="G123" s="5"/>
      <c r="H123" s="5"/>
      <c r="I123" s="5"/>
      <c r="J123" s="5"/>
      <c r="K123" s="5"/>
      <c r="L123" s="5"/>
      <c r="M123" s="5"/>
      <c r="N123" s="265"/>
      <c r="O123" s="8"/>
      <c r="P123" s="5"/>
      <c r="Q123" s="5"/>
      <c r="R123" s="5"/>
      <c r="S123" s="5"/>
      <c r="T123" s="5"/>
      <c r="U123" s="5"/>
      <c r="V123" s="5"/>
      <c r="W123" s="8"/>
      <c r="X123" s="8"/>
      <c r="Y123" s="8"/>
    </row>
    <row r="124" spans="1:28" ht="13" outlineLevel="4">
      <c r="A124" s="172" t="s">
        <v>267</v>
      </c>
      <c r="B124" s="218">
        <v>5</v>
      </c>
      <c r="C124" s="219"/>
      <c r="D124" s="219"/>
      <c r="E124" s="219"/>
      <c r="F124" s="176"/>
      <c r="G124" s="176"/>
      <c r="H124" s="176"/>
      <c r="I124" s="220" t="s">
        <v>268</v>
      </c>
      <c r="J124" s="221"/>
      <c r="K124" s="222"/>
      <c r="L124" s="222"/>
      <c r="M124" s="222"/>
      <c r="N124" s="259"/>
      <c r="O124" s="174">
        <f>SUBTOTAL(9,O125:O144)</f>
        <v>0</v>
      </c>
      <c r="P124" s="221" t="s">
        <v>373</v>
      </c>
      <c r="Q124" s="221"/>
      <c r="R124" s="222"/>
      <c r="S124" s="175">
        <f>SUBTOTAL(9,S125:S144)</f>
        <v>3.1916460000000004</v>
      </c>
      <c r="T124" s="222"/>
      <c r="U124" s="175">
        <f>SUBTOTAL(9,U125:U144)</f>
        <v>0</v>
      </c>
      <c r="V124" s="223"/>
      <c r="W124" s="174">
        <f>SUBTOTAL(9,W125:W144)</f>
        <v>0</v>
      </c>
      <c r="X124" s="174">
        <f>SUBTOTAL(9,X125:X144)</f>
        <v>0</v>
      </c>
      <c r="Y124" s="172"/>
      <c r="Z124" s="5"/>
      <c r="AA124" s="8"/>
      <c r="AB124" s="8"/>
    </row>
    <row r="125" spans="1:28" ht="13" outlineLevel="5">
      <c r="A125" s="177" t="s">
        <v>269</v>
      </c>
      <c r="B125" s="224">
        <v>6</v>
      </c>
      <c r="C125" s="225"/>
      <c r="D125" s="225"/>
      <c r="E125" s="225"/>
      <c r="F125" s="181"/>
      <c r="G125" s="181"/>
      <c r="H125" s="181"/>
      <c r="I125" s="226" t="s">
        <v>270</v>
      </c>
      <c r="J125" s="227"/>
      <c r="K125" s="228"/>
      <c r="L125" s="228"/>
      <c r="M125" s="228"/>
      <c r="N125" s="260"/>
      <c r="O125" s="179">
        <f>SUBTOTAL(9,O126:O144)</f>
        <v>0</v>
      </c>
      <c r="P125" s="227" t="s">
        <v>374</v>
      </c>
      <c r="Q125" s="227"/>
      <c r="R125" s="228"/>
      <c r="S125" s="180">
        <f>SUBTOTAL(9,S126:S144)</f>
        <v>3.1916460000000004</v>
      </c>
      <c r="T125" s="228"/>
      <c r="U125" s="180">
        <f>SUBTOTAL(9,U126:U144)</f>
        <v>0</v>
      </c>
      <c r="V125" s="229"/>
      <c r="W125" s="179">
        <f>SUBTOTAL(9,W126:W144)</f>
        <v>0</v>
      </c>
      <c r="X125" s="179">
        <f>SUBTOTAL(9,X126:X144)</f>
        <v>0</v>
      </c>
      <c r="Y125" s="177"/>
      <c r="Z125" s="5"/>
      <c r="AA125" s="8"/>
      <c r="AB125" s="8"/>
    </row>
    <row r="126" spans="1:28" ht="13" outlineLevel="6">
      <c r="B126" s="184"/>
      <c r="C126" s="185"/>
      <c r="D126" s="96" t="s">
        <v>468</v>
      </c>
      <c r="E126" s="96"/>
      <c r="F126" s="97"/>
      <c r="G126" s="97"/>
      <c r="H126" s="97" t="s">
        <v>469</v>
      </c>
      <c r="I126" s="98" t="s">
        <v>470</v>
      </c>
      <c r="J126" s="99" t="s">
        <v>428</v>
      </c>
      <c r="K126" s="100">
        <v>16.440000000000001</v>
      </c>
      <c r="L126" s="100">
        <v>0</v>
      </c>
      <c r="M126" s="100">
        <v>16.440000000000001</v>
      </c>
      <c r="N126" s="261"/>
      <c r="O126" s="101">
        <f>M126*N126</f>
        <v>0</v>
      </c>
      <c r="P126" s="99" t="s">
        <v>379</v>
      </c>
      <c r="Q126" s="99" t="s">
        <v>935</v>
      </c>
      <c r="R126" s="100">
        <v>3.465E-2</v>
      </c>
      <c r="S126" s="100">
        <f>M126*R126</f>
        <v>0.5696460000000001</v>
      </c>
      <c r="T126" s="100"/>
      <c r="U126" s="100">
        <f>M126*T126</f>
        <v>0</v>
      </c>
      <c r="V126" s="101">
        <v>21</v>
      </c>
      <c r="W126" s="101">
        <f>O126*(V126/100)</f>
        <v>0</v>
      </c>
      <c r="X126" s="101">
        <f>O126+W126</f>
        <v>0</v>
      </c>
      <c r="Y126" s="102"/>
      <c r="Z126" s="8"/>
      <c r="AA126" s="8"/>
      <c r="AB126" s="8"/>
    </row>
    <row r="127" spans="1:28" ht="4.5" customHeight="1" outlineLevel="6">
      <c r="B127" s="184"/>
      <c r="C127" s="186"/>
      <c r="D127" s="186"/>
      <c r="E127" s="186"/>
      <c r="F127" s="9"/>
      <c r="G127" s="9"/>
      <c r="H127" s="9"/>
      <c r="I127" s="189"/>
      <c r="J127" s="191"/>
      <c r="K127" s="147"/>
      <c r="L127" s="147"/>
      <c r="M127" s="147"/>
      <c r="N127" s="262"/>
      <c r="O127" s="141"/>
      <c r="P127" s="191"/>
      <c r="Q127" s="191"/>
      <c r="R127" s="147"/>
      <c r="S127" s="147"/>
      <c r="T127" s="147"/>
      <c r="U127" s="147"/>
      <c r="V127" s="141"/>
      <c r="W127" s="141"/>
      <c r="X127" s="141"/>
      <c r="Y127" s="9"/>
      <c r="Z127" s="8"/>
      <c r="AA127" s="8"/>
      <c r="AB127" s="8"/>
    </row>
    <row r="128" spans="1:28" ht="12" outlineLevel="7">
      <c r="A128" s="230"/>
      <c r="B128" s="231"/>
      <c r="C128" s="231"/>
      <c r="D128" s="231"/>
      <c r="E128" s="231"/>
      <c r="F128" s="232"/>
      <c r="G128" s="232"/>
      <c r="H128" s="237" t="s">
        <v>18</v>
      </c>
      <c r="I128" s="233" t="s">
        <v>429</v>
      </c>
      <c r="J128" s="234"/>
      <c r="K128" s="235"/>
      <c r="L128" s="235"/>
      <c r="M128" s="236">
        <v>3.8</v>
      </c>
      <c r="N128" s="263"/>
      <c r="O128" s="238"/>
      <c r="P128" s="234"/>
      <c r="Q128" s="234"/>
      <c r="R128" s="236"/>
      <c r="S128" s="236"/>
      <c r="T128" s="236"/>
      <c r="U128" s="236"/>
      <c r="V128" s="238"/>
      <c r="W128" s="238"/>
      <c r="X128" s="238"/>
      <c r="Y128" s="237"/>
      <c r="Z128" s="5"/>
      <c r="AA128" s="8"/>
    </row>
    <row r="129" spans="1:28" ht="12" outlineLevel="7">
      <c r="A129" s="230"/>
      <c r="B129" s="231"/>
      <c r="C129" s="231"/>
      <c r="D129" s="231"/>
      <c r="E129" s="231"/>
      <c r="F129" s="232"/>
      <c r="G129" s="232"/>
      <c r="H129" s="237"/>
      <c r="I129" s="233" t="s">
        <v>430</v>
      </c>
      <c r="J129" s="234"/>
      <c r="K129" s="235"/>
      <c r="L129" s="235"/>
      <c r="M129" s="236">
        <v>3.1</v>
      </c>
      <c r="N129" s="263"/>
      <c r="O129" s="238"/>
      <c r="P129" s="234"/>
      <c r="Q129" s="234"/>
      <c r="R129" s="236"/>
      <c r="S129" s="236"/>
      <c r="T129" s="236"/>
      <c r="U129" s="236"/>
      <c r="V129" s="238"/>
      <c r="W129" s="238"/>
      <c r="X129" s="238"/>
      <c r="Y129" s="237"/>
      <c r="Z129" s="5"/>
      <c r="AA129" s="8"/>
    </row>
    <row r="130" spans="1:28" ht="12" outlineLevel="7">
      <c r="A130" s="230"/>
      <c r="B130" s="231"/>
      <c r="C130" s="231"/>
      <c r="D130" s="231"/>
      <c r="E130" s="231"/>
      <c r="F130" s="232"/>
      <c r="G130" s="232"/>
      <c r="H130" s="237"/>
      <c r="I130" s="233" t="s">
        <v>431</v>
      </c>
      <c r="J130" s="234"/>
      <c r="K130" s="235"/>
      <c r="L130" s="235"/>
      <c r="M130" s="236">
        <v>2.4</v>
      </c>
      <c r="N130" s="263"/>
      <c r="O130" s="238"/>
      <c r="P130" s="234"/>
      <c r="Q130" s="234"/>
      <c r="R130" s="236"/>
      <c r="S130" s="236"/>
      <c r="T130" s="236"/>
      <c r="U130" s="236"/>
      <c r="V130" s="238"/>
      <c r="W130" s="238"/>
      <c r="X130" s="238"/>
      <c r="Y130" s="237"/>
      <c r="Z130" s="5"/>
      <c r="AA130" s="8"/>
    </row>
    <row r="131" spans="1:28" ht="12" outlineLevel="7">
      <c r="A131" s="230"/>
      <c r="B131" s="231"/>
      <c r="C131" s="231"/>
      <c r="D131" s="231"/>
      <c r="E131" s="231"/>
      <c r="F131" s="232"/>
      <c r="G131" s="232"/>
      <c r="H131" s="237"/>
      <c r="I131" s="233" t="s">
        <v>432</v>
      </c>
      <c r="J131" s="234"/>
      <c r="K131" s="235"/>
      <c r="L131" s="235"/>
      <c r="M131" s="236">
        <v>2.98</v>
      </c>
      <c r="N131" s="263"/>
      <c r="O131" s="238"/>
      <c r="P131" s="234"/>
      <c r="Q131" s="234"/>
      <c r="R131" s="236"/>
      <c r="S131" s="236"/>
      <c r="T131" s="236"/>
      <c r="U131" s="236"/>
      <c r="V131" s="238"/>
      <c r="W131" s="238"/>
      <c r="X131" s="238"/>
      <c r="Y131" s="237"/>
      <c r="Z131" s="5"/>
      <c r="AA131" s="8"/>
    </row>
    <row r="132" spans="1:28" ht="12" outlineLevel="7">
      <c r="A132" s="230"/>
      <c r="B132" s="231"/>
      <c r="C132" s="231"/>
      <c r="D132" s="231"/>
      <c r="E132" s="231"/>
      <c r="F132" s="232"/>
      <c r="G132" s="232"/>
      <c r="H132" s="237"/>
      <c r="I132" s="233" t="s">
        <v>433</v>
      </c>
      <c r="J132" s="234"/>
      <c r="K132" s="235"/>
      <c r="L132" s="235"/>
      <c r="M132" s="236">
        <v>2.38</v>
      </c>
      <c r="N132" s="263"/>
      <c r="O132" s="238"/>
      <c r="P132" s="234"/>
      <c r="Q132" s="234"/>
      <c r="R132" s="236"/>
      <c r="S132" s="236"/>
      <c r="T132" s="236"/>
      <c r="U132" s="236"/>
      <c r="V132" s="238"/>
      <c r="W132" s="238"/>
      <c r="X132" s="238"/>
      <c r="Y132" s="237"/>
      <c r="Z132" s="5"/>
      <c r="AA132" s="8"/>
    </row>
    <row r="133" spans="1:28" ht="12" outlineLevel="7">
      <c r="A133" s="230"/>
      <c r="B133" s="231"/>
      <c r="C133" s="231"/>
      <c r="D133" s="231"/>
      <c r="E133" s="231"/>
      <c r="F133" s="232"/>
      <c r="G133" s="232"/>
      <c r="H133" s="237"/>
      <c r="I133" s="233" t="s">
        <v>434</v>
      </c>
      <c r="J133" s="234"/>
      <c r="K133" s="235"/>
      <c r="L133" s="235"/>
      <c r="M133" s="236">
        <v>1.78</v>
      </c>
      <c r="N133" s="263"/>
      <c r="O133" s="238"/>
      <c r="P133" s="234"/>
      <c r="Q133" s="234"/>
      <c r="R133" s="236"/>
      <c r="S133" s="236"/>
      <c r="T133" s="236"/>
      <c r="U133" s="236"/>
      <c r="V133" s="238"/>
      <c r="W133" s="238"/>
      <c r="X133" s="238"/>
      <c r="Y133" s="237"/>
      <c r="Z133" s="5"/>
      <c r="AA133" s="8"/>
    </row>
    <row r="134" spans="1:28" ht="7.5" customHeight="1" outlineLevel="7">
      <c r="A134" s="8"/>
      <c r="B134" s="184"/>
      <c r="C134" s="183"/>
      <c r="D134" s="183"/>
      <c r="E134" s="183"/>
      <c r="F134" s="11"/>
      <c r="G134" s="11"/>
      <c r="H134" s="11"/>
      <c r="I134" s="190"/>
      <c r="J134" s="191"/>
      <c r="K134" s="192"/>
      <c r="L134" s="192"/>
      <c r="M134" s="193"/>
      <c r="N134" s="264"/>
      <c r="O134" s="141"/>
      <c r="P134" s="191"/>
      <c r="Q134" s="191"/>
      <c r="R134" s="147"/>
      <c r="S134" s="147"/>
      <c r="T134" s="147"/>
      <c r="U134" s="147"/>
      <c r="V134" s="141"/>
      <c r="W134" s="141"/>
      <c r="X134" s="141"/>
      <c r="Y134" s="9"/>
      <c r="Z134" s="5"/>
      <c r="AA134" s="8"/>
    </row>
    <row r="135" spans="1:28" ht="13" outlineLevel="6">
      <c r="B135" s="184"/>
      <c r="C135" s="185"/>
      <c r="D135" s="96" t="s">
        <v>471</v>
      </c>
      <c r="E135" s="96"/>
      <c r="F135" s="97"/>
      <c r="G135" s="97"/>
      <c r="H135" s="97" t="s">
        <v>472</v>
      </c>
      <c r="I135" s="98" t="s">
        <v>473</v>
      </c>
      <c r="J135" s="99" t="s">
        <v>378</v>
      </c>
      <c r="K135" s="100">
        <v>19</v>
      </c>
      <c r="L135" s="100">
        <v>0</v>
      </c>
      <c r="M135" s="100">
        <v>19</v>
      </c>
      <c r="N135" s="261"/>
      <c r="O135" s="101">
        <f>M135*N135</f>
        <v>0</v>
      </c>
      <c r="P135" s="99" t="s">
        <v>402</v>
      </c>
      <c r="Q135" s="99" t="s">
        <v>122</v>
      </c>
      <c r="R135" s="100">
        <v>0.13800000000000001</v>
      </c>
      <c r="S135" s="100">
        <f>M135*R135</f>
        <v>2.6220000000000003</v>
      </c>
      <c r="T135" s="100"/>
      <c r="U135" s="100">
        <f>M135*T135</f>
        <v>0</v>
      </c>
      <c r="V135" s="101">
        <v>21</v>
      </c>
      <c r="W135" s="101">
        <f>O135*(V135/100)</f>
        <v>0</v>
      </c>
      <c r="X135" s="101">
        <f>O135+W135</f>
        <v>0</v>
      </c>
      <c r="Y135" s="102"/>
      <c r="Z135" s="8"/>
      <c r="AA135" s="8"/>
      <c r="AB135" s="8"/>
    </row>
    <row r="136" spans="1:28" ht="4.5" customHeight="1" outlineLevel="6">
      <c r="B136" s="184"/>
      <c r="C136" s="186"/>
      <c r="D136" s="186"/>
      <c r="E136" s="186"/>
      <c r="F136" s="9"/>
      <c r="G136" s="9"/>
      <c r="H136" s="9"/>
      <c r="I136" s="189"/>
      <c r="J136" s="191"/>
      <c r="K136" s="147"/>
      <c r="L136" s="147"/>
      <c r="M136" s="147"/>
      <c r="N136" s="262"/>
      <c r="O136" s="141"/>
      <c r="P136" s="191"/>
      <c r="Q136" s="191"/>
      <c r="R136" s="147"/>
      <c r="S136" s="147"/>
      <c r="T136" s="147"/>
      <c r="U136" s="147"/>
      <c r="V136" s="141"/>
      <c r="W136" s="141"/>
      <c r="X136" s="141"/>
      <c r="Y136" s="9"/>
      <c r="Z136" s="8"/>
      <c r="AA136" s="8"/>
      <c r="AB136" s="8"/>
    </row>
    <row r="137" spans="1:28" ht="12" outlineLevel="7">
      <c r="A137" s="230"/>
      <c r="B137" s="231"/>
      <c r="C137" s="231"/>
      <c r="D137" s="231"/>
      <c r="E137" s="231"/>
      <c r="F137" s="232"/>
      <c r="G137" s="232"/>
      <c r="H137" s="237" t="s">
        <v>18</v>
      </c>
      <c r="I137" s="233" t="s">
        <v>474</v>
      </c>
      <c r="J137" s="234"/>
      <c r="K137" s="235"/>
      <c r="L137" s="235"/>
      <c r="M137" s="236">
        <v>4</v>
      </c>
      <c r="N137" s="263"/>
      <c r="O137" s="238"/>
      <c r="P137" s="234"/>
      <c r="Q137" s="234"/>
      <c r="R137" s="236"/>
      <c r="S137" s="236"/>
      <c r="T137" s="236"/>
      <c r="U137" s="236"/>
      <c r="V137" s="238"/>
      <c r="W137" s="238"/>
      <c r="X137" s="238"/>
      <c r="Y137" s="237"/>
      <c r="Z137" s="5"/>
      <c r="AA137" s="8"/>
    </row>
    <row r="138" spans="1:28" ht="12" outlineLevel="7">
      <c r="A138" s="230"/>
      <c r="B138" s="231"/>
      <c r="C138" s="231"/>
      <c r="D138" s="231"/>
      <c r="E138" s="231"/>
      <c r="F138" s="232"/>
      <c r="G138" s="232"/>
      <c r="H138" s="237"/>
      <c r="I138" s="233" t="s">
        <v>474</v>
      </c>
      <c r="J138" s="234"/>
      <c r="K138" s="235"/>
      <c r="L138" s="235"/>
      <c r="M138" s="236">
        <v>4</v>
      </c>
      <c r="N138" s="263"/>
      <c r="O138" s="238"/>
      <c r="P138" s="234"/>
      <c r="Q138" s="234"/>
      <c r="R138" s="236"/>
      <c r="S138" s="236"/>
      <c r="T138" s="236"/>
      <c r="U138" s="236"/>
      <c r="V138" s="238"/>
      <c r="W138" s="238"/>
      <c r="X138" s="238"/>
      <c r="Y138" s="237"/>
      <c r="Z138" s="5"/>
      <c r="AA138" s="8"/>
    </row>
    <row r="139" spans="1:28" ht="12" outlineLevel="7">
      <c r="A139" s="230"/>
      <c r="B139" s="231"/>
      <c r="C139" s="231"/>
      <c r="D139" s="231"/>
      <c r="E139" s="231"/>
      <c r="F139" s="232"/>
      <c r="G139" s="232"/>
      <c r="H139" s="237"/>
      <c r="I139" s="233" t="s">
        <v>475</v>
      </c>
      <c r="J139" s="234"/>
      <c r="K139" s="235"/>
      <c r="L139" s="235"/>
      <c r="M139" s="236">
        <v>3</v>
      </c>
      <c r="N139" s="263"/>
      <c r="O139" s="238"/>
      <c r="P139" s="234"/>
      <c r="Q139" s="234"/>
      <c r="R139" s="236"/>
      <c r="S139" s="236"/>
      <c r="T139" s="236"/>
      <c r="U139" s="236"/>
      <c r="V139" s="238"/>
      <c r="W139" s="238"/>
      <c r="X139" s="238"/>
      <c r="Y139" s="237"/>
      <c r="Z139" s="5"/>
      <c r="AA139" s="8"/>
    </row>
    <row r="140" spans="1:28" ht="12" outlineLevel="7">
      <c r="A140" s="230"/>
      <c r="B140" s="231"/>
      <c r="C140" s="231"/>
      <c r="D140" s="231"/>
      <c r="E140" s="231"/>
      <c r="F140" s="232"/>
      <c r="G140" s="232"/>
      <c r="H140" s="237"/>
      <c r="I140" s="233" t="s">
        <v>475</v>
      </c>
      <c r="J140" s="234"/>
      <c r="K140" s="235"/>
      <c r="L140" s="235"/>
      <c r="M140" s="236">
        <v>3</v>
      </c>
      <c r="N140" s="263"/>
      <c r="O140" s="238"/>
      <c r="P140" s="234"/>
      <c r="Q140" s="234"/>
      <c r="R140" s="236"/>
      <c r="S140" s="236"/>
      <c r="T140" s="236"/>
      <c r="U140" s="236"/>
      <c r="V140" s="238"/>
      <c r="W140" s="238"/>
      <c r="X140" s="238"/>
      <c r="Y140" s="237"/>
      <c r="Z140" s="5"/>
      <c r="AA140" s="8"/>
    </row>
    <row r="141" spans="1:28" ht="12" outlineLevel="7">
      <c r="A141" s="230"/>
      <c r="B141" s="231"/>
      <c r="C141" s="231"/>
      <c r="D141" s="231"/>
      <c r="E141" s="231"/>
      <c r="F141" s="232"/>
      <c r="G141" s="232"/>
      <c r="H141" s="237"/>
      <c r="I141" s="233" t="s">
        <v>475</v>
      </c>
      <c r="J141" s="234"/>
      <c r="K141" s="235"/>
      <c r="L141" s="235"/>
      <c r="M141" s="236">
        <v>3</v>
      </c>
      <c r="N141" s="263"/>
      <c r="O141" s="238"/>
      <c r="P141" s="234"/>
      <c r="Q141" s="234"/>
      <c r="R141" s="236"/>
      <c r="S141" s="236"/>
      <c r="T141" s="236"/>
      <c r="U141" s="236"/>
      <c r="V141" s="238"/>
      <c r="W141" s="238"/>
      <c r="X141" s="238"/>
      <c r="Y141" s="237"/>
      <c r="Z141" s="5"/>
      <c r="AA141" s="8"/>
    </row>
    <row r="142" spans="1:28" ht="12" outlineLevel="7">
      <c r="A142" s="230"/>
      <c r="B142" s="231"/>
      <c r="C142" s="231"/>
      <c r="D142" s="231"/>
      <c r="E142" s="231"/>
      <c r="F142" s="232"/>
      <c r="G142" s="232"/>
      <c r="H142" s="237"/>
      <c r="I142" s="233" t="s">
        <v>476</v>
      </c>
      <c r="J142" s="234"/>
      <c r="K142" s="235"/>
      <c r="L142" s="235"/>
      <c r="M142" s="236">
        <v>2</v>
      </c>
      <c r="N142" s="263"/>
      <c r="O142" s="238"/>
      <c r="P142" s="234"/>
      <c r="Q142" s="234"/>
      <c r="R142" s="236"/>
      <c r="S142" s="236"/>
      <c r="T142" s="236"/>
      <c r="U142" s="236"/>
      <c r="V142" s="238"/>
      <c r="W142" s="238"/>
      <c r="X142" s="238"/>
      <c r="Y142" s="237"/>
      <c r="Z142" s="5"/>
      <c r="AA142" s="8"/>
    </row>
    <row r="143" spans="1:28" ht="7.5" customHeight="1" outlineLevel="7">
      <c r="A143" s="8"/>
      <c r="B143" s="184"/>
      <c r="C143" s="183"/>
      <c r="D143" s="183"/>
      <c r="E143" s="183"/>
      <c r="F143" s="11"/>
      <c r="G143" s="11"/>
      <c r="H143" s="11"/>
      <c r="I143" s="190"/>
      <c r="J143" s="191"/>
      <c r="K143" s="192"/>
      <c r="L143" s="192"/>
      <c r="M143" s="193"/>
      <c r="N143" s="264"/>
      <c r="O143" s="141"/>
      <c r="P143" s="191"/>
      <c r="Q143" s="191"/>
      <c r="R143" s="147"/>
      <c r="S143" s="147"/>
      <c r="T143" s="147"/>
      <c r="U143" s="147"/>
      <c r="V143" s="141"/>
      <c r="W143" s="141"/>
      <c r="X143" s="141"/>
      <c r="Y143" s="9"/>
      <c r="Z143" s="5"/>
      <c r="AA143" s="8"/>
    </row>
    <row r="144" spans="1:28" outlineLevel="6">
      <c r="B144" s="5"/>
      <c r="C144" s="5"/>
      <c r="D144" s="5"/>
      <c r="E144" s="5"/>
      <c r="F144" s="5"/>
      <c r="G144" s="5"/>
      <c r="H144" s="5"/>
      <c r="I144" s="5"/>
      <c r="J144" s="5"/>
      <c r="K144" s="5"/>
      <c r="L144" s="5"/>
      <c r="M144" s="5"/>
      <c r="N144" s="265"/>
      <c r="O144" s="8"/>
      <c r="P144" s="5"/>
      <c r="Q144" s="5"/>
      <c r="R144" s="5"/>
      <c r="S144" s="5"/>
      <c r="T144" s="5"/>
      <c r="U144" s="5"/>
      <c r="V144" s="5"/>
      <c r="W144" s="8"/>
      <c r="X144" s="8"/>
      <c r="Y144" s="8"/>
    </row>
    <row r="145" spans="1:28" ht="13" outlineLevel="4">
      <c r="A145" s="172" t="s">
        <v>271</v>
      </c>
      <c r="B145" s="218">
        <v>5</v>
      </c>
      <c r="C145" s="219"/>
      <c r="D145" s="219"/>
      <c r="E145" s="219"/>
      <c r="F145" s="176"/>
      <c r="G145" s="176"/>
      <c r="H145" s="176"/>
      <c r="I145" s="220" t="s">
        <v>272</v>
      </c>
      <c r="J145" s="221"/>
      <c r="K145" s="222"/>
      <c r="L145" s="222"/>
      <c r="M145" s="222"/>
      <c r="N145" s="259"/>
      <c r="O145" s="174">
        <f>SUBTOTAL(9,O146:O153)</f>
        <v>0</v>
      </c>
      <c r="P145" s="221" t="s">
        <v>373</v>
      </c>
      <c r="Q145" s="221"/>
      <c r="R145" s="222"/>
      <c r="S145" s="175">
        <f>SUBTOTAL(9,S146:S153)</f>
        <v>4.6800000000000001E-3</v>
      </c>
      <c r="T145" s="222"/>
      <c r="U145" s="175">
        <f>SUBTOTAL(9,U146:U153)</f>
        <v>0</v>
      </c>
      <c r="V145" s="223"/>
      <c r="W145" s="174">
        <f>SUBTOTAL(9,W146:W153)</f>
        <v>0</v>
      </c>
      <c r="X145" s="174">
        <f>SUBTOTAL(9,X146:X153)</f>
        <v>0</v>
      </c>
      <c r="Y145" s="172"/>
      <c r="Z145" s="5"/>
      <c r="AA145" s="8"/>
      <c r="AB145" s="8"/>
    </row>
    <row r="146" spans="1:28" ht="13" outlineLevel="5">
      <c r="A146" s="177" t="s">
        <v>273</v>
      </c>
      <c r="B146" s="224">
        <v>6</v>
      </c>
      <c r="C146" s="225"/>
      <c r="D146" s="225"/>
      <c r="E146" s="225"/>
      <c r="F146" s="181"/>
      <c r="G146" s="181"/>
      <c r="H146" s="181"/>
      <c r="I146" s="226" t="s">
        <v>274</v>
      </c>
      <c r="J146" s="227"/>
      <c r="K146" s="228"/>
      <c r="L146" s="228"/>
      <c r="M146" s="228"/>
      <c r="N146" s="260"/>
      <c r="O146" s="179">
        <f>SUBTOTAL(9,O147:O153)</f>
        <v>0</v>
      </c>
      <c r="P146" s="227" t="s">
        <v>374</v>
      </c>
      <c r="Q146" s="227"/>
      <c r="R146" s="228"/>
      <c r="S146" s="180">
        <f>SUBTOTAL(9,S147:S153)</f>
        <v>4.6800000000000001E-3</v>
      </c>
      <c r="T146" s="228"/>
      <c r="U146" s="180">
        <f>SUBTOTAL(9,U147:U153)</f>
        <v>0</v>
      </c>
      <c r="V146" s="229"/>
      <c r="W146" s="179">
        <f>SUBTOTAL(9,W147:W153)</f>
        <v>0</v>
      </c>
      <c r="X146" s="179">
        <f>SUBTOTAL(9,X147:X153)</f>
        <v>0</v>
      </c>
      <c r="Y146" s="177"/>
      <c r="Z146" s="5"/>
      <c r="AA146" s="8"/>
      <c r="AB146" s="8"/>
    </row>
    <row r="147" spans="1:28" ht="13" outlineLevel="6">
      <c r="B147" s="184"/>
      <c r="C147" s="185"/>
      <c r="D147" s="96" t="s">
        <v>477</v>
      </c>
      <c r="E147" s="96"/>
      <c r="F147" s="97"/>
      <c r="G147" s="97"/>
      <c r="H147" s="97" t="s">
        <v>478</v>
      </c>
      <c r="I147" s="98" t="s">
        <v>479</v>
      </c>
      <c r="J147" s="99" t="s">
        <v>378</v>
      </c>
      <c r="K147" s="100">
        <v>1</v>
      </c>
      <c r="L147" s="100">
        <v>0</v>
      </c>
      <c r="M147" s="100">
        <v>1</v>
      </c>
      <c r="N147" s="261"/>
      <c r="O147" s="101">
        <f>M147*N147</f>
        <v>0</v>
      </c>
      <c r="P147" s="99" t="s">
        <v>379</v>
      </c>
      <c r="Q147" s="99" t="s">
        <v>935</v>
      </c>
      <c r="R147" s="100">
        <v>4.6800000000000001E-3</v>
      </c>
      <c r="S147" s="100">
        <f>M147*R147</f>
        <v>4.6800000000000001E-3</v>
      </c>
      <c r="T147" s="100"/>
      <c r="U147" s="100">
        <f>M147*T147</f>
        <v>0</v>
      </c>
      <c r="V147" s="101">
        <v>21</v>
      </c>
      <c r="W147" s="101">
        <f>O147*(V147/100)</f>
        <v>0</v>
      </c>
      <c r="X147" s="101">
        <f>O147+W147</f>
        <v>0</v>
      </c>
      <c r="Y147" s="102"/>
      <c r="Z147" s="8"/>
      <c r="AA147" s="8"/>
      <c r="AB147" s="8"/>
    </row>
    <row r="148" spans="1:28" ht="4.5" customHeight="1" outlineLevel="6">
      <c r="B148" s="184"/>
      <c r="C148" s="186"/>
      <c r="D148" s="186"/>
      <c r="E148" s="186"/>
      <c r="F148" s="9"/>
      <c r="G148" s="9"/>
      <c r="H148" s="9"/>
      <c r="I148" s="189"/>
      <c r="J148" s="191"/>
      <c r="K148" s="147"/>
      <c r="L148" s="147"/>
      <c r="M148" s="147"/>
      <c r="N148" s="262"/>
      <c r="O148" s="141"/>
      <c r="P148" s="191"/>
      <c r="Q148" s="191"/>
      <c r="R148" s="147"/>
      <c r="S148" s="147"/>
      <c r="T148" s="147"/>
      <c r="U148" s="147"/>
      <c r="V148" s="141"/>
      <c r="W148" s="141"/>
      <c r="X148" s="141"/>
      <c r="Y148" s="9"/>
      <c r="Z148" s="8"/>
      <c r="AA148" s="8"/>
      <c r="AB148" s="8"/>
    </row>
    <row r="149" spans="1:28" ht="13" outlineLevel="6">
      <c r="B149" s="184"/>
      <c r="C149" s="185"/>
      <c r="D149" s="96" t="s">
        <v>480</v>
      </c>
      <c r="E149" s="96"/>
      <c r="F149" s="97"/>
      <c r="G149" s="97"/>
      <c r="H149" s="97" t="s">
        <v>481</v>
      </c>
      <c r="I149" s="98" t="s">
        <v>482</v>
      </c>
      <c r="J149" s="99" t="s">
        <v>378</v>
      </c>
      <c r="K149" s="100">
        <v>1</v>
      </c>
      <c r="L149" s="100">
        <v>0</v>
      </c>
      <c r="M149" s="100">
        <v>1</v>
      </c>
      <c r="N149" s="261"/>
      <c r="O149" s="101">
        <f>M149*N149</f>
        <v>0</v>
      </c>
      <c r="P149" s="99" t="s">
        <v>402</v>
      </c>
      <c r="Q149" s="99" t="s">
        <v>123</v>
      </c>
      <c r="R149" s="100"/>
      <c r="S149" s="100">
        <f>M149*R149</f>
        <v>0</v>
      </c>
      <c r="T149" s="100"/>
      <c r="U149" s="100">
        <f>M149*T149</f>
        <v>0</v>
      </c>
      <c r="V149" s="101">
        <v>21</v>
      </c>
      <c r="W149" s="101">
        <f>O149*(V149/100)</f>
        <v>0</v>
      </c>
      <c r="X149" s="101">
        <f>O149+W149</f>
        <v>0</v>
      </c>
      <c r="Y149" s="102"/>
      <c r="Z149" s="8"/>
      <c r="AA149" s="8"/>
      <c r="AB149" s="8"/>
    </row>
    <row r="150" spans="1:28" ht="4.5" customHeight="1" outlineLevel="6">
      <c r="B150" s="184"/>
      <c r="C150" s="186"/>
      <c r="D150" s="186"/>
      <c r="E150" s="186"/>
      <c r="F150" s="9"/>
      <c r="G150" s="9"/>
      <c r="H150" s="9"/>
      <c r="I150" s="189"/>
      <c r="J150" s="191"/>
      <c r="K150" s="147"/>
      <c r="L150" s="147"/>
      <c r="M150" s="147"/>
      <c r="N150" s="262"/>
      <c r="O150" s="141"/>
      <c r="P150" s="191"/>
      <c r="Q150" s="191"/>
      <c r="R150" s="147"/>
      <c r="S150" s="147"/>
      <c r="T150" s="147"/>
      <c r="U150" s="147"/>
      <c r="V150" s="141"/>
      <c r="W150" s="141"/>
      <c r="X150" s="141"/>
      <c r="Y150" s="9"/>
      <c r="Z150" s="8"/>
      <c r="AA150" s="8"/>
      <c r="AB150" s="8"/>
    </row>
    <row r="151" spans="1:28" ht="12" outlineLevel="7">
      <c r="A151" s="230"/>
      <c r="B151" s="231"/>
      <c r="C151" s="231"/>
      <c r="D151" s="231"/>
      <c r="E151" s="231"/>
      <c r="F151" s="232"/>
      <c r="G151" s="232"/>
      <c r="H151" s="237" t="s">
        <v>18</v>
      </c>
      <c r="I151" s="233" t="s">
        <v>483</v>
      </c>
      <c r="J151" s="234"/>
      <c r="K151" s="235"/>
      <c r="L151" s="235"/>
      <c r="M151" s="236">
        <v>1</v>
      </c>
      <c r="N151" s="263"/>
      <c r="O151" s="238"/>
      <c r="P151" s="234"/>
      <c r="Q151" s="234"/>
      <c r="R151" s="236"/>
      <c r="S151" s="236"/>
      <c r="T151" s="236"/>
      <c r="U151" s="236"/>
      <c r="V151" s="238"/>
      <c r="W151" s="238"/>
      <c r="X151" s="238"/>
      <c r="Y151" s="237"/>
      <c r="Z151" s="5"/>
      <c r="AA151" s="8"/>
    </row>
    <row r="152" spans="1:28" ht="7.5" customHeight="1" outlineLevel="7">
      <c r="A152" s="8"/>
      <c r="B152" s="184"/>
      <c r="C152" s="183"/>
      <c r="D152" s="183"/>
      <c r="E152" s="183"/>
      <c r="F152" s="11"/>
      <c r="G152" s="11"/>
      <c r="H152" s="11"/>
      <c r="I152" s="190"/>
      <c r="J152" s="191"/>
      <c r="K152" s="192"/>
      <c r="L152" s="192"/>
      <c r="M152" s="193"/>
      <c r="N152" s="264"/>
      <c r="O152" s="141"/>
      <c r="P152" s="191"/>
      <c r="Q152" s="191"/>
      <c r="R152" s="147"/>
      <c r="S152" s="147"/>
      <c r="T152" s="147"/>
      <c r="U152" s="147"/>
      <c r="V152" s="141"/>
      <c r="W152" s="141"/>
      <c r="X152" s="141"/>
      <c r="Y152" s="9"/>
      <c r="Z152" s="5"/>
      <c r="AA152" s="8"/>
    </row>
    <row r="153" spans="1:28" outlineLevel="6">
      <c r="B153" s="5"/>
      <c r="C153" s="5"/>
      <c r="D153" s="5"/>
      <c r="E153" s="5"/>
      <c r="F153" s="5"/>
      <c r="G153" s="5"/>
      <c r="H153" s="5"/>
      <c r="I153" s="5"/>
      <c r="J153" s="5"/>
      <c r="K153" s="5"/>
      <c r="L153" s="5"/>
      <c r="M153" s="5"/>
      <c r="N153" s="265"/>
      <c r="O153" s="8"/>
      <c r="P153" s="5"/>
      <c r="Q153" s="5"/>
      <c r="R153" s="5"/>
      <c r="S153" s="5"/>
      <c r="T153" s="5"/>
      <c r="U153" s="5"/>
      <c r="V153" s="5"/>
      <c r="W153" s="8"/>
      <c r="X153" s="8"/>
      <c r="Y153" s="8"/>
    </row>
    <row r="154" spans="1:28" ht="13" outlineLevel="4">
      <c r="A154" s="172" t="s">
        <v>275</v>
      </c>
      <c r="B154" s="218">
        <v>5</v>
      </c>
      <c r="C154" s="219"/>
      <c r="D154" s="219"/>
      <c r="E154" s="219"/>
      <c r="F154" s="176"/>
      <c r="G154" s="176"/>
      <c r="H154" s="176"/>
      <c r="I154" s="220" t="s">
        <v>245</v>
      </c>
      <c r="J154" s="221"/>
      <c r="K154" s="222"/>
      <c r="L154" s="222"/>
      <c r="M154" s="222"/>
      <c r="N154" s="259"/>
      <c r="O154" s="174">
        <f>SUBTOTAL(9,O155:O170)</f>
        <v>0</v>
      </c>
      <c r="P154" s="221" t="s">
        <v>373</v>
      </c>
      <c r="Q154" s="221"/>
      <c r="R154" s="222"/>
      <c r="S154" s="175">
        <f>SUBTOTAL(9,S155:S170)</f>
        <v>18.855304999999998</v>
      </c>
      <c r="T154" s="222"/>
      <c r="U154" s="175">
        <f>SUBTOTAL(9,U155:U170)</f>
        <v>0</v>
      </c>
      <c r="V154" s="223"/>
      <c r="W154" s="174">
        <f>SUBTOTAL(9,W155:W170)</f>
        <v>0</v>
      </c>
      <c r="X154" s="174">
        <f>SUBTOTAL(9,X155:X170)</f>
        <v>0</v>
      </c>
      <c r="Y154" s="172"/>
      <c r="Z154" s="5"/>
      <c r="AA154" s="8"/>
      <c r="AB154" s="8"/>
    </row>
    <row r="155" spans="1:28" ht="13" outlineLevel="5">
      <c r="A155" s="177" t="s">
        <v>276</v>
      </c>
      <c r="B155" s="224">
        <v>6</v>
      </c>
      <c r="C155" s="225"/>
      <c r="D155" s="225"/>
      <c r="E155" s="225"/>
      <c r="F155" s="181"/>
      <c r="G155" s="181"/>
      <c r="H155" s="181"/>
      <c r="I155" s="226" t="s">
        <v>277</v>
      </c>
      <c r="J155" s="227"/>
      <c r="K155" s="228"/>
      <c r="L155" s="228"/>
      <c r="M155" s="228"/>
      <c r="N155" s="260"/>
      <c r="O155" s="179">
        <f>SUBTOTAL(9,O156:O162)</f>
        <v>0</v>
      </c>
      <c r="P155" s="227" t="s">
        <v>374</v>
      </c>
      <c r="Q155" s="227"/>
      <c r="R155" s="228"/>
      <c r="S155" s="180">
        <f>SUBTOTAL(9,S156:S162)</f>
        <v>18.843194999999998</v>
      </c>
      <c r="T155" s="228"/>
      <c r="U155" s="180">
        <f>SUBTOTAL(9,U156:U162)</f>
        <v>0</v>
      </c>
      <c r="V155" s="229"/>
      <c r="W155" s="179">
        <f>SUBTOTAL(9,W156:W162)</f>
        <v>0</v>
      </c>
      <c r="X155" s="179">
        <f>SUBTOTAL(9,X156:X162)</f>
        <v>0</v>
      </c>
      <c r="Y155" s="177"/>
      <c r="Z155" s="5"/>
      <c r="AA155" s="8"/>
      <c r="AB155" s="8"/>
    </row>
    <row r="156" spans="1:28" ht="13" outlineLevel="6">
      <c r="B156" s="184"/>
      <c r="C156" s="185"/>
      <c r="D156" s="96" t="s">
        <v>484</v>
      </c>
      <c r="E156" s="96"/>
      <c r="F156" s="97"/>
      <c r="G156" s="97"/>
      <c r="H156" s="97" t="s">
        <v>485</v>
      </c>
      <c r="I156" s="98" t="s">
        <v>486</v>
      </c>
      <c r="J156" s="99" t="s">
        <v>428</v>
      </c>
      <c r="K156" s="100">
        <v>65.099999999999994</v>
      </c>
      <c r="L156" s="100">
        <v>0</v>
      </c>
      <c r="M156" s="100">
        <v>65.099999999999994</v>
      </c>
      <c r="N156" s="261"/>
      <c r="O156" s="101">
        <f>M156*N156</f>
        <v>0</v>
      </c>
      <c r="P156" s="99" t="s">
        <v>379</v>
      </c>
      <c r="Q156" s="99" t="s">
        <v>935</v>
      </c>
      <c r="R156" s="100">
        <v>0.13944999999999999</v>
      </c>
      <c r="S156" s="100">
        <f>M156*R156</f>
        <v>9.0781949999999991</v>
      </c>
      <c r="T156" s="100"/>
      <c r="U156" s="100">
        <f>M156*T156</f>
        <v>0</v>
      </c>
      <c r="V156" s="101">
        <v>21</v>
      </c>
      <c r="W156" s="101">
        <f>O156*(V156/100)</f>
        <v>0</v>
      </c>
      <c r="X156" s="101">
        <f>O156+W156</f>
        <v>0</v>
      </c>
      <c r="Y156" s="102"/>
      <c r="Z156" s="8"/>
      <c r="AA156" s="8"/>
      <c r="AB156" s="8"/>
    </row>
    <row r="157" spans="1:28" ht="4.5" customHeight="1" outlineLevel="6">
      <c r="B157" s="184"/>
      <c r="C157" s="186"/>
      <c r="D157" s="186"/>
      <c r="E157" s="186"/>
      <c r="F157" s="9"/>
      <c r="G157" s="9"/>
      <c r="H157" s="9"/>
      <c r="I157" s="189"/>
      <c r="J157" s="191"/>
      <c r="K157" s="147"/>
      <c r="L157" s="147"/>
      <c r="M157" s="147"/>
      <c r="N157" s="262"/>
      <c r="O157" s="141"/>
      <c r="P157" s="191"/>
      <c r="Q157" s="191"/>
      <c r="R157" s="147"/>
      <c r="S157" s="147"/>
      <c r="T157" s="147"/>
      <c r="U157" s="147"/>
      <c r="V157" s="141"/>
      <c r="W157" s="141"/>
      <c r="X157" s="141"/>
      <c r="Y157" s="9"/>
      <c r="Z157" s="8"/>
      <c r="AA157" s="8"/>
      <c r="AB157" s="8"/>
    </row>
    <row r="158" spans="1:28" ht="13" outlineLevel="6">
      <c r="B158" s="184"/>
      <c r="C158" s="185"/>
      <c r="D158" s="96" t="s">
        <v>487</v>
      </c>
      <c r="E158" s="96"/>
      <c r="F158" s="97"/>
      <c r="G158" s="97"/>
      <c r="H158" s="97" t="s">
        <v>488</v>
      </c>
      <c r="I158" s="98" t="s">
        <v>489</v>
      </c>
      <c r="J158" s="99" t="s">
        <v>428</v>
      </c>
      <c r="K158" s="100">
        <v>65.099999999999994</v>
      </c>
      <c r="L158" s="100">
        <v>0</v>
      </c>
      <c r="M158" s="100">
        <v>65.099999999999994</v>
      </c>
      <c r="N158" s="261"/>
      <c r="O158" s="101">
        <f>M158*N158</f>
        <v>0</v>
      </c>
      <c r="P158" s="99" t="s">
        <v>402</v>
      </c>
      <c r="Q158" s="99" t="s">
        <v>122</v>
      </c>
      <c r="R158" s="100">
        <v>0.15</v>
      </c>
      <c r="S158" s="100">
        <f>M158*R158</f>
        <v>9.7649999999999988</v>
      </c>
      <c r="T158" s="100"/>
      <c r="U158" s="100">
        <f>M158*T158</f>
        <v>0</v>
      </c>
      <c r="V158" s="101">
        <v>21</v>
      </c>
      <c r="W158" s="101">
        <f>O158*(V158/100)</f>
        <v>0</v>
      </c>
      <c r="X158" s="101">
        <f>O158+W158</f>
        <v>0</v>
      </c>
      <c r="Y158" s="102"/>
      <c r="Z158" s="8"/>
      <c r="AA158" s="8"/>
      <c r="AB158" s="8"/>
    </row>
    <row r="159" spans="1:28" ht="4.5" customHeight="1" outlineLevel="6">
      <c r="B159" s="184"/>
      <c r="C159" s="186"/>
      <c r="D159" s="186"/>
      <c r="E159" s="186"/>
      <c r="F159" s="9"/>
      <c r="G159" s="9"/>
      <c r="H159" s="9"/>
      <c r="I159" s="189"/>
      <c r="J159" s="191"/>
      <c r="K159" s="147"/>
      <c r="L159" s="147"/>
      <c r="M159" s="147"/>
      <c r="N159" s="262"/>
      <c r="O159" s="141"/>
      <c r="P159" s="191"/>
      <c r="Q159" s="191"/>
      <c r="R159" s="147"/>
      <c r="S159" s="147"/>
      <c r="T159" s="147"/>
      <c r="U159" s="147"/>
      <c r="V159" s="141"/>
      <c r="W159" s="141"/>
      <c r="X159" s="141"/>
      <c r="Y159" s="9"/>
      <c r="Z159" s="8"/>
      <c r="AA159" s="8"/>
      <c r="AB159" s="8"/>
    </row>
    <row r="160" spans="1:28" ht="12" outlineLevel="7">
      <c r="A160" s="230"/>
      <c r="B160" s="231"/>
      <c r="C160" s="231"/>
      <c r="D160" s="231"/>
      <c r="E160" s="231"/>
      <c r="F160" s="232"/>
      <c r="G160" s="232"/>
      <c r="H160" s="237" t="s">
        <v>18</v>
      </c>
      <c r="I160" s="233" t="s">
        <v>490</v>
      </c>
      <c r="J160" s="234"/>
      <c r="K160" s="235"/>
      <c r="L160" s="235"/>
      <c r="M160" s="236">
        <v>65.099999999999994</v>
      </c>
      <c r="N160" s="263"/>
      <c r="O160" s="238"/>
      <c r="P160" s="234"/>
      <c r="Q160" s="234"/>
      <c r="R160" s="236"/>
      <c r="S160" s="236"/>
      <c r="T160" s="236"/>
      <c r="U160" s="236"/>
      <c r="V160" s="238"/>
      <c r="W160" s="238"/>
      <c r="X160" s="238"/>
      <c r="Y160" s="237"/>
      <c r="Z160" s="5"/>
      <c r="AA160" s="8"/>
    </row>
    <row r="161" spans="1:28" ht="7.5" customHeight="1" outlineLevel="7">
      <c r="A161" s="8"/>
      <c r="B161" s="184"/>
      <c r="C161" s="183"/>
      <c r="D161" s="183"/>
      <c r="E161" s="183"/>
      <c r="F161" s="11"/>
      <c r="G161" s="11"/>
      <c r="H161" s="11"/>
      <c r="I161" s="190"/>
      <c r="J161" s="191"/>
      <c r="K161" s="192"/>
      <c r="L161" s="192"/>
      <c r="M161" s="193"/>
      <c r="N161" s="264"/>
      <c r="O161" s="141"/>
      <c r="P161" s="191"/>
      <c r="Q161" s="191"/>
      <c r="R161" s="147"/>
      <c r="S161" s="147"/>
      <c r="T161" s="147"/>
      <c r="U161" s="147"/>
      <c r="V161" s="141"/>
      <c r="W161" s="141"/>
      <c r="X161" s="141"/>
      <c r="Y161" s="9"/>
      <c r="Z161" s="5"/>
      <c r="AA161" s="8"/>
    </row>
    <row r="162" spans="1:28" outlineLevel="6">
      <c r="B162" s="5"/>
      <c r="C162" s="5"/>
      <c r="D162" s="5"/>
      <c r="E162" s="5"/>
      <c r="F162" s="5"/>
      <c r="G162" s="5"/>
      <c r="H162" s="5"/>
      <c r="I162" s="5"/>
      <c r="J162" s="5"/>
      <c r="K162" s="5"/>
      <c r="L162" s="5"/>
      <c r="M162" s="5"/>
      <c r="N162" s="265"/>
      <c r="O162" s="8"/>
      <c r="P162" s="5"/>
      <c r="Q162" s="5"/>
      <c r="R162" s="5"/>
      <c r="S162" s="5"/>
      <c r="T162" s="5"/>
      <c r="U162" s="5"/>
      <c r="V162" s="5"/>
      <c r="W162" s="8"/>
      <c r="X162" s="8"/>
      <c r="Y162" s="8"/>
    </row>
    <row r="163" spans="1:28" ht="13" outlineLevel="5">
      <c r="A163" s="177" t="s">
        <v>278</v>
      </c>
      <c r="B163" s="224">
        <v>6</v>
      </c>
      <c r="C163" s="225"/>
      <c r="D163" s="225"/>
      <c r="E163" s="225"/>
      <c r="F163" s="181"/>
      <c r="G163" s="181"/>
      <c r="H163" s="181"/>
      <c r="I163" s="226" t="s">
        <v>279</v>
      </c>
      <c r="J163" s="227"/>
      <c r="K163" s="228"/>
      <c r="L163" s="228"/>
      <c r="M163" s="228"/>
      <c r="N163" s="260"/>
      <c r="O163" s="179">
        <f>SUBTOTAL(9,O164:O170)</f>
        <v>0</v>
      </c>
      <c r="P163" s="227" t="s">
        <v>374</v>
      </c>
      <c r="Q163" s="227"/>
      <c r="R163" s="228"/>
      <c r="S163" s="180">
        <f>SUBTOTAL(9,S164:S170)</f>
        <v>1.2110000000000001E-2</v>
      </c>
      <c r="T163" s="228"/>
      <c r="U163" s="180">
        <f>SUBTOTAL(9,U164:U170)</f>
        <v>0</v>
      </c>
      <c r="V163" s="229"/>
      <c r="W163" s="179">
        <f>SUBTOTAL(9,W164:W170)</f>
        <v>0</v>
      </c>
      <c r="X163" s="179">
        <f>SUBTOTAL(9,X164:X170)</f>
        <v>0</v>
      </c>
      <c r="Y163" s="177"/>
      <c r="Z163" s="5"/>
      <c r="AA163" s="8"/>
      <c r="AB163" s="8"/>
    </row>
    <row r="164" spans="1:28" ht="13" outlineLevel="6">
      <c r="B164" s="184"/>
      <c r="C164" s="185"/>
      <c r="D164" s="96" t="s">
        <v>491</v>
      </c>
      <c r="E164" s="96"/>
      <c r="F164" s="97"/>
      <c r="G164" s="97"/>
      <c r="H164" s="97" t="s">
        <v>492</v>
      </c>
      <c r="I164" s="98" t="s">
        <v>493</v>
      </c>
      <c r="J164" s="99" t="s">
        <v>378</v>
      </c>
      <c r="K164" s="100">
        <v>1</v>
      </c>
      <c r="L164" s="100">
        <v>0</v>
      </c>
      <c r="M164" s="100">
        <v>1</v>
      </c>
      <c r="N164" s="261"/>
      <c r="O164" s="101">
        <f>M164*N164</f>
        <v>0</v>
      </c>
      <c r="P164" s="99" t="s">
        <v>379</v>
      </c>
      <c r="Q164" s="99" t="s">
        <v>935</v>
      </c>
      <c r="R164" s="100">
        <v>1.1E-4</v>
      </c>
      <c r="S164" s="100">
        <f>M164*R164</f>
        <v>1.1E-4</v>
      </c>
      <c r="T164" s="100"/>
      <c r="U164" s="100">
        <f>M164*T164</f>
        <v>0</v>
      </c>
      <c r="V164" s="101">
        <v>21</v>
      </c>
      <c r="W164" s="101">
        <f>O164*(V164/100)</f>
        <v>0</v>
      </c>
      <c r="X164" s="101">
        <f>O164+W164</f>
        <v>0</v>
      </c>
      <c r="Y164" s="102"/>
      <c r="Z164" s="8"/>
      <c r="AA164" s="8"/>
      <c r="AB164" s="8"/>
    </row>
    <row r="165" spans="1:28" ht="4.5" customHeight="1" outlineLevel="6">
      <c r="B165" s="184"/>
      <c r="C165" s="186"/>
      <c r="D165" s="186"/>
      <c r="E165" s="186"/>
      <c r="F165" s="9"/>
      <c r="G165" s="9"/>
      <c r="H165" s="9"/>
      <c r="I165" s="189"/>
      <c r="J165" s="191"/>
      <c r="K165" s="147"/>
      <c r="L165" s="147"/>
      <c r="M165" s="147"/>
      <c r="N165" s="262"/>
      <c r="O165" s="141"/>
      <c r="P165" s="191"/>
      <c r="Q165" s="191"/>
      <c r="R165" s="147"/>
      <c r="S165" s="147"/>
      <c r="T165" s="147"/>
      <c r="U165" s="147"/>
      <c r="V165" s="141"/>
      <c r="W165" s="141"/>
      <c r="X165" s="141"/>
      <c r="Y165" s="9"/>
      <c r="Z165" s="8"/>
      <c r="AA165" s="8"/>
      <c r="AB165" s="8"/>
    </row>
    <row r="166" spans="1:28" ht="13" outlineLevel="6">
      <c r="B166" s="184"/>
      <c r="C166" s="185"/>
      <c r="D166" s="96" t="s">
        <v>494</v>
      </c>
      <c r="E166" s="96"/>
      <c r="F166" s="97"/>
      <c r="G166" s="97"/>
      <c r="H166" s="97" t="s">
        <v>495</v>
      </c>
      <c r="I166" s="98" t="s">
        <v>496</v>
      </c>
      <c r="J166" s="99" t="s">
        <v>378</v>
      </c>
      <c r="K166" s="100">
        <v>1</v>
      </c>
      <c r="L166" s="100">
        <v>0</v>
      </c>
      <c r="M166" s="100">
        <v>1</v>
      </c>
      <c r="N166" s="261"/>
      <c r="O166" s="101">
        <f>M166*N166</f>
        <v>0</v>
      </c>
      <c r="P166" s="99" t="s">
        <v>402</v>
      </c>
      <c r="Q166" s="99" t="s">
        <v>122</v>
      </c>
      <c r="R166" s="100">
        <v>1.2E-2</v>
      </c>
      <c r="S166" s="100">
        <f>M166*R166</f>
        <v>1.2E-2</v>
      </c>
      <c r="T166" s="100"/>
      <c r="U166" s="100">
        <f>M166*T166</f>
        <v>0</v>
      </c>
      <c r="V166" s="101">
        <v>21</v>
      </c>
      <c r="W166" s="101">
        <f>O166*(V166/100)</f>
        <v>0</v>
      </c>
      <c r="X166" s="101">
        <f>O166+W166</f>
        <v>0</v>
      </c>
      <c r="Y166" s="102"/>
      <c r="Z166" s="8"/>
      <c r="AA166" s="8"/>
      <c r="AB166" s="8"/>
    </row>
    <row r="167" spans="1:28" ht="4.5" customHeight="1" outlineLevel="6">
      <c r="B167" s="184"/>
      <c r="C167" s="186"/>
      <c r="D167" s="186"/>
      <c r="E167" s="186"/>
      <c r="F167" s="9"/>
      <c r="G167" s="9"/>
      <c r="H167" s="9"/>
      <c r="I167" s="189"/>
      <c r="J167" s="191"/>
      <c r="K167" s="147"/>
      <c r="L167" s="147"/>
      <c r="M167" s="147"/>
      <c r="N167" s="262"/>
      <c r="O167" s="141"/>
      <c r="P167" s="191"/>
      <c r="Q167" s="191"/>
      <c r="R167" s="147"/>
      <c r="S167" s="147"/>
      <c r="T167" s="147"/>
      <c r="U167" s="147"/>
      <c r="V167" s="141"/>
      <c r="W167" s="141"/>
      <c r="X167" s="141"/>
      <c r="Y167" s="9"/>
      <c r="Z167" s="8"/>
      <c r="AA167" s="8"/>
      <c r="AB167" s="8"/>
    </row>
    <row r="168" spans="1:28" ht="12" outlineLevel="7">
      <c r="A168" s="230"/>
      <c r="B168" s="231"/>
      <c r="C168" s="231"/>
      <c r="D168" s="231"/>
      <c r="E168" s="231"/>
      <c r="F168" s="232"/>
      <c r="G168" s="232"/>
      <c r="H168" s="237" t="s">
        <v>18</v>
      </c>
      <c r="I168" s="233" t="s">
        <v>497</v>
      </c>
      <c r="J168" s="234"/>
      <c r="K168" s="235"/>
      <c r="L168" s="235"/>
      <c r="M168" s="236">
        <v>1</v>
      </c>
      <c r="N168" s="263"/>
      <c r="O168" s="238"/>
      <c r="P168" s="234"/>
      <c r="Q168" s="234"/>
      <c r="R168" s="236"/>
      <c r="S168" s="236"/>
      <c r="T168" s="236"/>
      <c r="U168" s="236"/>
      <c r="V168" s="238"/>
      <c r="W168" s="238"/>
      <c r="X168" s="238"/>
      <c r="Y168" s="237"/>
      <c r="Z168" s="5"/>
      <c r="AA168" s="8"/>
    </row>
    <row r="169" spans="1:28" ht="7.5" customHeight="1" outlineLevel="7">
      <c r="A169" s="8"/>
      <c r="B169" s="184"/>
      <c r="C169" s="183"/>
      <c r="D169" s="183"/>
      <c r="E169" s="183"/>
      <c r="F169" s="11"/>
      <c r="G169" s="11"/>
      <c r="H169" s="11"/>
      <c r="I169" s="190"/>
      <c r="J169" s="191"/>
      <c r="K169" s="192"/>
      <c r="L169" s="192"/>
      <c r="M169" s="193"/>
      <c r="N169" s="264"/>
      <c r="O169" s="141"/>
      <c r="P169" s="191"/>
      <c r="Q169" s="191"/>
      <c r="R169" s="147"/>
      <c r="S169" s="147"/>
      <c r="T169" s="147"/>
      <c r="U169" s="147"/>
      <c r="V169" s="141"/>
      <c r="W169" s="141"/>
      <c r="X169" s="141"/>
      <c r="Y169" s="9"/>
      <c r="Z169" s="5"/>
      <c r="AA169" s="8"/>
    </row>
    <row r="170" spans="1:28" outlineLevel="6">
      <c r="B170" s="5"/>
      <c r="C170" s="5"/>
      <c r="D170" s="5"/>
      <c r="E170" s="5"/>
      <c r="F170" s="5"/>
      <c r="G170" s="5"/>
      <c r="H170" s="5"/>
      <c r="I170" s="5"/>
      <c r="J170" s="5"/>
      <c r="K170" s="5"/>
      <c r="L170" s="5"/>
      <c r="M170" s="5"/>
      <c r="N170" s="265"/>
      <c r="O170" s="8"/>
      <c r="P170" s="5"/>
      <c r="Q170" s="5"/>
      <c r="R170" s="5"/>
      <c r="S170" s="5"/>
      <c r="T170" s="5"/>
      <c r="U170" s="5"/>
      <c r="V170" s="5"/>
      <c r="W170" s="8"/>
      <c r="X170" s="8"/>
      <c r="Y170" s="8"/>
    </row>
    <row r="171" spans="1:28" ht="13" outlineLevel="4">
      <c r="A171" s="172" t="s">
        <v>280</v>
      </c>
      <c r="B171" s="218">
        <v>5</v>
      </c>
      <c r="C171" s="219"/>
      <c r="D171" s="219"/>
      <c r="E171" s="219"/>
      <c r="F171" s="176"/>
      <c r="G171" s="176"/>
      <c r="H171" s="176"/>
      <c r="I171" s="220" t="s">
        <v>281</v>
      </c>
      <c r="J171" s="221"/>
      <c r="K171" s="222"/>
      <c r="L171" s="222"/>
      <c r="M171" s="222"/>
      <c r="N171" s="259"/>
      <c r="O171" s="174">
        <f>SUBTOTAL(9,O172:O177)</f>
        <v>0</v>
      </c>
      <c r="P171" s="221" t="s">
        <v>373</v>
      </c>
      <c r="Q171" s="221"/>
      <c r="R171" s="222"/>
      <c r="S171" s="175">
        <f>SUBTOTAL(9,S172:S177)</f>
        <v>0</v>
      </c>
      <c r="T171" s="222"/>
      <c r="U171" s="175">
        <f>SUBTOTAL(9,U172:U177)</f>
        <v>0</v>
      </c>
      <c r="V171" s="223"/>
      <c r="W171" s="174">
        <f>SUBTOTAL(9,W172:W177)</f>
        <v>0</v>
      </c>
      <c r="X171" s="174">
        <f>SUBTOTAL(9,X172:X177)</f>
        <v>0</v>
      </c>
      <c r="Y171" s="172"/>
      <c r="Z171" s="5"/>
      <c r="AA171" s="8"/>
      <c r="AB171" s="8"/>
    </row>
    <row r="172" spans="1:28" ht="13" outlineLevel="5">
      <c r="A172" s="177" t="s">
        <v>282</v>
      </c>
      <c r="B172" s="224">
        <v>6</v>
      </c>
      <c r="C172" s="225"/>
      <c r="D172" s="225"/>
      <c r="E172" s="225"/>
      <c r="F172" s="181"/>
      <c r="G172" s="181"/>
      <c r="H172" s="181"/>
      <c r="I172" s="226" t="s">
        <v>283</v>
      </c>
      <c r="J172" s="227"/>
      <c r="K172" s="228"/>
      <c r="L172" s="228"/>
      <c r="M172" s="228"/>
      <c r="N172" s="260"/>
      <c r="O172" s="179">
        <f>SUBTOTAL(9,O173:O177)</f>
        <v>0</v>
      </c>
      <c r="P172" s="227" t="s">
        <v>374</v>
      </c>
      <c r="Q172" s="227"/>
      <c r="R172" s="228"/>
      <c r="S172" s="180">
        <f>SUBTOTAL(9,S173:S177)</f>
        <v>0</v>
      </c>
      <c r="T172" s="228"/>
      <c r="U172" s="180">
        <f>SUBTOTAL(9,U173:U177)</f>
        <v>0</v>
      </c>
      <c r="V172" s="229"/>
      <c r="W172" s="179">
        <f>SUBTOTAL(9,W173:W177)</f>
        <v>0</v>
      </c>
      <c r="X172" s="179">
        <f>SUBTOTAL(9,X173:X177)</f>
        <v>0</v>
      </c>
      <c r="Y172" s="177"/>
      <c r="Z172" s="5"/>
      <c r="AA172" s="8"/>
      <c r="AB172" s="8"/>
    </row>
    <row r="173" spans="1:28" ht="13" outlineLevel="6">
      <c r="B173" s="184"/>
      <c r="C173" s="185"/>
      <c r="D173" s="96" t="s">
        <v>498</v>
      </c>
      <c r="E173" s="96"/>
      <c r="F173" s="97"/>
      <c r="G173" s="97"/>
      <c r="H173" s="97" t="s">
        <v>499</v>
      </c>
      <c r="I173" s="98" t="s">
        <v>500</v>
      </c>
      <c r="J173" s="99" t="s">
        <v>501</v>
      </c>
      <c r="K173" s="100">
        <v>1</v>
      </c>
      <c r="L173" s="100">
        <v>0</v>
      </c>
      <c r="M173" s="100">
        <v>1</v>
      </c>
      <c r="N173" s="261"/>
      <c r="O173" s="101">
        <f>M173*N173</f>
        <v>0</v>
      </c>
      <c r="P173" s="99" t="s">
        <v>402</v>
      </c>
      <c r="Q173" s="99" t="s">
        <v>123</v>
      </c>
      <c r="R173" s="100"/>
      <c r="S173" s="100">
        <f>M173*R173</f>
        <v>0</v>
      </c>
      <c r="T173" s="100"/>
      <c r="U173" s="100">
        <f>M173*T173</f>
        <v>0</v>
      </c>
      <c r="V173" s="101">
        <v>21</v>
      </c>
      <c r="W173" s="101">
        <f>O173*(V173/100)</f>
        <v>0</v>
      </c>
      <c r="X173" s="101">
        <f>O173+W173</f>
        <v>0</v>
      </c>
      <c r="Y173" s="102"/>
      <c r="Z173" s="8"/>
      <c r="AA173" s="8"/>
      <c r="AB173" s="8"/>
    </row>
    <row r="174" spans="1:28" ht="4.5" customHeight="1" outlineLevel="6">
      <c r="B174" s="184"/>
      <c r="C174" s="186"/>
      <c r="D174" s="186"/>
      <c r="E174" s="186"/>
      <c r="F174" s="9"/>
      <c r="G174" s="9"/>
      <c r="H174" s="9"/>
      <c r="I174" s="189"/>
      <c r="J174" s="191"/>
      <c r="K174" s="147"/>
      <c r="L174" s="147"/>
      <c r="M174" s="147"/>
      <c r="N174" s="262"/>
      <c r="O174" s="141"/>
      <c r="P174" s="191"/>
      <c r="Q174" s="191"/>
      <c r="R174" s="147"/>
      <c r="S174" s="147"/>
      <c r="T174" s="147"/>
      <c r="U174" s="147"/>
      <c r="V174" s="141"/>
      <c r="W174" s="141"/>
      <c r="X174" s="141"/>
      <c r="Y174" s="9"/>
      <c r="Z174" s="8"/>
      <c r="AA174" s="8"/>
      <c r="AB174" s="8"/>
    </row>
    <row r="175" spans="1:28" ht="12" outlineLevel="7">
      <c r="A175" s="230"/>
      <c r="B175" s="231"/>
      <c r="C175" s="231"/>
      <c r="D175" s="231"/>
      <c r="E175" s="231"/>
      <c r="F175" s="232"/>
      <c r="G175" s="232"/>
      <c r="H175" s="237" t="s">
        <v>18</v>
      </c>
      <c r="I175" s="233" t="s">
        <v>502</v>
      </c>
      <c r="J175" s="234"/>
      <c r="K175" s="235"/>
      <c r="L175" s="235"/>
      <c r="M175" s="236">
        <v>1</v>
      </c>
      <c r="N175" s="263"/>
      <c r="O175" s="238"/>
      <c r="P175" s="234"/>
      <c r="Q175" s="234"/>
      <c r="R175" s="236"/>
      <c r="S175" s="236"/>
      <c r="T175" s="236"/>
      <c r="U175" s="236"/>
      <c r="V175" s="238"/>
      <c r="W175" s="238"/>
      <c r="X175" s="238"/>
      <c r="Y175" s="237"/>
      <c r="Z175" s="5"/>
      <c r="AA175" s="8"/>
    </row>
    <row r="176" spans="1:28" ht="7.5" customHeight="1" outlineLevel="7">
      <c r="A176" s="8"/>
      <c r="B176" s="184"/>
      <c r="C176" s="183"/>
      <c r="D176" s="183"/>
      <c r="E176" s="183"/>
      <c r="F176" s="11"/>
      <c r="G176" s="11"/>
      <c r="H176" s="11"/>
      <c r="I176" s="190"/>
      <c r="J176" s="191"/>
      <c r="K176" s="192"/>
      <c r="L176" s="192"/>
      <c r="M176" s="193"/>
      <c r="N176" s="264"/>
      <c r="O176" s="141"/>
      <c r="P176" s="191"/>
      <c r="Q176" s="191"/>
      <c r="R176" s="147"/>
      <c r="S176" s="147"/>
      <c r="T176" s="147"/>
      <c r="U176" s="147"/>
      <c r="V176" s="141"/>
      <c r="W176" s="141"/>
      <c r="X176" s="141"/>
      <c r="Y176" s="9"/>
      <c r="Z176" s="5"/>
      <c r="AA176" s="8"/>
    </row>
    <row r="177" spans="1:28" outlineLevel="6">
      <c r="B177" s="5"/>
      <c r="C177" s="5"/>
      <c r="D177" s="5"/>
      <c r="E177" s="5"/>
      <c r="F177" s="5"/>
      <c r="G177" s="5"/>
      <c r="H177" s="5"/>
      <c r="I177" s="5"/>
      <c r="J177" s="5"/>
      <c r="K177" s="5"/>
      <c r="L177" s="5"/>
      <c r="M177" s="5"/>
      <c r="N177" s="265"/>
      <c r="O177" s="8"/>
      <c r="P177" s="5"/>
      <c r="Q177" s="5"/>
      <c r="R177" s="5"/>
      <c r="S177" s="5"/>
      <c r="T177" s="5"/>
      <c r="U177" s="5"/>
      <c r="V177" s="5"/>
      <c r="W177" s="8"/>
      <c r="X177" s="8"/>
      <c r="Y177" s="8"/>
    </row>
    <row r="178" spans="1:28" ht="13" outlineLevel="4">
      <c r="A178" s="172" t="s">
        <v>284</v>
      </c>
      <c r="B178" s="218">
        <v>5</v>
      </c>
      <c r="C178" s="219"/>
      <c r="D178" s="219"/>
      <c r="E178" s="219"/>
      <c r="F178" s="176"/>
      <c r="G178" s="176"/>
      <c r="H178" s="176"/>
      <c r="I178" s="220" t="s">
        <v>285</v>
      </c>
      <c r="J178" s="221"/>
      <c r="K178" s="222"/>
      <c r="L178" s="222"/>
      <c r="M178" s="222"/>
      <c r="N178" s="259"/>
      <c r="O178" s="174">
        <f>SUBTOTAL(9,O179:O217)</f>
        <v>0</v>
      </c>
      <c r="P178" s="221" t="s">
        <v>373</v>
      </c>
      <c r="Q178" s="221"/>
      <c r="R178" s="222"/>
      <c r="S178" s="175">
        <f>SUBTOTAL(9,S179:S217)</f>
        <v>1.077E-3</v>
      </c>
      <c r="T178" s="222"/>
      <c r="U178" s="175">
        <f>SUBTOTAL(9,U179:U217)</f>
        <v>0</v>
      </c>
      <c r="V178" s="223"/>
      <c r="W178" s="174">
        <f>SUBTOTAL(9,W179:W217)</f>
        <v>0</v>
      </c>
      <c r="X178" s="174">
        <f>SUBTOTAL(9,X179:X217)</f>
        <v>0</v>
      </c>
      <c r="Y178" s="172"/>
      <c r="Z178" s="5"/>
      <c r="AA178" s="8"/>
      <c r="AB178" s="8"/>
    </row>
    <row r="179" spans="1:28" ht="13" outlineLevel="5">
      <c r="A179" s="177" t="s">
        <v>286</v>
      </c>
      <c r="B179" s="224">
        <v>6</v>
      </c>
      <c r="C179" s="225"/>
      <c r="D179" s="225"/>
      <c r="E179" s="225"/>
      <c r="F179" s="181"/>
      <c r="G179" s="181"/>
      <c r="H179" s="181"/>
      <c r="I179" s="226" t="s">
        <v>287</v>
      </c>
      <c r="J179" s="227"/>
      <c r="K179" s="228"/>
      <c r="L179" s="228"/>
      <c r="M179" s="228"/>
      <c r="N179" s="260"/>
      <c r="O179" s="179">
        <f>SUBTOTAL(9,O180:O205)</f>
        <v>0</v>
      </c>
      <c r="P179" s="227" t="s">
        <v>374</v>
      </c>
      <c r="Q179" s="227"/>
      <c r="R179" s="228"/>
      <c r="S179" s="180">
        <f>SUBTOTAL(9,S180:S205)</f>
        <v>1.077E-3</v>
      </c>
      <c r="T179" s="228"/>
      <c r="U179" s="180">
        <f>SUBTOTAL(9,U180:U205)</f>
        <v>0</v>
      </c>
      <c r="V179" s="229"/>
      <c r="W179" s="179">
        <f>SUBTOTAL(9,W180:W205)</f>
        <v>0</v>
      </c>
      <c r="X179" s="179">
        <f>SUBTOTAL(9,X180:X205)</f>
        <v>0</v>
      </c>
      <c r="Y179" s="177"/>
      <c r="Z179" s="5"/>
      <c r="AA179" s="8"/>
      <c r="AB179" s="8"/>
    </row>
    <row r="180" spans="1:28" ht="13" outlineLevel="6">
      <c r="B180" s="184"/>
      <c r="C180" s="185"/>
      <c r="D180" s="96" t="s">
        <v>503</v>
      </c>
      <c r="E180" s="96"/>
      <c r="F180" s="97"/>
      <c r="G180" s="97"/>
      <c r="H180" s="97" t="s">
        <v>504</v>
      </c>
      <c r="I180" s="98" t="s">
        <v>505</v>
      </c>
      <c r="J180" s="99" t="s">
        <v>409</v>
      </c>
      <c r="K180" s="100">
        <v>21.54</v>
      </c>
      <c r="L180" s="100">
        <v>0</v>
      </c>
      <c r="M180" s="100">
        <v>21.54</v>
      </c>
      <c r="N180" s="261"/>
      <c r="O180" s="101">
        <f>M180*N180</f>
        <v>0</v>
      </c>
      <c r="P180" s="99" t="s">
        <v>379</v>
      </c>
      <c r="Q180" s="99" t="s">
        <v>122</v>
      </c>
      <c r="R180" s="100">
        <v>5.0000000000000002E-5</v>
      </c>
      <c r="S180" s="100">
        <f>M180*R180</f>
        <v>1.077E-3</v>
      </c>
      <c r="T180" s="100"/>
      <c r="U180" s="100">
        <f>M180*T180</f>
        <v>0</v>
      </c>
      <c r="V180" s="101">
        <v>21</v>
      </c>
      <c r="W180" s="101">
        <f>O180*(V180/100)</f>
        <v>0</v>
      </c>
      <c r="X180" s="101">
        <f>O180+W180</f>
        <v>0</v>
      </c>
      <c r="Y180" s="102"/>
      <c r="Z180" s="8"/>
      <c r="AA180" s="8"/>
      <c r="AB180" s="8"/>
    </row>
    <row r="181" spans="1:28" ht="4.5" customHeight="1" outlineLevel="6">
      <c r="B181" s="184"/>
      <c r="C181" s="186"/>
      <c r="D181" s="186"/>
      <c r="E181" s="186"/>
      <c r="F181" s="9"/>
      <c r="G181" s="9"/>
      <c r="H181" s="9"/>
      <c r="I181" s="189"/>
      <c r="J181" s="191"/>
      <c r="K181" s="147"/>
      <c r="L181" s="147"/>
      <c r="M181" s="147"/>
      <c r="N181" s="262"/>
      <c r="O181" s="141"/>
      <c r="P181" s="191"/>
      <c r="Q181" s="191"/>
      <c r="R181" s="147"/>
      <c r="S181" s="147"/>
      <c r="T181" s="147"/>
      <c r="U181" s="147"/>
      <c r="V181" s="141"/>
      <c r="W181" s="141"/>
      <c r="X181" s="141"/>
      <c r="Y181" s="9"/>
      <c r="Z181" s="8"/>
      <c r="AA181" s="8"/>
      <c r="AB181" s="8"/>
    </row>
    <row r="182" spans="1:28" ht="13" outlineLevel="6">
      <c r="B182" s="184"/>
      <c r="C182" s="185"/>
      <c r="D182" s="96" t="s">
        <v>506</v>
      </c>
      <c r="E182" s="96"/>
      <c r="F182" s="97"/>
      <c r="G182" s="97"/>
      <c r="H182" s="97" t="s">
        <v>507</v>
      </c>
      <c r="I182" s="98" t="s">
        <v>508</v>
      </c>
      <c r="J182" s="99" t="s">
        <v>409</v>
      </c>
      <c r="K182" s="100">
        <v>21.54</v>
      </c>
      <c r="L182" s="100">
        <v>0</v>
      </c>
      <c r="M182" s="100">
        <v>21.54</v>
      </c>
      <c r="N182" s="261"/>
      <c r="O182" s="101">
        <f>M182*N182</f>
        <v>0</v>
      </c>
      <c r="P182" s="99" t="s">
        <v>402</v>
      </c>
      <c r="Q182" s="99" t="s">
        <v>123</v>
      </c>
      <c r="R182" s="100"/>
      <c r="S182" s="100">
        <f>M182*R182</f>
        <v>0</v>
      </c>
      <c r="T182" s="100"/>
      <c r="U182" s="100">
        <f>M182*T182</f>
        <v>0</v>
      </c>
      <c r="V182" s="101">
        <v>21</v>
      </c>
      <c r="W182" s="101">
        <f>O182*(V182/100)</f>
        <v>0</v>
      </c>
      <c r="X182" s="101">
        <f>O182+W182</f>
        <v>0</v>
      </c>
      <c r="Y182" s="102"/>
      <c r="Z182" s="8"/>
      <c r="AA182" s="8"/>
      <c r="AB182" s="8"/>
    </row>
    <row r="183" spans="1:28" ht="4.5" customHeight="1" outlineLevel="6">
      <c r="B183" s="184"/>
      <c r="C183" s="186"/>
      <c r="D183" s="186"/>
      <c r="E183" s="186"/>
      <c r="F183" s="9"/>
      <c r="G183" s="9"/>
      <c r="H183" s="9"/>
      <c r="I183" s="189"/>
      <c r="J183" s="191"/>
      <c r="K183" s="147"/>
      <c r="L183" s="147"/>
      <c r="M183" s="147"/>
      <c r="N183" s="262"/>
      <c r="O183" s="141"/>
      <c r="P183" s="191"/>
      <c r="Q183" s="191"/>
      <c r="R183" s="147"/>
      <c r="S183" s="147"/>
      <c r="T183" s="147"/>
      <c r="U183" s="147"/>
      <c r="V183" s="141"/>
      <c r="W183" s="141"/>
      <c r="X183" s="141"/>
      <c r="Y183" s="9"/>
      <c r="Z183" s="8"/>
      <c r="AA183" s="8"/>
      <c r="AB183" s="8"/>
    </row>
    <row r="184" spans="1:28" ht="12" outlineLevel="7">
      <c r="A184" s="230"/>
      <c r="B184" s="231"/>
      <c r="C184" s="231"/>
      <c r="D184" s="231"/>
      <c r="E184" s="231"/>
      <c r="F184" s="232"/>
      <c r="G184" s="232"/>
      <c r="H184" s="237" t="s">
        <v>18</v>
      </c>
      <c r="I184" s="233" t="s">
        <v>509</v>
      </c>
      <c r="J184" s="234"/>
      <c r="K184" s="235"/>
      <c r="L184" s="235"/>
      <c r="M184" s="236">
        <v>5.27</v>
      </c>
      <c r="N184" s="263"/>
      <c r="O184" s="238"/>
      <c r="P184" s="234"/>
      <c r="Q184" s="234"/>
      <c r="R184" s="236"/>
      <c r="S184" s="236"/>
      <c r="T184" s="236"/>
      <c r="U184" s="236"/>
      <c r="V184" s="238"/>
      <c r="W184" s="238"/>
      <c r="X184" s="238"/>
      <c r="Y184" s="237"/>
      <c r="Z184" s="5"/>
      <c r="AA184" s="8"/>
    </row>
    <row r="185" spans="1:28" ht="12" outlineLevel="7">
      <c r="A185" s="230"/>
      <c r="B185" s="231"/>
      <c r="C185" s="231"/>
      <c r="D185" s="231"/>
      <c r="E185" s="231"/>
      <c r="F185" s="232"/>
      <c r="G185" s="232"/>
      <c r="H185" s="237"/>
      <c r="I185" s="233" t="s">
        <v>510</v>
      </c>
      <c r="J185" s="234"/>
      <c r="K185" s="235"/>
      <c r="L185" s="235"/>
      <c r="M185" s="236">
        <v>3.55</v>
      </c>
      <c r="N185" s="263"/>
      <c r="O185" s="238"/>
      <c r="P185" s="234"/>
      <c r="Q185" s="234"/>
      <c r="R185" s="236"/>
      <c r="S185" s="236"/>
      <c r="T185" s="236"/>
      <c r="U185" s="236"/>
      <c r="V185" s="238"/>
      <c r="W185" s="238"/>
      <c r="X185" s="238"/>
      <c r="Y185" s="237"/>
      <c r="Z185" s="5"/>
      <c r="AA185" s="8"/>
    </row>
    <row r="186" spans="1:28" ht="12" outlineLevel="7">
      <c r="A186" s="230"/>
      <c r="B186" s="231"/>
      <c r="C186" s="231"/>
      <c r="D186" s="231"/>
      <c r="E186" s="231"/>
      <c r="F186" s="232"/>
      <c r="G186" s="232"/>
      <c r="H186" s="237"/>
      <c r="I186" s="233" t="s">
        <v>511</v>
      </c>
      <c r="J186" s="234"/>
      <c r="K186" s="235"/>
      <c r="L186" s="235"/>
      <c r="M186" s="236">
        <v>3.43</v>
      </c>
      <c r="N186" s="263"/>
      <c r="O186" s="238"/>
      <c r="P186" s="234"/>
      <c r="Q186" s="234"/>
      <c r="R186" s="236"/>
      <c r="S186" s="236"/>
      <c r="T186" s="236"/>
      <c r="U186" s="236"/>
      <c r="V186" s="238"/>
      <c r="W186" s="238"/>
      <c r="X186" s="238"/>
      <c r="Y186" s="237"/>
      <c r="Z186" s="5"/>
      <c r="AA186" s="8"/>
    </row>
    <row r="187" spans="1:28" ht="12" outlineLevel="7">
      <c r="A187" s="230"/>
      <c r="B187" s="231"/>
      <c r="C187" s="231"/>
      <c r="D187" s="231"/>
      <c r="E187" s="231"/>
      <c r="F187" s="232"/>
      <c r="G187" s="232"/>
      <c r="H187" s="237"/>
      <c r="I187" s="233" t="s">
        <v>512</v>
      </c>
      <c r="J187" s="234"/>
      <c r="K187" s="235"/>
      <c r="L187" s="235"/>
      <c r="M187" s="236">
        <v>2.04</v>
      </c>
      <c r="N187" s="263"/>
      <c r="O187" s="238"/>
      <c r="P187" s="234"/>
      <c r="Q187" s="234"/>
      <c r="R187" s="236"/>
      <c r="S187" s="236"/>
      <c r="T187" s="236"/>
      <c r="U187" s="236"/>
      <c r="V187" s="238"/>
      <c r="W187" s="238"/>
      <c r="X187" s="238"/>
      <c r="Y187" s="237"/>
      <c r="Z187" s="5"/>
      <c r="AA187" s="8"/>
    </row>
    <row r="188" spans="1:28" ht="12" outlineLevel="7">
      <c r="A188" s="230"/>
      <c r="B188" s="231"/>
      <c r="C188" s="231"/>
      <c r="D188" s="231"/>
      <c r="E188" s="231"/>
      <c r="F188" s="232"/>
      <c r="G188" s="232"/>
      <c r="H188" s="237"/>
      <c r="I188" s="233" t="s">
        <v>513</v>
      </c>
      <c r="J188" s="234"/>
      <c r="K188" s="235"/>
      <c r="L188" s="235"/>
      <c r="M188" s="236">
        <v>2.97</v>
      </c>
      <c r="N188" s="263"/>
      <c r="O188" s="238"/>
      <c r="P188" s="234"/>
      <c r="Q188" s="234"/>
      <c r="R188" s="236"/>
      <c r="S188" s="236"/>
      <c r="T188" s="236"/>
      <c r="U188" s="236"/>
      <c r="V188" s="238"/>
      <c r="W188" s="238"/>
      <c r="X188" s="238"/>
      <c r="Y188" s="237"/>
      <c r="Z188" s="5"/>
      <c r="AA188" s="8"/>
    </row>
    <row r="189" spans="1:28" ht="12" outlineLevel="7">
      <c r="A189" s="230"/>
      <c r="B189" s="231"/>
      <c r="C189" s="231"/>
      <c r="D189" s="231"/>
      <c r="E189" s="231"/>
      <c r="F189" s="232"/>
      <c r="G189" s="232"/>
      <c r="H189" s="237"/>
      <c r="I189" s="233" t="s">
        <v>514</v>
      </c>
      <c r="J189" s="234"/>
      <c r="K189" s="235"/>
      <c r="L189" s="235"/>
      <c r="M189" s="236">
        <v>4.28</v>
      </c>
      <c r="N189" s="263"/>
      <c r="O189" s="238"/>
      <c r="P189" s="234"/>
      <c r="Q189" s="234"/>
      <c r="R189" s="236"/>
      <c r="S189" s="236"/>
      <c r="T189" s="236"/>
      <c r="U189" s="236"/>
      <c r="V189" s="238"/>
      <c r="W189" s="238"/>
      <c r="X189" s="238"/>
      <c r="Y189" s="237"/>
      <c r="Z189" s="5"/>
      <c r="AA189" s="8"/>
    </row>
    <row r="190" spans="1:28" ht="7.5" customHeight="1" outlineLevel="7">
      <c r="A190" s="8"/>
      <c r="B190" s="184"/>
      <c r="C190" s="183"/>
      <c r="D190" s="183"/>
      <c r="E190" s="183"/>
      <c r="F190" s="11"/>
      <c r="G190" s="11"/>
      <c r="H190" s="11"/>
      <c r="I190" s="190"/>
      <c r="J190" s="191"/>
      <c r="K190" s="192"/>
      <c r="L190" s="192"/>
      <c r="M190" s="193"/>
      <c r="N190" s="264"/>
      <c r="O190" s="141"/>
      <c r="P190" s="191"/>
      <c r="Q190" s="191"/>
      <c r="R190" s="147"/>
      <c r="S190" s="147"/>
      <c r="T190" s="147"/>
      <c r="U190" s="147"/>
      <c r="V190" s="141"/>
      <c r="W190" s="141"/>
      <c r="X190" s="141"/>
      <c r="Y190" s="9"/>
      <c r="Z190" s="5"/>
      <c r="AA190" s="8"/>
    </row>
    <row r="191" spans="1:28" ht="13" outlineLevel="6">
      <c r="B191" s="184"/>
      <c r="C191" s="185"/>
      <c r="D191" s="96" t="s">
        <v>515</v>
      </c>
      <c r="E191" s="96"/>
      <c r="F191" s="97"/>
      <c r="G191" s="97"/>
      <c r="H191" s="97" t="s">
        <v>516</v>
      </c>
      <c r="I191" s="98" t="s">
        <v>517</v>
      </c>
      <c r="J191" s="99" t="s">
        <v>409</v>
      </c>
      <c r="K191" s="100">
        <v>22.28</v>
      </c>
      <c r="L191" s="100">
        <v>0</v>
      </c>
      <c r="M191" s="100">
        <v>22.28</v>
      </c>
      <c r="N191" s="261"/>
      <c r="O191" s="101">
        <f>M191*N191</f>
        <v>0</v>
      </c>
      <c r="P191" s="99" t="s">
        <v>379</v>
      </c>
      <c r="Q191" s="99" t="s">
        <v>935</v>
      </c>
      <c r="R191" s="100"/>
      <c r="S191" s="100">
        <f>M191*R191</f>
        <v>0</v>
      </c>
      <c r="T191" s="100"/>
      <c r="U191" s="100">
        <f>M191*T191</f>
        <v>0</v>
      </c>
      <c r="V191" s="101">
        <v>21</v>
      </c>
      <c r="W191" s="101">
        <f>O191*(V191/100)</f>
        <v>0</v>
      </c>
      <c r="X191" s="101">
        <f>O191+W191</f>
        <v>0</v>
      </c>
      <c r="Y191" s="102"/>
      <c r="Z191" s="8"/>
      <c r="AA191" s="8"/>
      <c r="AB191" s="8"/>
    </row>
    <row r="192" spans="1:28" ht="4.5" customHeight="1" outlineLevel="6">
      <c r="B192" s="184"/>
      <c r="C192" s="186"/>
      <c r="D192" s="186"/>
      <c r="E192" s="186"/>
      <c r="F192" s="9"/>
      <c r="G192" s="9"/>
      <c r="H192" s="9"/>
      <c r="I192" s="189"/>
      <c r="J192" s="191"/>
      <c r="K192" s="147"/>
      <c r="L192" s="147"/>
      <c r="M192" s="147"/>
      <c r="N192" s="262"/>
      <c r="O192" s="141"/>
      <c r="P192" s="191"/>
      <c r="Q192" s="191"/>
      <c r="R192" s="147"/>
      <c r="S192" s="147"/>
      <c r="T192" s="147"/>
      <c r="U192" s="147"/>
      <c r="V192" s="141"/>
      <c r="W192" s="141"/>
      <c r="X192" s="141"/>
      <c r="Y192" s="9"/>
      <c r="Z192" s="8"/>
      <c r="AA192" s="8"/>
      <c r="AB192" s="8"/>
    </row>
    <row r="193" spans="1:28" ht="13" outlineLevel="6">
      <c r="B193" s="184"/>
      <c r="C193" s="185"/>
      <c r="D193" s="96" t="s">
        <v>518</v>
      </c>
      <c r="E193" s="96"/>
      <c r="F193" s="97"/>
      <c r="G193" s="97"/>
      <c r="H193" s="97" t="s">
        <v>519</v>
      </c>
      <c r="I193" s="98" t="s">
        <v>520</v>
      </c>
      <c r="J193" s="99" t="s">
        <v>409</v>
      </c>
      <c r="K193" s="100">
        <v>22.28</v>
      </c>
      <c r="L193" s="100">
        <v>0</v>
      </c>
      <c r="M193" s="100">
        <v>22.28</v>
      </c>
      <c r="N193" s="261"/>
      <c r="O193" s="101">
        <f>M193*N193</f>
        <v>0</v>
      </c>
      <c r="P193" s="99" t="s">
        <v>402</v>
      </c>
      <c r="Q193" s="99" t="s">
        <v>123</v>
      </c>
      <c r="R193" s="100"/>
      <c r="S193" s="100">
        <f>M193*R193</f>
        <v>0</v>
      </c>
      <c r="T193" s="100"/>
      <c r="U193" s="100">
        <f>M193*T193</f>
        <v>0</v>
      </c>
      <c r="V193" s="101">
        <v>21</v>
      </c>
      <c r="W193" s="101">
        <f>O193*(V193/100)</f>
        <v>0</v>
      </c>
      <c r="X193" s="101">
        <f>O193+W193</f>
        <v>0</v>
      </c>
      <c r="Y193" s="102"/>
      <c r="Z193" s="8"/>
      <c r="AA193" s="8"/>
      <c r="AB193" s="8"/>
    </row>
    <row r="194" spans="1:28" ht="4.5" customHeight="1" outlineLevel="6">
      <c r="B194" s="184"/>
      <c r="C194" s="186"/>
      <c r="D194" s="186"/>
      <c r="E194" s="186"/>
      <c r="F194" s="9"/>
      <c r="G194" s="9"/>
      <c r="H194" s="9"/>
      <c r="I194" s="189"/>
      <c r="J194" s="191"/>
      <c r="K194" s="147"/>
      <c r="L194" s="147"/>
      <c r="M194" s="147"/>
      <c r="N194" s="262"/>
      <c r="O194" s="141"/>
      <c r="P194" s="191"/>
      <c r="Q194" s="191"/>
      <c r="R194" s="147"/>
      <c r="S194" s="147"/>
      <c r="T194" s="147"/>
      <c r="U194" s="147"/>
      <c r="V194" s="141"/>
      <c r="W194" s="141"/>
      <c r="X194" s="141"/>
      <c r="Y194" s="9"/>
      <c r="Z194" s="8"/>
      <c r="AA194" s="8"/>
      <c r="AB194" s="8"/>
    </row>
    <row r="195" spans="1:28" ht="12" outlineLevel="7">
      <c r="A195" s="230"/>
      <c r="B195" s="231"/>
      <c r="C195" s="231"/>
      <c r="D195" s="231"/>
      <c r="E195" s="231"/>
      <c r="F195" s="232"/>
      <c r="G195" s="232"/>
      <c r="H195" s="237" t="s">
        <v>18</v>
      </c>
      <c r="I195" s="233" t="s">
        <v>521</v>
      </c>
      <c r="J195" s="234"/>
      <c r="K195" s="235"/>
      <c r="L195" s="235"/>
      <c r="M195" s="236">
        <v>3.44</v>
      </c>
      <c r="N195" s="263"/>
      <c r="O195" s="238"/>
      <c r="P195" s="234"/>
      <c r="Q195" s="234"/>
      <c r="R195" s="236"/>
      <c r="S195" s="236"/>
      <c r="T195" s="236"/>
      <c r="U195" s="236"/>
      <c r="V195" s="238"/>
      <c r="W195" s="238"/>
      <c r="X195" s="238"/>
      <c r="Y195" s="237"/>
      <c r="Z195" s="5"/>
      <c r="AA195" s="8"/>
    </row>
    <row r="196" spans="1:28" ht="12" outlineLevel="7">
      <c r="A196" s="230"/>
      <c r="B196" s="231"/>
      <c r="C196" s="231"/>
      <c r="D196" s="231"/>
      <c r="E196" s="231"/>
      <c r="F196" s="232"/>
      <c r="G196" s="232"/>
      <c r="H196" s="237"/>
      <c r="I196" s="233" t="s">
        <v>522</v>
      </c>
      <c r="J196" s="234"/>
      <c r="K196" s="235"/>
      <c r="L196" s="235"/>
      <c r="M196" s="236">
        <v>2.6</v>
      </c>
      <c r="N196" s="263"/>
      <c r="O196" s="238"/>
      <c r="P196" s="234"/>
      <c r="Q196" s="234"/>
      <c r="R196" s="236"/>
      <c r="S196" s="236"/>
      <c r="T196" s="236"/>
      <c r="U196" s="236"/>
      <c r="V196" s="238"/>
      <c r="W196" s="238"/>
      <c r="X196" s="238"/>
      <c r="Y196" s="237"/>
      <c r="Z196" s="5"/>
      <c r="AA196" s="8"/>
    </row>
    <row r="197" spans="1:28" ht="12" outlineLevel="7">
      <c r="A197" s="230"/>
      <c r="B197" s="231"/>
      <c r="C197" s="231"/>
      <c r="D197" s="231"/>
      <c r="E197" s="231"/>
      <c r="F197" s="232"/>
      <c r="G197" s="232"/>
      <c r="H197" s="237"/>
      <c r="I197" s="233" t="s">
        <v>523</v>
      </c>
      <c r="J197" s="234"/>
      <c r="K197" s="235"/>
      <c r="L197" s="235"/>
      <c r="M197" s="236">
        <v>2.6</v>
      </c>
      <c r="N197" s="263"/>
      <c r="O197" s="238"/>
      <c r="P197" s="234"/>
      <c r="Q197" s="234"/>
      <c r="R197" s="236"/>
      <c r="S197" s="236"/>
      <c r="T197" s="236"/>
      <c r="U197" s="236"/>
      <c r="V197" s="238"/>
      <c r="W197" s="238"/>
      <c r="X197" s="238"/>
      <c r="Y197" s="237"/>
      <c r="Z197" s="5"/>
      <c r="AA197" s="8"/>
    </row>
    <row r="198" spans="1:28" ht="12" outlineLevel="7">
      <c r="A198" s="230"/>
      <c r="B198" s="231"/>
      <c r="C198" s="231"/>
      <c r="D198" s="231"/>
      <c r="E198" s="231"/>
      <c r="F198" s="232"/>
      <c r="G198" s="232"/>
      <c r="H198" s="237"/>
      <c r="I198" s="233" t="s">
        <v>524</v>
      </c>
      <c r="J198" s="234"/>
      <c r="K198" s="235"/>
      <c r="L198" s="235"/>
      <c r="M198" s="236">
        <v>3</v>
      </c>
      <c r="N198" s="263"/>
      <c r="O198" s="238"/>
      <c r="P198" s="234"/>
      <c r="Q198" s="234"/>
      <c r="R198" s="236"/>
      <c r="S198" s="236"/>
      <c r="T198" s="236"/>
      <c r="U198" s="236"/>
      <c r="V198" s="238"/>
      <c r="W198" s="238"/>
      <c r="X198" s="238"/>
      <c r="Y198" s="237"/>
      <c r="Z198" s="5"/>
      <c r="AA198" s="8"/>
    </row>
    <row r="199" spans="1:28" ht="12" outlineLevel="7">
      <c r="A199" s="230"/>
      <c r="B199" s="231"/>
      <c r="C199" s="231"/>
      <c r="D199" s="231"/>
      <c r="E199" s="231"/>
      <c r="F199" s="232"/>
      <c r="G199" s="232"/>
      <c r="H199" s="237"/>
      <c r="I199" s="233" t="s">
        <v>525</v>
      </c>
      <c r="J199" s="234"/>
      <c r="K199" s="235"/>
      <c r="L199" s="235"/>
      <c r="M199" s="236">
        <v>4.5</v>
      </c>
      <c r="N199" s="263"/>
      <c r="O199" s="238"/>
      <c r="P199" s="234"/>
      <c r="Q199" s="234"/>
      <c r="R199" s="236"/>
      <c r="S199" s="236"/>
      <c r="T199" s="236"/>
      <c r="U199" s="236"/>
      <c r="V199" s="238"/>
      <c r="W199" s="238"/>
      <c r="X199" s="238"/>
      <c r="Y199" s="237"/>
      <c r="Z199" s="5"/>
      <c r="AA199" s="8"/>
    </row>
    <row r="200" spans="1:28" ht="12" outlineLevel="7">
      <c r="A200" s="230"/>
      <c r="B200" s="231"/>
      <c r="C200" s="231"/>
      <c r="D200" s="231"/>
      <c r="E200" s="231"/>
      <c r="F200" s="232"/>
      <c r="G200" s="232"/>
      <c r="H200" s="237"/>
      <c r="I200" s="233" t="s">
        <v>526</v>
      </c>
      <c r="J200" s="234"/>
      <c r="K200" s="235"/>
      <c r="L200" s="235"/>
      <c r="M200" s="236">
        <v>3</v>
      </c>
      <c r="N200" s="263"/>
      <c r="O200" s="238"/>
      <c r="P200" s="234"/>
      <c r="Q200" s="234"/>
      <c r="R200" s="236"/>
      <c r="S200" s="236"/>
      <c r="T200" s="236"/>
      <c r="U200" s="236"/>
      <c r="V200" s="238"/>
      <c r="W200" s="238"/>
      <c r="X200" s="238"/>
      <c r="Y200" s="237"/>
      <c r="Z200" s="5"/>
      <c r="AA200" s="8"/>
    </row>
    <row r="201" spans="1:28" ht="12" outlineLevel="7">
      <c r="A201" s="230"/>
      <c r="B201" s="231"/>
      <c r="C201" s="231"/>
      <c r="D201" s="231"/>
      <c r="E201" s="231"/>
      <c r="F201" s="232"/>
      <c r="G201" s="232"/>
      <c r="H201" s="237"/>
      <c r="I201" s="233" t="s">
        <v>527</v>
      </c>
      <c r="J201" s="234"/>
      <c r="K201" s="235"/>
      <c r="L201" s="235"/>
      <c r="M201" s="236">
        <v>0.92</v>
      </c>
      <c r="N201" s="263"/>
      <c r="O201" s="238"/>
      <c r="P201" s="234"/>
      <c r="Q201" s="234"/>
      <c r="R201" s="236"/>
      <c r="S201" s="236"/>
      <c r="T201" s="236"/>
      <c r="U201" s="236"/>
      <c r="V201" s="238"/>
      <c r="W201" s="238"/>
      <c r="X201" s="238"/>
      <c r="Y201" s="237"/>
      <c r="Z201" s="5"/>
      <c r="AA201" s="8"/>
    </row>
    <row r="202" spans="1:28" ht="12" outlineLevel="7">
      <c r="A202" s="230"/>
      <c r="B202" s="231"/>
      <c r="C202" s="231"/>
      <c r="D202" s="231"/>
      <c r="E202" s="231"/>
      <c r="F202" s="232"/>
      <c r="G202" s="232"/>
      <c r="H202" s="237"/>
      <c r="I202" s="233" t="s">
        <v>528</v>
      </c>
      <c r="J202" s="234"/>
      <c r="K202" s="235"/>
      <c r="L202" s="235"/>
      <c r="M202" s="236">
        <v>0.8</v>
      </c>
      <c r="N202" s="263"/>
      <c r="O202" s="238"/>
      <c r="P202" s="234"/>
      <c r="Q202" s="234"/>
      <c r="R202" s="236"/>
      <c r="S202" s="236"/>
      <c r="T202" s="236"/>
      <c r="U202" s="236"/>
      <c r="V202" s="238"/>
      <c r="W202" s="238"/>
      <c r="X202" s="238"/>
      <c r="Y202" s="237"/>
      <c r="Z202" s="5"/>
      <c r="AA202" s="8"/>
    </row>
    <row r="203" spans="1:28" ht="12" outlineLevel="7">
      <c r="A203" s="230"/>
      <c r="B203" s="231"/>
      <c r="C203" s="231"/>
      <c r="D203" s="231"/>
      <c r="E203" s="231"/>
      <c r="F203" s="232"/>
      <c r="G203" s="232"/>
      <c r="H203" s="237"/>
      <c r="I203" s="233" t="s">
        <v>529</v>
      </c>
      <c r="J203" s="234"/>
      <c r="K203" s="235"/>
      <c r="L203" s="235"/>
      <c r="M203" s="236">
        <v>1.42</v>
      </c>
      <c r="N203" s="263"/>
      <c r="O203" s="238"/>
      <c r="P203" s="234"/>
      <c r="Q203" s="234"/>
      <c r="R203" s="236"/>
      <c r="S203" s="236"/>
      <c r="T203" s="236"/>
      <c r="U203" s="236"/>
      <c r="V203" s="238"/>
      <c r="W203" s="238"/>
      <c r="X203" s="238"/>
      <c r="Y203" s="237"/>
      <c r="Z203" s="5"/>
      <c r="AA203" s="8"/>
    </row>
    <row r="204" spans="1:28" ht="7.5" customHeight="1" outlineLevel="7">
      <c r="A204" s="8"/>
      <c r="B204" s="184"/>
      <c r="C204" s="183"/>
      <c r="D204" s="183"/>
      <c r="E204" s="183"/>
      <c r="F204" s="11"/>
      <c r="G204" s="11"/>
      <c r="H204" s="11"/>
      <c r="I204" s="190"/>
      <c r="J204" s="191"/>
      <c r="K204" s="192"/>
      <c r="L204" s="192"/>
      <c r="M204" s="193"/>
      <c r="N204" s="264"/>
      <c r="O204" s="141"/>
      <c r="P204" s="191"/>
      <c r="Q204" s="191"/>
      <c r="R204" s="147"/>
      <c r="S204" s="147"/>
      <c r="T204" s="147"/>
      <c r="U204" s="147"/>
      <c r="V204" s="141"/>
      <c r="W204" s="141"/>
      <c r="X204" s="141"/>
      <c r="Y204" s="9"/>
      <c r="Z204" s="5"/>
      <c r="AA204" s="8"/>
    </row>
    <row r="205" spans="1:28" outlineLevel="6">
      <c r="B205" s="5"/>
      <c r="C205" s="5"/>
      <c r="D205" s="5"/>
      <c r="E205" s="5"/>
      <c r="F205" s="5"/>
      <c r="G205" s="5"/>
      <c r="H205" s="5"/>
      <c r="I205" s="5"/>
      <c r="J205" s="5"/>
      <c r="K205" s="5"/>
      <c r="L205" s="5"/>
      <c r="M205" s="5"/>
      <c r="N205" s="265"/>
      <c r="O205" s="8"/>
      <c r="P205" s="5"/>
      <c r="Q205" s="5"/>
      <c r="R205" s="5"/>
      <c r="S205" s="5"/>
      <c r="T205" s="5"/>
      <c r="U205" s="5"/>
      <c r="V205" s="5"/>
      <c r="W205" s="8"/>
      <c r="X205" s="8"/>
      <c r="Y205" s="8"/>
    </row>
    <row r="206" spans="1:28" ht="13" outlineLevel="5">
      <c r="A206" s="177" t="s">
        <v>288</v>
      </c>
      <c r="B206" s="224">
        <v>6</v>
      </c>
      <c r="C206" s="225"/>
      <c r="D206" s="225"/>
      <c r="E206" s="225"/>
      <c r="F206" s="181"/>
      <c r="G206" s="181"/>
      <c r="H206" s="181"/>
      <c r="I206" s="226" t="s">
        <v>289</v>
      </c>
      <c r="J206" s="227"/>
      <c r="K206" s="228"/>
      <c r="L206" s="228"/>
      <c r="M206" s="228"/>
      <c r="N206" s="260"/>
      <c r="O206" s="179">
        <f>SUBTOTAL(9,O207:O217)</f>
        <v>0</v>
      </c>
      <c r="P206" s="227" t="s">
        <v>374</v>
      </c>
      <c r="Q206" s="227"/>
      <c r="R206" s="228"/>
      <c r="S206" s="180">
        <f>SUBTOTAL(9,S207:S217)</f>
        <v>0</v>
      </c>
      <c r="T206" s="228"/>
      <c r="U206" s="180">
        <f>SUBTOTAL(9,U207:U217)</f>
        <v>0</v>
      </c>
      <c r="V206" s="229"/>
      <c r="W206" s="179">
        <f>SUBTOTAL(9,W207:W217)</f>
        <v>0</v>
      </c>
      <c r="X206" s="179">
        <f>SUBTOTAL(9,X207:X217)</f>
        <v>0</v>
      </c>
      <c r="Y206" s="177"/>
      <c r="Z206" s="5"/>
      <c r="AA206" s="8"/>
      <c r="AB206" s="8"/>
    </row>
    <row r="207" spans="1:28" ht="13" outlineLevel="6">
      <c r="B207" s="184"/>
      <c r="C207" s="185"/>
      <c r="D207" s="96" t="s">
        <v>530</v>
      </c>
      <c r="E207" s="96"/>
      <c r="F207" s="97"/>
      <c r="G207" s="97"/>
      <c r="H207" s="97" t="s">
        <v>531</v>
      </c>
      <c r="I207" s="98" t="s">
        <v>532</v>
      </c>
      <c r="J207" s="99" t="s">
        <v>501</v>
      </c>
      <c r="K207" s="100">
        <v>1</v>
      </c>
      <c r="L207" s="100">
        <v>0</v>
      </c>
      <c r="M207" s="100">
        <v>1</v>
      </c>
      <c r="N207" s="261"/>
      <c r="O207" s="101">
        <f>M207*N207</f>
        <v>0</v>
      </c>
      <c r="P207" s="99" t="s">
        <v>402</v>
      </c>
      <c r="Q207" s="99" t="s">
        <v>123</v>
      </c>
      <c r="R207" s="100"/>
      <c r="S207" s="100">
        <f>M207*R207</f>
        <v>0</v>
      </c>
      <c r="T207" s="100"/>
      <c r="U207" s="100">
        <f>M207*T207</f>
        <v>0</v>
      </c>
      <c r="V207" s="101">
        <v>21</v>
      </c>
      <c r="W207" s="101">
        <f>O207*(V207/100)</f>
        <v>0</v>
      </c>
      <c r="X207" s="101">
        <f>O207+W207</f>
        <v>0</v>
      </c>
      <c r="Y207" s="102"/>
      <c r="Z207" s="8"/>
      <c r="AA207" s="8"/>
      <c r="AB207" s="8"/>
    </row>
    <row r="208" spans="1:28" ht="4.5" customHeight="1" outlineLevel="6">
      <c r="B208" s="184"/>
      <c r="C208" s="186"/>
      <c r="D208" s="186"/>
      <c r="E208" s="186"/>
      <c r="F208" s="9"/>
      <c r="G208" s="9"/>
      <c r="H208" s="9"/>
      <c r="I208" s="189"/>
      <c r="J208" s="191"/>
      <c r="K208" s="147"/>
      <c r="L208" s="147"/>
      <c r="M208" s="147"/>
      <c r="N208" s="262"/>
      <c r="O208" s="141"/>
      <c r="P208" s="191"/>
      <c r="Q208" s="191"/>
      <c r="R208" s="147"/>
      <c r="S208" s="147"/>
      <c r="T208" s="147"/>
      <c r="U208" s="147"/>
      <c r="V208" s="141"/>
      <c r="W208" s="141"/>
      <c r="X208" s="141"/>
      <c r="Y208" s="9"/>
      <c r="Z208" s="8"/>
      <c r="AA208" s="8"/>
      <c r="AB208" s="8"/>
    </row>
    <row r="209" spans="1:28" ht="12" outlineLevel="7">
      <c r="A209" s="230"/>
      <c r="B209" s="231"/>
      <c r="C209" s="231"/>
      <c r="D209" s="231"/>
      <c r="E209" s="231"/>
      <c r="F209" s="232"/>
      <c r="G209" s="232"/>
      <c r="H209" s="237" t="s">
        <v>18</v>
      </c>
      <c r="I209" s="233" t="s">
        <v>533</v>
      </c>
      <c r="J209" s="234"/>
      <c r="K209" s="235"/>
      <c r="L209" s="235"/>
      <c r="M209" s="236">
        <v>0</v>
      </c>
      <c r="N209" s="263"/>
      <c r="O209" s="238"/>
      <c r="P209" s="234"/>
      <c r="Q209" s="234"/>
      <c r="R209" s="236"/>
      <c r="S209" s="236"/>
      <c r="T209" s="236"/>
      <c r="U209" s="236"/>
      <c r="V209" s="238"/>
      <c r="W209" s="238"/>
      <c r="X209" s="238"/>
      <c r="Y209" s="237"/>
      <c r="Z209" s="5"/>
      <c r="AA209" s="8"/>
    </row>
    <row r="210" spans="1:28" ht="12" outlineLevel="7">
      <c r="A210" s="230"/>
      <c r="B210" s="231"/>
      <c r="C210" s="231"/>
      <c r="D210" s="231"/>
      <c r="E210" s="231"/>
      <c r="F210" s="232"/>
      <c r="G210" s="232"/>
      <c r="H210" s="237"/>
      <c r="I210" s="233" t="s">
        <v>534</v>
      </c>
      <c r="J210" s="234"/>
      <c r="K210" s="235"/>
      <c r="L210" s="235"/>
      <c r="M210" s="236">
        <v>1</v>
      </c>
      <c r="N210" s="263"/>
      <c r="O210" s="238"/>
      <c r="P210" s="234"/>
      <c r="Q210" s="234"/>
      <c r="R210" s="236"/>
      <c r="S210" s="236"/>
      <c r="T210" s="236"/>
      <c r="U210" s="236"/>
      <c r="V210" s="238"/>
      <c r="W210" s="238"/>
      <c r="X210" s="238"/>
      <c r="Y210" s="237"/>
      <c r="Z210" s="5"/>
      <c r="AA210" s="8"/>
    </row>
    <row r="211" spans="1:28" ht="7.5" customHeight="1" outlineLevel="7">
      <c r="A211" s="8"/>
      <c r="B211" s="184"/>
      <c r="C211" s="183"/>
      <c r="D211" s="183"/>
      <c r="E211" s="183"/>
      <c r="F211" s="11"/>
      <c r="G211" s="11"/>
      <c r="H211" s="11"/>
      <c r="I211" s="190"/>
      <c r="J211" s="191"/>
      <c r="K211" s="192"/>
      <c r="L211" s="192"/>
      <c r="M211" s="193"/>
      <c r="N211" s="264"/>
      <c r="O211" s="141"/>
      <c r="P211" s="191"/>
      <c r="Q211" s="191"/>
      <c r="R211" s="147"/>
      <c r="S211" s="147"/>
      <c r="T211" s="147"/>
      <c r="U211" s="147"/>
      <c r="V211" s="141"/>
      <c r="W211" s="141"/>
      <c r="X211" s="141"/>
      <c r="Y211" s="9"/>
      <c r="Z211" s="5"/>
      <c r="AA211" s="8"/>
    </row>
    <row r="212" spans="1:28" ht="13" outlineLevel="6">
      <c r="B212" s="184"/>
      <c r="C212" s="185"/>
      <c r="D212" s="96" t="s">
        <v>535</v>
      </c>
      <c r="E212" s="96"/>
      <c r="F212" s="97"/>
      <c r="G212" s="97"/>
      <c r="H212" s="97" t="s">
        <v>536</v>
      </c>
      <c r="I212" s="98" t="s">
        <v>537</v>
      </c>
      <c r="J212" s="99" t="s">
        <v>501</v>
      </c>
      <c r="K212" s="100">
        <v>1</v>
      </c>
      <c r="L212" s="100">
        <v>0</v>
      </c>
      <c r="M212" s="100">
        <v>1</v>
      </c>
      <c r="N212" s="261"/>
      <c r="O212" s="101">
        <f>M212*N212</f>
        <v>0</v>
      </c>
      <c r="P212" s="99" t="s">
        <v>402</v>
      </c>
      <c r="Q212" s="99" t="s">
        <v>123</v>
      </c>
      <c r="R212" s="100"/>
      <c r="S212" s="100">
        <f>M212*R212</f>
        <v>0</v>
      </c>
      <c r="T212" s="100"/>
      <c r="U212" s="100">
        <f>M212*T212</f>
        <v>0</v>
      </c>
      <c r="V212" s="101">
        <v>21</v>
      </c>
      <c r="W212" s="101">
        <f>O212*(V212/100)</f>
        <v>0</v>
      </c>
      <c r="X212" s="101">
        <f>O212+W212</f>
        <v>0</v>
      </c>
      <c r="Y212" s="102"/>
      <c r="Z212" s="8"/>
      <c r="AA212" s="8"/>
      <c r="AB212" s="8"/>
    </row>
    <row r="213" spans="1:28" ht="4.5" customHeight="1" outlineLevel="6">
      <c r="B213" s="184"/>
      <c r="C213" s="186"/>
      <c r="D213" s="186"/>
      <c r="E213" s="186"/>
      <c r="F213" s="9"/>
      <c r="G213" s="9"/>
      <c r="H213" s="9"/>
      <c r="I213" s="189"/>
      <c r="J213" s="191"/>
      <c r="K213" s="147"/>
      <c r="L213" s="147"/>
      <c r="M213" s="147"/>
      <c r="N213" s="262"/>
      <c r="O213" s="141"/>
      <c r="P213" s="191"/>
      <c r="Q213" s="191"/>
      <c r="R213" s="147"/>
      <c r="S213" s="147"/>
      <c r="T213" s="147"/>
      <c r="U213" s="147"/>
      <c r="V213" s="141"/>
      <c r="W213" s="141"/>
      <c r="X213" s="141"/>
      <c r="Y213" s="9"/>
      <c r="Z213" s="8"/>
      <c r="AA213" s="8"/>
      <c r="AB213" s="8"/>
    </row>
    <row r="214" spans="1:28" ht="12" outlineLevel="7">
      <c r="A214" s="230"/>
      <c r="B214" s="231"/>
      <c r="C214" s="231"/>
      <c r="D214" s="231"/>
      <c r="E214" s="231"/>
      <c r="F214" s="232"/>
      <c r="G214" s="232"/>
      <c r="H214" s="237" t="s">
        <v>18</v>
      </c>
      <c r="I214" s="233" t="s">
        <v>533</v>
      </c>
      <c r="J214" s="234"/>
      <c r="K214" s="235"/>
      <c r="L214" s="235"/>
      <c r="M214" s="236">
        <v>0</v>
      </c>
      <c r="N214" s="263"/>
      <c r="O214" s="238"/>
      <c r="P214" s="234"/>
      <c r="Q214" s="234"/>
      <c r="R214" s="236"/>
      <c r="S214" s="236"/>
      <c r="T214" s="236"/>
      <c r="U214" s="236"/>
      <c r="V214" s="238"/>
      <c r="W214" s="238"/>
      <c r="X214" s="238"/>
      <c r="Y214" s="237"/>
      <c r="Z214" s="5"/>
      <c r="AA214" s="8"/>
    </row>
    <row r="215" spans="1:28" ht="12" outlineLevel="7">
      <c r="A215" s="230"/>
      <c r="B215" s="231"/>
      <c r="C215" s="231"/>
      <c r="D215" s="231"/>
      <c r="E215" s="231"/>
      <c r="F215" s="232"/>
      <c r="G215" s="232"/>
      <c r="H215" s="237"/>
      <c r="I215" s="233" t="s">
        <v>538</v>
      </c>
      <c r="J215" s="234"/>
      <c r="K215" s="235"/>
      <c r="L215" s="235"/>
      <c r="M215" s="236">
        <v>1</v>
      </c>
      <c r="N215" s="263"/>
      <c r="O215" s="238"/>
      <c r="P215" s="234"/>
      <c r="Q215" s="234"/>
      <c r="R215" s="236"/>
      <c r="S215" s="236"/>
      <c r="T215" s="236"/>
      <c r="U215" s="236"/>
      <c r="V215" s="238"/>
      <c r="W215" s="238"/>
      <c r="X215" s="238"/>
      <c r="Y215" s="237"/>
      <c r="Z215" s="5"/>
      <c r="AA215" s="8"/>
    </row>
    <row r="216" spans="1:28" ht="7.5" customHeight="1" outlineLevel="7">
      <c r="A216" s="8"/>
      <c r="B216" s="184"/>
      <c r="C216" s="183"/>
      <c r="D216" s="183"/>
      <c r="E216" s="183"/>
      <c r="F216" s="11"/>
      <c r="G216" s="11"/>
      <c r="H216" s="11"/>
      <c r="I216" s="190"/>
      <c r="J216" s="191"/>
      <c r="K216" s="192"/>
      <c r="L216" s="192"/>
      <c r="M216" s="193"/>
      <c r="N216" s="264"/>
      <c r="O216" s="141"/>
      <c r="P216" s="191"/>
      <c r="Q216" s="191"/>
      <c r="R216" s="147"/>
      <c r="S216" s="147"/>
      <c r="T216" s="147"/>
      <c r="U216" s="147"/>
      <c r="V216" s="141"/>
      <c r="W216" s="141"/>
      <c r="X216" s="141"/>
      <c r="Y216" s="9"/>
      <c r="Z216" s="5"/>
      <c r="AA216" s="8"/>
    </row>
    <row r="217" spans="1:28" outlineLevel="6">
      <c r="B217" s="5"/>
      <c r="C217" s="5"/>
      <c r="D217" s="5"/>
      <c r="E217" s="5"/>
      <c r="F217" s="5"/>
      <c r="G217" s="5"/>
      <c r="H217" s="5"/>
      <c r="I217" s="5"/>
      <c r="J217" s="5"/>
      <c r="K217" s="5"/>
      <c r="L217" s="5"/>
      <c r="M217" s="5"/>
      <c r="N217" s="265"/>
      <c r="O217" s="8"/>
      <c r="P217" s="5"/>
      <c r="Q217" s="5"/>
      <c r="R217" s="5"/>
      <c r="S217" s="5"/>
      <c r="T217" s="5"/>
      <c r="U217" s="5"/>
      <c r="V217" s="5"/>
      <c r="W217" s="8"/>
      <c r="X217" s="8"/>
      <c r="Y217" s="8"/>
    </row>
    <row r="218" spans="1:28" ht="13" outlineLevel="4">
      <c r="A218" s="172" t="s">
        <v>290</v>
      </c>
      <c r="B218" s="218">
        <v>5</v>
      </c>
      <c r="C218" s="219"/>
      <c r="D218" s="219"/>
      <c r="E218" s="219"/>
      <c r="F218" s="176"/>
      <c r="G218" s="176"/>
      <c r="H218" s="176"/>
      <c r="I218" s="220" t="s">
        <v>291</v>
      </c>
      <c r="J218" s="221"/>
      <c r="K218" s="222"/>
      <c r="L218" s="222"/>
      <c r="M218" s="222"/>
      <c r="N218" s="259"/>
      <c r="O218" s="174">
        <f>SUBTOTAL(9,O219:O249)</f>
        <v>0</v>
      </c>
      <c r="P218" s="221" t="s">
        <v>373</v>
      </c>
      <c r="Q218" s="221"/>
      <c r="R218" s="222"/>
      <c r="S218" s="175">
        <f>SUBTOTAL(9,S219:S249)</f>
        <v>0.95139720000000016</v>
      </c>
      <c r="T218" s="222"/>
      <c r="U218" s="175">
        <f>SUBTOTAL(9,U219:U249)</f>
        <v>0</v>
      </c>
      <c r="V218" s="223"/>
      <c r="W218" s="174">
        <f>SUBTOTAL(9,W219:W249)</f>
        <v>0</v>
      </c>
      <c r="X218" s="174">
        <f>SUBTOTAL(9,X219:X249)</f>
        <v>0</v>
      </c>
      <c r="Y218" s="172"/>
      <c r="Z218" s="5"/>
      <c r="AA218" s="8"/>
      <c r="AB218" s="8"/>
    </row>
    <row r="219" spans="1:28" ht="13" outlineLevel="5">
      <c r="A219" s="177" t="s">
        <v>292</v>
      </c>
      <c r="B219" s="224">
        <v>6</v>
      </c>
      <c r="C219" s="225"/>
      <c r="D219" s="225"/>
      <c r="E219" s="225"/>
      <c r="F219" s="181"/>
      <c r="G219" s="181"/>
      <c r="H219" s="181"/>
      <c r="I219" s="226" t="s">
        <v>293</v>
      </c>
      <c r="J219" s="227"/>
      <c r="K219" s="228"/>
      <c r="L219" s="228"/>
      <c r="M219" s="228"/>
      <c r="N219" s="260"/>
      <c r="O219" s="179">
        <f>SUBTOTAL(9,O220:O249)</f>
        <v>0</v>
      </c>
      <c r="P219" s="227" t="s">
        <v>374</v>
      </c>
      <c r="Q219" s="227"/>
      <c r="R219" s="228"/>
      <c r="S219" s="180">
        <f>SUBTOTAL(9,S220:S249)</f>
        <v>0.95139720000000016</v>
      </c>
      <c r="T219" s="228"/>
      <c r="U219" s="180">
        <f>SUBTOTAL(9,U220:U249)</f>
        <v>0</v>
      </c>
      <c r="V219" s="229"/>
      <c r="W219" s="179">
        <f>SUBTOTAL(9,W220:W249)</f>
        <v>0</v>
      </c>
      <c r="X219" s="179">
        <f>SUBTOTAL(9,X220:X249)</f>
        <v>0</v>
      </c>
      <c r="Y219" s="177"/>
      <c r="Z219" s="5"/>
      <c r="AA219" s="8"/>
      <c r="AB219" s="8"/>
    </row>
    <row r="220" spans="1:28" ht="13" outlineLevel="6">
      <c r="B220" s="184"/>
      <c r="C220" s="185"/>
      <c r="D220" s="96" t="s">
        <v>539</v>
      </c>
      <c r="E220" s="96"/>
      <c r="F220" s="97"/>
      <c r="G220" s="97"/>
      <c r="H220" s="97" t="s">
        <v>540</v>
      </c>
      <c r="I220" s="98" t="s">
        <v>541</v>
      </c>
      <c r="J220" s="99" t="s">
        <v>383</v>
      </c>
      <c r="K220" s="100">
        <v>0.34000000000000008</v>
      </c>
      <c r="L220" s="100">
        <v>0</v>
      </c>
      <c r="M220" s="100">
        <v>0.34000000000000008</v>
      </c>
      <c r="N220" s="261"/>
      <c r="O220" s="101">
        <f>M220*N220</f>
        <v>0</v>
      </c>
      <c r="P220" s="99" t="s">
        <v>379</v>
      </c>
      <c r="Q220" s="99" t="s">
        <v>122</v>
      </c>
      <c r="R220" s="100">
        <v>2.5018799999999999</v>
      </c>
      <c r="S220" s="100">
        <f>M220*R220</f>
        <v>0.85063920000000015</v>
      </c>
      <c r="T220" s="100"/>
      <c r="U220" s="100">
        <f>M220*T220</f>
        <v>0</v>
      </c>
      <c r="V220" s="101">
        <v>21</v>
      </c>
      <c r="W220" s="101">
        <f>O220*(V220/100)</f>
        <v>0</v>
      </c>
      <c r="X220" s="101">
        <f>O220+W220</f>
        <v>0</v>
      </c>
      <c r="Y220" s="102"/>
      <c r="Z220" s="8"/>
      <c r="AA220" s="8"/>
      <c r="AB220" s="8"/>
    </row>
    <row r="221" spans="1:28" ht="4.5" customHeight="1" outlineLevel="6">
      <c r="B221" s="184"/>
      <c r="C221" s="186"/>
      <c r="D221" s="186"/>
      <c r="E221" s="186"/>
      <c r="F221" s="9"/>
      <c r="G221" s="9"/>
      <c r="H221" s="9"/>
      <c r="I221" s="189"/>
      <c r="J221" s="191"/>
      <c r="K221" s="147"/>
      <c r="L221" s="147"/>
      <c r="M221" s="147"/>
      <c r="N221" s="262"/>
      <c r="O221" s="141"/>
      <c r="P221" s="191"/>
      <c r="Q221" s="191"/>
      <c r="R221" s="147"/>
      <c r="S221" s="147"/>
      <c r="T221" s="147"/>
      <c r="U221" s="147"/>
      <c r="V221" s="141"/>
      <c r="W221" s="141"/>
      <c r="X221" s="141"/>
      <c r="Y221" s="9"/>
      <c r="Z221" s="8"/>
      <c r="AA221" s="8"/>
      <c r="AB221" s="8"/>
    </row>
    <row r="222" spans="1:28" ht="12" outlineLevel="7">
      <c r="A222" s="230"/>
      <c r="B222" s="231"/>
      <c r="C222" s="231"/>
      <c r="D222" s="231"/>
      <c r="E222" s="231"/>
      <c r="F222" s="232"/>
      <c r="G222" s="232"/>
      <c r="H222" s="237" t="s">
        <v>18</v>
      </c>
      <c r="I222" s="233" t="s">
        <v>542</v>
      </c>
      <c r="J222" s="234"/>
      <c r="K222" s="235"/>
      <c r="L222" s="235"/>
      <c r="M222" s="236">
        <v>0.06</v>
      </c>
      <c r="N222" s="263"/>
      <c r="O222" s="238"/>
      <c r="P222" s="234"/>
      <c r="Q222" s="234"/>
      <c r="R222" s="236"/>
      <c r="S222" s="236"/>
      <c r="T222" s="236"/>
      <c r="U222" s="236"/>
      <c r="V222" s="238"/>
      <c r="W222" s="238"/>
      <c r="X222" s="238"/>
      <c r="Y222" s="237"/>
      <c r="Z222" s="5"/>
      <c r="AA222" s="8"/>
    </row>
    <row r="223" spans="1:28" ht="12" outlineLevel="7">
      <c r="A223" s="230"/>
      <c r="B223" s="231"/>
      <c r="C223" s="231"/>
      <c r="D223" s="231"/>
      <c r="E223" s="231"/>
      <c r="F223" s="232"/>
      <c r="G223" s="232"/>
      <c r="H223" s="237"/>
      <c r="I223" s="233" t="s">
        <v>543</v>
      </c>
      <c r="J223" s="234"/>
      <c r="K223" s="235"/>
      <c r="L223" s="235"/>
      <c r="M223" s="236">
        <v>0.09</v>
      </c>
      <c r="N223" s="263"/>
      <c r="O223" s="238"/>
      <c r="P223" s="234"/>
      <c r="Q223" s="234"/>
      <c r="R223" s="236"/>
      <c r="S223" s="236"/>
      <c r="T223" s="236"/>
      <c r="U223" s="236"/>
      <c r="V223" s="238"/>
      <c r="W223" s="238"/>
      <c r="X223" s="238"/>
      <c r="Y223" s="237"/>
      <c r="Z223" s="5"/>
      <c r="AA223" s="8"/>
    </row>
    <row r="224" spans="1:28" ht="12" outlineLevel="7">
      <c r="A224" s="230"/>
      <c r="B224" s="231"/>
      <c r="C224" s="231"/>
      <c r="D224" s="231"/>
      <c r="E224" s="231"/>
      <c r="F224" s="232"/>
      <c r="G224" s="232"/>
      <c r="H224" s="237"/>
      <c r="I224" s="233" t="s">
        <v>544</v>
      </c>
      <c r="J224" s="234"/>
      <c r="K224" s="235"/>
      <c r="L224" s="235"/>
      <c r="M224" s="236">
        <v>0.1</v>
      </c>
      <c r="N224" s="263"/>
      <c r="O224" s="238"/>
      <c r="P224" s="234"/>
      <c r="Q224" s="234"/>
      <c r="R224" s="236"/>
      <c r="S224" s="236"/>
      <c r="T224" s="236"/>
      <c r="U224" s="236"/>
      <c r="V224" s="238"/>
      <c r="W224" s="238"/>
      <c r="X224" s="238"/>
      <c r="Y224" s="237"/>
      <c r="Z224" s="5"/>
      <c r="AA224" s="8"/>
    </row>
    <row r="225" spans="1:28" ht="12" outlineLevel="7">
      <c r="A225" s="230"/>
      <c r="B225" s="231"/>
      <c r="C225" s="231"/>
      <c r="D225" s="231"/>
      <c r="E225" s="231"/>
      <c r="F225" s="232"/>
      <c r="G225" s="232"/>
      <c r="H225" s="237"/>
      <c r="I225" s="233" t="s">
        <v>545</v>
      </c>
      <c r="J225" s="234"/>
      <c r="K225" s="235"/>
      <c r="L225" s="235"/>
      <c r="M225" s="236">
        <v>0.03</v>
      </c>
      <c r="N225" s="263"/>
      <c r="O225" s="238"/>
      <c r="P225" s="234"/>
      <c r="Q225" s="234"/>
      <c r="R225" s="236"/>
      <c r="S225" s="236"/>
      <c r="T225" s="236"/>
      <c r="U225" s="236"/>
      <c r="V225" s="238"/>
      <c r="W225" s="238"/>
      <c r="X225" s="238"/>
      <c r="Y225" s="237"/>
      <c r="Z225" s="5"/>
      <c r="AA225" s="8"/>
    </row>
    <row r="226" spans="1:28" ht="12" outlineLevel="7">
      <c r="A226" s="230"/>
      <c r="B226" s="231"/>
      <c r="C226" s="231"/>
      <c r="D226" s="231"/>
      <c r="E226" s="231"/>
      <c r="F226" s="232"/>
      <c r="G226" s="232"/>
      <c r="H226" s="237"/>
      <c r="I226" s="233" t="s">
        <v>546</v>
      </c>
      <c r="J226" s="234"/>
      <c r="K226" s="235"/>
      <c r="L226" s="235"/>
      <c r="M226" s="236">
        <v>0.03</v>
      </c>
      <c r="N226" s="263"/>
      <c r="O226" s="238"/>
      <c r="P226" s="234"/>
      <c r="Q226" s="234"/>
      <c r="R226" s="236"/>
      <c r="S226" s="236"/>
      <c r="T226" s="236"/>
      <c r="U226" s="236"/>
      <c r="V226" s="238"/>
      <c r="W226" s="238"/>
      <c r="X226" s="238"/>
      <c r="Y226" s="237"/>
      <c r="Z226" s="5"/>
      <c r="AA226" s="8"/>
    </row>
    <row r="227" spans="1:28" ht="12" outlineLevel="7">
      <c r="A227" s="230"/>
      <c r="B227" s="231"/>
      <c r="C227" s="231"/>
      <c r="D227" s="231"/>
      <c r="E227" s="231"/>
      <c r="F227" s="232"/>
      <c r="G227" s="232"/>
      <c r="H227" s="237"/>
      <c r="I227" s="233" t="s">
        <v>547</v>
      </c>
      <c r="J227" s="234"/>
      <c r="K227" s="235"/>
      <c r="L227" s="235"/>
      <c r="M227" s="236">
        <v>0.03</v>
      </c>
      <c r="N227" s="263"/>
      <c r="O227" s="238"/>
      <c r="P227" s="234"/>
      <c r="Q227" s="234"/>
      <c r="R227" s="236"/>
      <c r="S227" s="236"/>
      <c r="T227" s="236"/>
      <c r="U227" s="236"/>
      <c r="V227" s="238"/>
      <c r="W227" s="238"/>
      <c r="X227" s="238"/>
      <c r="Y227" s="237"/>
      <c r="Z227" s="5"/>
      <c r="AA227" s="8"/>
    </row>
    <row r="228" spans="1:28" ht="7.5" customHeight="1" outlineLevel="7">
      <c r="A228" s="8"/>
      <c r="B228" s="184"/>
      <c r="C228" s="183"/>
      <c r="D228" s="183"/>
      <c r="E228" s="183"/>
      <c r="F228" s="11"/>
      <c r="G228" s="11"/>
      <c r="H228" s="11"/>
      <c r="I228" s="190"/>
      <c r="J228" s="191"/>
      <c r="K228" s="192"/>
      <c r="L228" s="192"/>
      <c r="M228" s="193"/>
      <c r="N228" s="264"/>
      <c r="O228" s="141"/>
      <c r="P228" s="191"/>
      <c r="Q228" s="191"/>
      <c r="R228" s="147"/>
      <c r="S228" s="147"/>
      <c r="T228" s="147"/>
      <c r="U228" s="147"/>
      <c r="V228" s="141"/>
      <c r="W228" s="141"/>
      <c r="X228" s="141"/>
      <c r="Y228" s="9"/>
      <c r="Z228" s="5"/>
      <c r="AA228" s="8"/>
    </row>
    <row r="229" spans="1:28" ht="13" outlineLevel="6">
      <c r="B229" s="184"/>
      <c r="C229" s="185"/>
      <c r="D229" s="96" t="s">
        <v>548</v>
      </c>
      <c r="E229" s="96"/>
      <c r="F229" s="97"/>
      <c r="G229" s="97"/>
      <c r="H229" s="97" t="s">
        <v>549</v>
      </c>
      <c r="I229" s="98" t="s">
        <v>550</v>
      </c>
      <c r="J229" s="99" t="s">
        <v>409</v>
      </c>
      <c r="K229" s="100">
        <v>2.1</v>
      </c>
      <c r="L229" s="100">
        <v>0</v>
      </c>
      <c r="M229" s="100">
        <v>2.1</v>
      </c>
      <c r="N229" s="261"/>
      <c r="O229" s="101">
        <f>M229*N229</f>
        <v>0</v>
      </c>
      <c r="P229" s="99" t="s">
        <v>379</v>
      </c>
      <c r="Q229" s="99" t="s">
        <v>935</v>
      </c>
      <c r="R229" s="100">
        <v>1.42E-3</v>
      </c>
      <c r="S229" s="100">
        <f>M229*R229</f>
        <v>2.9820000000000003E-3</v>
      </c>
      <c r="T229" s="100"/>
      <c r="U229" s="100">
        <f>M229*T229</f>
        <v>0</v>
      </c>
      <c r="V229" s="101">
        <v>21</v>
      </c>
      <c r="W229" s="101">
        <f>O229*(V229/100)</f>
        <v>0</v>
      </c>
      <c r="X229" s="101">
        <f>O229+W229</f>
        <v>0</v>
      </c>
      <c r="Y229" s="102"/>
      <c r="Z229" s="8"/>
      <c r="AA229" s="8"/>
      <c r="AB229" s="8"/>
    </row>
    <row r="230" spans="1:28" ht="4.5" customHeight="1" outlineLevel="6">
      <c r="B230" s="184"/>
      <c r="C230" s="186"/>
      <c r="D230" s="186"/>
      <c r="E230" s="186"/>
      <c r="F230" s="9"/>
      <c r="G230" s="9"/>
      <c r="H230" s="9"/>
      <c r="I230" s="189"/>
      <c r="J230" s="191"/>
      <c r="K230" s="147"/>
      <c r="L230" s="147"/>
      <c r="M230" s="147"/>
      <c r="N230" s="262"/>
      <c r="O230" s="141"/>
      <c r="P230" s="191"/>
      <c r="Q230" s="191"/>
      <c r="R230" s="147"/>
      <c r="S230" s="147"/>
      <c r="T230" s="147"/>
      <c r="U230" s="147"/>
      <c r="V230" s="141"/>
      <c r="W230" s="141"/>
      <c r="X230" s="141"/>
      <c r="Y230" s="9"/>
      <c r="Z230" s="8"/>
      <c r="AA230" s="8"/>
      <c r="AB230" s="8"/>
    </row>
    <row r="231" spans="1:28" ht="12" outlineLevel="7">
      <c r="A231" s="230"/>
      <c r="B231" s="231"/>
      <c r="C231" s="231"/>
      <c r="D231" s="231"/>
      <c r="E231" s="231"/>
      <c r="F231" s="232"/>
      <c r="G231" s="232"/>
      <c r="H231" s="237" t="s">
        <v>18</v>
      </c>
      <c r="I231" s="233" t="s">
        <v>551</v>
      </c>
      <c r="J231" s="234"/>
      <c r="K231" s="235"/>
      <c r="L231" s="235"/>
      <c r="M231" s="236">
        <v>0.36</v>
      </c>
      <c r="N231" s="263"/>
      <c r="O231" s="238"/>
      <c r="P231" s="234"/>
      <c r="Q231" s="234"/>
      <c r="R231" s="236"/>
      <c r="S231" s="236"/>
      <c r="T231" s="236"/>
      <c r="U231" s="236"/>
      <c r="V231" s="238"/>
      <c r="W231" s="238"/>
      <c r="X231" s="238"/>
      <c r="Y231" s="237"/>
      <c r="Z231" s="5"/>
      <c r="AA231" s="8"/>
    </row>
    <row r="232" spans="1:28" ht="12" outlineLevel="7">
      <c r="A232" s="230"/>
      <c r="B232" s="231"/>
      <c r="C232" s="231"/>
      <c r="D232" s="231"/>
      <c r="E232" s="231"/>
      <c r="F232" s="232"/>
      <c r="G232" s="232"/>
      <c r="H232" s="237"/>
      <c r="I232" s="233" t="s">
        <v>552</v>
      </c>
      <c r="J232" s="234"/>
      <c r="K232" s="235"/>
      <c r="L232" s="235"/>
      <c r="M232" s="236">
        <v>0.51</v>
      </c>
      <c r="N232" s="263"/>
      <c r="O232" s="238"/>
      <c r="P232" s="234"/>
      <c r="Q232" s="234"/>
      <c r="R232" s="236"/>
      <c r="S232" s="236"/>
      <c r="T232" s="236"/>
      <c r="U232" s="236"/>
      <c r="V232" s="238"/>
      <c r="W232" s="238"/>
      <c r="X232" s="238"/>
      <c r="Y232" s="237"/>
      <c r="Z232" s="5"/>
      <c r="AA232" s="8"/>
    </row>
    <row r="233" spans="1:28" ht="12" outlineLevel="7">
      <c r="A233" s="230"/>
      <c r="B233" s="231"/>
      <c r="C233" s="231"/>
      <c r="D233" s="231"/>
      <c r="E233" s="231"/>
      <c r="F233" s="232"/>
      <c r="G233" s="232"/>
      <c r="H233" s="237"/>
      <c r="I233" s="233" t="s">
        <v>553</v>
      </c>
      <c r="J233" s="234"/>
      <c r="K233" s="235"/>
      <c r="L233" s="235"/>
      <c r="M233" s="236">
        <v>0.7</v>
      </c>
      <c r="N233" s="263"/>
      <c r="O233" s="238"/>
      <c r="P233" s="234"/>
      <c r="Q233" s="234"/>
      <c r="R233" s="236"/>
      <c r="S233" s="236"/>
      <c r="T233" s="236"/>
      <c r="U233" s="236"/>
      <c r="V233" s="238"/>
      <c r="W233" s="238"/>
      <c r="X233" s="238"/>
      <c r="Y233" s="237"/>
      <c r="Z233" s="5"/>
      <c r="AA233" s="8"/>
    </row>
    <row r="234" spans="1:28" ht="12" outlineLevel="7">
      <c r="A234" s="230"/>
      <c r="B234" s="231"/>
      <c r="C234" s="231"/>
      <c r="D234" s="231"/>
      <c r="E234" s="231"/>
      <c r="F234" s="232"/>
      <c r="G234" s="232"/>
      <c r="H234" s="237"/>
      <c r="I234" s="233" t="s">
        <v>554</v>
      </c>
      <c r="J234" s="234"/>
      <c r="K234" s="235"/>
      <c r="L234" s="235"/>
      <c r="M234" s="236">
        <v>0.12</v>
      </c>
      <c r="N234" s="263"/>
      <c r="O234" s="238"/>
      <c r="P234" s="234"/>
      <c r="Q234" s="234"/>
      <c r="R234" s="236"/>
      <c r="S234" s="236"/>
      <c r="T234" s="236"/>
      <c r="U234" s="236"/>
      <c r="V234" s="238"/>
      <c r="W234" s="238"/>
      <c r="X234" s="238"/>
      <c r="Y234" s="237"/>
      <c r="Z234" s="5"/>
      <c r="AA234" s="8"/>
    </row>
    <row r="235" spans="1:28" ht="12" outlineLevel="7">
      <c r="A235" s="230"/>
      <c r="B235" s="231"/>
      <c r="C235" s="231"/>
      <c r="D235" s="231"/>
      <c r="E235" s="231"/>
      <c r="F235" s="232"/>
      <c r="G235" s="232"/>
      <c r="H235" s="237"/>
      <c r="I235" s="233" t="s">
        <v>555</v>
      </c>
      <c r="J235" s="234"/>
      <c r="K235" s="235"/>
      <c r="L235" s="235"/>
      <c r="M235" s="236">
        <v>0.18</v>
      </c>
      <c r="N235" s="263"/>
      <c r="O235" s="238"/>
      <c r="P235" s="234"/>
      <c r="Q235" s="234"/>
      <c r="R235" s="236"/>
      <c r="S235" s="236"/>
      <c r="T235" s="236"/>
      <c r="U235" s="236"/>
      <c r="V235" s="238"/>
      <c r="W235" s="238"/>
      <c r="X235" s="238"/>
      <c r="Y235" s="237"/>
      <c r="Z235" s="5"/>
      <c r="AA235" s="8"/>
    </row>
    <row r="236" spans="1:28" ht="12" outlineLevel="7">
      <c r="A236" s="230"/>
      <c r="B236" s="231"/>
      <c r="C236" s="231"/>
      <c r="D236" s="231"/>
      <c r="E236" s="231"/>
      <c r="F236" s="232"/>
      <c r="G236" s="232"/>
      <c r="H236" s="237"/>
      <c r="I236" s="233" t="s">
        <v>556</v>
      </c>
      <c r="J236" s="234"/>
      <c r="K236" s="235"/>
      <c r="L236" s="235"/>
      <c r="M236" s="236">
        <v>0.23</v>
      </c>
      <c r="N236" s="263"/>
      <c r="O236" s="238"/>
      <c r="P236" s="234"/>
      <c r="Q236" s="234"/>
      <c r="R236" s="236"/>
      <c r="S236" s="236"/>
      <c r="T236" s="236"/>
      <c r="U236" s="236"/>
      <c r="V236" s="238"/>
      <c r="W236" s="238"/>
      <c r="X236" s="238"/>
      <c r="Y236" s="237"/>
      <c r="Z236" s="5"/>
      <c r="AA236" s="8"/>
    </row>
    <row r="237" spans="1:28" ht="7.5" customHeight="1" outlineLevel="7">
      <c r="A237" s="8"/>
      <c r="B237" s="184"/>
      <c r="C237" s="183"/>
      <c r="D237" s="183"/>
      <c r="E237" s="183"/>
      <c r="F237" s="11"/>
      <c r="G237" s="11"/>
      <c r="H237" s="11"/>
      <c r="I237" s="190"/>
      <c r="J237" s="191"/>
      <c r="K237" s="192"/>
      <c r="L237" s="192"/>
      <c r="M237" s="193"/>
      <c r="N237" s="264"/>
      <c r="O237" s="141"/>
      <c r="P237" s="191"/>
      <c r="Q237" s="191"/>
      <c r="R237" s="147"/>
      <c r="S237" s="147"/>
      <c r="T237" s="147"/>
      <c r="U237" s="147"/>
      <c r="V237" s="141"/>
      <c r="W237" s="141"/>
      <c r="X237" s="141"/>
      <c r="Y237" s="9"/>
      <c r="Z237" s="5"/>
      <c r="AA237" s="8"/>
    </row>
    <row r="238" spans="1:28" ht="13" outlineLevel="6">
      <c r="B238" s="184"/>
      <c r="C238" s="185"/>
      <c r="D238" s="96" t="s">
        <v>557</v>
      </c>
      <c r="E238" s="96"/>
      <c r="F238" s="97"/>
      <c r="G238" s="97"/>
      <c r="H238" s="97" t="s">
        <v>558</v>
      </c>
      <c r="I238" s="98" t="s">
        <v>559</v>
      </c>
      <c r="J238" s="99" t="s">
        <v>409</v>
      </c>
      <c r="K238" s="100">
        <v>2.1</v>
      </c>
      <c r="L238" s="100">
        <v>0</v>
      </c>
      <c r="M238" s="100">
        <v>2.1</v>
      </c>
      <c r="N238" s="261"/>
      <c r="O238" s="101">
        <f>M238*N238</f>
        <v>0</v>
      </c>
      <c r="P238" s="99" t="s">
        <v>379</v>
      </c>
      <c r="Q238" s="99" t="s">
        <v>935</v>
      </c>
      <c r="R238" s="100"/>
      <c r="S238" s="100">
        <f>M238*R238</f>
        <v>0</v>
      </c>
      <c r="T238" s="100"/>
      <c r="U238" s="100">
        <f>M238*T238</f>
        <v>0</v>
      </c>
      <c r="V238" s="101">
        <v>21</v>
      </c>
      <c r="W238" s="101">
        <f>O238*(V238/100)</f>
        <v>0</v>
      </c>
      <c r="X238" s="101">
        <f>O238+W238</f>
        <v>0</v>
      </c>
      <c r="Y238" s="102"/>
      <c r="Z238" s="8"/>
      <c r="AA238" s="8"/>
      <c r="AB238" s="8"/>
    </row>
    <row r="239" spans="1:28" ht="4.5" customHeight="1" outlineLevel="6">
      <c r="B239" s="184"/>
      <c r="C239" s="186"/>
      <c r="D239" s="186"/>
      <c r="E239" s="186"/>
      <c r="F239" s="9"/>
      <c r="G239" s="9"/>
      <c r="H239" s="9"/>
      <c r="I239" s="189"/>
      <c r="J239" s="191"/>
      <c r="K239" s="147"/>
      <c r="L239" s="147"/>
      <c r="M239" s="147"/>
      <c r="N239" s="262"/>
      <c r="O239" s="141"/>
      <c r="P239" s="191"/>
      <c r="Q239" s="191"/>
      <c r="R239" s="147"/>
      <c r="S239" s="147"/>
      <c r="T239" s="147"/>
      <c r="U239" s="147"/>
      <c r="V239" s="141"/>
      <c r="W239" s="141"/>
      <c r="X239" s="141"/>
      <c r="Y239" s="9"/>
      <c r="Z239" s="8"/>
      <c r="AA239" s="8"/>
      <c r="AB239" s="8"/>
    </row>
    <row r="240" spans="1:28" ht="13" outlineLevel="6">
      <c r="B240" s="184"/>
      <c r="C240" s="185"/>
      <c r="D240" s="96" t="s">
        <v>560</v>
      </c>
      <c r="E240" s="96"/>
      <c r="F240" s="97"/>
      <c r="G240" s="97"/>
      <c r="H240" s="97" t="s">
        <v>561</v>
      </c>
      <c r="I240" s="98" t="s">
        <v>562</v>
      </c>
      <c r="J240" s="99" t="s">
        <v>428</v>
      </c>
      <c r="K240" s="100">
        <v>2.4</v>
      </c>
      <c r="L240" s="100">
        <v>0</v>
      </c>
      <c r="M240" s="100">
        <v>2.4</v>
      </c>
      <c r="N240" s="261"/>
      <c r="O240" s="101">
        <f>M240*N240</f>
        <v>0</v>
      </c>
      <c r="P240" s="99" t="s">
        <v>379</v>
      </c>
      <c r="Q240" s="99" t="s">
        <v>123</v>
      </c>
      <c r="R240" s="100">
        <v>4.0739999999999998E-2</v>
      </c>
      <c r="S240" s="100">
        <f>M240*R240</f>
        <v>9.7775999999999988E-2</v>
      </c>
      <c r="T240" s="100"/>
      <c r="U240" s="100">
        <f>M240*T240</f>
        <v>0</v>
      </c>
      <c r="V240" s="101">
        <v>21</v>
      </c>
      <c r="W240" s="101">
        <f>O240*(V240/100)</f>
        <v>0</v>
      </c>
      <c r="X240" s="101">
        <f>O240+W240</f>
        <v>0</v>
      </c>
      <c r="Y240" s="102"/>
      <c r="Z240" s="8"/>
      <c r="AA240" s="8"/>
      <c r="AB240" s="8"/>
    </row>
    <row r="241" spans="1:28" ht="4.5" customHeight="1" outlineLevel="6">
      <c r="B241" s="184"/>
      <c r="C241" s="186"/>
      <c r="D241" s="186"/>
      <c r="E241" s="186"/>
      <c r="F241" s="9"/>
      <c r="G241" s="9"/>
      <c r="H241" s="9"/>
      <c r="I241" s="189"/>
      <c r="J241" s="191"/>
      <c r="K241" s="147"/>
      <c r="L241" s="147"/>
      <c r="M241" s="147"/>
      <c r="N241" s="262"/>
      <c r="O241" s="141"/>
      <c r="P241" s="191"/>
      <c r="Q241" s="191"/>
      <c r="R241" s="147"/>
      <c r="S241" s="147"/>
      <c r="T241" s="147"/>
      <c r="U241" s="147"/>
      <c r="V241" s="141"/>
      <c r="W241" s="141"/>
      <c r="X241" s="141"/>
      <c r="Y241" s="9"/>
      <c r="Z241" s="8"/>
      <c r="AA241" s="8"/>
      <c r="AB241" s="8"/>
    </row>
    <row r="242" spans="1:28" ht="12" outlineLevel="7">
      <c r="A242" s="230"/>
      <c r="B242" s="231"/>
      <c r="C242" s="231"/>
      <c r="D242" s="231"/>
      <c r="E242" s="231"/>
      <c r="F242" s="232"/>
      <c r="G242" s="232"/>
      <c r="H242" s="237" t="s">
        <v>18</v>
      </c>
      <c r="I242" s="233" t="s">
        <v>563</v>
      </c>
      <c r="J242" s="234"/>
      <c r="K242" s="235"/>
      <c r="L242" s="235"/>
      <c r="M242" s="236">
        <v>0</v>
      </c>
      <c r="N242" s="263"/>
      <c r="O242" s="238"/>
      <c r="P242" s="234"/>
      <c r="Q242" s="234"/>
      <c r="R242" s="236"/>
      <c r="S242" s="236"/>
      <c r="T242" s="236"/>
      <c r="U242" s="236"/>
      <c r="V242" s="238"/>
      <c r="W242" s="238"/>
      <c r="X242" s="238"/>
      <c r="Y242" s="237"/>
      <c r="Z242" s="5"/>
      <c r="AA242" s="8"/>
    </row>
    <row r="243" spans="1:28" ht="12" outlineLevel="7">
      <c r="A243" s="230"/>
      <c r="B243" s="231"/>
      <c r="C243" s="231"/>
      <c r="D243" s="231"/>
      <c r="E243" s="231"/>
      <c r="F243" s="232"/>
      <c r="G243" s="232"/>
      <c r="H243" s="237"/>
      <c r="I243" s="233" t="s">
        <v>564</v>
      </c>
      <c r="J243" s="234"/>
      <c r="K243" s="235"/>
      <c r="L243" s="235"/>
      <c r="M243" s="236">
        <v>2.4</v>
      </c>
      <c r="N243" s="263"/>
      <c r="O243" s="238"/>
      <c r="P243" s="234"/>
      <c r="Q243" s="234"/>
      <c r="R243" s="236"/>
      <c r="S243" s="236"/>
      <c r="T243" s="236"/>
      <c r="U243" s="236"/>
      <c r="V243" s="238"/>
      <c r="W243" s="238"/>
      <c r="X243" s="238"/>
      <c r="Y243" s="237"/>
      <c r="Z243" s="5"/>
      <c r="AA243" s="8"/>
    </row>
    <row r="244" spans="1:28" ht="7.5" customHeight="1" outlineLevel="7">
      <c r="A244" s="8"/>
      <c r="B244" s="184"/>
      <c r="C244" s="183"/>
      <c r="D244" s="183"/>
      <c r="E244" s="183"/>
      <c r="F244" s="11"/>
      <c r="G244" s="11"/>
      <c r="H244" s="11"/>
      <c r="I244" s="190"/>
      <c r="J244" s="191"/>
      <c r="K244" s="192"/>
      <c r="L244" s="192"/>
      <c r="M244" s="193"/>
      <c r="N244" s="264"/>
      <c r="O244" s="141"/>
      <c r="P244" s="191"/>
      <c r="Q244" s="191"/>
      <c r="R244" s="147"/>
      <c r="S244" s="147"/>
      <c r="T244" s="147"/>
      <c r="U244" s="147"/>
      <c r="V244" s="141"/>
      <c r="W244" s="141"/>
      <c r="X244" s="141"/>
      <c r="Y244" s="9"/>
      <c r="Z244" s="5"/>
      <c r="AA244" s="8"/>
    </row>
    <row r="245" spans="1:28" ht="13" outlineLevel="6">
      <c r="B245" s="184"/>
      <c r="C245" s="185"/>
      <c r="D245" s="96" t="s">
        <v>565</v>
      </c>
      <c r="E245" s="96"/>
      <c r="F245" s="97"/>
      <c r="G245" s="97"/>
      <c r="H245" s="97" t="s">
        <v>566</v>
      </c>
      <c r="I245" s="98" t="s">
        <v>567</v>
      </c>
      <c r="J245" s="99" t="s">
        <v>428</v>
      </c>
      <c r="K245" s="100">
        <v>8.9</v>
      </c>
      <c r="L245" s="100">
        <v>0</v>
      </c>
      <c r="M245" s="100">
        <v>8.9</v>
      </c>
      <c r="N245" s="261"/>
      <c r="O245" s="101">
        <f>M245*N245</f>
        <v>0</v>
      </c>
      <c r="P245" s="99" t="s">
        <v>402</v>
      </c>
      <c r="Q245" s="99" t="s">
        <v>123</v>
      </c>
      <c r="R245" s="100"/>
      <c r="S245" s="100">
        <f>M245*R245</f>
        <v>0</v>
      </c>
      <c r="T245" s="100"/>
      <c r="U245" s="100">
        <f>M245*T245</f>
        <v>0</v>
      </c>
      <c r="V245" s="101">
        <v>21</v>
      </c>
      <c r="W245" s="101">
        <f>O245*(V245/100)</f>
        <v>0</v>
      </c>
      <c r="X245" s="101">
        <f>O245+W245</f>
        <v>0</v>
      </c>
      <c r="Y245" s="102"/>
      <c r="Z245" s="8"/>
      <c r="AA245" s="8"/>
      <c r="AB245" s="8"/>
    </row>
    <row r="246" spans="1:28" ht="4.5" customHeight="1" outlineLevel="6">
      <c r="B246" s="184"/>
      <c r="C246" s="186"/>
      <c r="D246" s="186"/>
      <c r="E246" s="186"/>
      <c r="F246" s="9"/>
      <c r="G246" s="9"/>
      <c r="H246" s="9"/>
      <c r="I246" s="189"/>
      <c r="J246" s="191"/>
      <c r="K246" s="147"/>
      <c r="L246" s="147"/>
      <c r="M246" s="147"/>
      <c r="N246" s="262"/>
      <c r="O246" s="141"/>
      <c r="P246" s="191"/>
      <c r="Q246" s="191"/>
      <c r="R246" s="147"/>
      <c r="S246" s="147"/>
      <c r="T246" s="147"/>
      <c r="U246" s="147"/>
      <c r="V246" s="141"/>
      <c r="W246" s="141"/>
      <c r="X246" s="141"/>
      <c r="Y246" s="9"/>
      <c r="Z246" s="8"/>
      <c r="AA246" s="8"/>
      <c r="AB246" s="8"/>
    </row>
    <row r="247" spans="1:28" ht="12" outlineLevel="7">
      <c r="A247" s="230"/>
      <c r="B247" s="231"/>
      <c r="C247" s="231"/>
      <c r="D247" s="231"/>
      <c r="E247" s="231"/>
      <c r="F247" s="232"/>
      <c r="G247" s="232"/>
      <c r="H247" s="237" t="s">
        <v>18</v>
      </c>
      <c r="I247" s="233" t="s">
        <v>568</v>
      </c>
      <c r="J247" s="234"/>
      <c r="K247" s="235"/>
      <c r="L247" s="235"/>
      <c r="M247" s="236">
        <v>8.9</v>
      </c>
      <c r="N247" s="263"/>
      <c r="O247" s="238"/>
      <c r="P247" s="234"/>
      <c r="Q247" s="234"/>
      <c r="R247" s="236"/>
      <c r="S247" s="236"/>
      <c r="T247" s="236"/>
      <c r="U247" s="236"/>
      <c r="V247" s="238"/>
      <c r="W247" s="238"/>
      <c r="X247" s="238"/>
      <c r="Y247" s="237"/>
      <c r="Z247" s="5"/>
      <c r="AA247" s="8"/>
    </row>
    <row r="248" spans="1:28" ht="7.5" customHeight="1" outlineLevel="7">
      <c r="A248" s="8"/>
      <c r="B248" s="184"/>
      <c r="C248" s="183"/>
      <c r="D248" s="183"/>
      <c r="E248" s="183"/>
      <c r="F248" s="11"/>
      <c r="G248" s="11"/>
      <c r="H248" s="11"/>
      <c r="I248" s="190"/>
      <c r="J248" s="191"/>
      <c r="K248" s="192"/>
      <c r="L248" s="192"/>
      <c r="M248" s="193"/>
      <c r="N248" s="264"/>
      <c r="O248" s="141"/>
      <c r="P248" s="191"/>
      <c r="Q248" s="191"/>
      <c r="R248" s="147"/>
      <c r="S248" s="147"/>
      <c r="T248" s="147"/>
      <c r="U248" s="147"/>
      <c r="V248" s="141"/>
      <c r="W248" s="141"/>
      <c r="X248" s="141"/>
      <c r="Y248" s="9"/>
      <c r="Z248" s="5"/>
      <c r="AA248" s="8"/>
    </row>
    <row r="249" spans="1:28" outlineLevel="6">
      <c r="B249" s="5"/>
      <c r="C249" s="5"/>
      <c r="D249" s="5"/>
      <c r="E249" s="5"/>
      <c r="F249" s="5"/>
      <c r="G249" s="5"/>
      <c r="H249" s="5"/>
      <c r="I249" s="5"/>
      <c r="J249" s="5"/>
      <c r="K249" s="5"/>
      <c r="L249" s="5"/>
      <c r="M249" s="5"/>
      <c r="N249" s="265"/>
      <c r="O249" s="8"/>
      <c r="P249" s="5"/>
      <c r="Q249" s="5"/>
      <c r="R249" s="5"/>
      <c r="S249" s="5"/>
      <c r="T249" s="5"/>
      <c r="U249" s="5"/>
      <c r="V249" s="5"/>
      <c r="W249" s="8"/>
      <c r="X249" s="8"/>
      <c r="Y249" s="8"/>
    </row>
    <row r="250" spans="1:28" ht="13" outlineLevel="3">
      <c r="A250" s="167" t="s">
        <v>294</v>
      </c>
      <c r="B250" s="212">
        <v>4</v>
      </c>
      <c r="C250" s="213"/>
      <c r="D250" s="213"/>
      <c r="E250" s="213"/>
      <c r="F250" s="171"/>
      <c r="G250" s="171"/>
      <c r="H250" s="171"/>
      <c r="I250" s="214" t="s">
        <v>295</v>
      </c>
      <c r="J250" s="215"/>
      <c r="K250" s="216"/>
      <c r="L250" s="216"/>
      <c r="M250" s="216"/>
      <c r="N250" s="258"/>
      <c r="O250" s="169">
        <f>SUBTOTAL(9,O251:O378)</f>
        <v>0</v>
      </c>
      <c r="P250" s="215" t="s">
        <v>372</v>
      </c>
      <c r="Q250" s="215"/>
      <c r="R250" s="216"/>
      <c r="S250" s="170">
        <f>SUBTOTAL(9,S251:S378)</f>
        <v>112.05905219744</v>
      </c>
      <c r="T250" s="216"/>
      <c r="U250" s="170">
        <f>SUBTOTAL(9,U251:U378)</f>
        <v>0</v>
      </c>
      <c r="V250" s="217"/>
      <c r="W250" s="169">
        <f>SUBTOTAL(9,W251:W378)</f>
        <v>0</v>
      </c>
      <c r="X250" s="169">
        <f>SUBTOTAL(9,X251:X378)</f>
        <v>0</v>
      </c>
      <c r="Y250" s="167"/>
      <c r="Z250" s="5"/>
      <c r="AA250" s="8"/>
      <c r="AB250" s="8"/>
    </row>
    <row r="251" spans="1:28" ht="13" outlineLevel="4">
      <c r="A251" s="172" t="s">
        <v>296</v>
      </c>
      <c r="B251" s="218">
        <v>5</v>
      </c>
      <c r="C251" s="219"/>
      <c r="D251" s="219"/>
      <c r="E251" s="219"/>
      <c r="F251" s="176"/>
      <c r="G251" s="176"/>
      <c r="H251" s="176"/>
      <c r="I251" s="220" t="s">
        <v>297</v>
      </c>
      <c r="J251" s="221"/>
      <c r="K251" s="222"/>
      <c r="L251" s="222"/>
      <c r="M251" s="222"/>
      <c r="N251" s="259"/>
      <c r="O251" s="174">
        <f>SUBTOTAL(9,O252:O378)</f>
        <v>0</v>
      </c>
      <c r="P251" s="221" t="s">
        <v>373</v>
      </c>
      <c r="Q251" s="221"/>
      <c r="R251" s="222"/>
      <c r="S251" s="175">
        <f>SUBTOTAL(9,S252:S378)</f>
        <v>112.05905219744</v>
      </c>
      <c r="T251" s="222"/>
      <c r="U251" s="175">
        <f>SUBTOTAL(9,U252:U378)</f>
        <v>0</v>
      </c>
      <c r="V251" s="223"/>
      <c r="W251" s="174">
        <f>SUBTOTAL(9,W252:W378)</f>
        <v>0</v>
      </c>
      <c r="X251" s="174">
        <f>SUBTOTAL(9,X252:X378)</f>
        <v>0</v>
      </c>
      <c r="Y251" s="172"/>
      <c r="Z251" s="5"/>
      <c r="AA251" s="8"/>
      <c r="AB251" s="8"/>
    </row>
    <row r="252" spans="1:28" ht="13" outlineLevel="5">
      <c r="A252" s="177" t="s">
        <v>298</v>
      </c>
      <c r="B252" s="224">
        <v>6</v>
      </c>
      <c r="C252" s="225"/>
      <c r="D252" s="225"/>
      <c r="E252" s="225"/>
      <c r="F252" s="181"/>
      <c r="G252" s="181"/>
      <c r="H252" s="181"/>
      <c r="I252" s="226" t="s">
        <v>299</v>
      </c>
      <c r="J252" s="227"/>
      <c r="K252" s="228"/>
      <c r="L252" s="228"/>
      <c r="M252" s="228"/>
      <c r="N252" s="260"/>
      <c r="O252" s="179">
        <f>SUBTOTAL(9,O253:O297)</f>
        <v>0</v>
      </c>
      <c r="P252" s="227" t="s">
        <v>374</v>
      </c>
      <c r="Q252" s="227"/>
      <c r="R252" s="228"/>
      <c r="S252" s="180">
        <f>SUBTOTAL(9,S253:S297)</f>
        <v>66.12783988244</v>
      </c>
      <c r="T252" s="228"/>
      <c r="U252" s="180">
        <f>SUBTOTAL(9,U253:U297)</f>
        <v>0</v>
      </c>
      <c r="V252" s="229"/>
      <c r="W252" s="179">
        <f>SUBTOTAL(9,W253:W297)</f>
        <v>0</v>
      </c>
      <c r="X252" s="179">
        <f>SUBTOTAL(9,X253:X297)</f>
        <v>0</v>
      </c>
      <c r="Y252" s="177"/>
      <c r="Z252" s="5"/>
      <c r="AA252" s="8"/>
      <c r="AB252" s="8"/>
    </row>
    <row r="253" spans="1:28" ht="13" outlineLevel="6">
      <c r="B253" s="184"/>
      <c r="C253" s="185"/>
      <c r="D253" s="96" t="s">
        <v>569</v>
      </c>
      <c r="E253" s="96"/>
      <c r="F253" s="97"/>
      <c r="G253" s="97"/>
      <c r="H253" s="97" t="s">
        <v>570</v>
      </c>
      <c r="I253" s="98" t="s">
        <v>571</v>
      </c>
      <c r="J253" s="99" t="s">
        <v>409</v>
      </c>
      <c r="K253" s="100">
        <v>68.492999999999995</v>
      </c>
      <c r="L253" s="100">
        <v>0</v>
      </c>
      <c r="M253" s="100">
        <v>68.492999999999995</v>
      </c>
      <c r="N253" s="261"/>
      <c r="O253" s="101">
        <f>M253*N253</f>
        <v>0</v>
      </c>
      <c r="P253" s="99" t="s">
        <v>379</v>
      </c>
      <c r="Q253" s="99" t="s">
        <v>122</v>
      </c>
      <c r="R253" s="100">
        <v>0.19536000000000001</v>
      </c>
      <c r="S253" s="100">
        <f>M253*R253</f>
        <v>13.38079248</v>
      </c>
      <c r="T253" s="100"/>
      <c r="U253" s="100">
        <f>M253*T253</f>
        <v>0</v>
      </c>
      <c r="V253" s="101">
        <v>21</v>
      </c>
      <c r="W253" s="101">
        <f>O253*(V253/100)</f>
        <v>0</v>
      </c>
      <c r="X253" s="101">
        <f>O253+W253</f>
        <v>0</v>
      </c>
      <c r="Y253" s="102"/>
      <c r="Z253" s="8"/>
      <c r="AA253" s="8"/>
      <c r="AB253" s="8"/>
    </row>
    <row r="254" spans="1:28" ht="4.5" customHeight="1" outlineLevel="6">
      <c r="B254" s="184"/>
      <c r="C254" s="186"/>
      <c r="D254" s="186"/>
      <c r="E254" s="186"/>
      <c r="F254" s="9"/>
      <c r="G254" s="9"/>
      <c r="H254" s="9"/>
      <c r="I254" s="189"/>
      <c r="J254" s="191"/>
      <c r="K254" s="147"/>
      <c r="L254" s="147"/>
      <c r="M254" s="147"/>
      <c r="N254" s="262"/>
      <c r="O254" s="141"/>
      <c r="P254" s="191"/>
      <c r="Q254" s="191"/>
      <c r="R254" s="147"/>
      <c r="S254" s="147"/>
      <c r="T254" s="147"/>
      <c r="U254" s="147"/>
      <c r="V254" s="141"/>
      <c r="W254" s="141"/>
      <c r="X254" s="141"/>
      <c r="Y254" s="9"/>
      <c r="Z254" s="8"/>
      <c r="AA254" s="8"/>
      <c r="AB254" s="8"/>
    </row>
    <row r="255" spans="1:28" ht="13" outlineLevel="6">
      <c r="B255" s="184"/>
      <c r="C255" s="185"/>
      <c r="D255" s="96" t="s">
        <v>572</v>
      </c>
      <c r="E255" s="96"/>
      <c r="F255" s="97"/>
      <c r="G255" s="97"/>
      <c r="H255" s="97" t="s">
        <v>573</v>
      </c>
      <c r="I255" s="98" t="s">
        <v>574</v>
      </c>
      <c r="J255" s="99" t="s">
        <v>409</v>
      </c>
      <c r="K255" s="100">
        <v>68.493000000000009</v>
      </c>
      <c r="L255" s="100">
        <v>0</v>
      </c>
      <c r="M255" s="100">
        <v>68.493000000000009</v>
      </c>
      <c r="N255" s="261"/>
      <c r="O255" s="101">
        <f>M255*N255</f>
        <v>0</v>
      </c>
      <c r="P255" s="99" t="s">
        <v>402</v>
      </c>
      <c r="Q255" s="99" t="s">
        <v>122</v>
      </c>
      <c r="R255" s="100">
        <v>0.222</v>
      </c>
      <c r="S255" s="100">
        <f>M255*R255</f>
        <v>15.205446000000002</v>
      </c>
      <c r="T255" s="100"/>
      <c r="U255" s="100">
        <f>M255*T255</f>
        <v>0</v>
      </c>
      <c r="V255" s="101">
        <v>21</v>
      </c>
      <c r="W255" s="101">
        <f>O255*(V255/100)</f>
        <v>0</v>
      </c>
      <c r="X255" s="101">
        <f>O255+W255</f>
        <v>0</v>
      </c>
      <c r="Y255" s="102"/>
      <c r="Z255" s="8"/>
      <c r="AA255" s="8"/>
      <c r="AB255" s="8"/>
    </row>
    <row r="256" spans="1:28" ht="4.5" customHeight="1" outlineLevel="6">
      <c r="B256" s="184"/>
      <c r="C256" s="186"/>
      <c r="D256" s="186"/>
      <c r="E256" s="186"/>
      <c r="F256" s="9"/>
      <c r="G256" s="9"/>
      <c r="H256" s="9"/>
      <c r="I256" s="189"/>
      <c r="J256" s="191"/>
      <c r="K256" s="147"/>
      <c r="L256" s="147"/>
      <c r="M256" s="147"/>
      <c r="N256" s="262"/>
      <c r="O256" s="141"/>
      <c r="P256" s="191"/>
      <c r="Q256" s="191"/>
      <c r="R256" s="147"/>
      <c r="S256" s="147"/>
      <c r="T256" s="147"/>
      <c r="U256" s="147"/>
      <c r="V256" s="141"/>
      <c r="W256" s="141"/>
      <c r="X256" s="141"/>
      <c r="Y256" s="9"/>
      <c r="Z256" s="8"/>
      <c r="AA256" s="8"/>
      <c r="AB256" s="8"/>
    </row>
    <row r="257" spans="1:28" ht="12" outlineLevel="7">
      <c r="A257" s="230"/>
      <c r="B257" s="231"/>
      <c r="C257" s="231"/>
      <c r="D257" s="231"/>
      <c r="E257" s="231"/>
      <c r="F257" s="232"/>
      <c r="G257" s="232"/>
      <c r="H257" s="237" t="s">
        <v>18</v>
      </c>
      <c r="I257" s="233" t="s">
        <v>575</v>
      </c>
      <c r="J257" s="234"/>
      <c r="K257" s="235"/>
      <c r="L257" s="235"/>
      <c r="M257" s="236">
        <v>14.28</v>
      </c>
      <c r="N257" s="263"/>
      <c r="O257" s="238"/>
      <c r="P257" s="234"/>
      <c r="Q257" s="234"/>
      <c r="R257" s="236"/>
      <c r="S257" s="236"/>
      <c r="T257" s="236"/>
      <c r="U257" s="236"/>
      <c r="V257" s="238"/>
      <c r="W257" s="238"/>
      <c r="X257" s="238"/>
      <c r="Y257" s="237"/>
      <c r="Z257" s="5"/>
      <c r="AA257" s="8"/>
    </row>
    <row r="258" spans="1:28" ht="12" outlineLevel="7">
      <c r="A258" s="230"/>
      <c r="B258" s="231"/>
      <c r="C258" s="231"/>
      <c r="D258" s="231"/>
      <c r="E258" s="231"/>
      <c r="F258" s="232"/>
      <c r="G258" s="232"/>
      <c r="H258" s="237"/>
      <c r="I258" s="233" t="s">
        <v>576</v>
      </c>
      <c r="J258" s="234"/>
      <c r="K258" s="235"/>
      <c r="L258" s="235"/>
      <c r="M258" s="236">
        <v>31.41</v>
      </c>
      <c r="N258" s="263"/>
      <c r="O258" s="238"/>
      <c r="P258" s="234"/>
      <c r="Q258" s="234"/>
      <c r="R258" s="236"/>
      <c r="S258" s="236"/>
      <c r="T258" s="236"/>
      <c r="U258" s="236"/>
      <c r="V258" s="238"/>
      <c r="W258" s="238"/>
      <c r="X258" s="238"/>
      <c r="Y258" s="237"/>
      <c r="Z258" s="5"/>
      <c r="AA258" s="8"/>
    </row>
    <row r="259" spans="1:28" ht="12" outlineLevel="7">
      <c r="A259" s="230"/>
      <c r="B259" s="231"/>
      <c r="C259" s="231"/>
      <c r="D259" s="231"/>
      <c r="E259" s="231"/>
      <c r="F259" s="232"/>
      <c r="G259" s="232"/>
      <c r="H259" s="237"/>
      <c r="I259" s="233" t="s">
        <v>577</v>
      </c>
      <c r="J259" s="234"/>
      <c r="K259" s="235"/>
      <c r="L259" s="235"/>
      <c r="M259" s="236">
        <v>21.46</v>
      </c>
      <c r="N259" s="263"/>
      <c r="O259" s="238"/>
      <c r="P259" s="234"/>
      <c r="Q259" s="234"/>
      <c r="R259" s="236"/>
      <c r="S259" s="236"/>
      <c r="T259" s="236"/>
      <c r="U259" s="236"/>
      <c r="V259" s="238"/>
      <c r="W259" s="238"/>
      <c r="X259" s="238"/>
      <c r="Y259" s="237"/>
      <c r="Z259" s="5"/>
      <c r="AA259" s="8"/>
    </row>
    <row r="260" spans="1:28" ht="12" outlineLevel="7">
      <c r="A260" s="230"/>
      <c r="B260" s="231"/>
      <c r="C260" s="231"/>
      <c r="D260" s="231"/>
      <c r="E260" s="231"/>
      <c r="F260" s="232"/>
      <c r="G260" s="232"/>
      <c r="H260" s="237"/>
      <c r="I260" s="233" t="s">
        <v>578</v>
      </c>
      <c r="J260" s="234"/>
      <c r="K260" s="235"/>
      <c r="L260" s="235"/>
      <c r="M260" s="236">
        <v>67.150000000000006</v>
      </c>
      <c r="N260" s="263"/>
      <c r="O260" s="238"/>
      <c r="P260" s="234"/>
      <c r="Q260" s="234"/>
      <c r="R260" s="236"/>
      <c r="S260" s="236"/>
      <c r="T260" s="236"/>
      <c r="U260" s="236"/>
      <c r="V260" s="238"/>
      <c r="W260" s="238"/>
      <c r="X260" s="238"/>
      <c r="Y260" s="237"/>
      <c r="Z260" s="5"/>
      <c r="AA260" s="8"/>
    </row>
    <row r="261" spans="1:28" ht="12" outlineLevel="7">
      <c r="A261" s="230"/>
      <c r="B261" s="231"/>
      <c r="C261" s="231"/>
      <c r="D261" s="231"/>
      <c r="E261" s="231"/>
      <c r="F261" s="232"/>
      <c r="G261" s="232"/>
      <c r="H261" s="237"/>
      <c r="I261" s="233" t="s">
        <v>579</v>
      </c>
      <c r="J261" s="234"/>
      <c r="K261" s="235"/>
      <c r="L261" s="235"/>
      <c r="M261" s="236">
        <v>1.3430000000000002</v>
      </c>
      <c r="N261" s="263"/>
      <c r="O261" s="238"/>
      <c r="P261" s="234"/>
      <c r="Q261" s="234"/>
      <c r="R261" s="236"/>
      <c r="S261" s="236"/>
      <c r="T261" s="236"/>
      <c r="U261" s="236"/>
      <c r="V261" s="238"/>
      <c r="W261" s="238"/>
      <c r="X261" s="238"/>
      <c r="Y261" s="237"/>
      <c r="Z261" s="5"/>
      <c r="AA261" s="8"/>
    </row>
    <row r="262" spans="1:28" ht="7.5" customHeight="1" outlineLevel="7">
      <c r="A262" s="8"/>
      <c r="B262" s="184"/>
      <c r="C262" s="183"/>
      <c r="D262" s="183"/>
      <c r="E262" s="183"/>
      <c r="F262" s="11"/>
      <c r="G262" s="11"/>
      <c r="H262" s="11"/>
      <c r="I262" s="190"/>
      <c r="J262" s="191"/>
      <c r="K262" s="192"/>
      <c r="L262" s="192"/>
      <c r="M262" s="193"/>
      <c r="N262" s="264"/>
      <c r="O262" s="141"/>
      <c r="P262" s="191"/>
      <c r="Q262" s="191"/>
      <c r="R262" s="147"/>
      <c r="S262" s="147"/>
      <c r="T262" s="147"/>
      <c r="U262" s="147"/>
      <c r="V262" s="141"/>
      <c r="W262" s="141"/>
      <c r="X262" s="141"/>
      <c r="Y262" s="9"/>
      <c r="Z262" s="5"/>
      <c r="AA262" s="8"/>
    </row>
    <row r="263" spans="1:28" ht="13" outlineLevel="6">
      <c r="B263" s="184"/>
      <c r="C263" s="185"/>
      <c r="D263" s="96" t="s">
        <v>580</v>
      </c>
      <c r="E263" s="96"/>
      <c r="F263" s="97"/>
      <c r="G263" s="97"/>
      <c r="H263" s="97" t="s">
        <v>581</v>
      </c>
      <c r="I263" s="98" t="s">
        <v>582</v>
      </c>
      <c r="J263" s="99" t="s">
        <v>383</v>
      </c>
      <c r="K263" s="100">
        <v>6.7150000000000016</v>
      </c>
      <c r="L263" s="100">
        <v>0</v>
      </c>
      <c r="M263" s="100">
        <v>6.7150000000000016</v>
      </c>
      <c r="N263" s="261"/>
      <c r="O263" s="101">
        <f>M263*N263</f>
        <v>0</v>
      </c>
      <c r="P263" s="99" t="s">
        <v>379</v>
      </c>
      <c r="Q263" s="99" t="s">
        <v>935</v>
      </c>
      <c r="R263" s="100">
        <v>2.3010199999999998</v>
      </c>
      <c r="S263" s="100">
        <f>M263*R263</f>
        <v>15.451349300000002</v>
      </c>
      <c r="T263" s="100"/>
      <c r="U263" s="100">
        <f>M263*T263</f>
        <v>0</v>
      </c>
      <c r="V263" s="101">
        <v>21</v>
      </c>
      <c r="W263" s="101">
        <f>O263*(V263/100)</f>
        <v>0</v>
      </c>
      <c r="X263" s="101">
        <f>O263+W263</f>
        <v>0</v>
      </c>
      <c r="Y263" s="102"/>
      <c r="Z263" s="8"/>
      <c r="AA263" s="8"/>
      <c r="AB263" s="8"/>
    </row>
    <row r="264" spans="1:28" ht="4.5" customHeight="1" outlineLevel="6">
      <c r="B264" s="184"/>
      <c r="C264" s="186"/>
      <c r="D264" s="186"/>
      <c r="E264" s="186"/>
      <c r="F264" s="9"/>
      <c r="G264" s="9"/>
      <c r="H264" s="9"/>
      <c r="I264" s="189"/>
      <c r="J264" s="191"/>
      <c r="K264" s="147"/>
      <c r="L264" s="147"/>
      <c r="M264" s="147"/>
      <c r="N264" s="262"/>
      <c r="O264" s="141"/>
      <c r="P264" s="191"/>
      <c r="Q264" s="191"/>
      <c r="R264" s="147"/>
      <c r="S264" s="147"/>
      <c r="T264" s="147"/>
      <c r="U264" s="147"/>
      <c r="V264" s="141"/>
      <c r="W264" s="141"/>
      <c r="X264" s="141"/>
      <c r="Y264" s="9"/>
      <c r="Z264" s="8"/>
      <c r="AA264" s="8"/>
      <c r="AB264" s="8"/>
    </row>
    <row r="265" spans="1:28" ht="12" outlineLevel="7">
      <c r="A265" s="230"/>
      <c r="B265" s="231"/>
      <c r="C265" s="231"/>
      <c r="D265" s="231"/>
      <c r="E265" s="231"/>
      <c r="F265" s="232"/>
      <c r="G265" s="232"/>
      <c r="H265" s="237" t="s">
        <v>18</v>
      </c>
      <c r="I265" s="233" t="s">
        <v>583</v>
      </c>
      <c r="J265" s="234"/>
      <c r="K265" s="235"/>
      <c r="L265" s="235"/>
      <c r="M265" s="236">
        <v>0</v>
      </c>
      <c r="N265" s="263"/>
      <c r="O265" s="238"/>
      <c r="P265" s="234"/>
      <c r="Q265" s="234"/>
      <c r="R265" s="236"/>
      <c r="S265" s="236"/>
      <c r="T265" s="236"/>
      <c r="U265" s="236"/>
      <c r="V265" s="238"/>
      <c r="W265" s="238"/>
      <c r="X265" s="238"/>
      <c r="Y265" s="237"/>
      <c r="Z265" s="5"/>
      <c r="AA265" s="8"/>
    </row>
    <row r="266" spans="1:28" ht="12" outlineLevel="7">
      <c r="A266" s="230"/>
      <c r="B266" s="231"/>
      <c r="C266" s="231"/>
      <c r="D266" s="231"/>
      <c r="E266" s="231"/>
      <c r="F266" s="232"/>
      <c r="G266" s="232"/>
      <c r="H266" s="237"/>
      <c r="I266" s="233" t="s">
        <v>584</v>
      </c>
      <c r="J266" s="234"/>
      <c r="K266" s="235"/>
      <c r="L266" s="235"/>
      <c r="M266" s="236">
        <v>6.7150000000000016</v>
      </c>
      <c r="N266" s="263"/>
      <c r="O266" s="238"/>
      <c r="P266" s="234"/>
      <c r="Q266" s="234"/>
      <c r="R266" s="236"/>
      <c r="S266" s="236"/>
      <c r="T266" s="236"/>
      <c r="U266" s="236"/>
      <c r="V266" s="238"/>
      <c r="W266" s="238"/>
      <c r="X266" s="238"/>
      <c r="Y266" s="237"/>
      <c r="Z266" s="5"/>
      <c r="AA266" s="8"/>
    </row>
    <row r="267" spans="1:28" ht="7.5" customHeight="1" outlineLevel="7">
      <c r="A267" s="8"/>
      <c r="B267" s="184"/>
      <c r="C267" s="183"/>
      <c r="D267" s="183"/>
      <c r="E267" s="183"/>
      <c r="F267" s="11"/>
      <c r="G267" s="11"/>
      <c r="H267" s="11"/>
      <c r="I267" s="190"/>
      <c r="J267" s="191"/>
      <c r="K267" s="192"/>
      <c r="L267" s="192"/>
      <c r="M267" s="193"/>
      <c r="N267" s="264"/>
      <c r="O267" s="141"/>
      <c r="P267" s="191"/>
      <c r="Q267" s="191"/>
      <c r="R267" s="147"/>
      <c r="S267" s="147"/>
      <c r="T267" s="147"/>
      <c r="U267" s="147"/>
      <c r="V267" s="141"/>
      <c r="W267" s="141"/>
      <c r="X267" s="141"/>
      <c r="Y267" s="9"/>
      <c r="Z267" s="5"/>
      <c r="AA267" s="8"/>
    </row>
    <row r="268" spans="1:28" ht="13" outlineLevel="6">
      <c r="B268" s="184"/>
      <c r="C268" s="185"/>
      <c r="D268" s="96" t="s">
        <v>585</v>
      </c>
      <c r="E268" s="96"/>
      <c r="F268" s="97"/>
      <c r="G268" s="97"/>
      <c r="H268" s="97" t="s">
        <v>586</v>
      </c>
      <c r="I268" s="98" t="s">
        <v>587</v>
      </c>
      <c r="J268" s="99" t="s">
        <v>383</v>
      </c>
      <c r="K268" s="100">
        <v>6.7149999999999999</v>
      </c>
      <c r="L268" s="100">
        <v>0</v>
      </c>
      <c r="M268" s="100">
        <v>6.7149999999999999</v>
      </c>
      <c r="N268" s="261"/>
      <c r="O268" s="101">
        <f>M268*N268</f>
        <v>0</v>
      </c>
      <c r="P268" s="99" t="s">
        <v>379</v>
      </c>
      <c r="Q268" s="99" t="s">
        <v>935</v>
      </c>
      <c r="R268" s="100"/>
      <c r="S268" s="100">
        <f>M268*R268</f>
        <v>0</v>
      </c>
      <c r="T268" s="100"/>
      <c r="U268" s="100">
        <f>M268*T268</f>
        <v>0</v>
      </c>
      <c r="V268" s="101">
        <v>21</v>
      </c>
      <c r="W268" s="101">
        <f>O268*(V268/100)</f>
        <v>0</v>
      </c>
      <c r="X268" s="101">
        <f>O268+W268</f>
        <v>0</v>
      </c>
      <c r="Y268" s="102"/>
      <c r="Z268" s="8"/>
      <c r="AA268" s="8"/>
      <c r="AB268" s="8"/>
    </row>
    <row r="269" spans="1:28" ht="4.5" customHeight="1" outlineLevel="6">
      <c r="B269" s="184"/>
      <c r="C269" s="186"/>
      <c r="D269" s="186"/>
      <c r="E269" s="186"/>
      <c r="F269" s="9"/>
      <c r="G269" s="9"/>
      <c r="H269" s="9"/>
      <c r="I269" s="189"/>
      <c r="J269" s="191"/>
      <c r="K269" s="147"/>
      <c r="L269" s="147"/>
      <c r="M269" s="147"/>
      <c r="N269" s="262"/>
      <c r="O269" s="141"/>
      <c r="P269" s="191"/>
      <c r="Q269" s="191"/>
      <c r="R269" s="147"/>
      <c r="S269" s="147"/>
      <c r="T269" s="147"/>
      <c r="U269" s="147"/>
      <c r="V269" s="141"/>
      <c r="W269" s="141"/>
      <c r="X269" s="141"/>
      <c r="Y269" s="9"/>
      <c r="Z269" s="8"/>
      <c r="AA269" s="8"/>
      <c r="AB269" s="8"/>
    </row>
    <row r="270" spans="1:28" ht="13" outlineLevel="6">
      <c r="B270" s="184"/>
      <c r="C270" s="185"/>
      <c r="D270" s="96" t="s">
        <v>588</v>
      </c>
      <c r="E270" s="96"/>
      <c r="F270" s="97"/>
      <c r="G270" s="97"/>
      <c r="H270" s="97" t="s">
        <v>589</v>
      </c>
      <c r="I270" s="98" t="s">
        <v>590</v>
      </c>
      <c r="J270" s="99" t="s">
        <v>393</v>
      </c>
      <c r="K270" s="100">
        <v>0.27397199999999999</v>
      </c>
      <c r="L270" s="100">
        <v>0</v>
      </c>
      <c r="M270" s="100">
        <v>0.27397199999999999</v>
      </c>
      <c r="N270" s="261"/>
      <c r="O270" s="101">
        <f>M270*N270</f>
        <v>0</v>
      </c>
      <c r="P270" s="99" t="s">
        <v>379</v>
      </c>
      <c r="Q270" s="99" t="s">
        <v>935</v>
      </c>
      <c r="R270" s="100">
        <v>1.06277</v>
      </c>
      <c r="S270" s="100">
        <f>M270*R270</f>
        <v>0.29116922243999999</v>
      </c>
      <c r="T270" s="100"/>
      <c r="U270" s="100">
        <f>M270*T270</f>
        <v>0</v>
      </c>
      <c r="V270" s="101">
        <v>21</v>
      </c>
      <c r="W270" s="101">
        <f>O270*(V270/100)</f>
        <v>0</v>
      </c>
      <c r="X270" s="101">
        <f>O270+W270</f>
        <v>0</v>
      </c>
      <c r="Y270" s="102"/>
      <c r="Z270" s="8"/>
      <c r="AA270" s="8"/>
      <c r="AB270" s="8"/>
    </row>
    <row r="271" spans="1:28" ht="4.5" customHeight="1" outlineLevel="6">
      <c r="B271" s="184"/>
      <c r="C271" s="186"/>
      <c r="D271" s="186"/>
      <c r="E271" s="186"/>
      <c r="F271" s="9"/>
      <c r="G271" s="9"/>
      <c r="H271" s="9"/>
      <c r="I271" s="189"/>
      <c r="J271" s="191"/>
      <c r="K271" s="147"/>
      <c r="L271" s="147"/>
      <c r="M271" s="147"/>
      <c r="N271" s="262"/>
      <c r="O271" s="141"/>
      <c r="P271" s="191"/>
      <c r="Q271" s="191"/>
      <c r="R271" s="147"/>
      <c r="S271" s="147"/>
      <c r="T271" s="147"/>
      <c r="U271" s="147"/>
      <c r="V271" s="141"/>
      <c r="W271" s="141"/>
      <c r="X271" s="141"/>
      <c r="Y271" s="9"/>
      <c r="Z271" s="8"/>
      <c r="AA271" s="8"/>
      <c r="AB271" s="8"/>
    </row>
    <row r="272" spans="1:28" ht="12" outlineLevel="7">
      <c r="A272" s="230"/>
      <c r="B272" s="231"/>
      <c r="C272" s="231"/>
      <c r="D272" s="231"/>
      <c r="E272" s="231"/>
      <c r="F272" s="232"/>
      <c r="G272" s="232"/>
      <c r="H272" s="237" t="s">
        <v>18</v>
      </c>
      <c r="I272" s="233" t="s">
        <v>591</v>
      </c>
      <c r="J272" s="234"/>
      <c r="K272" s="235"/>
      <c r="L272" s="235"/>
      <c r="M272" s="236">
        <v>0</v>
      </c>
      <c r="N272" s="263"/>
      <c r="O272" s="238"/>
      <c r="P272" s="234"/>
      <c r="Q272" s="234"/>
      <c r="R272" s="236"/>
      <c r="S272" s="236"/>
      <c r="T272" s="236"/>
      <c r="U272" s="236"/>
      <c r="V272" s="238"/>
      <c r="W272" s="238"/>
      <c r="X272" s="238"/>
      <c r="Y272" s="237"/>
      <c r="Z272" s="5"/>
      <c r="AA272" s="8"/>
    </row>
    <row r="273" spans="1:28" ht="12" outlineLevel="7">
      <c r="A273" s="230"/>
      <c r="B273" s="231"/>
      <c r="C273" s="231"/>
      <c r="D273" s="231"/>
      <c r="E273" s="231"/>
      <c r="F273" s="232"/>
      <c r="G273" s="232"/>
      <c r="H273" s="237"/>
      <c r="I273" s="233" t="s">
        <v>592</v>
      </c>
      <c r="J273" s="234"/>
      <c r="K273" s="235"/>
      <c r="L273" s="235"/>
      <c r="M273" s="236">
        <v>0.27397199999999999</v>
      </c>
      <c r="N273" s="263"/>
      <c r="O273" s="238"/>
      <c r="P273" s="234"/>
      <c r="Q273" s="234"/>
      <c r="R273" s="236"/>
      <c r="S273" s="236"/>
      <c r="T273" s="236"/>
      <c r="U273" s="236"/>
      <c r="V273" s="238"/>
      <c r="W273" s="238"/>
      <c r="X273" s="238"/>
      <c r="Y273" s="237"/>
      <c r="Z273" s="5"/>
      <c r="AA273" s="8"/>
    </row>
    <row r="274" spans="1:28" ht="7.5" customHeight="1" outlineLevel="7">
      <c r="A274" s="8"/>
      <c r="B274" s="184"/>
      <c r="C274" s="183"/>
      <c r="D274" s="183"/>
      <c r="E274" s="183"/>
      <c r="F274" s="11"/>
      <c r="G274" s="11"/>
      <c r="H274" s="11"/>
      <c r="I274" s="190"/>
      <c r="J274" s="191"/>
      <c r="K274" s="192"/>
      <c r="L274" s="192"/>
      <c r="M274" s="193"/>
      <c r="N274" s="264"/>
      <c r="O274" s="141"/>
      <c r="P274" s="191"/>
      <c r="Q274" s="191"/>
      <c r="R274" s="147"/>
      <c r="S274" s="147"/>
      <c r="T274" s="147"/>
      <c r="U274" s="147"/>
      <c r="V274" s="141"/>
      <c r="W274" s="141"/>
      <c r="X274" s="141"/>
      <c r="Y274" s="9"/>
      <c r="Z274" s="5"/>
      <c r="AA274" s="8"/>
    </row>
    <row r="275" spans="1:28" ht="13" outlineLevel="6">
      <c r="B275" s="184"/>
      <c r="C275" s="185"/>
      <c r="D275" s="96" t="s">
        <v>593</v>
      </c>
      <c r="E275" s="96"/>
      <c r="F275" s="97"/>
      <c r="G275" s="97"/>
      <c r="H275" s="97" t="s">
        <v>594</v>
      </c>
      <c r="I275" s="98" t="s">
        <v>595</v>
      </c>
      <c r="J275" s="99" t="s">
        <v>383</v>
      </c>
      <c r="K275" s="100">
        <v>10.0725</v>
      </c>
      <c r="L275" s="100">
        <v>0</v>
      </c>
      <c r="M275" s="100">
        <v>10.0725</v>
      </c>
      <c r="N275" s="261"/>
      <c r="O275" s="101">
        <f>M275*N275</f>
        <v>0</v>
      </c>
      <c r="P275" s="99" t="s">
        <v>379</v>
      </c>
      <c r="Q275" s="99" t="s">
        <v>935</v>
      </c>
      <c r="R275" s="100">
        <v>2.16</v>
      </c>
      <c r="S275" s="100">
        <f>M275*R275</f>
        <v>21.756600000000002</v>
      </c>
      <c r="T275" s="100"/>
      <c r="U275" s="100">
        <f>M275*T275</f>
        <v>0</v>
      </c>
      <c r="V275" s="101">
        <v>21</v>
      </c>
      <c r="W275" s="101">
        <f>O275*(V275/100)</f>
        <v>0</v>
      </c>
      <c r="X275" s="101">
        <f>O275+W275</f>
        <v>0</v>
      </c>
      <c r="Y275" s="102"/>
      <c r="Z275" s="8"/>
      <c r="AA275" s="8"/>
      <c r="AB275" s="8"/>
    </row>
    <row r="276" spans="1:28" ht="4.5" customHeight="1" outlineLevel="6">
      <c r="B276" s="184"/>
      <c r="C276" s="186"/>
      <c r="D276" s="186"/>
      <c r="E276" s="186"/>
      <c r="F276" s="9"/>
      <c r="G276" s="9"/>
      <c r="H276" s="9"/>
      <c r="I276" s="189"/>
      <c r="J276" s="191"/>
      <c r="K276" s="147"/>
      <c r="L276" s="147"/>
      <c r="M276" s="147"/>
      <c r="N276" s="262"/>
      <c r="O276" s="141"/>
      <c r="P276" s="191"/>
      <c r="Q276" s="191"/>
      <c r="R276" s="147"/>
      <c r="S276" s="147"/>
      <c r="T276" s="147"/>
      <c r="U276" s="147"/>
      <c r="V276" s="141"/>
      <c r="W276" s="141"/>
      <c r="X276" s="141"/>
      <c r="Y276" s="9"/>
      <c r="Z276" s="8"/>
      <c r="AA276" s="8"/>
      <c r="AB276" s="8"/>
    </row>
    <row r="277" spans="1:28" ht="12" outlineLevel="7">
      <c r="A277" s="230"/>
      <c r="B277" s="231"/>
      <c r="C277" s="231"/>
      <c r="D277" s="231"/>
      <c r="E277" s="231"/>
      <c r="F277" s="232"/>
      <c r="G277" s="232"/>
      <c r="H277" s="237" t="s">
        <v>18</v>
      </c>
      <c r="I277" s="233" t="s">
        <v>596</v>
      </c>
      <c r="J277" s="234"/>
      <c r="K277" s="235"/>
      <c r="L277" s="235"/>
      <c r="M277" s="236">
        <v>0</v>
      </c>
      <c r="N277" s="263"/>
      <c r="O277" s="238"/>
      <c r="P277" s="234"/>
      <c r="Q277" s="234"/>
      <c r="R277" s="236"/>
      <c r="S277" s="236"/>
      <c r="T277" s="236"/>
      <c r="U277" s="236"/>
      <c r="V277" s="238"/>
      <c r="W277" s="238"/>
      <c r="X277" s="238"/>
      <c r="Y277" s="237"/>
      <c r="Z277" s="5"/>
      <c r="AA277" s="8"/>
    </row>
    <row r="278" spans="1:28" ht="12" outlineLevel="7">
      <c r="A278" s="230"/>
      <c r="B278" s="231"/>
      <c r="C278" s="231"/>
      <c r="D278" s="231"/>
      <c r="E278" s="231"/>
      <c r="F278" s="232"/>
      <c r="G278" s="232"/>
      <c r="H278" s="237"/>
      <c r="I278" s="233" t="s">
        <v>597</v>
      </c>
      <c r="J278" s="234"/>
      <c r="K278" s="235"/>
      <c r="L278" s="235"/>
      <c r="M278" s="236">
        <v>10.0725</v>
      </c>
      <c r="N278" s="263"/>
      <c r="O278" s="238"/>
      <c r="P278" s="234"/>
      <c r="Q278" s="234"/>
      <c r="R278" s="236"/>
      <c r="S278" s="236"/>
      <c r="T278" s="236"/>
      <c r="U278" s="236"/>
      <c r="V278" s="238"/>
      <c r="W278" s="238"/>
      <c r="X278" s="238"/>
      <c r="Y278" s="237"/>
      <c r="Z278" s="5"/>
      <c r="AA278" s="8"/>
    </row>
    <row r="279" spans="1:28" ht="7.5" customHeight="1" outlineLevel="7">
      <c r="A279" s="8"/>
      <c r="B279" s="184"/>
      <c r="C279" s="183"/>
      <c r="D279" s="183"/>
      <c r="E279" s="183"/>
      <c r="F279" s="11"/>
      <c r="G279" s="11"/>
      <c r="H279" s="11"/>
      <c r="I279" s="190"/>
      <c r="J279" s="191"/>
      <c r="K279" s="192"/>
      <c r="L279" s="192"/>
      <c r="M279" s="193"/>
      <c r="N279" s="264"/>
      <c r="O279" s="141"/>
      <c r="P279" s="191"/>
      <c r="Q279" s="191"/>
      <c r="R279" s="147"/>
      <c r="S279" s="147"/>
      <c r="T279" s="147"/>
      <c r="U279" s="147"/>
      <c r="V279" s="141"/>
      <c r="W279" s="141"/>
      <c r="X279" s="141"/>
      <c r="Y279" s="9"/>
      <c r="Z279" s="5"/>
      <c r="AA279" s="8"/>
    </row>
    <row r="280" spans="1:28" ht="13" outlineLevel="6">
      <c r="B280" s="184"/>
      <c r="C280" s="185"/>
      <c r="D280" s="96" t="s">
        <v>598</v>
      </c>
      <c r="E280" s="96"/>
      <c r="F280" s="97"/>
      <c r="G280" s="97"/>
      <c r="H280" s="97" t="s">
        <v>599</v>
      </c>
      <c r="I280" s="98" t="s">
        <v>600</v>
      </c>
      <c r="J280" s="99" t="s">
        <v>409</v>
      </c>
      <c r="K280" s="100">
        <v>64.790000000000006</v>
      </c>
      <c r="L280" s="100">
        <v>0</v>
      </c>
      <c r="M280" s="100">
        <v>64.790000000000006</v>
      </c>
      <c r="N280" s="261"/>
      <c r="O280" s="101">
        <f>M280*N280</f>
        <v>0</v>
      </c>
      <c r="P280" s="99" t="s">
        <v>379</v>
      </c>
      <c r="Q280" s="99" t="s">
        <v>935</v>
      </c>
      <c r="R280" s="100"/>
      <c r="S280" s="100">
        <f>M280*R280</f>
        <v>0</v>
      </c>
      <c r="T280" s="100"/>
      <c r="U280" s="100">
        <f>M280*T280</f>
        <v>0</v>
      </c>
      <c r="V280" s="101">
        <v>21</v>
      </c>
      <c r="W280" s="101">
        <f>O280*(V280/100)</f>
        <v>0</v>
      </c>
      <c r="X280" s="101">
        <f>O280+W280</f>
        <v>0</v>
      </c>
      <c r="Y280" s="102"/>
      <c r="Z280" s="8"/>
      <c r="AA280" s="8"/>
      <c r="AB280" s="8"/>
    </row>
    <row r="281" spans="1:28" ht="4.5" customHeight="1" outlineLevel="6">
      <c r="B281" s="184"/>
      <c r="C281" s="186"/>
      <c r="D281" s="186"/>
      <c r="E281" s="186"/>
      <c r="F281" s="9"/>
      <c r="G281" s="9"/>
      <c r="H281" s="9"/>
      <c r="I281" s="189"/>
      <c r="J281" s="191"/>
      <c r="K281" s="147"/>
      <c r="L281" s="147"/>
      <c r="M281" s="147"/>
      <c r="N281" s="262"/>
      <c r="O281" s="141"/>
      <c r="P281" s="191"/>
      <c r="Q281" s="191"/>
      <c r="R281" s="147"/>
      <c r="S281" s="147"/>
      <c r="T281" s="147"/>
      <c r="U281" s="147"/>
      <c r="V281" s="141"/>
      <c r="W281" s="141"/>
      <c r="X281" s="141"/>
      <c r="Y281" s="9"/>
      <c r="Z281" s="8"/>
      <c r="AA281" s="8"/>
      <c r="AB281" s="8"/>
    </row>
    <row r="282" spans="1:28" ht="13" outlineLevel="6">
      <c r="B282" s="184"/>
      <c r="C282" s="185"/>
      <c r="D282" s="96" t="s">
        <v>601</v>
      </c>
      <c r="E282" s="96"/>
      <c r="F282" s="97"/>
      <c r="G282" s="97"/>
      <c r="H282" s="97" t="s">
        <v>602</v>
      </c>
      <c r="I282" s="98" t="s">
        <v>603</v>
      </c>
      <c r="J282" s="99" t="s">
        <v>409</v>
      </c>
      <c r="K282" s="100">
        <v>64.790000000000006</v>
      </c>
      <c r="L282" s="100">
        <v>0</v>
      </c>
      <c r="M282" s="100">
        <v>64.790000000000006</v>
      </c>
      <c r="N282" s="261"/>
      <c r="O282" s="101">
        <f>M282*N282</f>
        <v>0</v>
      </c>
      <c r="P282" s="99" t="s">
        <v>402</v>
      </c>
      <c r="Q282" s="99" t="s">
        <v>935</v>
      </c>
      <c r="R282" s="100">
        <v>2.9999999999999997E-4</v>
      </c>
      <c r="S282" s="100">
        <f>M282*R282</f>
        <v>1.9436999999999999E-2</v>
      </c>
      <c r="T282" s="100"/>
      <c r="U282" s="100">
        <f>M282*T282</f>
        <v>0</v>
      </c>
      <c r="V282" s="101">
        <v>21</v>
      </c>
      <c r="W282" s="101">
        <f>O282*(V282/100)</f>
        <v>0</v>
      </c>
      <c r="X282" s="101">
        <f>O282+W282</f>
        <v>0</v>
      </c>
      <c r="Y282" s="102"/>
      <c r="Z282" s="8"/>
      <c r="AA282" s="8"/>
      <c r="AB282" s="8"/>
    </row>
    <row r="283" spans="1:28" ht="4.5" customHeight="1" outlineLevel="6">
      <c r="B283" s="184"/>
      <c r="C283" s="186"/>
      <c r="D283" s="186"/>
      <c r="E283" s="186"/>
      <c r="F283" s="9"/>
      <c r="G283" s="9"/>
      <c r="H283" s="9"/>
      <c r="I283" s="189"/>
      <c r="J283" s="191"/>
      <c r="K283" s="147"/>
      <c r="L283" s="147"/>
      <c r="M283" s="147"/>
      <c r="N283" s="262"/>
      <c r="O283" s="141"/>
      <c r="P283" s="191"/>
      <c r="Q283" s="191"/>
      <c r="R283" s="147"/>
      <c r="S283" s="147"/>
      <c r="T283" s="147"/>
      <c r="U283" s="147"/>
      <c r="V283" s="141"/>
      <c r="W283" s="141"/>
      <c r="X283" s="141"/>
      <c r="Y283" s="9"/>
      <c r="Z283" s="8"/>
      <c r="AA283" s="8"/>
      <c r="AB283" s="8"/>
    </row>
    <row r="284" spans="1:28" ht="12" outlineLevel="7">
      <c r="A284" s="230"/>
      <c r="B284" s="231"/>
      <c r="C284" s="231"/>
      <c r="D284" s="231"/>
      <c r="E284" s="231"/>
      <c r="F284" s="232"/>
      <c r="G284" s="232"/>
      <c r="H284" s="237" t="s">
        <v>18</v>
      </c>
      <c r="I284" s="233" t="s">
        <v>604</v>
      </c>
      <c r="J284" s="234"/>
      <c r="K284" s="235"/>
      <c r="L284" s="235"/>
      <c r="M284" s="236">
        <v>0</v>
      </c>
      <c r="N284" s="263"/>
      <c r="O284" s="238"/>
      <c r="P284" s="234"/>
      <c r="Q284" s="234"/>
      <c r="R284" s="236"/>
      <c r="S284" s="236"/>
      <c r="T284" s="236"/>
      <c r="U284" s="236"/>
      <c r="V284" s="238"/>
      <c r="W284" s="238"/>
      <c r="X284" s="238"/>
      <c r="Y284" s="237"/>
      <c r="Z284" s="5"/>
      <c r="AA284" s="8"/>
    </row>
    <row r="285" spans="1:28" ht="12" outlineLevel="7">
      <c r="A285" s="230"/>
      <c r="B285" s="231"/>
      <c r="C285" s="231"/>
      <c r="D285" s="231"/>
      <c r="E285" s="231"/>
      <c r="F285" s="232"/>
      <c r="G285" s="232"/>
      <c r="H285" s="237"/>
      <c r="I285" s="233" t="s">
        <v>605</v>
      </c>
      <c r="J285" s="234"/>
      <c r="K285" s="235"/>
      <c r="L285" s="235"/>
      <c r="M285" s="236">
        <v>64.790000000000006</v>
      </c>
      <c r="N285" s="263"/>
      <c r="O285" s="238"/>
      <c r="P285" s="234"/>
      <c r="Q285" s="234"/>
      <c r="R285" s="236"/>
      <c r="S285" s="236"/>
      <c r="T285" s="236"/>
      <c r="U285" s="236"/>
      <c r="V285" s="238"/>
      <c r="W285" s="238"/>
      <c r="X285" s="238"/>
      <c r="Y285" s="237"/>
      <c r="Z285" s="5"/>
      <c r="AA285" s="8"/>
    </row>
    <row r="286" spans="1:28" ht="7.5" customHeight="1" outlineLevel="7">
      <c r="A286" s="8"/>
      <c r="B286" s="184"/>
      <c r="C286" s="183"/>
      <c r="D286" s="183"/>
      <c r="E286" s="183"/>
      <c r="F286" s="11"/>
      <c r="G286" s="11"/>
      <c r="H286" s="11"/>
      <c r="I286" s="190"/>
      <c r="J286" s="191"/>
      <c r="K286" s="192"/>
      <c r="L286" s="192"/>
      <c r="M286" s="193"/>
      <c r="N286" s="264"/>
      <c r="O286" s="141"/>
      <c r="P286" s="191"/>
      <c r="Q286" s="191"/>
      <c r="R286" s="147"/>
      <c r="S286" s="147"/>
      <c r="T286" s="147"/>
      <c r="U286" s="147"/>
      <c r="V286" s="141"/>
      <c r="W286" s="141"/>
      <c r="X286" s="141"/>
      <c r="Y286" s="9"/>
      <c r="Z286" s="5"/>
      <c r="AA286" s="8"/>
    </row>
    <row r="287" spans="1:28" ht="13" outlineLevel="6">
      <c r="B287" s="184"/>
      <c r="C287" s="185"/>
      <c r="D287" s="96" t="s">
        <v>606</v>
      </c>
      <c r="E287" s="96"/>
      <c r="F287" s="97"/>
      <c r="G287" s="97"/>
      <c r="H287" s="97" t="s">
        <v>607</v>
      </c>
      <c r="I287" s="98" t="s">
        <v>608</v>
      </c>
      <c r="J287" s="99" t="s">
        <v>409</v>
      </c>
      <c r="K287" s="100">
        <v>69.836000000000013</v>
      </c>
      <c r="L287" s="100">
        <v>0</v>
      </c>
      <c r="M287" s="100">
        <v>69.836000000000013</v>
      </c>
      <c r="N287" s="261"/>
      <c r="O287" s="101">
        <f>M287*N287</f>
        <v>0</v>
      </c>
      <c r="P287" s="99" t="s">
        <v>379</v>
      </c>
      <c r="Q287" s="99" t="s">
        <v>935</v>
      </c>
      <c r="R287" s="100">
        <v>3.3E-4</v>
      </c>
      <c r="S287" s="100">
        <f>M287*R287</f>
        <v>2.3045880000000005E-2</v>
      </c>
      <c r="T287" s="100"/>
      <c r="U287" s="100">
        <f>M287*T287</f>
        <v>0</v>
      </c>
      <c r="V287" s="101">
        <v>21</v>
      </c>
      <c r="W287" s="101">
        <f>O287*(V287/100)</f>
        <v>0</v>
      </c>
      <c r="X287" s="101">
        <f>O287+W287</f>
        <v>0</v>
      </c>
      <c r="Y287" s="102"/>
      <c r="Z287" s="8"/>
      <c r="AA287" s="8"/>
      <c r="AB287" s="8"/>
    </row>
    <row r="288" spans="1:28" ht="4.5" customHeight="1" outlineLevel="6">
      <c r="B288" s="184"/>
      <c r="C288" s="186"/>
      <c r="D288" s="186"/>
      <c r="E288" s="186"/>
      <c r="F288" s="9"/>
      <c r="G288" s="9"/>
      <c r="H288" s="9"/>
      <c r="I288" s="189"/>
      <c r="J288" s="191"/>
      <c r="K288" s="147"/>
      <c r="L288" s="147"/>
      <c r="M288" s="147"/>
      <c r="N288" s="262"/>
      <c r="O288" s="141"/>
      <c r="P288" s="191"/>
      <c r="Q288" s="191"/>
      <c r="R288" s="147"/>
      <c r="S288" s="147"/>
      <c r="T288" s="147"/>
      <c r="U288" s="147"/>
      <c r="V288" s="141"/>
      <c r="W288" s="141"/>
      <c r="X288" s="141"/>
      <c r="Y288" s="9"/>
      <c r="Z288" s="8"/>
      <c r="AA288" s="8"/>
      <c r="AB288" s="8"/>
    </row>
    <row r="289" spans="1:28" ht="12" outlineLevel="7">
      <c r="A289" s="230"/>
      <c r="B289" s="231"/>
      <c r="C289" s="231"/>
      <c r="D289" s="231"/>
      <c r="E289" s="231"/>
      <c r="F289" s="232"/>
      <c r="G289" s="232"/>
      <c r="H289" s="237" t="s">
        <v>18</v>
      </c>
      <c r="I289" s="233" t="s">
        <v>609</v>
      </c>
      <c r="J289" s="234"/>
      <c r="K289" s="235"/>
      <c r="L289" s="235"/>
      <c r="M289" s="236">
        <v>0</v>
      </c>
      <c r="N289" s="263"/>
      <c r="O289" s="238"/>
      <c r="P289" s="234"/>
      <c r="Q289" s="234"/>
      <c r="R289" s="236"/>
      <c r="S289" s="236"/>
      <c r="T289" s="236"/>
      <c r="U289" s="236"/>
      <c r="V289" s="238"/>
      <c r="W289" s="238"/>
      <c r="X289" s="238"/>
      <c r="Y289" s="237"/>
      <c r="Z289" s="5"/>
      <c r="AA289" s="8"/>
    </row>
    <row r="290" spans="1:28" ht="12" outlineLevel="7">
      <c r="A290" s="230"/>
      <c r="B290" s="231"/>
      <c r="C290" s="231"/>
      <c r="D290" s="231"/>
      <c r="E290" s="231"/>
      <c r="F290" s="232"/>
      <c r="G290" s="232"/>
      <c r="H290" s="237"/>
      <c r="I290" s="233" t="s">
        <v>610</v>
      </c>
      <c r="J290" s="234"/>
      <c r="K290" s="235"/>
      <c r="L290" s="235"/>
      <c r="M290" s="236">
        <v>69.836000000000013</v>
      </c>
      <c r="N290" s="263"/>
      <c r="O290" s="238"/>
      <c r="P290" s="234"/>
      <c r="Q290" s="234"/>
      <c r="R290" s="236"/>
      <c r="S290" s="236"/>
      <c r="T290" s="236"/>
      <c r="U290" s="236"/>
      <c r="V290" s="238"/>
      <c r="W290" s="238"/>
      <c r="X290" s="238"/>
      <c r="Y290" s="237"/>
      <c r="Z290" s="5"/>
      <c r="AA290" s="8"/>
    </row>
    <row r="291" spans="1:28" ht="7.5" customHeight="1" outlineLevel="7">
      <c r="A291" s="8"/>
      <c r="B291" s="184"/>
      <c r="C291" s="183"/>
      <c r="D291" s="183"/>
      <c r="E291" s="183"/>
      <c r="F291" s="11"/>
      <c r="G291" s="11"/>
      <c r="H291" s="11"/>
      <c r="I291" s="190"/>
      <c r="J291" s="191"/>
      <c r="K291" s="192"/>
      <c r="L291" s="192"/>
      <c r="M291" s="193"/>
      <c r="N291" s="264"/>
      <c r="O291" s="141"/>
      <c r="P291" s="191"/>
      <c r="Q291" s="191"/>
      <c r="R291" s="147"/>
      <c r="S291" s="147"/>
      <c r="T291" s="147"/>
      <c r="U291" s="147"/>
      <c r="V291" s="141"/>
      <c r="W291" s="141"/>
      <c r="X291" s="141"/>
      <c r="Y291" s="9"/>
      <c r="Z291" s="5"/>
      <c r="AA291" s="8"/>
    </row>
    <row r="292" spans="1:28" ht="13" outlineLevel="6">
      <c r="B292" s="184"/>
      <c r="C292" s="185"/>
      <c r="D292" s="96" t="s">
        <v>611</v>
      </c>
      <c r="E292" s="96"/>
      <c r="F292" s="97"/>
      <c r="G292" s="97"/>
      <c r="H292" s="97" t="s">
        <v>612</v>
      </c>
      <c r="I292" s="98" t="s">
        <v>613</v>
      </c>
      <c r="J292" s="99" t="s">
        <v>409</v>
      </c>
      <c r="K292" s="100">
        <v>69.836000000000013</v>
      </c>
      <c r="L292" s="100">
        <v>0</v>
      </c>
      <c r="M292" s="100">
        <v>69.836000000000013</v>
      </c>
      <c r="N292" s="261"/>
      <c r="O292" s="101">
        <f>M292*N292</f>
        <v>0</v>
      </c>
      <c r="P292" s="99" t="s">
        <v>379</v>
      </c>
      <c r="Q292" s="99" t="s">
        <v>122</v>
      </c>
      <c r="R292" s="100"/>
      <c r="S292" s="100">
        <f>M292*R292</f>
        <v>0</v>
      </c>
      <c r="T292" s="100"/>
      <c r="U292" s="100">
        <f>M292*T292</f>
        <v>0</v>
      </c>
      <c r="V292" s="101">
        <v>21</v>
      </c>
      <c r="W292" s="101">
        <f>O292*(V292/100)</f>
        <v>0</v>
      </c>
      <c r="X292" s="101">
        <f>O292+W292</f>
        <v>0</v>
      </c>
      <c r="Y292" s="102"/>
      <c r="Z292" s="8"/>
      <c r="AA292" s="8"/>
      <c r="AB292" s="8"/>
    </row>
    <row r="293" spans="1:28" ht="4.5" customHeight="1" outlineLevel="6">
      <c r="B293" s="184"/>
      <c r="C293" s="186"/>
      <c r="D293" s="186"/>
      <c r="E293" s="186"/>
      <c r="F293" s="9"/>
      <c r="G293" s="9"/>
      <c r="H293" s="9"/>
      <c r="I293" s="189"/>
      <c r="J293" s="191"/>
      <c r="K293" s="147"/>
      <c r="L293" s="147"/>
      <c r="M293" s="147"/>
      <c r="N293" s="262"/>
      <c r="O293" s="141"/>
      <c r="P293" s="191"/>
      <c r="Q293" s="191"/>
      <c r="R293" s="147"/>
      <c r="S293" s="147"/>
      <c r="T293" s="147"/>
      <c r="U293" s="147"/>
      <c r="V293" s="141"/>
      <c r="W293" s="141"/>
      <c r="X293" s="141"/>
      <c r="Y293" s="9"/>
      <c r="Z293" s="8"/>
      <c r="AA293" s="8"/>
      <c r="AB293" s="8"/>
    </row>
    <row r="294" spans="1:28" ht="12" outlineLevel="7">
      <c r="A294" s="230"/>
      <c r="B294" s="231"/>
      <c r="C294" s="231"/>
      <c r="D294" s="231"/>
      <c r="E294" s="231"/>
      <c r="F294" s="232"/>
      <c r="G294" s="232"/>
      <c r="H294" s="237" t="s">
        <v>18</v>
      </c>
      <c r="I294" s="233" t="s">
        <v>609</v>
      </c>
      <c r="J294" s="234"/>
      <c r="K294" s="235"/>
      <c r="L294" s="235"/>
      <c r="M294" s="236">
        <v>0</v>
      </c>
      <c r="N294" s="263"/>
      <c r="O294" s="238"/>
      <c r="P294" s="234"/>
      <c r="Q294" s="234"/>
      <c r="R294" s="236"/>
      <c r="S294" s="236"/>
      <c r="T294" s="236"/>
      <c r="U294" s="236"/>
      <c r="V294" s="238"/>
      <c r="W294" s="238"/>
      <c r="X294" s="238"/>
      <c r="Y294" s="237"/>
      <c r="Z294" s="5"/>
      <c r="AA294" s="8"/>
    </row>
    <row r="295" spans="1:28" ht="12" outlineLevel="7">
      <c r="A295" s="230"/>
      <c r="B295" s="231"/>
      <c r="C295" s="231"/>
      <c r="D295" s="231"/>
      <c r="E295" s="231"/>
      <c r="F295" s="232"/>
      <c r="G295" s="232"/>
      <c r="H295" s="237"/>
      <c r="I295" s="233" t="s">
        <v>610</v>
      </c>
      <c r="J295" s="234"/>
      <c r="K295" s="235"/>
      <c r="L295" s="235"/>
      <c r="M295" s="236">
        <v>69.836000000000013</v>
      </c>
      <c r="N295" s="263"/>
      <c r="O295" s="238"/>
      <c r="P295" s="234"/>
      <c r="Q295" s="234"/>
      <c r="R295" s="236"/>
      <c r="S295" s="236"/>
      <c r="T295" s="236"/>
      <c r="U295" s="236"/>
      <c r="V295" s="238"/>
      <c r="W295" s="238"/>
      <c r="X295" s="238"/>
      <c r="Y295" s="237"/>
      <c r="Z295" s="5"/>
      <c r="AA295" s="8"/>
    </row>
    <row r="296" spans="1:28" ht="7.5" customHeight="1" outlineLevel="7">
      <c r="A296" s="8"/>
      <c r="B296" s="184"/>
      <c r="C296" s="183"/>
      <c r="D296" s="183"/>
      <c r="E296" s="183"/>
      <c r="F296" s="11"/>
      <c r="G296" s="11"/>
      <c r="H296" s="11"/>
      <c r="I296" s="190"/>
      <c r="J296" s="191"/>
      <c r="K296" s="192"/>
      <c r="L296" s="192"/>
      <c r="M296" s="193"/>
      <c r="N296" s="264"/>
      <c r="O296" s="141"/>
      <c r="P296" s="191"/>
      <c r="Q296" s="191"/>
      <c r="R296" s="147"/>
      <c r="S296" s="147"/>
      <c r="T296" s="147"/>
      <c r="U296" s="147"/>
      <c r="V296" s="141"/>
      <c r="W296" s="141"/>
      <c r="X296" s="141"/>
      <c r="Y296" s="9"/>
      <c r="Z296" s="5"/>
      <c r="AA296" s="8"/>
    </row>
    <row r="297" spans="1:28" outlineLevel="6">
      <c r="B297" s="5"/>
      <c r="C297" s="5"/>
      <c r="D297" s="5"/>
      <c r="E297" s="5"/>
      <c r="F297" s="5"/>
      <c r="G297" s="5"/>
      <c r="H297" s="5"/>
      <c r="I297" s="5"/>
      <c r="J297" s="5"/>
      <c r="K297" s="5"/>
      <c r="L297" s="5"/>
      <c r="M297" s="5"/>
      <c r="N297" s="265"/>
      <c r="O297" s="8"/>
      <c r="P297" s="5"/>
      <c r="Q297" s="5"/>
      <c r="R297" s="5"/>
      <c r="S297" s="5"/>
      <c r="T297" s="5"/>
      <c r="U297" s="5"/>
      <c r="V297" s="5"/>
      <c r="W297" s="8"/>
      <c r="X297" s="8"/>
      <c r="Y297" s="8"/>
    </row>
    <row r="298" spans="1:28" ht="13" outlineLevel="5">
      <c r="A298" s="177" t="s">
        <v>300</v>
      </c>
      <c r="B298" s="224">
        <v>6</v>
      </c>
      <c r="C298" s="225"/>
      <c r="D298" s="225"/>
      <c r="E298" s="225"/>
      <c r="F298" s="181"/>
      <c r="G298" s="181"/>
      <c r="H298" s="181"/>
      <c r="I298" s="226" t="s">
        <v>301</v>
      </c>
      <c r="J298" s="227"/>
      <c r="K298" s="228"/>
      <c r="L298" s="228"/>
      <c r="M298" s="228"/>
      <c r="N298" s="260"/>
      <c r="O298" s="179">
        <f>SUBTOTAL(9,O299:O338)</f>
        <v>0</v>
      </c>
      <c r="P298" s="227" t="s">
        <v>374</v>
      </c>
      <c r="Q298" s="227"/>
      <c r="R298" s="228"/>
      <c r="S298" s="180">
        <f>SUBTOTAL(9,S299:S338)</f>
        <v>24.774911999999997</v>
      </c>
      <c r="T298" s="228"/>
      <c r="U298" s="180">
        <f>SUBTOTAL(9,U299:U338)</f>
        <v>0</v>
      </c>
      <c r="V298" s="229"/>
      <c r="W298" s="179">
        <f>SUBTOTAL(9,W299:W338)</f>
        <v>0</v>
      </c>
      <c r="X298" s="179">
        <f>SUBTOTAL(9,X299:X338)</f>
        <v>0</v>
      </c>
      <c r="Y298" s="177"/>
      <c r="Z298" s="5"/>
      <c r="AA298" s="8"/>
      <c r="AB298" s="8"/>
    </row>
    <row r="299" spans="1:28" ht="13" outlineLevel="6">
      <c r="B299" s="184"/>
      <c r="C299" s="185"/>
      <c r="D299" s="96" t="s">
        <v>614</v>
      </c>
      <c r="E299" s="96"/>
      <c r="F299" s="97"/>
      <c r="G299" s="97"/>
      <c r="H299" s="97" t="s">
        <v>615</v>
      </c>
      <c r="I299" s="98" t="s">
        <v>616</v>
      </c>
      <c r="J299" s="99" t="s">
        <v>409</v>
      </c>
      <c r="K299" s="100">
        <v>438.26000000000005</v>
      </c>
      <c r="L299" s="100">
        <v>0</v>
      </c>
      <c r="M299" s="100">
        <v>438.26000000000005</v>
      </c>
      <c r="N299" s="261"/>
      <c r="O299" s="101">
        <f>M299*N299</f>
        <v>0</v>
      </c>
      <c r="P299" s="99" t="s">
        <v>379</v>
      </c>
      <c r="Q299" s="99" t="s">
        <v>122</v>
      </c>
      <c r="R299" s="100">
        <v>2.9999999999999997E-4</v>
      </c>
      <c r="S299" s="100">
        <f>M299*R299</f>
        <v>0.13147800000000001</v>
      </c>
      <c r="T299" s="100"/>
      <c r="U299" s="100">
        <f>M299*T299</f>
        <v>0</v>
      </c>
      <c r="V299" s="101">
        <v>21</v>
      </c>
      <c r="W299" s="101">
        <f>O299*(V299/100)</f>
        <v>0</v>
      </c>
      <c r="X299" s="101">
        <f>O299+W299</f>
        <v>0</v>
      </c>
      <c r="Y299" s="102"/>
      <c r="Z299" s="8"/>
      <c r="AA299" s="8"/>
      <c r="AB299" s="8"/>
    </row>
    <row r="300" spans="1:28" ht="4.5" customHeight="1" outlineLevel="6">
      <c r="B300" s="184"/>
      <c r="C300" s="186"/>
      <c r="D300" s="186"/>
      <c r="E300" s="186"/>
      <c r="F300" s="9"/>
      <c r="G300" s="9"/>
      <c r="H300" s="9"/>
      <c r="I300" s="189"/>
      <c r="J300" s="191"/>
      <c r="K300" s="147"/>
      <c r="L300" s="147"/>
      <c r="M300" s="147"/>
      <c r="N300" s="262"/>
      <c r="O300" s="141"/>
      <c r="P300" s="191"/>
      <c r="Q300" s="191"/>
      <c r="R300" s="147"/>
      <c r="S300" s="147"/>
      <c r="T300" s="147"/>
      <c r="U300" s="147"/>
      <c r="V300" s="141"/>
      <c r="W300" s="141"/>
      <c r="X300" s="141"/>
      <c r="Y300" s="9"/>
      <c r="Z300" s="8"/>
      <c r="AA300" s="8"/>
      <c r="AB300" s="8"/>
    </row>
    <row r="301" spans="1:28" ht="12" outlineLevel="7">
      <c r="A301" s="230"/>
      <c r="B301" s="231"/>
      <c r="C301" s="231"/>
      <c r="D301" s="231"/>
      <c r="E301" s="231"/>
      <c r="F301" s="232"/>
      <c r="G301" s="232"/>
      <c r="H301" s="237" t="s">
        <v>18</v>
      </c>
      <c r="I301" s="233" t="s">
        <v>617</v>
      </c>
      <c r="J301" s="234"/>
      <c r="K301" s="235"/>
      <c r="L301" s="235"/>
      <c r="M301" s="236">
        <v>419.82</v>
      </c>
      <c r="N301" s="263"/>
      <c r="O301" s="238"/>
      <c r="P301" s="234"/>
      <c r="Q301" s="234"/>
      <c r="R301" s="236"/>
      <c r="S301" s="236"/>
      <c r="T301" s="236"/>
      <c r="U301" s="236"/>
      <c r="V301" s="238"/>
      <c r="W301" s="238"/>
      <c r="X301" s="238"/>
      <c r="Y301" s="237"/>
      <c r="Z301" s="5"/>
      <c r="AA301" s="8"/>
    </row>
    <row r="302" spans="1:28" ht="12" outlineLevel="7">
      <c r="A302" s="230"/>
      <c r="B302" s="231"/>
      <c r="C302" s="231"/>
      <c r="D302" s="231"/>
      <c r="E302" s="231"/>
      <c r="F302" s="232"/>
      <c r="G302" s="232"/>
      <c r="H302" s="237"/>
      <c r="I302" s="233" t="s">
        <v>618</v>
      </c>
      <c r="J302" s="234"/>
      <c r="K302" s="235"/>
      <c r="L302" s="235"/>
      <c r="M302" s="236">
        <v>0</v>
      </c>
      <c r="N302" s="263"/>
      <c r="O302" s="238"/>
      <c r="P302" s="234"/>
      <c r="Q302" s="234"/>
      <c r="R302" s="236"/>
      <c r="S302" s="236"/>
      <c r="T302" s="236"/>
      <c r="U302" s="236"/>
      <c r="V302" s="238"/>
      <c r="W302" s="238"/>
      <c r="X302" s="238"/>
      <c r="Y302" s="237"/>
      <c r="Z302" s="5"/>
      <c r="AA302" s="8"/>
    </row>
    <row r="303" spans="1:28" ht="12" outlineLevel="7">
      <c r="A303" s="230"/>
      <c r="B303" s="231"/>
      <c r="C303" s="231"/>
      <c r="D303" s="231"/>
      <c r="E303" s="231"/>
      <c r="F303" s="232"/>
      <c r="G303" s="232"/>
      <c r="H303" s="237"/>
      <c r="I303" s="233" t="s">
        <v>619</v>
      </c>
      <c r="J303" s="234"/>
      <c r="K303" s="235"/>
      <c r="L303" s="235"/>
      <c r="M303" s="236">
        <v>7.16</v>
      </c>
      <c r="N303" s="263"/>
      <c r="O303" s="238"/>
      <c r="P303" s="234"/>
      <c r="Q303" s="234"/>
      <c r="R303" s="236"/>
      <c r="S303" s="236"/>
      <c r="T303" s="236"/>
      <c r="U303" s="236"/>
      <c r="V303" s="238"/>
      <c r="W303" s="238"/>
      <c r="X303" s="238"/>
      <c r="Y303" s="237"/>
      <c r="Z303" s="5"/>
      <c r="AA303" s="8"/>
    </row>
    <row r="304" spans="1:28" ht="12" outlineLevel="7">
      <c r="A304" s="230"/>
      <c r="B304" s="231"/>
      <c r="C304" s="231"/>
      <c r="D304" s="231"/>
      <c r="E304" s="231"/>
      <c r="F304" s="232"/>
      <c r="G304" s="232"/>
      <c r="H304" s="237"/>
      <c r="I304" s="233" t="s">
        <v>620</v>
      </c>
      <c r="J304" s="234"/>
      <c r="K304" s="235"/>
      <c r="L304" s="235"/>
      <c r="M304" s="236">
        <v>2.57</v>
      </c>
      <c r="N304" s="263"/>
      <c r="O304" s="238"/>
      <c r="P304" s="234"/>
      <c r="Q304" s="234"/>
      <c r="R304" s="236"/>
      <c r="S304" s="236"/>
      <c r="T304" s="236"/>
      <c r="U304" s="236"/>
      <c r="V304" s="238"/>
      <c r="W304" s="238"/>
      <c r="X304" s="238"/>
      <c r="Y304" s="237"/>
      <c r="Z304" s="5"/>
      <c r="AA304" s="8"/>
    </row>
    <row r="305" spans="1:28" ht="12" outlineLevel="7">
      <c r="A305" s="230"/>
      <c r="B305" s="231"/>
      <c r="C305" s="231"/>
      <c r="D305" s="231"/>
      <c r="E305" s="231"/>
      <c r="F305" s="232"/>
      <c r="G305" s="232"/>
      <c r="H305" s="237"/>
      <c r="I305" s="233" t="s">
        <v>621</v>
      </c>
      <c r="J305" s="234"/>
      <c r="K305" s="235"/>
      <c r="L305" s="235"/>
      <c r="M305" s="236">
        <v>5.24</v>
      </c>
      <c r="N305" s="263"/>
      <c r="O305" s="238"/>
      <c r="P305" s="234"/>
      <c r="Q305" s="234"/>
      <c r="R305" s="236"/>
      <c r="S305" s="236"/>
      <c r="T305" s="236"/>
      <c r="U305" s="236"/>
      <c r="V305" s="238"/>
      <c r="W305" s="238"/>
      <c r="X305" s="238"/>
      <c r="Y305" s="237"/>
      <c r="Z305" s="5"/>
      <c r="AA305" s="8"/>
    </row>
    <row r="306" spans="1:28" ht="12" outlineLevel="7">
      <c r="A306" s="230"/>
      <c r="B306" s="231"/>
      <c r="C306" s="231"/>
      <c r="D306" s="231"/>
      <c r="E306" s="231"/>
      <c r="F306" s="232"/>
      <c r="G306" s="232"/>
      <c r="H306" s="237"/>
      <c r="I306" s="233" t="s">
        <v>622</v>
      </c>
      <c r="J306" s="234"/>
      <c r="K306" s="235"/>
      <c r="L306" s="235"/>
      <c r="M306" s="236">
        <v>3.47</v>
      </c>
      <c r="N306" s="263"/>
      <c r="O306" s="238"/>
      <c r="P306" s="234"/>
      <c r="Q306" s="234"/>
      <c r="R306" s="236"/>
      <c r="S306" s="236"/>
      <c r="T306" s="236"/>
      <c r="U306" s="236"/>
      <c r="V306" s="238"/>
      <c r="W306" s="238"/>
      <c r="X306" s="238"/>
      <c r="Y306" s="237"/>
      <c r="Z306" s="5"/>
      <c r="AA306" s="8"/>
    </row>
    <row r="307" spans="1:28" ht="7.5" customHeight="1" outlineLevel="7">
      <c r="A307" s="8"/>
      <c r="B307" s="184"/>
      <c r="C307" s="183"/>
      <c r="D307" s="183"/>
      <c r="E307" s="183"/>
      <c r="F307" s="11"/>
      <c r="G307" s="11"/>
      <c r="H307" s="11"/>
      <c r="I307" s="190"/>
      <c r="J307" s="191"/>
      <c r="K307" s="192"/>
      <c r="L307" s="192"/>
      <c r="M307" s="193"/>
      <c r="N307" s="264"/>
      <c r="O307" s="141"/>
      <c r="P307" s="191"/>
      <c r="Q307" s="191"/>
      <c r="R307" s="147"/>
      <c r="S307" s="147"/>
      <c r="T307" s="147"/>
      <c r="U307" s="147"/>
      <c r="V307" s="141"/>
      <c r="W307" s="141"/>
      <c r="X307" s="141"/>
      <c r="Y307" s="9"/>
      <c r="Z307" s="5"/>
      <c r="AA307" s="8"/>
    </row>
    <row r="308" spans="1:28" ht="13" outlineLevel="6">
      <c r="B308" s="184"/>
      <c r="C308" s="185"/>
      <c r="D308" s="96" t="s">
        <v>623</v>
      </c>
      <c r="E308" s="96"/>
      <c r="F308" s="97"/>
      <c r="G308" s="97"/>
      <c r="H308" s="97" t="s">
        <v>624</v>
      </c>
      <c r="I308" s="98" t="s">
        <v>625</v>
      </c>
      <c r="J308" s="99" t="s">
        <v>409</v>
      </c>
      <c r="K308" s="100">
        <v>419.82</v>
      </c>
      <c r="L308" s="100">
        <v>0</v>
      </c>
      <c r="M308" s="100">
        <v>419.82</v>
      </c>
      <c r="N308" s="261"/>
      <c r="O308" s="101">
        <f>M308*N308</f>
        <v>0</v>
      </c>
      <c r="P308" s="99" t="s">
        <v>379</v>
      </c>
      <c r="Q308" s="99" t="s">
        <v>122</v>
      </c>
      <c r="R308" s="100">
        <v>1.8E-3</v>
      </c>
      <c r="S308" s="100">
        <f>M308*R308</f>
        <v>0.75567600000000001</v>
      </c>
      <c r="T308" s="100"/>
      <c r="U308" s="100">
        <f>M308*T308</f>
        <v>0</v>
      </c>
      <c r="V308" s="101">
        <v>21</v>
      </c>
      <c r="W308" s="101">
        <f>O308*(V308/100)</f>
        <v>0</v>
      </c>
      <c r="X308" s="101">
        <f>O308+W308</f>
        <v>0</v>
      </c>
      <c r="Y308" s="102"/>
      <c r="Z308" s="8"/>
      <c r="AA308" s="8"/>
      <c r="AB308" s="8"/>
    </row>
    <row r="309" spans="1:28" ht="4.5" customHeight="1" outlineLevel="6">
      <c r="B309" s="184"/>
      <c r="C309" s="186"/>
      <c r="D309" s="186"/>
      <c r="E309" s="186"/>
      <c r="F309" s="9"/>
      <c r="G309" s="9"/>
      <c r="H309" s="9"/>
      <c r="I309" s="189"/>
      <c r="J309" s="191"/>
      <c r="K309" s="147"/>
      <c r="L309" s="147"/>
      <c r="M309" s="147"/>
      <c r="N309" s="262"/>
      <c r="O309" s="141"/>
      <c r="P309" s="191"/>
      <c r="Q309" s="191"/>
      <c r="R309" s="147"/>
      <c r="S309" s="147"/>
      <c r="T309" s="147"/>
      <c r="U309" s="147"/>
      <c r="V309" s="141"/>
      <c r="W309" s="141"/>
      <c r="X309" s="141"/>
      <c r="Y309" s="9"/>
      <c r="Z309" s="8"/>
      <c r="AA309" s="8"/>
      <c r="AB309" s="8"/>
    </row>
    <row r="310" spans="1:28" ht="13" outlineLevel="6">
      <c r="B310" s="184"/>
      <c r="C310" s="185"/>
      <c r="D310" s="96" t="s">
        <v>626</v>
      </c>
      <c r="E310" s="96"/>
      <c r="F310" s="97"/>
      <c r="G310" s="97"/>
      <c r="H310" s="97" t="s">
        <v>627</v>
      </c>
      <c r="I310" s="98" t="s">
        <v>628</v>
      </c>
      <c r="J310" s="99" t="s">
        <v>409</v>
      </c>
      <c r="K310" s="100">
        <v>419.82</v>
      </c>
      <c r="L310" s="100">
        <v>0</v>
      </c>
      <c r="M310" s="100">
        <v>419.82</v>
      </c>
      <c r="N310" s="261"/>
      <c r="O310" s="101">
        <f>M310*N310</f>
        <v>0</v>
      </c>
      <c r="P310" s="99" t="s">
        <v>379</v>
      </c>
      <c r="Q310" s="99" t="s">
        <v>122</v>
      </c>
      <c r="R310" s="100">
        <v>1.8E-3</v>
      </c>
      <c r="S310" s="100">
        <f>M310*R310</f>
        <v>0.75567600000000001</v>
      </c>
      <c r="T310" s="100"/>
      <c r="U310" s="100">
        <f>M310*T310</f>
        <v>0</v>
      </c>
      <c r="V310" s="101">
        <v>21</v>
      </c>
      <c r="W310" s="101">
        <f>O310*(V310/100)</f>
        <v>0</v>
      </c>
      <c r="X310" s="101">
        <f>O310+W310</f>
        <v>0</v>
      </c>
      <c r="Y310" s="102"/>
      <c r="Z310" s="8"/>
      <c r="AA310" s="8"/>
      <c r="AB310" s="8"/>
    </row>
    <row r="311" spans="1:28" ht="4.5" customHeight="1" outlineLevel="6">
      <c r="B311" s="184"/>
      <c r="C311" s="186"/>
      <c r="D311" s="186"/>
      <c r="E311" s="186"/>
      <c r="F311" s="9"/>
      <c r="G311" s="9"/>
      <c r="H311" s="9"/>
      <c r="I311" s="189"/>
      <c r="J311" s="191"/>
      <c r="K311" s="147"/>
      <c r="L311" s="147"/>
      <c r="M311" s="147"/>
      <c r="N311" s="262"/>
      <c r="O311" s="141"/>
      <c r="P311" s="191"/>
      <c r="Q311" s="191"/>
      <c r="R311" s="147"/>
      <c r="S311" s="147"/>
      <c r="T311" s="147"/>
      <c r="U311" s="147"/>
      <c r="V311" s="141"/>
      <c r="W311" s="141"/>
      <c r="X311" s="141"/>
      <c r="Y311" s="9"/>
      <c r="Z311" s="8"/>
      <c r="AA311" s="8"/>
      <c r="AB311" s="8"/>
    </row>
    <row r="312" spans="1:28" ht="13" outlineLevel="6">
      <c r="B312" s="184"/>
      <c r="C312" s="185"/>
      <c r="D312" s="96" t="s">
        <v>629</v>
      </c>
      <c r="E312" s="96"/>
      <c r="F312" s="97"/>
      <c r="G312" s="97"/>
      <c r="H312" s="97" t="s">
        <v>630</v>
      </c>
      <c r="I312" s="98" t="s">
        <v>631</v>
      </c>
      <c r="J312" s="99" t="s">
        <v>409</v>
      </c>
      <c r="K312" s="100">
        <v>419.82</v>
      </c>
      <c r="L312" s="100">
        <v>0</v>
      </c>
      <c r="M312" s="100">
        <v>419.82</v>
      </c>
      <c r="N312" s="261"/>
      <c r="O312" s="101">
        <f>M312*N312</f>
        <v>0</v>
      </c>
      <c r="P312" s="99" t="s">
        <v>379</v>
      </c>
      <c r="Q312" s="99" t="s">
        <v>122</v>
      </c>
      <c r="R312" s="100">
        <v>2.2000000000000001E-4</v>
      </c>
      <c r="S312" s="100">
        <f>M312*R312</f>
        <v>9.2360399999999995E-2</v>
      </c>
      <c r="T312" s="100"/>
      <c r="U312" s="100">
        <f>M312*T312</f>
        <v>0</v>
      </c>
      <c r="V312" s="101">
        <v>21</v>
      </c>
      <c r="W312" s="101">
        <f>O312*(V312/100)</f>
        <v>0</v>
      </c>
      <c r="X312" s="101">
        <f>O312+W312</f>
        <v>0</v>
      </c>
      <c r="Y312" s="102"/>
      <c r="Z312" s="8"/>
      <c r="AA312" s="8"/>
      <c r="AB312" s="8"/>
    </row>
    <row r="313" spans="1:28" ht="4.5" customHeight="1" outlineLevel="6">
      <c r="B313" s="184"/>
      <c r="C313" s="186"/>
      <c r="D313" s="186"/>
      <c r="E313" s="186"/>
      <c r="F313" s="9"/>
      <c r="G313" s="9"/>
      <c r="H313" s="9"/>
      <c r="I313" s="189"/>
      <c r="J313" s="191"/>
      <c r="K313" s="147"/>
      <c r="L313" s="147"/>
      <c r="M313" s="147"/>
      <c r="N313" s="262"/>
      <c r="O313" s="141"/>
      <c r="P313" s="191"/>
      <c r="Q313" s="191"/>
      <c r="R313" s="147"/>
      <c r="S313" s="147"/>
      <c r="T313" s="147"/>
      <c r="U313" s="147"/>
      <c r="V313" s="141"/>
      <c r="W313" s="141"/>
      <c r="X313" s="141"/>
      <c r="Y313" s="9"/>
      <c r="Z313" s="8"/>
      <c r="AA313" s="8"/>
      <c r="AB313" s="8"/>
    </row>
    <row r="314" spans="1:28" ht="13" outlineLevel="6">
      <c r="B314" s="184"/>
      <c r="C314" s="185"/>
      <c r="D314" s="96" t="s">
        <v>632</v>
      </c>
      <c r="E314" s="96"/>
      <c r="F314" s="97"/>
      <c r="G314" s="97"/>
      <c r="H314" s="97" t="s">
        <v>633</v>
      </c>
      <c r="I314" s="98" t="s">
        <v>634</v>
      </c>
      <c r="J314" s="99" t="s">
        <v>409</v>
      </c>
      <c r="K314" s="100">
        <v>419.82</v>
      </c>
      <c r="L314" s="100">
        <v>0</v>
      </c>
      <c r="M314" s="100">
        <v>419.82</v>
      </c>
      <c r="N314" s="261"/>
      <c r="O314" s="101">
        <f>M314*N314</f>
        <v>0</v>
      </c>
      <c r="P314" s="99" t="s">
        <v>379</v>
      </c>
      <c r="Q314" s="99" t="s">
        <v>122</v>
      </c>
      <c r="R314" s="100">
        <v>0.02</v>
      </c>
      <c r="S314" s="100">
        <f>M314*R314</f>
        <v>8.3963999999999999</v>
      </c>
      <c r="T314" s="100"/>
      <c r="U314" s="100">
        <f>M314*T314</f>
        <v>0</v>
      </c>
      <c r="V314" s="101">
        <v>21</v>
      </c>
      <c r="W314" s="101">
        <f>O314*(V314/100)</f>
        <v>0</v>
      </c>
      <c r="X314" s="101">
        <f>O314+W314</f>
        <v>0</v>
      </c>
      <c r="Y314" s="102"/>
      <c r="Z314" s="8"/>
      <c r="AA314" s="8"/>
      <c r="AB314" s="8"/>
    </row>
    <row r="315" spans="1:28" ht="4.5" customHeight="1" outlineLevel="6">
      <c r="B315" s="184"/>
      <c r="C315" s="186"/>
      <c r="D315" s="186"/>
      <c r="E315" s="186"/>
      <c r="F315" s="9"/>
      <c r="G315" s="9"/>
      <c r="H315" s="9"/>
      <c r="I315" s="189"/>
      <c r="J315" s="191"/>
      <c r="K315" s="147"/>
      <c r="L315" s="147"/>
      <c r="M315" s="147"/>
      <c r="N315" s="262"/>
      <c r="O315" s="141"/>
      <c r="P315" s="191"/>
      <c r="Q315" s="191"/>
      <c r="R315" s="147"/>
      <c r="S315" s="147"/>
      <c r="T315" s="147"/>
      <c r="U315" s="147"/>
      <c r="V315" s="141"/>
      <c r="W315" s="141"/>
      <c r="X315" s="141"/>
      <c r="Y315" s="9"/>
      <c r="Z315" s="8"/>
      <c r="AA315" s="8"/>
      <c r="AB315" s="8"/>
    </row>
    <row r="316" spans="1:28" ht="13" outlineLevel="6">
      <c r="B316" s="184"/>
      <c r="C316" s="185"/>
      <c r="D316" s="96" t="s">
        <v>635</v>
      </c>
      <c r="E316" s="96"/>
      <c r="F316" s="97"/>
      <c r="G316" s="97"/>
      <c r="H316" s="97" t="s">
        <v>636</v>
      </c>
      <c r="I316" s="98" t="s">
        <v>637</v>
      </c>
      <c r="J316" s="99" t="s">
        <v>409</v>
      </c>
      <c r="K316" s="100">
        <v>419.82</v>
      </c>
      <c r="L316" s="100">
        <v>0</v>
      </c>
      <c r="M316" s="100">
        <v>419.82</v>
      </c>
      <c r="N316" s="261"/>
      <c r="O316" s="101">
        <f>M316*N316</f>
        <v>0</v>
      </c>
      <c r="P316" s="99" t="s">
        <v>379</v>
      </c>
      <c r="Q316" s="99" t="s">
        <v>122</v>
      </c>
      <c r="R316" s="100">
        <v>4.3800000000000002E-3</v>
      </c>
      <c r="S316" s="100">
        <f>M316*R316</f>
        <v>1.8388116000000001</v>
      </c>
      <c r="T316" s="100"/>
      <c r="U316" s="100">
        <f>M316*T316</f>
        <v>0</v>
      </c>
      <c r="V316" s="101">
        <v>21</v>
      </c>
      <c r="W316" s="101">
        <f>O316*(V316/100)</f>
        <v>0</v>
      </c>
      <c r="X316" s="101">
        <f>O316+W316</f>
        <v>0</v>
      </c>
      <c r="Y316" s="102"/>
      <c r="Z316" s="8"/>
      <c r="AA316" s="8"/>
      <c r="AB316" s="8"/>
    </row>
    <row r="317" spans="1:28" ht="4.5" customHeight="1" outlineLevel="6">
      <c r="B317" s="184"/>
      <c r="C317" s="186"/>
      <c r="D317" s="186"/>
      <c r="E317" s="186"/>
      <c r="F317" s="9"/>
      <c r="G317" s="9"/>
      <c r="H317" s="9"/>
      <c r="I317" s="189"/>
      <c r="J317" s="191"/>
      <c r="K317" s="147"/>
      <c r="L317" s="147"/>
      <c r="M317" s="147"/>
      <c r="N317" s="262"/>
      <c r="O317" s="141"/>
      <c r="P317" s="191"/>
      <c r="Q317" s="191"/>
      <c r="R317" s="147"/>
      <c r="S317" s="147"/>
      <c r="T317" s="147"/>
      <c r="U317" s="147"/>
      <c r="V317" s="141"/>
      <c r="W317" s="141"/>
      <c r="X317" s="141"/>
      <c r="Y317" s="9"/>
      <c r="Z317" s="8"/>
      <c r="AA317" s="8"/>
      <c r="AB317" s="8"/>
    </row>
    <row r="318" spans="1:28" ht="26" outlineLevel="6">
      <c r="B318" s="184"/>
      <c r="C318" s="185"/>
      <c r="D318" s="96" t="s">
        <v>638</v>
      </c>
      <c r="E318" s="96"/>
      <c r="F318" s="97"/>
      <c r="G318" s="97"/>
      <c r="H318" s="97" t="s">
        <v>639</v>
      </c>
      <c r="I318" s="98" t="s">
        <v>640</v>
      </c>
      <c r="J318" s="99" t="s">
        <v>409</v>
      </c>
      <c r="K318" s="100">
        <v>419.82</v>
      </c>
      <c r="L318" s="100">
        <v>0</v>
      </c>
      <c r="M318" s="100">
        <v>419.82</v>
      </c>
      <c r="N318" s="261"/>
      <c r="O318" s="101">
        <f>M318*N318</f>
        <v>0</v>
      </c>
      <c r="P318" s="99" t="s">
        <v>379</v>
      </c>
      <c r="Q318" s="99" t="s">
        <v>122</v>
      </c>
      <c r="R318" s="100">
        <v>1.2E-2</v>
      </c>
      <c r="S318" s="100">
        <f>M318*R318</f>
        <v>5.0378400000000001</v>
      </c>
      <c r="T318" s="100"/>
      <c r="U318" s="100">
        <f>M318*T318</f>
        <v>0</v>
      </c>
      <c r="V318" s="101">
        <v>21</v>
      </c>
      <c r="W318" s="101">
        <f>O318*(V318/100)</f>
        <v>0</v>
      </c>
      <c r="X318" s="101">
        <f>O318+W318</f>
        <v>0</v>
      </c>
      <c r="Y318" s="102"/>
      <c r="Z318" s="8"/>
      <c r="AA318" s="8"/>
      <c r="AB318" s="8"/>
    </row>
    <row r="319" spans="1:28" ht="4.5" customHeight="1" outlineLevel="6">
      <c r="B319" s="184"/>
      <c r="C319" s="186"/>
      <c r="D319" s="186"/>
      <c r="E319" s="186"/>
      <c r="F319" s="9"/>
      <c r="G319" s="9"/>
      <c r="H319" s="9"/>
      <c r="I319" s="189"/>
      <c r="J319" s="191"/>
      <c r="K319" s="147"/>
      <c r="L319" s="147"/>
      <c r="M319" s="147"/>
      <c r="N319" s="262"/>
      <c r="O319" s="141"/>
      <c r="P319" s="191"/>
      <c r="Q319" s="191"/>
      <c r="R319" s="147"/>
      <c r="S319" s="147"/>
      <c r="T319" s="147"/>
      <c r="U319" s="147"/>
      <c r="V319" s="141"/>
      <c r="W319" s="141"/>
      <c r="X319" s="141"/>
      <c r="Y319" s="9"/>
      <c r="Z319" s="8"/>
      <c r="AA319" s="8"/>
      <c r="AB319" s="8"/>
    </row>
    <row r="320" spans="1:28" ht="13" outlineLevel="6">
      <c r="B320" s="184"/>
      <c r="C320" s="185"/>
      <c r="D320" s="96" t="s">
        <v>641</v>
      </c>
      <c r="E320" s="96"/>
      <c r="F320" s="97"/>
      <c r="G320" s="97"/>
      <c r="H320" s="97" t="s">
        <v>642</v>
      </c>
      <c r="I320" s="98" t="s">
        <v>643</v>
      </c>
      <c r="J320" s="99" t="s">
        <v>409</v>
      </c>
      <c r="K320" s="100">
        <v>839.64</v>
      </c>
      <c r="L320" s="100">
        <v>0</v>
      </c>
      <c r="M320" s="100">
        <v>839.64</v>
      </c>
      <c r="N320" s="261"/>
      <c r="O320" s="101">
        <f>M320*N320</f>
        <v>0</v>
      </c>
      <c r="P320" s="99" t="s">
        <v>379</v>
      </c>
      <c r="Q320" s="99" t="s">
        <v>122</v>
      </c>
      <c r="R320" s="100">
        <v>6.0000000000000001E-3</v>
      </c>
      <c r="S320" s="100">
        <f>M320*R320</f>
        <v>5.0378400000000001</v>
      </c>
      <c r="T320" s="100"/>
      <c r="U320" s="100">
        <f>M320*T320</f>
        <v>0</v>
      </c>
      <c r="V320" s="101">
        <v>21</v>
      </c>
      <c r="W320" s="101">
        <f>O320*(V320/100)</f>
        <v>0</v>
      </c>
      <c r="X320" s="101">
        <f>O320+W320</f>
        <v>0</v>
      </c>
      <c r="Y320" s="102"/>
      <c r="Z320" s="8"/>
      <c r="AA320" s="8"/>
      <c r="AB320" s="8"/>
    </row>
    <row r="321" spans="1:28" ht="4.5" customHeight="1" outlineLevel="6">
      <c r="B321" s="184"/>
      <c r="C321" s="186"/>
      <c r="D321" s="186"/>
      <c r="E321" s="186"/>
      <c r="F321" s="9"/>
      <c r="G321" s="9"/>
      <c r="H321" s="9"/>
      <c r="I321" s="189"/>
      <c r="J321" s="191"/>
      <c r="K321" s="147"/>
      <c r="L321" s="147"/>
      <c r="M321" s="147"/>
      <c r="N321" s="262"/>
      <c r="O321" s="141"/>
      <c r="P321" s="191"/>
      <c r="Q321" s="191"/>
      <c r="R321" s="147"/>
      <c r="S321" s="147"/>
      <c r="T321" s="147"/>
      <c r="U321" s="147"/>
      <c r="V321" s="141"/>
      <c r="W321" s="141"/>
      <c r="X321" s="141"/>
      <c r="Y321" s="9"/>
      <c r="Z321" s="8"/>
      <c r="AA321" s="8"/>
      <c r="AB321" s="8"/>
    </row>
    <row r="322" spans="1:28" ht="12" outlineLevel="7">
      <c r="A322" s="230"/>
      <c r="B322" s="231"/>
      <c r="C322" s="231"/>
      <c r="D322" s="231"/>
      <c r="E322" s="231"/>
      <c r="F322" s="232"/>
      <c r="G322" s="232"/>
      <c r="H322" s="237" t="s">
        <v>18</v>
      </c>
      <c r="I322" s="233" t="s">
        <v>644</v>
      </c>
      <c r="J322" s="234"/>
      <c r="K322" s="235"/>
      <c r="L322" s="235"/>
      <c r="M322" s="236">
        <v>839.64</v>
      </c>
      <c r="N322" s="263"/>
      <c r="O322" s="238"/>
      <c r="P322" s="234"/>
      <c r="Q322" s="234"/>
      <c r="R322" s="236"/>
      <c r="S322" s="236"/>
      <c r="T322" s="236"/>
      <c r="U322" s="236"/>
      <c r="V322" s="238"/>
      <c r="W322" s="238"/>
      <c r="X322" s="238"/>
      <c r="Y322" s="237"/>
      <c r="Z322" s="5"/>
      <c r="AA322" s="8"/>
    </row>
    <row r="323" spans="1:28" ht="7.5" customHeight="1" outlineLevel="7">
      <c r="A323" s="8"/>
      <c r="B323" s="184"/>
      <c r="C323" s="183"/>
      <c r="D323" s="183"/>
      <c r="E323" s="183"/>
      <c r="F323" s="11"/>
      <c r="G323" s="11"/>
      <c r="H323" s="11"/>
      <c r="I323" s="190"/>
      <c r="J323" s="191"/>
      <c r="K323" s="192"/>
      <c r="L323" s="192"/>
      <c r="M323" s="193"/>
      <c r="N323" s="264"/>
      <c r="O323" s="141"/>
      <c r="P323" s="191"/>
      <c r="Q323" s="191"/>
      <c r="R323" s="147"/>
      <c r="S323" s="147"/>
      <c r="T323" s="147"/>
      <c r="U323" s="147"/>
      <c r="V323" s="141"/>
      <c r="W323" s="141"/>
      <c r="X323" s="141"/>
      <c r="Y323" s="9"/>
      <c r="Z323" s="5"/>
      <c r="AA323" s="8"/>
    </row>
    <row r="324" spans="1:28" ht="13" outlineLevel="6">
      <c r="B324" s="184"/>
      <c r="C324" s="185"/>
      <c r="D324" s="96" t="s">
        <v>645</v>
      </c>
      <c r="E324" s="96"/>
      <c r="F324" s="97"/>
      <c r="G324" s="97"/>
      <c r="H324" s="97" t="s">
        <v>646</v>
      </c>
      <c r="I324" s="98" t="s">
        <v>647</v>
      </c>
      <c r="J324" s="99" t="s">
        <v>409</v>
      </c>
      <c r="K324" s="100">
        <v>419.81999999999994</v>
      </c>
      <c r="L324" s="100">
        <v>0</v>
      </c>
      <c r="M324" s="100">
        <v>419.81999999999994</v>
      </c>
      <c r="N324" s="261"/>
      <c r="O324" s="101">
        <f>M324*N324</f>
        <v>0</v>
      </c>
      <c r="P324" s="99" t="s">
        <v>379</v>
      </c>
      <c r="Q324" s="99" t="s">
        <v>122</v>
      </c>
      <c r="R324" s="100">
        <v>6.4999999999999997E-3</v>
      </c>
      <c r="S324" s="100">
        <f>M324*R324</f>
        <v>2.7288299999999994</v>
      </c>
      <c r="T324" s="100"/>
      <c r="U324" s="100">
        <f>M324*T324</f>
        <v>0</v>
      </c>
      <c r="V324" s="101">
        <v>21</v>
      </c>
      <c r="W324" s="101">
        <f>O324*(V324/100)</f>
        <v>0</v>
      </c>
      <c r="X324" s="101">
        <f>O324+W324</f>
        <v>0</v>
      </c>
      <c r="Y324" s="102"/>
      <c r="Z324" s="8"/>
      <c r="AA324" s="8"/>
      <c r="AB324" s="8"/>
    </row>
    <row r="325" spans="1:28" ht="4.5" customHeight="1" outlineLevel="6">
      <c r="B325" s="184"/>
      <c r="C325" s="186"/>
      <c r="D325" s="186"/>
      <c r="E325" s="186"/>
      <c r="F325" s="9"/>
      <c r="G325" s="9"/>
      <c r="H325" s="9"/>
      <c r="I325" s="189"/>
      <c r="J325" s="191"/>
      <c r="K325" s="147"/>
      <c r="L325" s="147"/>
      <c r="M325" s="147"/>
      <c r="N325" s="262"/>
      <c r="O325" s="141"/>
      <c r="P325" s="191"/>
      <c r="Q325" s="191"/>
      <c r="R325" s="147"/>
      <c r="S325" s="147"/>
      <c r="T325" s="147"/>
      <c r="U325" s="147"/>
      <c r="V325" s="141"/>
      <c r="W325" s="141"/>
      <c r="X325" s="141"/>
      <c r="Y325" s="9"/>
      <c r="Z325" s="8"/>
      <c r="AA325" s="8"/>
      <c r="AB325" s="8"/>
    </row>
    <row r="326" spans="1:28" ht="12" outlineLevel="7">
      <c r="A326" s="230"/>
      <c r="B326" s="231"/>
      <c r="C326" s="231"/>
      <c r="D326" s="231"/>
      <c r="E326" s="231"/>
      <c r="F326" s="232"/>
      <c r="G326" s="232"/>
      <c r="H326" s="237" t="s">
        <v>18</v>
      </c>
      <c r="I326" s="233" t="s">
        <v>648</v>
      </c>
      <c r="J326" s="234"/>
      <c r="K326" s="235"/>
      <c r="L326" s="235"/>
      <c r="M326" s="236">
        <v>0</v>
      </c>
      <c r="N326" s="263"/>
      <c r="O326" s="238"/>
      <c r="P326" s="234"/>
      <c r="Q326" s="234"/>
      <c r="R326" s="236"/>
      <c r="S326" s="236"/>
      <c r="T326" s="236"/>
      <c r="U326" s="236"/>
      <c r="V326" s="238"/>
      <c r="W326" s="238"/>
      <c r="X326" s="238"/>
      <c r="Y326" s="237"/>
      <c r="Z326" s="5"/>
      <c r="AA326" s="8"/>
    </row>
    <row r="327" spans="1:28" ht="12" outlineLevel="7">
      <c r="A327" s="230"/>
      <c r="B327" s="231"/>
      <c r="C327" s="231"/>
      <c r="D327" s="231"/>
      <c r="E327" s="231"/>
      <c r="F327" s="232"/>
      <c r="G327" s="232"/>
      <c r="H327" s="237"/>
      <c r="I327" s="233" t="s">
        <v>649</v>
      </c>
      <c r="J327" s="234"/>
      <c r="K327" s="235"/>
      <c r="L327" s="235"/>
      <c r="M327" s="236">
        <v>51.55</v>
      </c>
      <c r="N327" s="263"/>
      <c r="O327" s="238"/>
      <c r="P327" s="234"/>
      <c r="Q327" s="234"/>
      <c r="R327" s="236"/>
      <c r="S327" s="236"/>
      <c r="T327" s="236"/>
      <c r="U327" s="236"/>
      <c r="V327" s="238"/>
      <c r="W327" s="238"/>
      <c r="X327" s="238"/>
      <c r="Y327" s="237"/>
      <c r="Z327" s="5"/>
      <c r="AA327" s="8"/>
    </row>
    <row r="328" spans="1:28" ht="12" outlineLevel="7">
      <c r="A328" s="230"/>
      <c r="B328" s="231"/>
      <c r="C328" s="231"/>
      <c r="D328" s="231"/>
      <c r="E328" s="231"/>
      <c r="F328" s="232"/>
      <c r="G328" s="232"/>
      <c r="H328" s="237"/>
      <c r="I328" s="233" t="s">
        <v>650</v>
      </c>
      <c r="J328" s="234"/>
      <c r="K328" s="235"/>
      <c r="L328" s="235"/>
      <c r="M328" s="236">
        <v>111.33</v>
      </c>
      <c r="N328" s="263"/>
      <c r="O328" s="238"/>
      <c r="P328" s="234"/>
      <c r="Q328" s="234"/>
      <c r="R328" s="236"/>
      <c r="S328" s="236"/>
      <c r="T328" s="236"/>
      <c r="U328" s="236"/>
      <c r="V328" s="238"/>
      <c r="W328" s="238"/>
      <c r="X328" s="238"/>
      <c r="Y328" s="237"/>
      <c r="Z328" s="5"/>
      <c r="AA328" s="8"/>
    </row>
    <row r="329" spans="1:28" ht="12" outlineLevel="7">
      <c r="A329" s="230"/>
      <c r="B329" s="231"/>
      <c r="C329" s="231"/>
      <c r="D329" s="231"/>
      <c r="E329" s="231"/>
      <c r="F329" s="232"/>
      <c r="G329" s="232"/>
      <c r="H329" s="237"/>
      <c r="I329" s="233" t="s">
        <v>651</v>
      </c>
      <c r="J329" s="234"/>
      <c r="K329" s="235"/>
      <c r="L329" s="235"/>
      <c r="M329" s="236">
        <v>75</v>
      </c>
      <c r="N329" s="263"/>
      <c r="O329" s="238"/>
      <c r="P329" s="234"/>
      <c r="Q329" s="234"/>
      <c r="R329" s="236"/>
      <c r="S329" s="236"/>
      <c r="T329" s="236"/>
      <c r="U329" s="236"/>
      <c r="V329" s="238"/>
      <c r="W329" s="238"/>
      <c r="X329" s="238"/>
      <c r="Y329" s="237"/>
      <c r="Z329" s="5"/>
      <c r="AA329" s="8"/>
    </row>
    <row r="330" spans="1:28" ht="12" outlineLevel="7">
      <c r="A330" s="230"/>
      <c r="B330" s="231"/>
      <c r="C330" s="231"/>
      <c r="D330" s="231"/>
      <c r="E330" s="231"/>
      <c r="F330" s="232"/>
      <c r="G330" s="232"/>
      <c r="H330" s="237"/>
      <c r="I330" s="233" t="s">
        <v>652</v>
      </c>
      <c r="J330" s="234"/>
      <c r="K330" s="235"/>
      <c r="L330" s="235"/>
      <c r="M330" s="236">
        <v>0</v>
      </c>
      <c r="N330" s="263"/>
      <c r="O330" s="238"/>
      <c r="P330" s="234"/>
      <c r="Q330" s="234"/>
      <c r="R330" s="236"/>
      <c r="S330" s="236"/>
      <c r="T330" s="236"/>
      <c r="U330" s="236"/>
      <c r="V330" s="238"/>
      <c r="W330" s="238"/>
      <c r="X330" s="238"/>
      <c r="Y330" s="237"/>
      <c r="Z330" s="5"/>
      <c r="AA330" s="8"/>
    </row>
    <row r="331" spans="1:28" ht="12" outlineLevel="7">
      <c r="A331" s="230"/>
      <c r="B331" s="231"/>
      <c r="C331" s="231"/>
      <c r="D331" s="231"/>
      <c r="E331" s="231"/>
      <c r="F331" s="232"/>
      <c r="G331" s="232"/>
      <c r="H331" s="237"/>
      <c r="I331" s="233" t="s">
        <v>653</v>
      </c>
      <c r="J331" s="234"/>
      <c r="K331" s="235"/>
      <c r="L331" s="235"/>
      <c r="M331" s="236">
        <v>40.86</v>
      </c>
      <c r="N331" s="263"/>
      <c r="O331" s="238"/>
      <c r="P331" s="234"/>
      <c r="Q331" s="234"/>
      <c r="R331" s="236"/>
      <c r="S331" s="236"/>
      <c r="T331" s="236"/>
      <c r="U331" s="236"/>
      <c r="V331" s="238"/>
      <c r="W331" s="238"/>
      <c r="X331" s="238"/>
      <c r="Y331" s="237"/>
      <c r="Z331" s="5"/>
      <c r="AA331" s="8"/>
    </row>
    <row r="332" spans="1:28" ht="12" outlineLevel="7">
      <c r="A332" s="230"/>
      <c r="B332" s="231"/>
      <c r="C332" s="231"/>
      <c r="D332" s="231"/>
      <c r="E332" s="231"/>
      <c r="F332" s="232"/>
      <c r="G332" s="232"/>
      <c r="H332" s="237"/>
      <c r="I332" s="233" t="s">
        <v>654</v>
      </c>
      <c r="J332" s="234"/>
      <c r="K332" s="235"/>
      <c r="L332" s="235"/>
      <c r="M332" s="236">
        <v>44.02</v>
      </c>
      <c r="N332" s="263"/>
      <c r="O332" s="238"/>
      <c r="P332" s="234"/>
      <c r="Q332" s="234"/>
      <c r="R332" s="236"/>
      <c r="S332" s="236"/>
      <c r="T332" s="236"/>
      <c r="U332" s="236"/>
      <c r="V332" s="238"/>
      <c r="W332" s="238"/>
      <c r="X332" s="238"/>
      <c r="Y332" s="237"/>
      <c r="Z332" s="5"/>
      <c r="AA332" s="8"/>
    </row>
    <row r="333" spans="1:28" ht="12" outlineLevel="7">
      <c r="A333" s="230"/>
      <c r="B333" s="231"/>
      <c r="C333" s="231"/>
      <c r="D333" s="231"/>
      <c r="E333" s="231"/>
      <c r="F333" s="232"/>
      <c r="G333" s="232"/>
      <c r="H333" s="237"/>
      <c r="I333" s="233" t="s">
        <v>655</v>
      </c>
      <c r="J333" s="234"/>
      <c r="K333" s="235"/>
      <c r="L333" s="235"/>
      <c r="M333" s="236">
        <v>49.07</v>
      </c>
      <c r="N333" s="263"/>
      <c r="O333" s="238"/>
      <c r="P333" s="234"/>
      <c r="Q333" s="234"/>
      <c r="R333" s="236"/>
      <c r="S333" s="236"/>
      <c r="T333" s="236"/>
      <c r="U333" s="236"/>
      <c r="V333" s="238"/>
      <c r="W333" s="238"/>
      <c r="X333" s="238"/>
      <c r="Y333" s="237"/>
      <c r="Z333" s="5"/>
      <c r="AA333" s="8"/>
    </row>
    <row r="334" spans="1:28" ht="12" outlineLevel="7">
      <c r="A334" s="230"/>
      <c r="B334" s="231"/>
      <c r="C334" s="231"/>
      <c r="D334" s="231"/>
      <c r="E334" s="231"/>
      <c r="F334" s="232"/>
      <c r="G334" s="232"/>
      <c r="H334" s="237"/>
      <c r="I334" s="233" t="s">
        <v>656</v>
      </c>
      <c r="J334" s="234"/>
      <c r="K334" s="235"/>
      <c r="L334" s="235"/>
      <c r="M334" s="236">
        <v>45.71</v>
      </c>
      <c r="N334" s="263"/>
      <c r="O334" s="238"/>
      <c r="P334" s="234"/>
      <c r="Q334" s="234"/>
      <c r="R334" s="236"/>
      <c r="S334" s="236"/>
      <c r="T334" s="236"/>
      <c r="U334" s="236"/>
      <c r="V334" s="238"/>
      <c r="W334" s="238"/>
      <c r="X334" s="238"/>
      <c r="Y334" s="237"/>
      <c r="Z334" s="5"/>
      <c r="AA334" s="8"/>
    </row>
    <row r="335" spans="1:28" ht="12" outlineLevel="7">
      <c r="A335" s="230"/>
      <c r="B335" s="231"/>
      <c r="C335" s="231"/>
      <c r="D335" s="231"/>
      <c r="E335" s="231"/>
      <c r="F335" s="232"/>
      <c r="G335" s="232"/>
      <c r="H335" s="237"/>
      <c r="I335" s="233" t="s">
        <v>657</v>
      </c>
      <c r="J335" s="234"/>
      <c r="K335" s="235"/>
      <c r="L335" s="235"/>
      <c r="M335" s="236">
        <v>0</v>
      </c>
      <c r="N335" s="263"/>
      <c r="O335" s="238"/>
      <c r="P335" s="234"/>
      <c r="Q335" s="234"/>
      <c r="R335" s="236"/>
      <c r="S335" s="236"/>
      <c r="T335" s="236"/>
      <c r="U335" s="236"/>
      <c r="V335" s="238"/>
      <c r="W335" s="238"/>
      <c r="X335" s="238"/>
      <c r="Y335" s="237"/>
      <c r="Z335" s="5"/>
      <c r="AA335" s="8"/>
    </row>
    <row r="336" spans="1:28" ht="12" outlineLevel="7">
      <c r="A336" s="230"/>
      <c r="B336" s="231"/>
      <c r="C336" s="231"/>
      <c r="D336" s="231"/>
      <c r="E336" s="231"/>
      <c r="F336" s="232"/>
      <c r="G336" s="232"/>
      <c r="H336" s="237"/>
      <c r="I336" s="233" t="s">
        <v>658</v>
      </c>
      <c r="J336" s="234"/>
      <c r="K336" s="235"/>
      <c r="L336" s="235"/>
      <c r="M336" s="236">
        <v>2.2799999999999998</v>
      </c>
      <c r="N336" s="263"/>
      <c r="O336" s="238"/>
      <c r="P336" s="234"/>
      <c r="Q336" s="234"/>
      <c r="R336" s="236"/>
      <c r="S336" s="236"/>
      <c r="T336" s="236"/>
      <c r="U336" s="236"/>
      <c r="V336" s="238"/>
      <c r="W336" s="238"/>
      <c r="X336" s="238"/>
      <c r="Y336" s="237"/>
      <c r="Z336" s="5"/>
      <c r="AA336" s="8"/>
    </row>
    <row r="337" spans="1:28" ht="7.5" customHeight="1" outlineLevel="7">
      <c r="A337" s="8"/>
      <c r="B337" s="184"/>
      <c r="C337" s="183"/>
      <c r="D337" s="183"/>
      <c r="E337" s="183"/>
      <c r="F337" s="11"/>
      <c r="G337" s="11"/>
      <c r="H337" s="11"/>
      <c r="I337" s="190"/>
      <c r="J337" s="191"/>
      <c r="K337" s="192"/>
      <c r="L337" s="192"/>
      <c r="M337" s="193"/>
      <c r="N337" s="264"/>
      <c r="O337" s="141"/>
      <c r="P337" s="191"/>
      <c r="Q337" s="191"/>
      <c r="R337" s="147"/>
      <c r="S337" s="147"/>
      <c r="T337" s="147"/>
      <c r="U337" s="147"/>
      <c r="V337" s="141"/>
      <c r="W337" s="141"/>
      <c r="X337" s="141"/>
      <c r="Y337" s="9"/>
      <c r="Z337" s="5"/>
      <c r="AA337" s="8"/>
    </row>
    <row r="338" spans="1:28" outlineLevel="6">
      <c r="B338" s="5"/>
      <c r="C338" s="5"/>
      <c r="D338" s="5"/>
      <c r="E338" s="5"/>
      <c r="F338" s="5"/>
      <c r="G338" s="5"/>
      <c r="H338" s="5"/>
      <c r="I338" s="5"/>
      <c r="J338" s="5"/>
      <c r="K338" s="5"/>
      <c r="L338" s="5"/>
      <c r="M338" s="5"/>
      <c r="N338" s="265"/>
      <c r="O338" s="8"/>
      <c r="P338" s="5"/>
      <c r="Q338" s="5"/>
      <c r="R338" s="5"/>
      <c r="S338" s="5"/>
      <c r="T338" s="5"/>
      <c r="U338" s="5"/>
      <c r="V338" s="5"/>
      <c r="W338" s="8"/>
      <c r="X338" s="8"/>
      <c r="Y338" s="8"/>
    </row>
    <row r="339" spans="1:28" ht="13" outlineLevel="5">
      <c r="A339" s="177" t="s">
        <v>302</v>
      </c>
      <c r="B339" s="224">
        <v>6</v>
      </c>
      <c r="C339" s="225"/>
      <c r="D339" s="225"/>
      <c r="E339" s="225"/>
      <c r="F339" s="181"/>
      <c r="G339" s="181"/>
      <c r="H339" s="181"/>
      <c r="I339" s="226" t="s">
        <v>303</v>
      </c>
      <c r="J339" s="227"/>
      <c r="K339" s="228"/>
      <c r="L339" s="228"/>
      <c r="M339" s="228"/>
      <c r="N339" s="260"/>
      <c r="O339" s="179">
        <f>SUBTOTAL(9,O340:O359)</f>
        <v>0</v>
      </c>
      <c r="P339" s="227" t="s">
        <v>374</v>
      </c>
      <c r="Q339" s="227"/>
      <c r="R339" s="228"/>
      <c r="S339" s="180">
        <f>SUBTOTAL(9,S340:S359)</f>
        <v>19.861528910000001</v>
      </c>
      <c r="T339" s="228"/>
      <c r="U339" s="180">
        <f>SUBTOTAL(9,U340:U359)</f>
        <v>0</v>
      </c>
      <c r="V339" s="229"/>
      <c r="W339" s="179">
        <f>SUBTOTAL(9,W340:W359)</f>
        <v>0</v>
      </c>
      <c r="X339" s="179">
        <f>SUBTOTAL(9,X340:X359)</f>
        <v>0</v>
      </c>
      <c r="Y339" s="177"/>
      <c r="Z339" s="5"/>
      <c r="AA339" s="8"/>
      <c r="AB339" s="8"/>
    </row>
    <row r="340" spans="1:28" ht="13" outlineLevel="6">
      <c r="B340" s="184"/>
      <c r="C340" s="185"/>
      <c r="D340" s="96" t="s">
        <v>659</v>
      </c>
      <c r="E340" s="96"/>
      <c r="F340" s="97"/>
      <c r="G340" s="97"/>
      <c r="H340" s="97" t="s">
        <v>660</v>
      </c>
      <c r="I340" s="98" t="s">
        <v>661</v>
      </c>
      <c r="J340" s="99" t="s">
        <v>409</v>
      </c>
      <c r="K340" s="100">
        <v>129.97999999999999</v>
      </c>
      <c r="L340" s="100">
        <v>0</v>
      </c>
      <c r="M340" s="100">
        <v>129.97999999999999</v>
      </c>
      <c r="N340" s="261"/>
      <c r="O340" s="101">
        <f>M340*N340</f>
        <v>0</v>
      </c>
      <c r="P340" s="99" t="s">
        <v>379</v>
      </c>
      <c r="Q340" s="99" t="s">
        <v>122</v>
      </c>
      <c r="R340" s="100">
        <v>0.15175</v>
      </c>
      <c r="S340" s="100">
        <f>M340*R340</f>
        <v>19.724464999999999</v>
      </c>
      <c r="T340" s="100"/>
      <c r="U340" s="100">
        <f>M340*T340</f>
        <v>0</v>
      </c>
      <c r="V340" s="101">
        <v>21</v>
      </c>
      <c r="W340" s="101">
        <f>O340*(V340/100)</f>
        <v>0</v>
      </c>
      <c r="X340" s="101">
        <f>O340+W340</f>
        <v>0</v>
      </c>
      <c r="Y340" s="102"/>
      <c r="Z340" s="8"/>
      <c r="AA340" s="8"/>
      <c r="AB340" s="8"/>
    </row>
    <row r="341" spans="1:28" ht="4.5" customHeight="1" outlineLevel="6">
      <c r="B341" s="184"/>
      <c r="C341" s="186"/>
      <c r="D341" s="186"/>
      <c r="E341" s="186"/>
      <c r="F341" s="9"/>
      <c r="G341" s="9"/>
      <c r="H341" s="9"/>
      <c r="I341" s="189"/>
      <c r="J341" s="191"/>
      <c r="K341" s="147"/>
      <c r="L341" s="147"/>
      <c r="M341" s="147"/>
      <c r="N341" s="262"/>
      <c r="O341" s="141"/>
      <c r="P341" s="191"/>
      <c r="Q341" s="191"/>
      <c r="R341" s="147"/>
      <c r="S341" s="147"/>
      <c r="T341" s="147"/>
      <c r="U341" s="147"/>
      <c r="V341" s="141"/>
      <c r="W341" s="141"/>
      <c r="X341" s="141"/>
      <c r="Y341" s="9"/>
      <c r="Z341" s="8"/>
      <c r="AA341" s="8"/>
      <c r="AB341" s="8"/>
    </row>
    <row r="342" spans="1:28" ht="12" outlineLevel="7">
      <c r="A342" s="230"/>
      <c r="B342" s="231"/>
      <c r="C342" s="231"/>
      <c r="D342" s="231"/>
      <c r="E342" s="231"/>
      <c r="F342" s="232"/>
      <c r="G342" s="232"/>
      <c r="H342" s="237" t="s">
        <v>18</v>
      </c>
      <c r="I342" s="233" t="s">
        <v>662</v>
      </c>
      <c r="J342" s="234"/>
      <c r="K342" s="235"/>
      <c r="L342" s="235"/>
      <c r="M342" s="236">
        <v>129.97999999999999</v>
      </c>
      <c r="N342" s="263"/>
      <c r="O342" s="238"/>
      <c r="P342" s="234"/>
      <c r="Q342" s="234"/>
      <c r="R342" s="236"/>
      <c r="S342" s="236"/>
      <c r="T342" s="236"/>
      <c r="U342" s="236"/>
      <c r="V342" s="238"/>
      <c r="W342" s="238"/>
      <c r="X342" s="238"/>
      <c r="Y342" s="237"/>
      <c r="Z342" s="5"/>
      <c r="AA342" s="8"/>
    </row>
    <row r="343" spans="1:28" ht="7.5" customHeight="1" outlineLevel="7">
      <c r="A343" s="8"/>
      <c r="B343" s="184"/>
      <c r="C343" s="183"/>
      <c r="D343" s="183"/>
      <c r="E343" s="183"/>
      <c r="F343" s="11"/>
      <c r="G343" s="11"/>
      <c r="H343" s="11"/>
      <c r="I343" s="190"/>
      <c r="J343" s="191"/>
      <c r="K343" s="192"/>
      <c r="L343" s="192"/>
      <c r="M343" s="193"/>
      <c r="N343" s="264"/>
      <c r="O343" s="141"/>
      <c r="P343" s="191"/>
      <c r="Q343" s="191"/>
      <c r="R343" s="147"/>
      <c r="S343" s="147"/>
      <c r="T343" s="147"/>
      <c r="U343" s="147"/>
      <c r="V343" s="141"/>
      <c r="W343" s="141"/>
      <c r="X343" s="141"/>
      <c r="Y343" s="9"/>
      <c r="Z343" s="5"/>
      <c r="AA343" s="8"/>
    </row>
    <row r="344" spans="1:28" ht="13" outlineLevel="6">
      <c r="B344" s="184"/>
      <c r="C344" s="185"/>
      <c r="D344" s="96" t="s">
        <v>663</v>
      </c>
      <c r="E344" s="96"/>
      <c r="F344" s="97"/>
      <c r="G344" s="97"/>
      <c r="H344" s="97" t="s">
        <v>664</v>
      </c>
      <c r="I344" s="98" t="s">
        <v>665</v>
      </c>
      <c r="J344" s="99" t="s">
        <v>409</v>
      </c>
      <c r="K344" s="100">
        <v>129.97999999999999</v>
      </c>
      <c r="L344" s="100">
        <v>0</v>
      </c>
      <c r="M344" s="100">
        <v>129.97999999999999</v>
      </c>
      <c r="N344" s="261"/>
      <c r="O344" s="101">
        <f>M344*N344</f>
        <v>0</v>
      </c>
      <c r="P344" s="99" t="s">
        <v>379</v>
      </c>
      <c r="Q344" s="99" t="s">
        <v>122</v>
      </c>
      <c r="R344" s="100"/>
      <c r="S344" s="100">
        <f>M344*R344</f>
        <v>0</v>
      </c>
      <c r="T344" s="100"/>
      <c r="U344" s="100">
        <f>M344*T344</f>
        <v>0</v>
      </c>
      <c r="V344" s="101">
        <v>21</v>
      </c>
      <c r="W344" s="101">
        <f>O344*(V344/100)</f>
        <v>0</v>
      </c>
      <c r="X344" s="101">
        <f>O344+W344</f>
        <v>0</v>
      </c>
      <c r="Y344" s="102"/>
      <c r="Z344" s="8"/>
      <c r="AA344" s="8"/>
      <c r="AB344" s="8"/>
    </row>
    <row r="345" spans="1:28" ht="4.5" customHeight="1" outlineLevel="6">
      <c r="B345" s="184"/>
      <c r="C345" s="186"/>
      <c r="D345" s="186"/>
      <c r="E345" s="186"/>
      <c r="F345" s="9"/>
      <c r="G345" s="9"/>
      <c r="H345" s="9"/>
      <c r="I345" s="189"/>
      <c r="J345" s="191"/>
      <c r="K345" s="147"/>
      <c r="L345" s="147"/>
      <c r="M345" s="147"/>
      <c r="N345" s="262"/>
      <c r="O345" s="141"/>
      <c r="P345" s="191"/>
      <c r="Q345" s="191"/>
      <c r="R345" s="147"/>
      <c r="S345" s="147"/>
      <c r="T345" s="147"/>
      <c r="U345" s="147"/>
      <c r="V345" s="141"/>
      <c r="W345" s="141"/>
      <c r="X345" s="141"/>
      <c r="Y345" s="9"/>
      <c r="Z345" s="8"/>
      <c r="AA345" s="8"/>
      <c r="AB345" s="8"/>
    </row>
    <row r="346" spans="1:28" ht="13" outlineLevel="6">
      <c r="B346" s="184"/>
      <c r="C346" s="185"/>
      <c r="D346" s="96" t="s">
        <v>666</v>
      </c>
      <c r="E346" s="96"/>
      <c r="F346" s="97"/>
      <c r="G346" s="97"/>
      <c r="H346" s="97" t="s">
        <v>667</v>
      </c>
      <c r="I346" s="98" t="s">
        <v>668</v>
      </c>
      <c r="J346" s="99" t="s">
        <v>409</v>
      </c>
      <c r="K346" s="100">
        <v>129.97999999999999</v>
      </c>
      <c r="L346" s="100">
        <v>0</v>
      </c>
      <c r="M346" s="100">
        <v>129.97999999999999</v>
      </c>
      <c r="N346" s="261"/>
      <c r="O346" s="101">
        <f>M346*N346</f>
        <v>0</v>
      </c>
      <c r="P346" s="99" t="s">
        <v>379</v>
      </c>
      <c r="Q346" s="99" t="s">
        <v>122</v>
      </c>
      <c r="R346" s="100"/>
      <c r="S346" s="100">
        <f>M346*R346</f>
        <v>0</v>
      </c>
      <c r="T346" s="100"/>
      <c r="U346" s="100">
        <f>M346*T346</f>
        <v>0</v>
      </c>
      <c r="V346" s="101">
        <v>21</v>
      </c>
      <c r="W346" s="101">
        <f>O346*(V346/100)</f>
        <v>0</v>
      </c>
      <c r="X346" s="101">
        <f>O346+W346</f>
        <v>0</v>
      </c>
      <c r="Y346" s="102"/>
      <c r="Z346" s="8"/>
      <c r="AA346" s="8"/>
      <c r="AB346" s="8"/>
    </row>
    <row r="347" spans="1:28" ht="4.5" customHeight="1" outlineLevel="6">
      <c r="B347" s="184"/>
      <c r="C347" s="186"/>
      <c r="D347" s="186"/>
      <c r="E347" s="186"/>
      <c r="F347" s="9"/>
      <c r="G347" s="9"/>
      <c r="H347" s="9"/>
      <c r="I347" s="189"/>
      <c r="J347" s="191"/>
      <c r="K347" s="147"/>
      <c r="L347" s="147"/>
      <c r="M347" s="147"/>
      <c r="N347" s="262"/>
      <c r="O347" s="141"/>
      <c r="P347" s="191"/>
      <c r="Q347" s="191"/>
      <c r="R347" s="147"/>
      <c r="S347" s="147"/>
      <c r="T347" s="147"/>
      <c r="U347" s="147"/>
      <c r="V347" s="141"/>
      <c r="W347" s="141"/>
      <c r="X347" s="141"/>
      <c r="Y347" s="9"/>
      <c r="Z347" s="8"/>
      <c r="AA347" s="8"/>
      <c r="AB347" s="8"/>
    </row>
    <row r="348" spans="1:28" ht="13" outlineLevel="6">
      <c r="B348" s="184"/>
      <c r="C348" s="185"/>
      <c r="D348" s="96" t="s">
        <v>669</v>
      </c>
      <c r="E348" s="96"/>
      <c r="F348" s="97"/>
      <c r="G348" s="97"/>
      <c r="H348" s="97" t="s">
        <v>607</v>
      </c>
      <c r="I348" s="98" t="s">
        <v>608</v>
      </c>
      <c r="J348" s="99" t="s">
        <v>409</v>
      </c>
      <c r="K348" s="100">
        <v>129.97999999999999</v>
      </c>
      <c r="L348" s="100"/>
      <c r="M348" s="100">
        <v>129.97999999999999</v>
      </c>
      <c r="N348" s="261"/>
      <c r="O348" s="101">
        <f>M348*N348</f>
        <v>0</v>
      </c>
      <c r="P348" s="99" t="s">
        <v>379</v>
      </c>
      <c r="Q348" s="99" t="s">
        <v>935</v>
      </c>
      <c r="R348" s="100">
        <v>3.3E-4</v>
      </c>
      <c r="S348" s="100">
        <f>M348*R348</f>
        <v>4.2893399999999998E-2</v>
      </c>
      <c r="T348" s="100"/>
      <c r="U348" s="100">
        <f>M348*T348</f>
        <v>0</v>
      </c>
      <c r="V348" s="101">
        <v>21</v>
      </c>
      <c r="W348" s="101">
        <f>O348*(V348/100)</f>
        <v>0</v>
      </c>
      <c r="X348" s="101">
        <f>O348+W348</f>
        <v>0</v>
      </c>
      <c r="Y348" s="102"/>
      <c r="Z348" s="8"/>
      <c r="AA348" s="8"/>
      <c r="AB348" s="8"/>
    </row>
    <row r="349" spans="1:28" ht="4.5" customHeight="1" outlineLevel="6">
      <c r="B349" s="184"/>
      <c r="C349" s="186"/>
      <c r="D349" s="186"/>
      <c r="E349" s="186"/>
      <c r="F349" s="9"/>
      <c r="G349" s="9"/>
      <c r="H349" s="9"/>
      <c r="I349" s="189"/>
      <c r="J349" s="191"/>
      <c r="K349" s="147"/>
      <c r="L349" s="147"/>
      <c r="M349" s="147"/>
      <c r="N349" s="262"/>
      <c r="O349" s="141"/>
      <c r="P349" s="191"/>
      <c r="Q349" s="191"/>
      <c r="R349" s="147"/>
      <c r="S349" s="147"/>
      <c r="T349" s="147"/>
      <c r="U349" s="147"/>
      <c r="V349" s="141"/>
      <c r="W349" s="141"/>
      <c r="X349" s="141"/>
      <c r="Y349" s="9"/>
      <c r="Z349" s="8"/>
      <c r="AA349" s="8"/>
      <c r="AB349" s="8"/>
    </row>
    <row r="350" spans="1:28" ht="13" outlineLevel="6">
      <c r="B350" s="184"/>
      <c r="C350" s="185"/>
      <c r="D350" s="96" t="s">
        <v>670</v>
      </c>
      <c r="E350" s="96"/>
      <c r="F350" s="97"/>
      <c r="G350" s="97"/>
      <c r="H350" s="97" t="s">
        <v>599</v>
      </c>
      <c r="I350" s="98" t="s">
        <v>600</v>
      </c>
      <c r="J350" s="99" t="s">
        <v>409</v>
      </c>
      <c r="K350" s="100">
        <v>149.477</v>
      </c>
      <c r="L350" s="100"/>
      <c r="M350" s="100">
        <v>149.477</v>
      </c>
      <c r="N350" s="261"/>
      <c r="O350" s="101">
        <f>M350*N350</f>
        <v>0</v>
      </c>
      <c r="P350" s="99" t="s">
        <v>379</v>
      </c>
      <c r="Q350" s="99" t="s">
        <v>935</v>
      </c>
      <c r="R350" s="100"/>
      <c r="S350" s="100">
        <f>M350*R350</f>
        <v>0</v>
      </c>
      <c r="T350" s="100"/>
      <c r="U350" s="100">
        <f>M350*T350</f>
        <v>0</v>
      </c>
      <c r="V350" s="101">
        <v>21</v>
      </c>
      <c r="W350" s="101">
        <f>O350*(V350/100)</f>
        <v>0</v>
      </c>
      <c r="X350" s="101">
        <f>O350+W350</f>
        <v>0</v>
      </c>
      <c r="Y350" s="102"/>
      <c r="Z350" s="8"/>
      <c r="AA350" s="8"/>
      <c r="AB350" s="8"/>
    </row>
    <row r="351" spans="1:28" ht="4.5" customHeight="1" outlineLevel="6">
      <c r="B351" s="184"/>
      <c r="C351" s="186"/>
      <c r="D351" s="186"/>
      <c r="E351" s="186"/>
      <c r="F351" s="9"/>
      <c r="G351" s="9"/>
      <c r="H351" s="9"/>
      <c r="I351" s="189"/>
      <c r="J351" s="191"/>
      <c r="K351" s="147"/>
      <c r="L351" s="147"/>
      <c r="M351" s="147"/>
      <c r="N351" s="262"/>
      <c r="O351" s="141"/>
      <c r="P351" s="191"/>
      <c r="Q351" s="191"/>
      <c r="R351" s="147"/>
      <c r="S351" s="147"/>
      <c r="T351" s="147"/>
      <c r="U351" s="147"/>
      <c r="V351" s="141"/>
      <c r="W351" s="141"/>
      <c r="X351" s="141"/>
      <c r="Y351" s="9"/>
      <c r="Z351" s="8"/>
      <c r="AA351" s="8"/>
      <c r="AB351" s="8"/>
    </row>
    <row r="352" spans="1:28" ht="13" outlineLevel="6">
      <c r="B352" s="184"/>
      <c r="C352" s="185"/>
      <c r="D352" s="96" t="s">
        <v>671</v>
      </c>
      <c r="E352" s="96"/>
      <c r="F352" s="97"/>
      <c r="G352" s="97"/>
      <c r="H352" s="97" t="s">
        <v>602</v>
      </c>
      <c r="I352" s="98" t="s">
        <v>603</v>
      </c>
      <c r="J352" s="99" t="s">
        <v>409</v>
      </c>
      <c r="K352" s="100">
        <v>149.477</v>
      </c>
      <c r="L352" s="100"/>
      <c r="M352" s="100">
        <v>149.477</v>
      </c>
      <c r="N352" s="261"/>
      <c r="O352" s="101">
        <f>M352*N352</f>
        <v>0</v>
      </c>
      <c r="P352" s="99" t="s">
        <v>402</v>
      </c>
      <c r="Q352" s="99" t="s">
        <v>935</v>
      </c>
      <c r="R352" s="100">
        <v>2.9999999999999997E-4</v>
      </c>
      <c r="S352" s="100">
        <f>M352*R352</f>
        <v>4.4843099999999997E-2</v>
      </c>
      <c r="T352" s="100"/>
      <c r="U352" s="100">
        <f>M352*T352</f>
        <v>0</v>
      </c>
      <c r="V352" s="101">
        <v>21</v>
      </c>
      <c r="W352" s="101">
        <f>O352*(V352/100)</f>
        <v>0</v>
      </c>
      <c r="X352" s="101">
        <f>O352+W352</f>
        <v>0</v>
      </c>
      <c r="Y352" s="102"/>
      <c r="Z352" s="8"/>
      <c r="AA352" s="8"/>
      <c r="AB352" s="8"/>
    </row>
    <row r="353" spans="1:28" ht="4.5" customHeight="1" outlineLevel="6">
      <c r="B353" s="184"/>
      <c r="C353" s="186"/>
      <c r="D353" s="186"/>
      <c r="E353" s="186"/>
      <c r="F353" s="9"/>
      <c r="G353" s="9"/>
      <c r="H353" s="9"/>
      <c r="I353" s="189"/>
      <c r="J353" s="191"/>
      <c r="K353" s="147"/>
      <c r="L353" s="147"/>
      <c r="M353" s="147"/>
      <c r="N353" s="262"/>
      <c r="O353" s="141"/>
      <c r="P353" s="191"/>
      <c r="Q353" s="191"/>
      <c r="R353" s="147"/>
      <c r="S353" s="147"/>
      <c r="T353" s="147"/>
      <c r="U353" s="147"/>
      <c r="V353" s="141"/>
      <c r="W353" s="141"/>
      <c r="X353" s="141"/>
      <c r="Y353" s="9"/>
      <c r="Z353" s="8"/>
      <c r="AA353" s="8"/>
      <c r="AB353" s="8"/>
    </row>
    <row r="354" spans="1:28" ht="13" outlineLevel="6">
      <c r="B354" s="184"/>
      <c r="C354" s="185"/>
      <c r="D354" s="96" t="s">
        <v>672</v>
      </c>
      <c r="E354" s="96"/>
      <c r="F354" s="97"/>
      <c r="G354" s="97"/>
      <c r="H354" s="97" t="s">
        <v>673</v>
      </c>
      <c r="I354" s="98" t="s">
        <v>674</v>
      </c>
      <c r="J354" s="99" t="s">
        <v>409</v>
      </c>
      <c r="K354" s="100">
        <v>149.47699999999998</v>
      </c>
      <c r="L354" s="100">
        <v>0</v>
      </c>
      <c r="M354" s="100">
        <v>149.47699999999998</v>
      </c>
      <c r="N354" s="261"/>
      <c r="O354" s="101">
        <f>M354*N354</f>
        <v>0</v>
      </c>
      <c r="P354" s="99" t="s">
        <v>379</v>
      </c>
      <c r="Q354" s="99" t="s">
        <v>122</v>
      </c>
      <c r="R354" s="100">
        <v>3.3E-4</v>
      </c>
      <c r="S354" s="100">
        <f>M354*R354</f>
        <v>4.9327409999999988E-2</v>
      </c>
      <c r="T354" s="100"/>
      <c r="U354" s="100">
        <f>M354*T354</f>
        <v>0</v>
      </c>
      <c r="V354" s="101">
        <v>21</v>
      </c>
      <c r="W354" s="101">
        <f>O354*(V354/100)</f>
        <v>0</v>
      </c>
      <c r="X354" s="101">
        <f>O354+W354</f>
        <v>0</v>
      </c>
      <c r="Y354" s="102"/>
      <c r="Z354" s="8"/>
      <c r="AA354" s="8"/>
      <c r="AB354" s="8"/>
    </row>
    <row r="355" spans="1:28" ht="4.5" customHeight="1" outlineLevel="6">
      <c r="B355" s="184"/>
      <c r="C355" s="186"/>
      <c r="D355" s="186"/>
      <c r="E355" s="186"/>
      <c r="F355" s="9"/>
      <c r="G355" s="9"/>
      <c r="H355" s="9"/>
      <c r="I355" s="189"/>
      <c r="J355" s="191"/>
      <c r="K355" s="147"/>
      <c r="L355" s="147"/>
      <c r="M355" s="147"/>
      <c r="N355" s="262"/>
      <c r="O355" s="141"/>
      <c r="P355" s="191"/>
      <c r="Q355" s="191"/>
      <c r="R355" s="147"/>
      <c r="S355" s="147"/>
      <c r="T355" s="147"/>
      <c r="U355" s="147"/>
      <c r="V355" s="141"/>
      <c r="W355" s="141"/>
      <c r="X355" s="141"/>
      <c r="Y355" s="9"/>
      <c r="Z355" s="8"/>
      <c r="AA355" s="8"/>
      <c r="AB355" s="8"/>
    </row>
    <row r="356" spans="1:28" ht="12" outlineLevel="7">
      <c r="A356" s="230"/>
      <c r="B356" s="231"/>
      <c r="C356" s="231"/>
      <c r="D356" s="231"/>
      <c r="E356" s="231"/>
      <c r="F356" s="232"/>
      <c r="G356" s="232"/>
      <c r="H356" s="237" t="s">
        <v>18</v>
      </c>
      <c r="I356" s="233" t="s">
        <v>675</v>
      </c>
      <c r="J356" s="234"/>
      <c r="K356" s="235"/>
      <c r="L356" s="235"/>
      <c r="M356" s="236">
        <v>0</v>
      </c>
      <c r="N356" s="263"/>
      <c r="O356" s="238"/>
      <c r="P356" s="234"/>
      <c r="Q356" s="234"/>
      <c r="R356" s="236"/>
      <c r="S356" s="236"/>
      <c r="T356" s="236"/>
      <c r="U356" s="236"/>
      <c r="V356" s="238"/>
      <c r="W356" s="238"/>
      <c r="X356" s="238"/>
      <c r="Y356" s="237"/>
      <c r="Z356" s="5"/>
      <c r="AA356" s="8"/>
    </row>
    <row r="357" spans="1:28" ht="12" outlineLevel="7">
      <c r="A357" s="230"/>
      <c r="B357" s="231"/>
      <c r="C357" s="231"/>
      <c r="D357" s="231"/>
      <c r="E357" s="231"/>
      <c r="F357" s="232"/>
      <c r="G357" s="232"/>
      <c r="H357" s="237"/>
      <c r="I357" s="233" t="s">
        <v>676</v>
      </c>
      <c r="J357" s="234"/>
      <c r="K357" s="235"/>
      <c r="L357" s="235"/>
      <c r="M357" s="236">
        <v>149.47699999999998</v>
      </c>
      <c r="N357" s="263"/>
      <c r="O357" s="238"/>
      <c r="P357" s="234"/>
      <c r="Q357" s="234"/>
      <c r="R357" s="236"/>
      <c r="S357" s="236"/>
      <c r="T357" s="236"/>
      <c r="U357" s="236"/>
      <c r="V357" s="238"/>
      <c r="W357" s="238"/>
      <c r="X357" s="238"/>
      <c r="Y357" s="237"/>
      <c r="Z357" s="5"/>
      <c r="AA357" s="8"/>
    </row>
    <row r="358" spans="1:28" ht="7.5" customHeight="1" outlineLevel="7">
      <c r="A358" s="8"/>
      <c r="B358" s="184"/>
      <c r="C358" s="183"/>
      <c r="D358" s="183"/>
      <c r="E358" s="183"/>
      <c r="F358" s="11"/>
      <c r="G358" s="11"/>
      <c r="H358" s="11"/>
      <c r="I358" s="190"/>
      <c r="J358" s="191"/>
      <c r="K358" s="192"/>
      <c r="L358" s="192"/>
      <c r="M358" s="193"/>
      <c r="N358" s="264"/>
      <c r="O358" s="141"/>
      <c r="P358" s="191"/>
      <c r="Q358" s="191"/>
      <c r="R358" s="147"/>
      <c r="S358" s="147"/>
      <c r="T358" s="147"/>
      <c r="U358" s="147"/>
      <c r="V358" s="141"/>
      <c r="W358" s="141"/>
      <c r="X358" s="141"/>
      <c r="Y358" s="9"/>
      <c r="Z358" s="5"/>
      <c r="AA358" s="8"/>
    </row>
    <row r="359" spans="1:28" outlineLevel="6">
      <c r="B359" s="5"/>
      <c r="C359" s="5"/>
      <c r="D359" s="5"/>
      <c r="E359" s="5"/>
      <c r="F359" s="5"/>
      <c r="G359" s="5"/>
      <c r="H359" s="5"/>
      <c r="I359" s="5"/>
      <c r="J359" s="5"/>
      <c r="K359" s="5"/>
      <c r="L359" s="5"/>
      <c r="M359" s="5"/>
      <c r="N359" s="265"/>
      <c r="O359" s="8"/>
      <c r="P359" s="5"/>
      <c r="Q359" s="5"/>
      <c r="R359" s="5"/>
      <c r="S359" s="5"/>
      <c r="T359" s="5"/>
      <c r="U359" s="5"/>
      <c r="V359" s="5"/>
      <c r="W359" s="8"/>
      <c r="X359" s="8"/>
      <c r="Y359" s="8"/>
    </row>
    <row r="360" spans="1:28" ht="13" outlineLevel="5">
      <c r="A360" s="177" t="s">
        <v>304</v>
      </c>
      <c r="B360" s="224">
        <v>6</v>
      </c>
      <c r="C360" s="225"/>
      <c r="D360" s="225"/>
      <c r="E360" s="225"/>
      <c r="F360" s="181"/>
      <c r="G360" s="181"/>
      <c r="H360" s="181"/>
      <c r="I360" s="226" t="s">
        <v>305</v>
      </c>
      <c r="J360" s="227"/>
      <c r="K360" s="228"/>
      <c r="L360" s="228"/>
      <c r="M360" s="228"/>
      <c r="N360" s="260"/>
      <c r="O360" s="179">
        <f>SUBTOTAL(9,O361:O378)</f>
        <v>0</v>
      </c>
      <c r="P360" s="227" t="s">
        <v>374</v>
      </c>
      <c r="Q360" s="227"/>
      <c r="R360" s="228"/>
      <c r="S360" s="180">
        <f>SUBTOTAL(9,S361:S378)</f>
        <v>1.2947714049999999</v>
      </c>
      <c r="T360" s="228"/>
      <c r="U360" s="180">
        <f>SUBTOTAL(9,U361:U378)</f>
        <v>0</v>
      </c>
      <c r="V360" s="229"/>
      <c r="W360" s="179">
        <f>SUBTOTAL(9,W361:W378)</f>
        <v>0</v>
      </c>
      <c r="X360" s="179">
        <f>SUBTOTAL(9,X361:X378)</f>
        <v>0</v>
      </c>
      <c r="Y360" s="177"/>
      <c r="Z360" s="5"/>
      <c r="AA360" s="8"/>
      <c r="AB360" s="8"/>
    </row>
    <row r="361" spans="1:28" ht="13" outlineLevel="6">
      <c r="B361" s="184"/>
      <c r="C361" s="185"/>
      <c r="D361" s="96" t="s">
        <v>677</v>
      </c>
      <c r="E361" s="96"/>
      <c r="F361" s="97"/>
      <c r="G361" s="97"/>
      <c r="H361" s="97" t="s">
        <v>678</v>
      </c>
      <c r="I361" s="98" t="s">
        <v>679</v>
      </c>
      <c r="J361" s="99" t="s">
        <v>409</v>
      </c>
      <c r="K361" s="100">
        <v>9.7899999999999991</v>
      </c>
      <c r="L361" s="100">
        <v>0</v>
      </c>
      <c r="M361" s="100">
        <v>9.7899999999999991</v>
      </c>
      <c r="N361" s="261"/>
      <c r="O361" s="101">
        <f>M361*N361</f>
        <v>0</v>
      </c>
      <c r="P361" s="99" t="s">
        <v>379</v>
      </c>
      <c r="Q361" s="99" t="s">
        <v>122</v>
      </c>
      <c r="R361" s="100">
        <v>0.1002</v>
      </c>
      <c r="S361" s="100">
        <f>M361*R361</f>
        <v>0.98095799999999989</v>
      </c>
      <c r="T361" s="100"/>
      <c r="U361" s="100">
        <f>M361*T361</f>
        <v>0</v>
      </c>
      <c r="V361" s="101">
        <v>21</v>
      </c>
      <c r="W361" s="101">
        <f>O361*(V361/100)</f>
        <v>0</v>
      </c>
      <c r="X361" s="101">
        <f>O361+W361</f>
        <v>0</v>
      </c>
      <c r="Y361" s="102"/>
      <c r="Z361" s="8"/>
      <c r="AA361" s="8"/>
      <c r="AB361" s="8"/>
    </row>
    <row r="362" spans="1:28" ht="4.5" customHeight="1" outlineLevel="6">
      <c r="B362" s="184"/>
      <c r="C362" s="186"/>
      <c r="D362" s="186"/>
      <c r="E362" s="186"/>
      <c r="F362" s="9"/>
      <c r="G362" s="9"/>
      <c r="H362" s="9"/>
      <c r="I362" s="189"/>
      <c r="J362" s="191"/>
      <c r="K362" s="147"/>
      <c r="L362" s="147"/>
      <c r="M362" s="147"/>
      <c r="N362" s="262"/>
      <c r="O362" s="141"/>
      <c r="P362" s="191"/>
      <c r="Q362" s="191"/>
      <c r="R362" s="147"/>
      <c r="S362" s="147"/>
      <c r="T362" s="147"/>
      <c r="U362" s="147"/>
      <c r="V362" s="141"/>
      <c r="W362" s="141"/>
      <c r="X362" s="141"/>
      <c r="Y362" s="9"/>
      <c r="Z362" s="8"/>
      <c r="AA362" s="8"/>
      <c r="AB362" s="8"/>
    </row>
    <row r="363" spans="1:28" ht="13" outlineLevel="6">
      <c r="B363" s="184"/>
      <c r="C363" s="185"/>
      <c r="D363" s="96" t="s">
        <v>680</v>
      </c>
      <c r="E363" s="96"/>
      <c r="F363" s="97"/>
      <c r="G363" s="97"/>
      <c r="H363" s="97" t="s">
        <v>681</v>
      </c>
      <c r="I363" s="98" t="s">
        <v>682</v>
      </c>
      <c r="J363" s="99" t="s">
        <v>409</v>
      </c>
      <c r="K363" s="100">
        <v>9.7899999999999991</v>
      </c>
      <c r="L363" s="100">
        <v>0</v>
      </c>
      <c r="M363" s="100">
        <v>9.7899999999999991</v>
      </c>
      <c r="N363" s="261"/>
      <c r="O363" s="101">
        <f>M363*N363</f>
        <v>0</v>
      </c>
      <c r="P363" s="99" t="s">
        <v>402</v>
      </c>
      <c r="Q363" s="99" t="s">
        <v>122</v>
      </c>
      <c r="R363" s="100">
        <v>3.1E-2</v>
      </c>
      <c r="S363" s="100">
        <f>M363*R363</f>
        <v>0.30348999999999998</v>
      </c>
      <c r="T363" s="100"/>
      <c r="U363" s="100">
        <f>M363*T363</f>
        <v>0</v>
      </c>
      <c r="V363" s="101">
        <v>21</v>
      </c>
      <c r="W363" s="101">
        <f>O363*(V363/100)</f>
        <v>0</v>
      </c>
      <c r="X363" s="101">
        <f>O363+W363</f>
        <v>0</v>
      </c>
      <c r="Y363" s="102"/>
      <c r="Z363" s="8"/>
      <c r="AA363" s="8"/>
      <c r="AB363" s="8"/>
    </row>
    <row r="364" spans="1:28" ht="4.5" customHeight="1" outlineLevel="6">
      <c r="B364" s="184"/>
      <c r="C364" s="186"/>
      <c r="D364" s="186"/>
      <c r="E364" s="186"/>
      <c r="F364" s="9"/>
      <c r="G364" s="9"/>
      <c r="H364" s="9"/>
      <c r="I364" s="189"/>
      <c r="J364" s="191"/>
      <c r="K364" s="147"/>
      <c r="L364" s="147"/>
      <c r="M364" s="147"/>
      <c r="N364" s="262"/>
      <c r="O364" s="141"/>
      <c r="P364" s="191"/>
      <c r="Q364" s="191"/>
      <c r="R364" s="147"/>
      <c r="S364" s="147"/>
      <c r="T364" s="147"/>
      <c r="U364" s="147"/>
      <c r="V364" s="141"/>
      <c r="W364" s="141"/>
      <c r="X364" s="141"/>
      <c r="Y364" s="9"/>
      <c r="Z364" s="8"/>
      <c r="AA364" s="8"/>
      <c r="AB364" s="8"/>
    </row>
    <row r="365" spans="1:28" ht="12" outlineLevel="7">
      <c r="A365" s="230"/>
      <c r="B365" s="231"/>
      <c r="C365" s="231"/>
      <c r="D365" s="231"/>
      <c r="E365" s="231"/>
      <c r="F365" s="232"/>
      <c r="G365" s="232"/>
      <c r="H365" s="237" t="s">
        <v>18</v>
      </c>
      <c r="I365" s="233" t="s">
        <v>683</v>
      </c>
      <c r="J365" s="234"/>
      <c r="K365" s="235"/>
      <c r="L365" s="235"/>
      <c r="M365" s="236">
        <v>9.7899999999999991</v>
      </c>
      <c r="N365" s="263"/>
      <c r="O365" s="238"/>
      <c r="P365" s="234"/>
      <c r="Q365" s="234"/>
      <c r="R365" s="236"/>
      <c r="S365" s="236"/>
      <c r="T365" s="236"/>
      <c r="U365" s="236"/>
      <c r="V365" s="238"/>
      <c r="W365" s="238"/>
      <c r="X365" s="238"/>
      <c r="Y365" s="237"/>
      <c r="Z365" s="5"/>
      <c r="AA365" s="8"/>
    </row>
    <row r="366" spans="1:28" ht="7.5" customHeight="1" outlineLevel="7">
      <c r="A366" s="8"/>
      <c r="B366" s="184"/>
      <c r="C366" s="183"/>
      <c r="D366" s="183"/>
      <c r="E366" s="183"/>
      <c r="F366" s="11"/>
      <c r="G366" s="11"/>
      <c r="H366" s="11"/>
      <c r="I366" s="190"/>
      <c r="J366" s="191"/>
      <c r="K366" s="192"/>
      <c r="L366" s="192"/>
      <c r="M366" s="193"/>
      <c r="N366" s="264"/>
      <c r="O366" s="141"/>
      <c r="P366" s="191"/>
      <c r="Q366" s="191"/>
      <c r="R366" s="147"/>
      <c r="S366" s="147"/>
      <c r="T366" s="147"/>
      <c r="U366" s="147"/>
      <c r="V366" s="141"/>
      <c r="W366" s="141"/>
      <c r="X366" s="141"/>
      <c r="Y366" s="9"/>
      <c r="Z366" s="5"/>
      <c r="AA366" s="8"/>
    </row>
    <row r="367" spans="1:28" ht="13" outlineLevel="6">
      <c r="B367" s="184"/>
      <c r="C367" s="185"/>
      <c r="D367" s="96" t="s">
        <v>684</v>
      </c>
      <c r="E367" s="96"/>
      <c r="F367" s="97"/>
      <c r="G367" s="97"/>
      <c r="H367" s="97" t="s">
        <v>607</v>
      </c>
      <c r="I367" s="98" t="s">
        <v>608</v>
      </c>
      <c r="J367" s="99" t="s">
        <v>409</v>
      </c>
      <c r="K367" s="100">
        <v>9.7899999999999991</v>
      </c>
      <c r="L367" s="100"/>
      <c r="M367" s="100">
        <v>9.7899999999999991</v>
      </c>
      <c r="N367" s="261"/>
      <c r="O367" s="101">
        <f>M367*N367</f>
        <v>0</v>
      </c>
      <c r="P367" s="99" t="s">
        <v>379</v>
      </c>
      <c r="Q367" s="99" t="s">
        <v>935</v>
      </c>
      <c r="R367" s="100">
        <v>3.3E-4</v>
      </c>
      <c r="S367" s="100">
        <f>M367*R367</f>
        <v>3.2306999999999995E-3</v>
      </c>
      <c r="T367" s="100"/>
      <c r="U367" s="100">
        <f>M367*T367</f>
        <v>0</v>
      </c>
      <c r="V367" s="101">
        <v>21</v>
      </c>
      <c r="W367" s="101">
        <f>O367*(V367/100)</f>
        <v>0</v>
      </c>
      <c r="X367" s="101">
        <f>O367+W367</f>
        <v>0</v>
      </c>
      <c r="Y367" s="102"/>
      <c r="Z367" s="8"/>
      <c r="AA367" s="8"/>
      <c r="AB367" s="8"/>
    </row>
    <row r="368" spans="1:28" ht="4.5" customHeight="1" outlineLevel="6">
      <c r="B368" s="184"/>
      <c r="C368" s="186"/>
      <c r="D368" s="186"/>
      <c r="E368" s="186"/>
      <c r="F368" s="9"/>
      <c r="G368" s="9"/>
      <c r="H368" s="9"/>
      <c r="I368" s="189"/>
      <c r="J368" s="191"/>
      <c r="K368" s="147"/>
      <c r="L368" s="147"/>
      <c r="M368" s="147"/>
      <c r="N368" s="262"/>
      <c r="O368" s="141"/>
      <c r="P368" s="191"/>
      <c r="Q368" s="191"/>
      <c r="R368" s="147"/>
      <c r="S368" s="147"/>
      <c r="T368" s="147"/>
      <c r="U368" s="147"/>
      <c r="V368" s="141"/>
      <c r="W368" s="141"/>
      <c r="X368" s="141"/>
      <c r="Y368" s="9"/>
      <c r="Z368" s="8"/>
      <c r="AA368" s="8"/>
      <c r="AB368" s="8"/>
    </row>
    <row r="369" spans="1:28" ht="13" outlineLevel="6">
      <c r="B369" s="184"/>
      <c r="C369" s="185"/>
      <c r="D369" s="96" t="s">
        <v>685</v>
      </c>
      <c r="E369" s="96"/>
      <c r="F369" s="97"/>
      <c r="G369" s="97"/>
      <c r="H369" s="97" t="s">
        <v>599</v>
      </c>
      <c r="I369" s="98" t="s">
        <v>600</v>
      </c>
      <c r="J369" s="99" t="s">
        <v>409</v>
      </c>
      <c r="K369" s="100">
        <v>11.257999999999999</v>
      </c>
      <c r="L369" s="100"/>
      <c r="M369" s="100">
        <v>11.257999999999999</v>
      </c>
      <c r="N369" s="261"/>
      <c r="O369" s="101">
        <f>M369*N369</f>
        <v>0</v>
      </c>
      <c r="P369" s="99" t="s">
        <v>379</v>
      </c>
      <c r="Q369" s="99" t="s">
        <v>935</v>
      </c>
      <c r="R369" s="100"/>
      <c r="S369" s="100">
        <f>M369*R369</f>
        <v>0</v>
      </c>
      <c r="T369" s="100"/>
      <c r="U369" s="100">
        <f>M369*T369</f>
        <v>0</v>
      </c>
      <c r="V369" s="101">
        <v>21</v>
      </c>
      <c r="W369" s="101">
        <f>O369*(V369/100)</f>
        <v>0</v>
      </c>
      <c r="X369" s="101">
        <f>O369+W369</f>
        <v>0</v>
      </c>
      <c r="Y369" s="102"/>
      <c r="Z369" s="8"/>
      <c r="AA369" s="8"/>
      <c r="AB369" s="8"/>
    </row>
    <row r="370" spans="1:28" ht="4.5" customHeight="1" outlineLevel="6">
      <c r="B370" s="184"/>
      <c r="C370" s="186"/>
      <c r="D370" s="186"/>
      <c r="E370" s="186"/>
      <c r="F370" s="9"/>
      <c r="G370" s="9"/>
      <c r="H370" s="9"/>
      <c r="I370" s="189"/>
      <c r="J370" s="191"/>
      <c r="K370" s="147"/>
      <c r="L370" s="147"/>
      <c r="M370" s="147"/>
      <c r="N370" s="262"/>
      <c r="O370" s="141"/>
      <c r="P370" s="191"/>
      <c r="Q370" s="191"/>
      <c r="R370" s="147"/>
      <c r="S370" s="147"/>
      <c r="T370" s="147"/>
      <c r="U370" s="147"/>
      <c r="V370" s="141"/>
      <c r="W370" s="141"/>
      <c r="X370" s="141"/>
      <c r="Y370" s="9"/>
      <c r="Z370" s="8"/>
      <c r="AA370" s="8"/>
      <c r="AB370" s="8"/>
    </row>
    <row r="371" spans="1:28" ht="13" outlineLevel="6">
      <c r="B371" s="184"/>
      <c r="C371" s="185"/>
      <c r="D371" s="96" t="s">
        <v>686</v>
      </c>
      <c r="E371" s="96"/>
      <c r="F371" s="97"/>
      <c r="G371" s="97"/>
      <c r="H371" s="97" t="s">
        <v>602</v>
      </c>
      <c r="I371" s="98" t="s">
        <v>603</v>
      </c>
      <c r="J371" s="99" t="s">
        <v>409</v>
      </c>
      <c r="K371" s="100">
        <v>11.257999999999999</v>
      </c>
      <c r="L371" s="100"/>
      <c r="M371" s="100">
        <v>11.257999999999999</v>
      </c>
      <c r="N371" s="261"/>
      <c r="O371" s="101">
        <f>M371*N371</f>
        <v>0</v>
      </c>
      <c r="P371" s="99" t="s">
        <v>402</v>
      </c>
      <c r="Q371" s="99" t="s">
        <v>935</v>
      </c>
      <c r="R371" s="100">
        <v>2.9999999999999997E-4</v>
      </c>
      <c r="S371" s="100">
        <f>M371*R371</f>
        <v>3.3773999999999996E-3</v>
      </c>
      <c r="T371" s="100"/>
      <c r="U371" s="100">
        <f>M371*T371</f>
        <v>0</v>
      </c>
      <c r="V371" s="101">
        <v>21</v>
      </c>
      <c r="W371" s="101">
        <f>O371*(V371/100)</f>
        <v>0</v>
      </c>
      <c r="X371" s="101">
        <f>O371+W371</f>
        <v>0</v>
      </c>
      <c r="Y371" s="102"/>
      <c r="Z371" s="8"/>
      <c r="AA371" s="8"/>
      <c r="AB371" s="8"/>
    </row>
    <row r="372" spans="1:28" ht="4.5" customHeight="1" outlineLevel="6">
      <c r="B372" s="184"/>
      <c r="C372" s="186"/>
      <c r="D372" s="186"/>
      <c r="E372" s="186"/>
      <c r="F372" s="9"/>
      <c r="G372" s="9"/>
      <c r="H372" s="9"/>
      <c r="I372" s="189"/>
      <c r="J372" s="191"/>
      <c r="K372" s="147"/>
      <c r="L372" s="147"/>
      <c r="M372" s="147"/>
      <c r="N372" s="262"/>
      <c r="O372" s="141"/>
      <c r="P372" s="191"/>
      <c r="Q372" s="191"/>
      <c r="R372" s="147"/>
      <c r="S372" s="147"/>
      <c r="T372" s="147"/>
      <c r="U372" s="147"/>
      <c r="V372" s="141"/>
      <c r="W372" s="141"/>
      <c r="X372" s="141"/>
      <c r="Y372" s="9"/>
      <c r="Z372" s="8"/>
      <c r="AA372" s="8"/>
      <c r="AB372" s="8"/>
    </row>
    <row r="373" spans="1:28" ht="13" outlineLevel="6">
      <c r="B373" s="184"/>
      <c r="C373" s="185"/>
      <c r="D373" s="96" t="s">
        <v>687</v>
      </c>
      <c r="E373" s="96"/>
      <c r="F373" s="97"/>
      <c r="G373" s="97"/>
      <c r="H373" s="97" t="s">
        <v>673</v>
      </c>
      <c r="I373" s="98" t="s">
        <v>674</v>
      </c>
      <c r="J373" s="99" t="s">
        <v>409</v>
      </c>
      <c r="K373" s="100">
        <v>11.258499999999996</v>
      </c>
      <c r="L373" s="100">
        <v>0</v>
      </c>
      <c r="M373" s="100">
        <v>11.258499999999996</v>
      </c>
      <c r="N373" s="261"/>
      <c r="O373" s="101">
        <f>M373*N373</f>
        <v>0</v>
      </c>
      <c r="P373" s="99" t="s">
        <v>379</v>
      </c>
      <c r="Q373" s="99" t="s">
        <v>122</v>
      </c>
      <c r="R373" s="100">
        <v>3.3E-4</v>
      </c>
      <c r="S373" s="100">
        <f>M373*R373</f>
        <v>3.7153049999999986E-3</v>
      </c>
      <c r="T373" s="100"/>
      <c r="U373" s="100">
        <f>M373*T373</f>
        <v>0</v>
      </c>
      <c r="V373" s="101">
        <v>21</v>
      </c>
      <c r="W373" s="101">
        <f>O373*(V373/100)</f>
        <v>0</v>
      </c>
      <c r="X373" s="101">
        <f>O373+W373</f>
        <v>0</v>
      </c>
      <c r="Y373" s="102"/>
      <c r="Z373" s="8"/>
      <c r="AA373" s="8"/>
      <c r="AB373" s="8"/>
    </row>
    <row r="374" spans="1:28" ht="4.5" customHeight="1" outlineLevel="6">
      <c r="B374" s="184"/>
      <c r="C374" s="186"/>
      <c r="D374" s="186"/>
      <c r="E374" s="186"/>
      <c r="F374" s="9"/>
      <c r="G374" s="9"/>
      <c r="H374" s="9"/>
      <c r="I374" s="189"/>
      <c r="J374" s="191"/>
      <c r="K374" s="147"/>
      <c r="L374" s="147"/>
      <c r="M374" s="147"/>
      <c r="N374" s="262"/>
      <c r="O374" s="141"/>
      <c r="P374" s="191"/>
      <c r="Q374" s="191"/>
      <c r="R374" s="147"/>
      <c r="S374" s="147"/>
      <c r="T374" s="147"/>
      <c r="U374" s="147"/>
      <c r="V374" s="141"/>
      <c r="W374" s="141"/>
      <c r="X374" s="141"/>
      <c r="Y374" s="9"/>
      <c r="Z374" s="8"/>
      <c r="AA374" s="8"/>
      <c r="AB374" s="8"/>
    </row>
    <row r="375" spans="1:28" ht="12" outlineLevel="7">
      <c r="A375" s="230"/>
      <c r="B375" s="231"/>
      <c r="C375" s="231"/>
      <c r="D375" s="231"/>
      <c r="E375" s="231"/>
      <c r="F375" s="232"/>
      <c r="G375" s="232"/>
      <c r="H375" s="237" t="s">
        <v>18</v>
      </c>
      <c r="I375" s="233" t="s">
        <v>675</v>
      </c>
      <c r="J375" s="234"/>
      <c r="K375" s="235"/>
      <c r="L375" s="235"/>
      <c r="M375" s="236">
        <v>0</v>
      </c>
      <c r="N375" s="263"/>
      <c r="O375" s="238"/>
      <c r="P375" s="234"/>
      <c r="Q375" s="234"/>
      <c r="R375" s="236"/>
      <c r="S375" s="236"/>
      <c r="T375" s="236"/>
      <c r="U375" s="236"/>
      <c r="V375" s="238"/>
      <c r="W375" s="238"/>
      <c r="X375" s="238"/>
      <c r="Y375" s="237"/>
      <c r="Z375" s="5"/>
      <c r="AA375" s="8"/>
    </row>
    <row r="376" spans="1:28" ht="12" outlineLevel="7">
      <c r="A376" s="230"/>
      <c r="B376" s="231"/>
      <c r="C376" s="231"/>
      <c r="D376" s="231"/>
      <c r="E376" s="231"/>
      <c r="F376" s="232"/>
      <c r="G376" s="232"/>
      <c r="H376" s="237"/>
      <c r="I376" s="233" t="s">
        <v>688</v>
      </c>
      <c r="J376" s="234"/>
      <c r="K376" s="235"/>
      <c r="L376" s="235"/>
      <c r="M376" s="236">
        <v>11.258499999999996</v>
      </c>
      <c r="N376" s="263"/>
      <c r="O376" s="238"/>
      <c r="P376" s="234"/>
      <c r="Q376" s="234"/>
      <c r="R376" s="236"/>
      <c r="S376" s="236"/>
      <c r="T376" s="236"/>
      <c r="U376" s="236"/>
      <c r="V376" s="238"/>
      <c r="W376" s="238"/>
      <c r="X376" s="238"/>
      <c r="Y376" s="237"/>
      <c r="Z376" s="5"/>
      <c r="AA376" s="8"/>
    </row>
    <row r="377" spans="1:28" ht="7.5" customHeight="1" outlineLevel="7">
      <c r="A377" s="8"/>
      <c r="B377" s="184"/>
      <c r="C377" s="183"/>
      <c r="D377" s="183"/>
      <c r="E377" s="183"/>
      <c r="F377" s="11"/>
      <c r="G377" s="11"/>
      <c r="H377" s="11"/>
      <c r="I377" s="190"/>
      <c r="J377" s="191"/>
      <c r="K377" s="192"/>
      <c r="L377" s="192"/>
      <c r="M377" s="193"/>
      <c r="N377" s="264"/>
      <c r="O377" s="141"/>
      <c r="P377" s="191"/>
      <c r="Q377" s="191"/>
      <c r="R377" s="147"/>
      <c r="S377" s="147"/>
      <c r="T377" s="147"/>
      <c r="U377" s="147"/>
      <c r="V377" s="141"/>
      <c r="W377" s="141"/>
      <c r="X377" s="141"/>
      <c r="Y377" s="9"/>
      <c r="Z377" s="5"/>
      <c r="AA377" s="8"/>
    </row>
    <row r="378" spans="1:28" outlineLevel="6">
      <c r="B378" s="5"/>
      <c r="C378" s="5"/>
      <c r="D378" s="5"/>
      <c r="E378" s="5"/>
      <c r="F378" s="5"/>
      <c r="G378" s="5"/>
      <c r="H378" s="5"/>
      <c r="I378" s="5"/>
      <c r="J378" s="5"/>
      <c r="K378" s="5"/>
      <c r="L378" s="5"/>
      <c r="M378" s="5"/>
      <c r="N378" s="265"/>
      <c r="O378" s="8"/>
      <c r="P378" s="5"/>
      <c r="Q378" s="5"/>
      <c r="R378" s="5"/>
      <c r="S378" s="5"/>
      <c r="T378" s="5"/>
      <c r="U378" s="5"/>
      <c r="V378" s="5"/>
      <c r="W378" s="8"/>
      <c r="X378" s="8"/>
      <c r="Y378" s="8"/>
    </row>
    <row r="379" spans="1:28" ht="13" outlineLevel="3">
      <c r="A379" s="167" t="s">
        <v>306</v>
      </c>
      <c r="B379" s="212">
        <v>4</v>
      </c>
      <c r="C379" s="213"/>
      <c r="D379" s="213"/>
      <c r="E379" s="213"/>
      <c r="F379" s="171"/>
      <c r="G379" s="171"/>
      <c r="H379" s="171"/>
      <c r="I379" s="214" t="s">
        <v>307</v>
      </c>
      <c r="J379" s="215"/>
      <c r="K379" s="216"/>
      <c r="L379" s="216"/>
      <c r="M379" s="216"/>
      <c r="N379" s="258"/>
      <c r="O379" s="169">
        <f>SUBTOTAL(9,O380:O390)</f>
        <v>0</v>
      </c>
      <c r="P379" s="215" t="s">
        <v>372</v>
      </c>
      <c r="Q379" s="215"/>
      <c r="R379" s="216"/>
      <c r="S379" s="170">
        <f>SUBTOTAL(9,S380:S390)</f>
        <v>0</v>
      </c>
      <c r="T379" s="216"/>
      <c r="U379" s="170">
        <f>SUBTOTAL(9,U380:U390)</f>
        <v>0</v>
      </c>
      <c r="V379" s="217"/>
      <c r="W379" s="169">
        <f>SUBTOTAL(9,W380:W390)</f>
        <v>0</v>
      </c>
      <c r="X379" s="169">
        <f>SUBTOTAL(9,X380:X390)</f>
        <v>0</v>
      </c>
      <c r="Y379" s="167"/>
      <c r="Z379" s="5"/>
      <c r="AA379" s="8"/>
      <c r="AB379" s="8"/>
    </row>
    <row r="380" spans="1:28" ht="13" outlineLevel="4">
      <c r="A380" s="172" t="s">
        <v>308</v>
      </c>
      <c r="B380" s="218">
        <v>5</v>
      </c>
      <c r="C380" s="219"/>
      <c r="D380" s="219"/>
      <c r="E380" s="219"/>
      <c r="F380" s="176"/>
      <c r="G380" s="176"/>
      <c r="H380" s="176"/>
      <c r="I380" s="220" t="s">
        <v>309</v>
      </c>
      <c r="J380" s="221"/>
      <c r="K380" s="222"/>
      <c r="L380" s="222"/>
      <c r="M380" s="222"/>
      <c r="N380" s="259"/>
      <c r="O380" s="174">
        <f>SUBTOTAL(9,O381:O390)</f>
        <v>0</v>
      </c>
      <c r="P380" s="221" t="s">
        <v>373</v>
      </c>
      <c r="Q380" s="221"/>
      <c r="R380" s="222"/>
      <c r="S380" s="175">
        <f>SUBTOTAL(9,S381:S390)</f>
        <v>0</v>
      </c>
      <c r="T380" s="222"/>
      <c r="U380" s="175">
        <f>SUBTOTAL(9,U381:U390)</f>
        <v>0</v>
      </c>
      <c r="V380" s="223"/>
      <c r="W380" s="174">
        <f>SUBTOTAL(9,W381:W390)</f>
        <v>0</v>
      </c>
      <c r="X380" s="174">
        <f>SUBTOTAL(9,X381:X390)</f>
        <v>0</v>
      </c>
      <c r="Y380" s="172"/>
      <c r="Z380" s="5"/>
      <c r="AA380" s="8"/>
      <c r="AB380" s="8"/>
    </row>
    <row r="381" spans="1:28" ht="13" outlineLevel="5">
      <c r="A381" s="177" t="s">
        <v>310</v>
      </c>
      <c r="B381" s="224">
        <v>6</v>
      </c>
      <c r="C381" s="225"/>
      <c r="D381" s="225"/>
      <c r="E381" s="225"/>
      <c r="F381" s="181"/>
      <c r="G381" s="181"/>
      <c r="H381" s="181"/>
      <c r="I381" s="226" t="s">
        <v>311</v>
      </c>
      <c r="J381" s="227"/>
      <c r="K381" s="228"/>
      <c r="L381" s="228"/>
      <c r="M381" s="228"/>
      <c r="N381" s="260"/>
      <c r="O381" s="179">
        <f>SUBTOTAL(9,O382:O390)</f>
        <v>0</v>
      </c>
      <c r="P381" s="227" t="s">
        <v>374</v>
      </c>
      <c r="Q381" s="227"/>
      <c r="R381" s="228"/>
      <c r="S381" s="180">
        <f>SUBTOTAL(9,S382:S390)</f>
        <v>0</v>
      </c>
      <c r="T381" s="228"/>
      <c r="U381" s="180">
        <f>SUBTOTAL(9,U382:U390)</f>
        <v>0</v>
      </c>
      <c r="V381" s="229"/>
      <c r="W381" s="179">
        <f>SUBTOTAL(9,W382:W390)</f>
        <v>0</v>
      </c>
      <c r="X381" s="179">
        <f>SUBTOTAL(9,X382:X390)</f>
        <v>0</v>
      </c>
      <c r="Y381" s="177"/>
      <c r="Z381" s="5"/>
      <c r="AA381" s="8"/>
      <c r="AB381" s="8"/>
    </row>
    <row r="382" spans="1:28" ht="26" outlineLevel="6">
      <c r="B382" s="184"/>
      <c r="C382" s="185"/>
      <c r="D382" s="96" t="s">
        <v>689</v>
      </c>
      <c r="E382" s="96"/>
      <c r="F382" s="97"/>
      <c r="G382" s="97"/>
      <c r="H382" s="97" t="s">
        <v>690</v>
      </c>
      <c r="I382" s="98" t="s">
        <v>691</v>
      </c>
      <c r="J382" s="99" t="s">
        <v>393</v>
      </c>
      <c r="K382" s="100">
        <v>56.725565960000004</v>
      </c>
      <c r="L382" s="100"/>
      <c r="M382" s="100">
        <v>56.725565960000004</v>
      </c>
      <c r="N382" s="261"/>
      <c r="O382" s="101">
        <f>M382*N382</f>
        <v>0</v>
      </c>
      <c r="P382" s="99" t="s">
        <v>379</v>
      </c>
      <c r="Q382" s="99" t="s">
        <v>122</v>
      </c>
      <c r="R382" s="100"/>
      <c r="S382" s="100">
        <f>M382*R382</f>
        <v>0</v>
      </c>
      <c r="T382" s="100"/>
      <c r="U382" s="100">
        <f>M382*T382</f>
        <v>0</v>
      </c>
      <c r="V382" s="101">
        <v>21</v>
      </c>
      <c r="W382" s="101">
        <f>O382*(V382/100)</f>
        <v>0</v>
      </c>
      <c r="X382" s="101">
        <f>O382+W382</f>
        <v>0</v>
      </c>
      <c r="Y382" s="102">
        <v>9</v>
      </c>
      <c r="Z382" s="8"/>
      <c r="AA382" s="8"/>
      <c r="AB382" s="8"/>
    </row>
    <row r="383" spans="1:28" ht="4.5" customHeight="1" outlineLevel="6">
      <c r="B383" s="184"/>
      <c r="C383" s="186"/>
      <c r="D383" s="186"/>
      <c r="E383" s="186"/>
      <c r="F383" s="9"/>
      <c r="G383" s="9"/>
      <c r="H383" s="9"/>
      <c r="I383" s="189"/>
      <c r="J383" s="191"/>
      <c r="K383" s="147"/>
      <c r="L383" s="147"/>
      <c r="M383" s="147"/>
      <c r="N383" s="262"/>
      <c r="O383" s="141"/>
      <c r="P383" s="191"/>
      <c r="Q383" s="191"/>
      <c r="R383" s="147"/>
      <c r="S383" s="147"/>
      <c r="T383" s="147"/>
      <c r="U383" s="147"/>
      <c r="V383" s="141"/>
      <c r="W383" s="141"/>
      <c r="X383" s="141"/>
      <c r="Y383" s="9"/>
      <c r="Z383" s="8"/>
      <c r="AA383" s="8"/>
      <c r="AB383" s="8"/>
    </row>
    <row r="384" spans="1:28" ht="13" outlineLevel="6">
      <c r="B384" s="184"/>
      <c r="C384" s="185"/>
      <c r="D384" s="96" t="s">
        <v>692</v>
      </c>
      <c r="E384" s="96"/>
      <c r="F384" s="97"/>
      <c r="G384" s="97"/>
      <c r="H384" s="97" t="s">
        <v>693</v>
      </c>
      <c r="I384" s="98" t="s">
        <v>694</v>
      </c>
      <c r="J384" s="99" t="s">
        <v>393</v>
      </c>
      <c r="K384" s="100">
        <v>56.725565960000004</v>
      </c>
      <c r="L384" s="100"/>
      <c r="M384" s="100">
        <v>56.725565960000004</v>
      </c>
      <c r="N384" s="261"/>
      <c r="O384" s="101">
        <f>M384*N384</f>
        <v>0</v>
      </c>
      <c r="P384" s="99" t="s">
        <v>379</v>
      </c>
      <c r="Q384" s="99" t="s">
        <v>935</v>
      </c>
      <c r="R384" s="100"/>
      <c r="S384" s="100">
        <f>M384*R384</f>
        <v>0</v>
      </c>
      <c r="T384" s="100"/>
      <c r="U384" s="100">
        <f>M384*T384</f>
        <v>0</v>
      </c>
      <c r="V384" s="101">
        <v>21</v>
      </c>
      <c r="W384" s="101">
        <f>O384*(V384/100)</f>
        <v>0</v>
      </c>
      <c r="X384" s="101">
        <f>O384+W384</f>
        <v>0</v>
      </c>
      <c r="Y384" s="102"/>
      <c r="Z384" s="8"/>
      <c r="AA384" s="8"/>
      <c r="AB384" s="8"/>
    </row>
    <row r="385" spans="1:28" ht="4.5" customHeight="1" outlineLevel="6">
      <c r="B385" s="184"/>
      <c r="C385" s="186"/>
      <c r="D385" s="186"/>
      <c r="E385" s="186"/>
      <c r="F385" s="9"/>
      <c r="G385" s="9"/>
      <c r="H385" s="9"/>
      <c r="I385" s="189"/>
      <c r="J385" s="191"/>
      <c r="K385" s="147"/>
      <c r="L385" s="147"/>
      <c r="M385" s="147"/>
      <c r="N385" s="262"/>
      <c r="O385" s="141"/>
      <c r="P385" s="191"/>
      <c r="Q385" s="191"/>
      <c r="R385" s="147"/>
      <c r="S385" s="147"/>
      <c r="T385" s="147"/>
      <c r="U385" s="147"/>
      <c r="V385" s="141"/>
      <c r="W385" s="141"/>
      <c r="X385" s="141"/>
      <c r="Y385" s="9"/>
      <c r="Z385" s="8"/>
      <c r="AA385" s="8"/>
      <c r="AB385" s="8"/>
    </row>
    <row r="386" spans="1:28" ht="13" outlineLevel="6">
      <c r="B386" s="184"/>
      <c r="C386" s="185"/>
      <c r="D386" s="96" t="s">
        <v>695</v>
      </c>
      <c r="E386" s="96"/>
      <c r="F386" s="97"/>
      <c r="G386" s="97"/>
      <c r="H386" s="97" t="s">
        <v>696</v>
      </c>
      <c r="I386" s="98" t="s">
        <v>697</v>
      </c>
      <c r="J386" s="99" t="s">
        <v>393</v>
      </c>
      <c r="K386" s="100">
        <v>56.725565960000004</v>
      </c>
      <c r="L386" s="100"/>
      <c r="M386" s="100">
        <v>56.725565960000004</v>
      </c>
      <c r="N386" s="261"/>
      <c r="O386" s="101">
        <f>M386*N386</f>
        <v>0</v>
      </c>
      <c r="P386" s="99" t="s">
        <v>379</v>
      </c>
      <c r="Q386" s="99" t="s">
        <v>935</v>
      </c>
      <c r="R386" s="100"/>
      <c r="S386" s="100">
        <f>M386*R386</f>
        <v>0</v>
      </c>
      <c r="T386" s="100"/>
      <c r="U386" s="100">
        <f>M386*T386</f>
        <v>0</v>
      </c>
      <c r="V386" s="101">
        <v>21</v>
      </c>
      <c r="W386" s="101">
        <f>O386*(V386/100)</f>
        <v>0</v>
      </c>
      <c r="X386" s="101">
        <f>O386+W386</f>
        <v>0</v>
      </c>
      <c r="Y386" s="102"/>
      <c r="Z386" s="8"/>
      <c r="AA386" s="8"/>
      <c r="AB386" s="8"/>
    </row>
    <row r="387" spans="1:28" ht="4.5" customHeight="1" outlineLevel="6">
      <c r="B387" s="184"/>
      <c r="C387" s="186"/>
      <c r="D387" s="186"/>
      <c r="E387" s="186"/>
      <c r="F387" s="9"/>
      <c r="G387" s="9"/>
      <c r="H387" s="9"/>
      <c r="I387" s="189"/>
      <c r="J387" s="191"/>
      <c r="K387" s="147"/>
      <c r="L387" s="147"/>
      <c r="M387" s="147"/>
      <c r="N387" s="262"/>
      <c r="O387" s="141"/>
      <c r="P387" s="191"/>
      <c r="Q387" s="191"/>
      <c r="R387" s="147"/>
      <c r="S387" s="147"/>
      <c r="T387" s="147"/>
      <c r="U387" s="147"/>
      <c r="V387" s="141"/>
      <c r="W387" s="141"/>
      <c r="X387" s="141"/>
      <c r="Y387" s="9"/>
      <c r="Z387" s="8"/>
      <c r="AA387" s="8"/>
      <c r="AB387" s="8"/>
    </row>
    <row r="388" spans="1:28" ht="26" outlineLevel="6">
      <c r="B388" s="184"/>
      <c r="C388" s="185"/>
      <c r="D388" s="96" t="s">
        <v>698</v>
      </c>
      <c r="E388" s="96"/>
      <c r="F388" s="97"/>
      <c r="G388" s="97"/>
      <c r="H388" s="97" t="s">
        <v>699</v>
      </c>
      <c r="I388" s="98" t="s">
        <v>700</v>
      </c>
      <c r="J388" s="99" t="s">
        <v>393</v>
      </c>
      <c r="K388" s="100">
        <v>56.725999999999999</v>
      </c>
      <c r="L388" s="100"/>
      <c r="M388" s="100">
        <v>56.725999999999999</v>
      </c>
      <c r="N388" s="261"/>
      <c r="O388" s="101">
        <f>M388*N388</f>
        <v>0</v>
      </c>
      <c r="P388" s="99" t="s">
        <v>379</v>
      </c>
      <c r="Q388" s="99" t="s">
        <v>935</v>
      </c>
      <c r="R388" s="100"/>
      <c r="S388" s="100">
        <f>M388*R388</f>
        <v>0</v>
      </c>
      <c r="T388" s="100"/>
      <c r="U388" s="100">
        <f>M388*T388</f>
        <v>0</v>
      </c>
      <c r="V388" s="101">
        <v>21</v>
      </c>
      <c r="W388" s="101">
        <f>O388*(V388/100)</f>
        <v>0</v>
      </c>
      <c r="X388" s="101">
        <f>O388+W388</f>
        <v>0</v>
      </c>
      <c r="Y388" s="102"/>
      <c r="Z388" s="8"/>
      <c r="AA388" s="8"/>
      <c r="AB388" s="8"/>
    </row>
    <row r="389" spans="1:28" ht="4.5" customHeight="1" outlineLevel="6">
      <c r="B389" s="184"/>
      <c r="C389" s="186"/>
      <c r="D389" s="186"/>
      <c r="E389" s="186"/>
      <c r="F389" s="9"/>
      <c r="G389" s="9"/>
      <c r="H389" s="9"/>
      <c r="I389" s="189"/>
      <c r="J389" s="191"/>
      <c r="K389" s="147"/>
      <c r="L389" s="147"/>
      <c r="M389" s="147"/>
      <c r="N389" s="262"/>
      <c r="O389" s="141"/>
      <c r="P389" s="191"/>
      <c r="Q389" s="191"/>
      <c r="R389" s="147"/>
      <c r="S389" s="147"/>
      <c r="T389" s="147"/>
      <c r="U389" s="147"/>
      <c r="V389" s="141"/>
      <c r="W389" s="141"/>
      <c r="X389" s="141"/>
      <c r="Y389" s="9"/>
      <c r="Z389" s="8"/>
      <c r="AA389" s="8"/>
      <c r="AB389" s="8"/>
    </row>
    <row r="390" spans="1:28" outlineLevel="6">
      <c r="B390" s="5"/>
      <c r="C390" s="5"/>
      <c r="D390" s="5"/>
      <c r="E390" s="5"/>
      <c r="F390" s="5"/>
      <c r="G390" s="5"/>
      <c r="H390" s="5"/>
      <c r="I390" s="5"/>
      <c r="J390" s="5"/>
      <c r="K390" s="5"/>
      <c r="L390" s="5"/>
      <c r="M390" s="5"/>
      <c r="N390" s="265"/>
      <c r="O390" s="8"/>
      <c r="P390" s="5"/>
      <c r="Q390" s="5"/>
      <c r="R390" s="5"/>
      <c r="S390" s="5"/>
      <c r="T390" s="5"/>
      <c r="U390" s="5"/>
      <c r="V390" s="5"/>
      <c r="W390" s="8"/>
      <c r="X390" s="8"/>
      <c r="Y390" s="8"/>
    </row>
    <row r="391" spans="1:28" ht="14" outlineLevel="2">
      <c r="A391" s="162" t="s">
        <v>312</v>
      </c>
      <c r="B391" s="206">
        <v>3</v>
      </c>
      <c r="C391" s="207"/>
      <c r="D391" s="207"/>
      <c r="E391" s="207"/>
      <c r="F391" s="166"/>
      <c r="G391" s="166"/>
      <c r="H391" s="166"/>
      <c r="I391" s="208" t="s">
        <v>313</v>
      </c>
      <c r="J391" s="209"/>
      <c r="K391" s="210"/>
      <c r="L391" s="210"/>
      <c r="M391" s="210"/>
      <c r="N391" s="257"/>
      <c r="O391" s="164">
        <f>SUBTOTAL(9,O392:O473)</f>
        <v>0</v>
      </c>
      <c r="P391" s="209" t="s">
        <v>371</v>
      </c>
      <c r="Q391" s="209"/>
      <c r="R391" s="210"/>
      <c r="S391" s="165">
        <f>SUBTOTAL(9,S392:S473)</f>
        <v>64.373832299200004</v>
      </c>
      <c r="T391" s="210"/>
      <c r="U391" s="165">
        <f>SUBTOTAL(9,U392:U473)</f>
        <v>0.27600000000000002</v>
      </c>
      <c r="V391" s="211"/>
      <c r="W391" s="164">
        <f>SUBTOTAL(9,W392:W473)</f>
        <v>0</v>
      </c>
      <c r="X391" s="164">
        <f>SUBTOTAL(9,X392:X473)</f>
        <v>0</v>
      </c>
      <c r="Y391" s="162"/>
      <c r="Z391" s="5"/>
      <c r="AA391" s="8"/>
      <c r="AB391" s="8"/>
    </row>
    <row r="392" spans="1:28" ht="13" outlineLevel="3">
      <c r="A392" s="167" t="s">
        <v>314</v>
      </c>
      <c r="B392" s="212">
        <v>4</v>
      </c>
      <c r="C392" s="213"/>
      <c r="D392" s="213"/>
      <c r="E392" s="213"/>
      <c r="F392" s="171"/>
      <c r="G392" s="171"/>
      <c r="H392" s="171"/>
      <c r="I392" s="214" t="s">
        <v>315</v>
      </c>
      <c r="J392" s="215"/>
      <c r="K392" s="216"/>
      <c r="L392" s="216"/>
      <c r="M392" s="216"/>
      <c r="N392" s="258"/>
      <c r="O392" s="169">
        <f>SUBTOTAL(9,O393:O473)</f>
        <v>0</v>
      </c>
      <c r="P392" s="215" t="s">
        <v>372</v>
      </c>
      <c r="Q392" s="215"/>
      <c r="R392" s="216"/>
      <c r="S392" s="170">
        <f>SUBTOTAL(9,S393:S473)</f>
        <v>64.373832299200004</v>
      </c>
      <c r="T392" s="216"/>
      <c r="U392" s="170">
        <f>SUBTOTAL(9,U393:U473)</f>
        <v>0.27600000000000002</v>
      </c>
      <c r="V392" s="217"/>
      <c r="W392" s="169">
        <f>SUBTOTAL(9,W393:W473)</f>
        <v>0</v>
      </c>
      <c r="X392" s="169">
        <f>SUBTOTAL(9,X393:X473)</f>
        <v>0</v>
      </c>
      <c r="Y392" s="167"/>
      <c r="Z392" s="5"/>
      <c r="AA392" s="8"/>
      <c r="AB392" s="8"/>
    </row>
    <row r="393" spans="1:28" ht="13" outlineLevel="4">
      <c r="A393" s="172" t="s">
        <v>316</v>
      </c>
      <c r="B393" s="218">
        <v>5</v>
      </c>
      <c r="C393" s="219"/>
      <c r="D393" s="219"/>
      <c r="E393" s="219"/>
      <c r="F393" s="176"/>
      <c r="G393" s="176"/>
      <c r="H393" s="176"/>
      <c r="I393" s="220" t="s">
        <v>268</v>
      </c>
      <c r="J393" s="221"/>
      <c r="K393" s="222"/>
      <c r="L393" s="222"/>
      <c r="M393" s="222"/>
      <c r="N393" s="259"/>
      <c r="O393" s="174">
        <f>SUBTOTAL(9,O394:O448)</f>
        <v>0</v>
      </c>
      <c r="P393" s="221" t="s">
        <v>373</v>
      </c>
      <c r="Q393" s="221"/>
      <c r="R393" s="222"/>
      <c r="S393" s="175">
        <f>SUBTOTAL(9,S394:S448)</f>
        <v>33.237227299200008</v>
      </c>
      <c r="T393" s="222"/>
      <c r="U393" s="175">
        <f>SUBTOTAL(9,U394:U448)</f>
        <v>0</v>
      </c>
      <c r="V393" s="223"/>
      <c r="W393" s="174">
        <f>SUBTOTAL(9,W394:W448)</f>
        <v>0</v>
      </c>
      <c r="X393" s="174">
        <f>SUBTOTAL(9,X394:X448)</f>
        <v>0</v>
      </c>
      <c r="Y393" s="172"/>
      <c r="Z393" s="5"/>
      <c r="AA393" s="8"/>
      <c r="AB393" s="8"/>
    </row>
    <row r="394" spans="1:28" ht="13" outlineLevel="5">
      <c r="A394" s="177" t="s">
        <v>317</v>
      </c>
      <c r="B394" s="224">
        <v>6</v>
      </c>
      <c r="C394" s="225"/>
      <c r="D394" s="225"/>
      <c r="E394" s="225"/>
      <c r="F394" s="181"/>
      <c r="G394" s="181"/>
      <c r="H394" s="181"/>
      <c r="I394" s="226" t="s">
        <v>318</v>
      </c>
      <c r="J394" s="227"/>
      <c r="K394" s="228"/>
      <c r="L394" s="228"/>
      <c r="M394" s="228"/>
      <c r="N394" s="260"/>
      <c r="O394" s="179">
        <f>SUBTOTAL(9,O395:O437)</f>
        <v>0</v>
      </c>
      <c r="P394" s="227" t="s">
        <v>374</v>
      </c>
      <c r="Q394" s="227"/>
      <c r="R394" s="228"/>
      <c r="S394" s="180">
        <f>SUBTOTAL(9,S395:S437)</f>
        <v>33.237227299200008</v>
      </c>
      <c r="T394" s="228"/>
      <c r="U394" s="180">
        <f>SUBTOTAL(9,U395:U437)</f>
        <v>0</v>
      </c>
      <c r="V394" s="229"/>
      <c r="W394" s="179">
        <f>SUBTOTAL(9,W395:W437)</f>
        <v>0</v>
      </c>
      <c r="X394" s="179">
        <f>SUBTOTAL(9,X395:X437)</f>
        <v>0</v>
      </c>
      <c r="Y394" s="177"/>
      <c r="Z394" s="5"/>
      <c r="AA394" s="8"/>
      <c r="AB394" s="8"/>
    </row>
    <row r="395" spans="1:28" ht="13" outlineLevel="6">
      <c r="B395" s="184"/>
      <c r="C395" s="185"/>
      <c r="D395" s="96" t="s">
        <v>701</v>
      </c>
      <c r="E395" s="96"/>
      <c r="F395" s="97"/>
      <c r="G395" s="97"/>
      <c r="H395" s="97" t="s">
        <v>702</v>
      </c>
      <c r="I395" s="98" t="s">
        <v>703</v>
      </c>
      <c r="J395" s="99" t="s">
        <v>383</v>
      </c>
      <c r="K395" s="100">
        <v>12.46</v>
      </c>
      <c r="L395" s="100">
        <v>0</v>
      </c>
      <c r="M395" s="100">
        <v>12.46</v>
      </c>
      <c r="N395" s="261"/>
      <c r="O395" s="101">
        <f>M395*N395</f>
        <v>0</v>
      </c>
      <c r="P395" s="99" t="s">
        <v>379</v>
      </c>
      <c r="Q395" s="99" t="s">
        <v>935</v>
      </c>
      <c r="R395" s="100">
        <v>2.5019800000000001</v>
      </c>
      <c r="S395" s="100">
        <f>M395*R395</f>
        <v>31.174670800000005</v>
      </c>
      <c r="T395" s="100"/>
      <c r="U395" s="100">
        <f>M395*T395</f>
        <v>0</v>
      </c>
      <c r="V395" s="101">
        <v>21</v>
      </c>
      <c r="W395" s="101">
        <f>O395*(V395/100)</f>
        <v>0</v>
      </c>
      <c r="X395" s="101">
        <f>O395+W395</f>
        <v>0</v>
      </c>
      <c r="Y395" s="102"/>
      <c r="Z395" s="8"/>
      <c r="AA395" s="8"/>
      <c r="AB395" s="8"/>
    </row>
    <row r="396" spans="1:28" ht="4.5" customHeight="1" outlineLevel="6">
      <c r="B396" s="184"/>
      <c r="C396" s="186"/>
      <c r="D396" s="186"/>
      <c r="E396" s="186"/>
      <c r="F396" s="9"/>
      <c r="G396" s="9"/>
      <c r="H396" s="9"/>
      <c r="I396" s="189"/>
      <c r="J396" s="191"/>
      <c r="K396" s="147"/>
      <c r="L396" s="147"/>
      <c r="M396" s="147"/>
      <c r="N396" s="262"/>
      <c r="O396" s="141"/>
      <c r="P396" s="191"/>
      <c r="Q396" s="191"/>
      <c r="R396" s="147"/>
      <c r="S396" s="147"/>
      <c r="T396" s="147"/>
      <c r="U396" s="147"/>
      <c r="V396" s="141"/>
      <c r="W396" s="141"/>
      <c r="X396" s="141"/>
      <c r="Y396" s="9"/>
      <c r="Z396" s="8"/>
      <c r="AA396" s="8"/>
      <c r="AB396" s="8"/>
    </row>
    <row r="397" spans="1:28" ht="12" outlineLevel="7">
      <c r="A397" s="230"/>
      <c r="B397" s="231"/>
      <c r="C397" s="231"/>
      <c r="D397" s="231"/>
      <c r="E397" s="231"/>
      <c r="F397" s="232"/>
      <c r="G397" s="232"/>
      <c r="H397" s="237" t="s">
        <v>18</v>
      </c>
      <c r="I397" s="233" t="s">
        <v>704</v>
      </c>
      <c r="J397" s="234"/>
      <c r="K397" s="235"/>
      <c r="L397" s="235"/>
      <c r="M397" s="236">
        <v>0</v>
      </c>
      <c r="N397" s="263"/>
      <c r="O397" s="238"/>
      <c r="P397" s="234"/>
      <c r="Q397" s="234"/>
      <c r="R397" s="236"/>
      <c r="S397" s="236"/>
      <c r="T397" s="236"/>
      <c r="U397" s="236"/>
      <c r="V397" s="238"/>
      <c r="W397" s="238"/>
      <c r="X397" s="238"/>
      <c r="Y397" s="237"/>
      <c r="Z397" s="5"/>
      <c r="AA397" s="8"/>
    </row>
    <row r="398" spans="1:28" ht="12" outlineLevel="7">
      <c r="A398" s="230"/>
      <c r="B398" s="231"/>
      <c r="C398" s="231"/>
      <c r="D398" s="231"/>
      <c r="E398" s="231"/>
      <c r="F398" s="232"/>
      <c r="G398" s="232"/>
      <c r="H398" s="237"/>
      <c r="I398" s="233" t="s">
        <v>705</v>
      </c>
      <c r="J398" s="234"/>
      <c r="K398" s="235"/>
      <c r="L398" s="235"/>
      <c r="M398" s="236">
        <v>0.39</v>
      </c>
      <c r="N398" s="263"/>
      <c r="O398" s="238"/>
      <c r="P398" s="234"/>
      <c r="Q398" s="234"/>
      <c r="R398" s="236"/>
      <c r="S398" s="236"/>
      <c r="T398" s="236"/>
      <c r="U398" s="236"/>
      <c r="V398" s="238"/>
      <c r="W398" s="238"/>
      <c r="X398" s="238"/>
      <c r="Y398" s="237"/>
      <c r="Z398" s="5"/>
      <c r="AA398" s="8"/>
    </row>
    <row r="399" spans="1:28" ht="12" outlineLevel="7">
      <c r="A399" s="230"/>
      <c r="B399" s="231"/>
      <c r="C399" s="231"/>
      <c r="D399" s="231"/>
      <c r="E399" s="231"/>
      <c r="F399" s="232"/>
      <c r="G399" s="232"/>
      <c r="H399" s="237"/>
      <c r="I399" s="233" t="s">
        <v>706</v>
      </c>
      <c r="J399" s="234"/>
      <c r="K399" s="235"/>
      <c r="L399" s="235"/>
      <c r="M399" s="236">
        <v>3.16</v>
      </c>
      <c r="N399" s="263"/>
      <c r="O399" s="238"/>
      <c r="P399" s="234"/>
      <c r="Q399" s="234"/>
      <c r="R399" s="236"/>
      <c r="S399" s="236"/>
      <c r="T399" s="236"/>
      <c r="U399" s="236"/>
      <c r="V399" s="238"/>
      <c r="W399" s="238"/>
      <c r="X399" s="238"/>
      <c r="Y399" s="237"/>
      <c r="Z399" s="5"/>
      <c r="AA399" s="8"/>
    </row>
    <row r="400" spans="1:28" ht="12" outlineLevel="7">
      <c r="A400" s="230"/>
      <c r="B400" s="231"/>
      <c r="C400" s="231"/>
      <c r="D400" s="231"/>
      <c r="E400" s="231"/>
      <c r="F400" s="232"/>
      <c r="G400" s="232"/>
      <c r="H400" s="237"/>
      <c r="I400" s="233" t="s">
        <v>707</v>
      </c>
      <c r="J400" s="234"/>
      <c r="K400" s="235"/>
      <c r="L400" s="235"/>
      <c r="M400" s="236">
        <v>3.85</v>
      </c>
      <c r="N400" s="263"/>
      <c r="O400" s="238"/>
      <c r="P400" s="234"/>
      <c r="Q400" s="234"/>
      <c r="R400" s="236"/>
      <c r="S400" s="236"/>
      <c r="T400" s="236"/>
      <c r="U400" s="236"/>
      <c r="V400" s="238"/>
      <c r="W400" s="238"/>
      <c r="X400" s="238"/>
      <c r="Y400" s="237"/>
      <c r="Z400" s="5"/>
      <c r="AA400" s="8"/>
    </row>
    <row r="401" spans="1:28" ht="12" outlineLevel="7">
      <c r="A401" s="230"/>
      <c r="B401" s="231"/>
      <c r="C401" s="231"/>
      <c r="D401" s="231"/>
      <c r="E401" s="231"/>
      <c r="F401" s="232"/>
      <c r="G401" s="232"/>
      <c r="H401" s="237"/>
      <c r="I401" s="233" t="s">
        <v>708</v>
      </c>
      <c r="J401" s="234"/>
      <c r="K401" s="235"/>
      <c r="L401" s="235"/>
      <c r="M401" s="236">
        <v>1.94</v>
      </c>
      <c r="N401" s="263"/>
      <c r="O401" s="238"/>
      <c r="P401" s="234"/>
      <c r="Q401" s="234"/>
      <c r="R401" s="236"/>
      <c r="S401" s="236"/>
      <c r="T401" s="236"/>
      <c r="U401" s="236"/>
      <c r="V401" s="238"/>
      <c r="W401" s="238"/>
      <c r="X401" s="238"/>
      <c r="Y401" s="237"/>
      <c r="Z401" s="5"/>
      <c r="AA401" s="8"/>
    </row>
    <row r="402" spans="1:28" ht="12" outlineLevel="7">
      <c r="A402" s="230"/>
      <c r="B402" s="231"/>
      <c r="C402" s="231"/>
      <c r="D402" s="231"/>
      <c r="E402" s="231"/>
      <c r="F402" s="232"/>
      <c r="G402" s="232"/>
      <c r="H402" s="237"/>
      <c r="I402" s="233" t="s">
        <v>709</v>
      </c>
      <c r="J402" s="234"/>
      <c r="K402" s="235"/>
      <c r="L402" s="235"/>
      <c r="M402" s="236">
        <v>1.26</v>
      </c>
      <c r="N402" s="263"/>
      <c r="O402" s="238"/>
      <c r="P402" s="234"/>
      <c r="Q402" s="234"/>
      <c r="R402" s="236"/>
      <c r="S402" s="236"/>
      <c r="T402" s="236"/>
      <c r="U402" s="236"/>
      <c r="V402" s="238"/>
      <c r="W402" s="238"/>
      <c r="X402" s="238"/>
      <c r="Y402" s="237"/>
      <c r="Z402" s="5"/>
      <c r="AA402" s="8"/>
    </row>
    <row r="403" spans="1:28" ht="12" outlineLevel="7">
      <c r="A403" s="230"/>
      <c r="B403" s="231"/>
      <c r="C403" s="231"/>
      <c r="D403" s="231"/>
      <c r="E403" s="231"/>
      <c r="F403" s="232"/>
      <c r="G403" s="232"/>
      <c r="H403" s="237"/>
      <c r="I403" s="233" t="s">
        <v>710</v>
      </c>
      <c r="J403" s="234"/>
      <c r="K403" s="235"/>
      <c r="L403" s="235"/>
      <c r="M403" s="236">
        <v>0.53</v>
      </c>
      <c r="N403" s="263"/>
      <c r="O403" s="238"/>
      <c r="P403" s="234"/>
      <c r="Q403" s="234"/>
      <c r="R403" s="236"/>
      <c r="S403" s="236"/>
      <c r="T403" s="236"/>
      <c r="U403" s="236"/>
      <c r="V403" s="238"/>
      <c r="W403" s="238"/>
      <c r="X403" s="238"/>
      <c r="Y403" s="237"/>
      <c r="Z403" s="5"/>
      <c r="AA403" s="8"/>
    </row>
    <row r="404" spans="1:28" ht="12" outlineLevel="7">
      <c r="A404" s="230"/>
      <c r="B404" s="231"/>
      <c r="C404" s="231"/>
      <c r="D404" s="231"/>
      <c r="E404" s="231"/>
      <c r="F404" s="232"/>
      <c r="G404" s="232"/>
      <c r="H404" s="237"/>
      <c r="I404" s="233" t="s">
        <v>711</v>
      </c>
      <c r="J404" s="234"/>
      <c r="K404" s="235"/>
      <c r="L404" s="235"/>
      <c r="M404" s="236">
        <v>0.71</v>
      </c>
      <c r="N404" s="263"/>
      <c r="O404" s="238"/>
      <c r="P404" s="234"/>
      <c r="Q404" s="234"/>
      <c r="R404" s="236"/>
      <c r="S404" s="236"/>
      <c r="T404" s="236"/>
      <c r="U404" s="236"/>
      <c r="V404" s="238"/>
      <c r="W404" s="238"/>
      <c r="X404" s="238"/>
      <c r="Y404" s="237"/>
      <c r="Z404" s="5"/>
      <c r="AA404" s="8"/>
    </row>
    <row r="405" spans="1:28" ht="12" outlineLevel="7">
      <c r="A405" s="230"/>
      <c r="B405" s="231"/>
      <c r="C405" s="231"/>
      <c r="D405" s="231"/>
      <c r="E405" s="231"/>
      <c r="F405" s="232"/>
      <c r="G405" s="232"/>
      <c r="H405" s="237"/>
      <c r="I405" s="233" t="s">
        <v>712</v>
      </c>
      <c r="J405" s="234"/>
      <c r="K405" s="235"/>
      <c r="L405" s="235"/>
      <c r="M405" s="236">
        <v>0.16</v>
      </c>
      <c r="N405" s="263"/>
      <c r="O405" s="238"/>
      <c r="P405" s="234"/>
      <c r="Q405" s="234"/>
      <c r="R405" s="236"/>
      <c r="S405" s="236"/>
      <c r="T405" s="236"/>
      <c r="U405" s="236"/>
      <c r="V405" s="238"/>
      <c r="W405" s="238"/>
      <c r="X405" s="238"/>
      <c r="Y405" s="237"/>
      <c r="Z405" s="5"/>
      <c r="AA405" s="8"/>
    </row>
    <row r="406" spans="1:28" ht="12" outlineLevel="7">
      <c r="A406" s="230"/>
      <c r="B406" s="231"/>
      <c r="C406" s="231"/>
      <c r="D406" s="231"/>
      <c r="E406" s="231"/>
      <c r="F406" s="232"/>
      <c r="G406" s="232"/>
      <c r="H406" s="237"/>
      <c r="I406" s="233" t="s">
        <v>713</v>
      </c>
      <c r="J406" s="234"/>
      <c r="K406" s="235"/>
      <c r="L406" s="235"/>
      <c r="M406" s="236">
        <v>0.2</v>
      </c>
      <c r="N406" s="263"/>
      <c r="O406" s="238"/>
      <c r="P406" s="234"/>
      <c r="Q406" s="234"/>
      <c r="R406" s="236"/>
      <c r="S406" s="236"/>
      <c r="T406" s="236"/>
      <c r="U406" s="236"/>
      <c r="V406" s="238"/>
      <c r="W406" s="238"/>
      <c r="X406" s="238"/>
      <c r="Y406" s="237"/>
      <c r="Z406" s="5"/>
      <c r="AA406" s="8"/>
    </row>
    <row r="407" spans="1:28" ht="12" outlineLevel="7">
      <c r="A407" s="230"/>
      <c r="B407" s="231"/>
      <c r="C407" s="231"/>
      <c r="D407" s="231"/>
      <c r="E407" s="231"/>
      <c r="F407" s="232"/>
      <c r="G407" s="232"/>
      <c r="H407" s="237"/>
      <c r="I407" s="233" t="s">
        <v>714</v>
      </c>
      <c r="J407" s="234"/>
      <c r="K407" s="235"/>
      <c r="L407" s="235"/>
      <c r="M407" s="236">
        <v>0.08</v>
      </c>
      <c r="N407" s="263"/>
      <c r="O407" s="238"/>
      <c r="P407" s="234"/>
      <c r="Q407" s="234"/>
      <c r="R407" s="236"/>
      <c r="S407" s="236"/>
      <c r="T407" s="236"/>
      <c r="U407" s="236"/>
      <c r="V407" s="238"/>
      <c r="W407" s="238"/>
      <c r="X407" s="238"/>
      <c r="Y407" s="237"/>
      <c r="Z407" s="5"/>
      <c r="AA407" s="8"/>
    </row>
    <row r="408" spans="1:28" ht="12" outlineLevel="7">
      <c r="A408" s="230"/>
      <c r="B408" s="231"/>
      <c r="C408" s="231"/>
      <c r="D408" s="231"/>
      <c r="E408" s="231"/>
      <c r="F408" s="232"/>
      <c r="G408" s="232"/>
      <c r="H408" s="237"/>
      <c r="I408" s="233" t="s">
        <v>715</v>
      </c>
      <c r="J408" s="234"/>
      <c r="K408" s="235"/>
      <c r="L408" s="235"/>
      <c r="M408" s="236">
        <v>0.18</v>
      </c>
      <c r="N408" s="263"/>
      <c r="O408" s="238"/>
      <c r="P408" s="234"/>
      <c r="Q408" s="234"/>
      <c r="R408" s="236"/>
      <c r="S408" s="236"/>
      <c r="T408" s="236"/>
      <c r="U408" s="236"/>
      <c r="V408" s="238"/>
      <c r="W408" s="238"/>
      <c r="X408" s="238"/>
      <c r="Y408" s="237"/>
      <c r="Z408" s="5"/>
      <c r="AA408" s="8"/>
    </row>
    <row r="409" spans="1:28" ht="7.5" customHeight="1" outlineLevel="7">
      <c r="A409" s="8"/>
      <c r="B409" s="184"/>
      <c r="C409" s="183"/>
      <c r="D409" s="183"/>
      <c r="E409" s="183"/>
      <c r="F409" s="11"/>
      <c r="G409" s="11"/>
      <c r="H409" s="11"/>
      <c r="I409" s="190"/>
      <c r="J409" s="191"/>
      <c r="K409" s="192"/>
      <c r="L409" s="192"/>
      <c r="M409" s="193"/>
      <c r="N409" s="264"/>
      <c r="O409" s="141"/>
      <c r="P409" s="191"/>
      <c r="Q409" s="191"/>
      <c r="R409" s="147"/>
      <c r="S409" s="147"/>
      <c r="T409" s="147"/>
      <c r="U409" s="147"/>
      <c r="V409" s="141"/>
      <c r="W409" s="141"/>
      <c r="X409" s="141"/>
      <c r="Y409" s="9"/>
      <c r="Z409" s="5"/>
      <c r="AA409" s="8"/>
    </row>
    <row r="410" spans="1:28" ht="13" outlineLevel="6">
      <c r="B410" s="184"/>
      <c r="C410" s="185"/>
      <c r="D410" s="96" t="s">
        <v>716</v>
      </c>
      <c r="E410" s="96"/>
      <c r="F410" s="97"/>
      <c r="G410" s="97"/>
      <c r="H410" s="97" t="s">
        <v>717</v>
      </c>
      <c r="I410" s="98" t="s">
        <v>718</v>
      </c>
      <c r="J410" s="99" t="s">
        <v>409</v>
      </c>
      <c r="K410" s="100">
        <v>51.280000000000008</v>
      </c>
      <c r="L410" s="100">
        <v>0</v>
      </c>
      <c r="M410" s="100">
        <v>51.280000000000008</v>
      </c>
      <c r="N410" s="261"/>
      <c r="O410" s="101">
        <f>M410*N410</f>
        <v>0</v>
      </c>
      <c r="P410" s="99" t="s">
        <v>379</v>
      </c>
      <c r="Q410" s="99" t="s">
        <v>935</v>
      </c>
      <c r="R410" s="100">
        <v>1.1169999999999999E-2</v>
      </c>
      <c r="S410" s="100">
        <f>M410*R410</f>
        <v>0.57279760000000002</v>
      </c>
      <c r="T410" s="100"/>
      <c r="U410" s="100">
        <f>M410*T410</f>
        <v>0</v>
      </c>
      <c r="V410" s="101">
        <v>21</v>
      </c>
      <c r="W410" s="101">
        <f>O410*(V410/100)</f>
        <v>0</v>
      </c>
      <c r="X410" s="101">
        <f>O410+W410</f>
        <v>0</v>
      </c>
      <c r="Y410" s="102"/>
      <c r="Z410" s="8"/>
      <c r="AA410" s="8"/>
      <c r="AB410" s="8"/>
    </row>
    <row r="411" spans="1:28" ht="4.5" customHeight="1" outlineLevel="6">
      <c r="B411" s="184"/>
      <c r="C411" s="186"/>
      <c r="D411" s="186"/>
      <c r="E411" s="186"/>
      <c r="F411" s="9"/>
      <c r="G411" s="9"/>
      <c r="H411" s="9"/>
      <c r="I411" s="189"/>
      <c r="J411" s="191"/>
      <c r="K411" s="147"/>
      <c r="L411" s="147"/>
      <c r="M411" s="147"/>
      <c r="N411" s="262"/>
      <c r="O411" s="141"/>
      <c r="P411" s="191"/>
      <c r="Q411" s="191"/>
      <c r="R411" s="147"/>
      <c r="S411" s="147"/>
      <c r="T411" s="147"/>
      <c r="U411" s="147"/>
      <c r="V411" s="141"/>
      <c r="W411" s="141"/>
      <c r="X411" s="141"/>
      <c r="Y411" s="9"/>
      <c r="Z411" s="8"/>
      <c r="AA411" s="8"/>
      <c r="AB411" s="8"/>
    </row>
    <row r="412" spans="1:28" ht="12" outlineLevel="7">
      <c r="A412" s="230"/>
      <c r="B412" s="231"/>
      <c r="C412" s="231"/>
      <c r="D412" s="231"/>
      <c r="E412" s="231"/>
      <c r="F412" s="232"/>
      <c r="G412" s="232"/>
      <c r="H412" s="237" t="s">
        <v>18</v>
      </c>
      <c r="I412" s="233" t="s">
        <v>719</v>
      </c>
      <c r="J412" s="234"/>
      <c r="K412" s="235"/>
      <c r="L412" s="235"/>
      <c r="M412" s="236">
        <v>1.74</v>
      </c>
      <c r="N412" s="263"/>
      <c r="O412" s="238"/>
      <c r="P412" s="234"/>
      <c r="Q412" s="234"/>
      <c r="R412" s="236"/>
      <c r="S412" s="236"/>
      <c r="T412" s="236"/>
      <c r="U412" s="236"/>
      <c r="V412" s="238"/>
      <c r="W412" s="238"/>
      <c r="X412" s="238"/>
      <c r="Y412" s="237"/>
      <c r="Z412" s="5"/>
      <c r="AA412" s="8"/>
    </row>
    <row r="413" spans="1:28" ht="12" outlineLevel="7">
      <c r="A413" s="230"/>
      <c r="B413" s="231"/>
      <c r="C413" s="231"/>
      <c r="D413" s="231"/>
      <c r="E413" s="231"/>
      <c r="F413" s="232"/>
      <c r="G413" s="232"/>
      <c r="H413" s="237"/>
      <c r="I413" s="233" t="s">
        <v>720</v>
      </c>
      <c r="J413" s="234"/>
      <c r="K413" s="235"/>
      <c r="L413" s="235"/>
      <c r="M413" s="236">
        <v>13.18</v>
      </c>
      <c r="N413" s="263"/>
      <c r="O413" s="238"/>
      <c r="P413" s="234"/>
      <c r="Q413" s="234"/>
      <c r="R413" s="236"/>
      <c r="S413" s="236"/>
      <c r="T413" s="236"/>
      <c r="U413" s="236"/>
      <c r="V413" s="238"/>
      <c r="W413" s="238"/>
      <c r="X413" s="238"/>
      <c r="Y413" s="237"/>
      <c r="Z413" s="5"/>
      <c r="AA413" s="8"/>
    </row>
    <row r="414" spans="1:28" ht="12" outlineLevel="7">
      <c r="A414" s="230"/>
      <c r="B414" s="231"/>
      <c r="C414" s="231"/>
      <c r="D414" s="231"/>
      <c r="E414" s="231"/>
      <c r="F414" s="232"/>
      <c r="G414" s="232"/>
      <c r="H414" s="237"/>
      <c r="I414" s="233" t="s">
        <v>721</v>
      </c>
      <c r="J414" s="234"/>
      <c r="K414" s="235"/>
      <c r="L414" s="235"/>
      <c r="M414" s="236">
        <v>15.29</v>
      </c>
      <c r="N414" s="263"/>
      <c r="O414" s="238"/>
      <c r="P414" s="234"/>
      <c r="Q414" s="234"/>
      <c r="R414" s="236"/>
      <c r="S414" s="236"/>
      <c r="T414" s="236"/>
      <c r="U414" s="236"/>
      <c r="V414" s="238"/>
      <c r="W414" s="238"/>
      <c r="X414" s="238"/>
      <c r="Y414" s="237"/>
      <c r="Z414" s="5"/>
      <c r="AA414" s="8"/>
    </row>
    <row r="415" spans="1:28" ht="12" outlineLevel="7">
      <c r="A415" s="230"/>
      <c r="B415" s="231"/>
      <c r="C415" s="231"/>
      <c r="D415" s="231"/>
      <c r="E415" s="231"/>
      <c r="F415" s="232"/>
      <c r="G415" s="232"/>
      <c r="H415" s="237"/>
      <c r="I415" s="233" t="s">
        <v>722</v>
      </c>
      <c r="J415" s="234"/>
      <c r="K415" s="235"/>
      <c r="L415" s="235"/>
      <c r="M415" s="236">
        <v>6.56</v>
      </c>
      <c r="N415" s="263"/>
      <c r="O415" s="238"/>
      <c r="P415" s="234"/>
      <c r="Q415" s="234"/>
      <c r="R415" s="236"/>
      <c r="S415" s="236"/>
      <c r="T415" s="236"/>
      <c r="U415" s="236"/>
      <c r="V415" s="238"/>
      <c r="W415" s="238"/>
      <c r="X415" s="238"/>
      <c r="Y415" s="237"/>
      <c r="Z415" s="5"/>
      <c r="AA415" s="8"/>
    </row>
    <row r="416" spans="1:28" ht="12" outlineLevel="7">
      <c r="A416" s="230"/>
      <c r="B416" s="231"/>
      <c r="C416" s="231"/>
      <c r="D416" s="231"/>
      <c r="E416" s="231"/>
      <c r="F416" s="232"/>
      <c r="G416" s="232"/>
      <c r="H416" s="237"/>
      <c r="I416" s="233" t="s">
        <v>723</v>
      </c>
      <c r="J416" s="234"/>
      <c r="K416" s="235"/>
      <c r="L416" s="235"/>
      <c r="M416" s="236">
        <v>4</v>
      </c>
      <c r="N416" s="263"/>
      <c r="O416" s="238"/>
      <c r="P416" s="234"/>
      <c r="Q416" s="234"/>
      <c r="R416" s="236"/>
      <c r="S416" s="236"/>
      <c r="T416" s="236"/>
      <c r="U416" s="236"/>
      <c r="V416" s="238"/>
      <c r="W416" s="238"/>
      <c r="X416" s="238"/>
      <c r="Y416" s="237"/>
      <c r="Z416" s="5"/>
      <c r="AA416" s="8"/>
    </row>
    <row r="417" spans="1:28" ht="12" outlineLevel="7">
      <c r="A417" s="230"/>
      <c r="B417" s="231"/>
      <c r="C417" s="231"/>
      <c r="D417" s="231"/>
      <c r="E417" s="231"/>
      <c r="F417" s="232"/>
      <c r="G417" s="232"/>
      <c r="H417" s="237"/>
      <c r="I417" s="233" t="s">
        <v>724</v>
      </c>
      <c r="J417" s="234"/>
      <c r="K417" s="235"/>
      <c r="L417" s="235"/>
      <c r="M417" s="236">
        <v>2.54</v>
      </c>
      <c r="N417" s="263"/>
      <c r="O417" s="238"/>
      <c r="P417" s="234"/>
      <c r="Q417" s="234"/>
      <c r="R417" s="236"/>
      <c r="S417" s="236"/>
      <c r="T417" s="236"/>
      <c r="U417" s="236"/>
      <c r="V417" s="238"/>
      <c r="W417" s="238"/>
      <c r="X417" s="238"/>
      <c r="Y417" s="237"/>
      <c r="Z417" s="5"/>
      <c r="AA417" s="8"/>
    </row>
    <row r="418" spans="1:28" ht="12" outlineLevel="7">
      <c r="A418" s="230"/>
      <c r="B418" s="231"/>
      <c r="C418" s="231"/>
      <c r="D418" s="231"/>
      <c r="E418" s="231"/>
      <c r="F418" s="232"/>
      <c r="G418" s="232"/>
      <c r="H418" s="237"/>
      <c r="I418" s="233" t="s">
        <v>725</v>
      </c>
      <c r="J418" s="234"/>
      <c r="K418" s="235"/>
      <c r="L418" s="235"/>
      <c r="M418" s="236">
        <v>4.54</v>
      </c>
      <c r="N418" s="263"/>
      <c r="O418" s="238"/>
      <c r="P418" s="234"/>
      <c r="Q418" s="234"/>
      <c r="R418" s="236"/>
      <c r="S418" s="236"/>
      <c r="T418" s="236"/>
      <c r="U418" s="236"/>
      <c r="V418" s="238"/>
      <c r="W418" s="238"/>
      <c r="X418" s="238"/>
      <c r="Y418" s="237"/>
      <c r="Z418" s="5"/>
      <c r="AA418" s="8"/>
    </row>
    <row r="419" spans="1:28" ht="12" outlineLevel="7">
      <c r="A419" s="230"/>
      <c r="B419" s="231"/>
      <c r="C419" s="231"/>
      <c r="D419" s="231"/>
      <c r="E419" s="231"/>
      <c r="F419" s="232"/>
      <c r="G419" s="232"/>
      <c r="H419" s="237"/>
      <c r="I419" s="233" t="s">
        <v>726</v>
      </c>
      <c r="J419" s="234"/>
      <c r="K419" s="235"/>
      <c r="L419" s="235"/>
      <c r="M419" s="236">
        <v>0.99</v>
      </c>
      <c r="N419" s="263"/>
      <c r="O419" s="238"/>
      <c r="P419" s="234"/>
      <c r="Q419" s="234"/>
      <c r="R419" s="236"/>
      <c r="S419" s="236"/>
      <c r="T419" s="236"/>
      <c r="U419" s="236"/>
      <c r="V419" s="238"/>
      <c r="W419" s="238"/>
      <c r="X419" s="238"/>
      <c r="Y419" s="237"/>
      <c r="Z419" s="5"/>
      <c r="AA419" s="8"/>
    </row>
    <row r="420" spans="1:28" ht="12" outlineLevel="7">
      <c r="A420" s="230"/>
      <c r="B420" s="231"/>
      <c r="C420" s="231"/>
      <c r="D420" s="231"/>
      <c r="E420" s="231"/>
      <c r="F420" s="232"/>
      <c r="G420" s="232"/>
      <c r="H420" s="237"/>
      <c r="I420" s="233" t="s">
        <v>727</v>
      </c>
      <c r="J420" s="234"/>
      <c r="K420" s="235"/>
      <c r="L420" s="235"/>
      <c r="M420" s="236">
        <v>0.96</v>
      </c>
      <c r="N420" s="263"/>
      <c r="O420" s="238"/>
      <c r="P420" s="234"/>
      <c r="Q420" s="234"/>
      <c r="R420" s="236"/>
      <c r="S420" s="236"/>
      <c r="T420" s="236"/>
      <c r="U420" s="236"/>
      <c r="V420" s="238"/>
      <c r="W420" s="238"/>
      <c r="X420" s="238"/>
      <c r="Y420" s="237"/>
      <c r="Z420" s="5"/>
      <c r="AA420" s="8"/>
    </row>
    <row r="421" spans="1:28" ht="12" outlineLevel="7">
      <c r="A421" s="230"/>
      <c r="B421" s="231"/>
      <c r="C421" s="231"/>
      <c r="D421" s="231"/>
      <c r="E421" s="231"/>
      <c r="F421" s="232"/>
      <c r="G421" s="232"/>
      <c r="H421" s="237"/>
      <c r="I421" s="233" t="s">
        <v>728</v>
      </c>
      <c r="J421" s="234"/>
      <c r="K421" s="235"/>
      <c r="L421" s="235"/>
      <c r="M421" s="236">
        <v>0.42</v>
      </c>
      <c r="N421" s="263"/>
      <c r="O421" s="238"/>
      <c r="P421" s="234"/>
      <c r="Q421" s="234"/>
      <c r="R421" s="236"/>
      <c r="S421" s="236"/>
      <c r="T421" s="236"/>
      <c r="U421" s="236"/>
      <c r="V421" s="238"/>
      <c r="W421" s="238"/>
      <c r="X421" s="238"/>
      <c r="Y421" s="237"/>
      <c r="Z421" s="5"/>
      <c r="AA421" s="8"/>
    </row>
    <row r="422" spans="1:28" ht="12" outlineLevel="7">
      <c r="A422" s="230"/>
      <c r="B422" s="231"/>
      <c r="C422" s="231"/>
      <c r="D422" s="231"/>
      <c r="E422" s="231"/>
      <c r="F422" s="232"/>
      <c r="G422" s="232"/>
      <c r="H422" s="237"/>
      <c r="I422" s="233" t="s">
        <v>729</v>
      </c>
      <c r="J422" s="234"/>
      <c r="K422" s="235"/>
      <c r="L422" s="235"/>
      <c r="M422" s="236">
        <v>1.06</v>
      </c>
      <c r="N422" s="263"/>
      <c r="O422" s="238"/>
      <c r="P422" s="234"/>
      <c r="Q422" s="234"/>
      <c r="R422" s="236"/>
      <c r="S422" s="236"/>
      <c r="T422" s="236"/>
      <c r="U422" s="236"/>
      <c r="V422" s="238"/>
      <c r="W422" s="238"/>
      <c r="X422" s="238"/>
      <c r="Y422" s="237"/>
      <c r="Z422" s="5"/>
      <c r="AA422" s="8"/>
    </row>
    <row r="423" spans="1:28" ht="7.5" customHeight="1" outlineLevel="7">
      <c r="A423" s="8"/>
      <c r="B423" s="184"/>
      <c r="C423" s="183"/>
      <c r="D423" s="183"/>
      <c r="E423" s="183"/>
      <c r="F423" s="11"/>
      <c r="G423" s="11"/>
      <c r="H423" s="11"/>
      <c r="I423" s="190"/>
      <c r="J423" s="191"/>
      <c r="K423" s="192"/>
      <c r="L423" s="192"/>
      <c r="M423" s="193"/>
      <c r="N423" s="264"/>
      <c r="O423" s="141"/>
      <c r="P423" s="191"/>
      <c r="Q423" s="191"/>
      <c r="R423" s="147"/>
      <c r="S423" s="147"/>
      <c r="T423" s="147"/>
      <c r="U423" s="147"/>
      <c r="V423" s="141"/>
      <c r="W423" s="141"/>
      <c r="X423" s="141"/>
      <c r="Y423" s="9"/>
      <c r="Z423" s="5"/>
      <c r="AA423" s="8"/>
    </row>
    <row r="424" spans="1:28" ht="13" outlineLevel="6">
      <c r="B424" s="184"/>
      <c r="C424" s="185"/>
      <c r="D424" s="96" t="s">
        <v>730</v>
      </c>
      <c r="E424" s="96"/>
      <c r="F424" s="97"/>
      <c r="G424" s="97"/>
      <c r="H424" s="97" t="s">
        <v>731</v>
      </c>
      <c r="I424" s="98" t="s">
        <v>732</v>
      </c>
      <c r="J424" s="99" t="s">
        <v>409</v>
      </c>
      <c r="K424" s="100">
        <v>51.28</v>
      </c>
      <c r="L424" s="100">
        <v>0</v>
      </c>
      <c r="M424" s="100">
        <v>51.28</v>
      </c>
      <c r="N424" s="261"/>
      <c r="O424" s="101">
        <f>M424*N424</f>
        <v>0</v>
      </c>
      <c r="P424" s="99" t="s">
        <v>379</v>
      </c>
      <c r="Q424" s="99" t="s">
        <v>935</v>
      </c>
      <c r="R424" s="100"/>
      <c r="S424" s="100">
        <f>M424*R424</f>
        <v>0</v>
      </c>
      <c r="T424" s="100"/>
      <c r="U424" s="100">
        <f>M424*T424</f>
        <v>0</v>
      </c>
      <c r="V424" s="101">
        <v>21</v>
      </c>
      <c r="W424" s="101">
        <f>O424*(V424/100)</f>
        <v>0</v>
      </c>
      <c r="X424" s="101">
        <f>O424+W424</f>
        <v>0</v>
      </c>
      <c r="Y424" s="102"/>
      <c r="Z424" s="8"/>
      <c r="AA424" s="8"/>
      <c r="AB424" s="8"/>
    </row>
    <row r="425" spans="1:28" ht="4.5" customHeight="1" outlineLevel="6">
      <c r="B425" s="184"/>
      <c r="C425" s="186"/>
      <c r="D425" s="186"/>
      <c r="E425" s="186"/>
      <c r="F425" s="9"/>
      <c r="G425" s="9"/>
      <c r="H425" s="9"/>
      <c r="I425" s="189"/>
      <c r="J425" s="191"/>
      <c r="K425" s="147"/>
      <c r="L425" s="147"/>
      <c r="M425" s="147"/>
      <c r="N425" s="262"/>
      <c r="O425" s="141"/>
      <c r="P425" s="191"/>
      <c r="Q425" s="191"/>
      <c r="R425" s="147"/>
      <c r="S425" s="147"/>
      <c r="T425" s="147"/>
      <c r="U425" s="147"/>
      <c r="V425" s="141"/>
      <c r="W425" s="141"/>
      <c r="X425" s="141"/>
      <c r="Y425" s="9"/>
      <c r="Z425" s="8"/>
      <c r="AA425" s="8"/>
      <c r="AB425" s="8"/>
    </row>
    <row r="426" spans="1:28" ht="13" outlineLevel="6">
      <c r="B426" s="184"/>
      <c r="C426" s="185"/>
      <c r="D426" s="96" t="s">
        <v>733</v>
      </c>
      <c r="E426" s="96"/>
      <c r="F426" s="97"/>
      <c r="G426" s="97"/>
      <c r="H426" s="97" t="s">
        <v>734</v>
      </c>
      <c r="I426" s="98" t="s">
        <v>735</v>
      </c>
      <c r="J426" s="99" t="s">
        <v>409</v>
      </c>
      <c r="K426" s="100">
        <v>51.28</v>
      </c>
      <c r="L426" s="100">
        <v>0</v>
      </c>
      <c r="M426" s="100">
        <v>51.28</v>
      </c>
      <c r="N426" s="261"/>
      <c r="O426" s="101">
        <f>M426*N426</f>
        <v>0</v>
      </c>
      <c r="P426" s="99" t="s">
        <v>379</v>
      </c>
      <c r="Q426" s="99" t="s">
        <v>122</v>
      </c>
      <c r="R426" s="100">
        <v>3.3999999999999998E-3</v>
      </c>
      <c r="S426" s="100">
        <f>M426*R426</f>
        <v>0.17435200000000001</v>
      </c>
      <c r="T426" s="100"/>
      <c r="U426" s="100">
        <f>M426*T426</f>
        <v>0</v>
      </c>
      <c r="V426" s="101">
        <v>21</v>
      </c>
      <c r="W426" s="101">
        <f>O426*(V426/100)</f>
        <v>0</v>
      </c>
      <c r="X426" s="101">
        <f>O426+W426</f>
        <v>0</v>
      </c>
      <c r="Y426" s="102"/>
      <c r="Z426" s="8"/>
      <c r="AA426" s="8"/>
      <c r="AB426" s="8"/>
    </row>
    <row r="427" spans="1:28" ht="4.5" customHeight="1" outlineLevel="6">
      <c r="B427" s="184"/>
      <c r="C427" s="186"/>
      <c r="D427" s="186"/>
      <c r="E427" s="186"/>
      <c r="F427" s="9"/>
      <c r="G427" s="9"/>
      <c r="H427" s="9"/>
      <c r="I427" s="189"/>
      <c r="J427" s="191"/>
      <c r="K427" s="147"/>
      <c r="L427" s="147"/>
      <c r="M427" s="147"/>
      <c r="N427" s="262"/>
      <c r="O427" s="141"/>
      <c r="P427" s="191"/>
      <c r="Q427" s="191"/>
      <c r="R427" s="147"/>
      <c r="S427" s="147"/>
      <c r="T427" s="147"/>
      <c r="U427" s="147"/>
      <c r="V427" s="141"/>
      <c r="W427" s="141"/>
      <c r="X427" s="141"/>
      <c r="Y427" s="9"/>
      <c r="Z427" s="8"/>
      <c r="AA427" s="8"/>
      <c r="AB427" s="8"/>
    </row>
    <row r="428" spans="1:28" ht="13" outlineLevel="6">
      <c r="B428" s="184"/>
      <c r="C428" s="185"/>
      <c r="D428" s="96" t="s">
        <v>736</v>
      </c>
      <c r="E428" s="96"/>
      <c r="F428" s="97"/>
      <c r="G428" s="97"/>
      <c r="H428" s="97" t="s">
        <v>737</v>
      </c>
      <c r="I428" s="98" t="s">
        <v>738</v>
      </c>
      <c r="J428" s="99" t="s">
        <v>393</v>
      </c>
      <c r="K428" s="100">
        <v>1.212</v>
      </c>
      <c r="L428" s="100">
        <v>0</v>
      </c>
      <c r="M428" s="100">
        <v>1.212</v>
      </c>
      <c r="N428" s="261"/>
      <c r="O428" s="101">
        <f>M428*N428</f>
        <v>0</v>
      </c>
      <c r="P428" s="99" t="s">
        <v>379</v>
      </c>
      <c r="Q428" s="99" t="s">
        <v>935</v>
      </c>
      <c r="R428" s="100">
        <v>1.05291</v>
      </c>
      <c r="S428" s="100">
        <f>M428*R428</f>
        <v>1.2761269200000001</v>
      </c>
      <c r="T428" s="100"/>
      <c r="U428" s="100">
        <f>M428*T428</f>
        <v>0</v>
      </c>
      <c r="V428" s="101">
        <v>21</v>
      </c>
      <c r="W428" s="101">
        <f>O428*(V428/100)</f>
        <v>0</v>
      </c>
      <c r="X428" s="101">
        <f>O428+W428</f>
        <v>0</v>
      </c>
      <c r="Y428" s="102"/>
      <c r="Z428" s="8"/>
      <c r="AA428" s="8"/>
      <c r="AB428" s="8"/>
    </row>
    <row r="429" spans="1:28" ht="4.5" customHeight="1" outlineLevel="6">
      <c r="B429" s="184"/>
      <c r="C429" s="186"/>
      <c r="D429" s="186"/>
      <c r="E429" s="186"/>
      <c r="F429" s="9"/>
      <c r="G429" s="9"/>
      <c r="H429" s="9"/>
      <c r="I429" s="189"/>
      <c r="J429" s="191"/>
      <c r="K429" s="147"/>
      <c r="L429" s="147"/>
      <c r="M429" s="147"/>
      <c r="N429" s="262"/>
      <c r="O429" s="141"/>
      <c r="P429" s="191"/>
      <c r="Q429" s="191"/>
      <c r="R429" s="147"/>
      <c r="S429" s="147"/>
      <c r="T429" s="147"/>
      <c r="U429" s="147"/>
      <c r="V429" s="141"/>
      <c r="W429" s="141"/>
      <c r="X429" s="141"/>
      <c r="Y429" s="9"/>
      <c r="Z429" s="8"/>
      <c r="AA429" s="8"/>
      <c r="AB429" s="8"/>
    </row>
    <row r="430" spans="1:28" ht="12" outlineLevel="7">
      <c r="A430" s="230"/>
      <c r="B430" s="231"/>
      <c r="C430" s="231"/>
      <c r="D430" s="231"/>
      <c r="E430" s="231"/>
      <c r="F430" s="232"/>
      <c r="G430" s="232"/>
      <c r="H430" s="237" t="s">
        <v>18</v>
      </c>
      <c r="I430" s="233" t="s">
        <v>739</v>
      </c>
      <c r="J430" s="234"/>
      <c r="K430" s="235"/>
      <c r="L430" s="235"/>
      <c r="M430" s="236">
        <v>0</v>
      </c>
      <c r="N430" s="263"/>
      <c r="O430" s="238"/>
      <c r="P430" s="234"/>
      <c r="Q430" s="234"/>
      <c r="R430" s="236"/>
      <c r="S430" s="236"/>
      <c r="T430" s="236"/>
      <c r="U430" s="236"/>
      <c r="V430" s="238"/>
      <c r="W430" s="238"/>
      <c r="X430" s="238"/>
      <c r="Y430" s="237"/>
      <c r="Z430" s="5"/>
      <c r="AA430" s="8"/>
    </row>
    <row r="431" spans="1:28" ht="12" outlineLevel="7">
      <c r="A431" s="230"/>
      <c r="B431" s="231"/>
      <c r="C431" s="231"/>
      <c r="D431" s="231"/>
      <c r="E431" s="231"/>
      <c r="F431" s="232"/>
      <c r="G431" s="232"/>
      <c r="H431" s="237"/>
      <c r="I431" s="233" t="s">
        <v>740</v>
      </c>
      <c r="J431" s="234"/>
      <c r="K431" s="235"/>
      <c r="L431" s="235"/>
      <c r="M431" s="236">
        <v>1.212</v>
      </c>
      <c r="N431" s="263"/>
      <c r="O431" s="238"/>
      <c r="P431" s="234"/>
      <c r="Q431" s="234"/>
      <c r="R431" s="236"/>
      <c r="S431" s="236"/>
      <c r="T431" s="236"/>
      <c r="U431" s="236"/>
      <c r="V431" s="238"/>
      <c r="W431" s="238"/>
      <c r="X431" s="238"/>
      <c r="Y431" s="237"/>
      <c r="Z431" s="5"/>
      <c r="AA431" s="8"/>
    </row>
    <row r="432" spans="1:28" ht="7.5" customHeight="1" outlineLevel="7">
      <c r="A432" s="8"/>
      <c r="B432" s="184"/>
      <c r="C432" s="183"/>
      <c r="D432" s="183"/>
      <c r="E432" s="183"/>
      <c r="F432" s="11"/>
      <c r="G432" s="11"/>
      <c r="H432" s="11"/>
      <c r="I432" s="190"/>
      <c r="J432" s="191"/>
      <c r="K432" s="192"/>
      <c r="L432" s="192"/>
      <c r="M432" s="193"/>
      <c r="N432" s="264"/>
      <c r="O432" s="141"/>
      <c r="P432" s="191"/>
      <c r="Q432" s="191"/>
      <c r="R432" s="147"/>
      <c r="S432" s="147"/>
      <c r="T432" s="147"/>
      <c r="U432" s="147"/>
      <c r="V432" s="141"/>
      <c r="W432" s="141"/>
      <c r="X432" s="141"/>
      <c r="Y432" s="9"/>
      <c r="Z432" s="5"/>
      <c r="AA432" s="8"/>
    </row>
    <row r="433" spans="1:28" ht="13" outlineLevel="6">
      <c r="B433" s="184"/>
      <c r="C433" s="185"/>
      <c r="D433" s="96" t="s">
        <v>741</v>
      </c>
      <c r="E433" s="96"/>
      <c r="F433" s="97"/>
      <c r="G433" s="97"/>
      <c r="H433" s="97" t="s">
        <v>742</v>
      </c>
      <c r="I433" s="98" t="s">
        <v>743</v>
      </c>
      <c r="J433" s="99" t="s">
        <v>393</v>
      </c>
      <c r="K433" s="100">
        <v>3.696E-2</v>
      </c>
      <c r="L433" s="100">
        <v>0</v>
      </c>
      <c r="M433" s="100">
        <v>3.696E-2</v>
      </c>
      <c r="N433" s="261"/>
      <c r="O433" s="101">
        <f>M433*N433</f>
        <v>0</v>
      </c>
      <c r="P433" s="99" t="s">
        <v>379</v>
      </c>
      <c r="Q433" s="99" t="s">
        <v>935</v>
      </c>
      <c r="R433" s="100">
        <v>1.06277</v>
      </c>
      <c r="S433" s="100">
        <f>M433*R433</f>
        <v>3.9279979200000002E-2</v>
      </c>
      <c r="T433" s="100"/>
      <c r="U433" s="100">
        <f>M433*T433</f>
        <v>0</v>
      </c>
      <c r="V433" s="101">
        <v>21</v>
      </c>
      <c r="W433" s="101">
        <f>O433*(V433/100)</f>
        <v>0</v>
      </c>
      <c r="X433" s="101">
        <f>O433+W433</f>
        <v>0</v>
      </c>
      <c r="Y433" s="102"/>
      <c r="Z433" s="8"/>
      <c r="AA433" s="8"/>
      <c r="AB433" s="8"/>
    </row>
    <row r="434" spans="1:28" ht="4.5" customHeight="1" outlineLevel="6">
      <c r="B434" s="184"/>
      <c r="C434" s="186"/>
      <c r="D434" s="186"/>
      <c r="E434" s="186"/>
      <c r="F434" s="9"/>
      <c r="G434" s="9"/>
      <c r="H434" s="9"/>
      <c r="I434" s="189"/>
      <c r="J434" s="191"/>
      <c r="K434" s="147"/>
      <c r="L434" s="147"/>
      <c r="M434" s="147"/>
      <c r="N434" s="262"/>
      <c r="O434" s="141"/>
      <c r="P434" s="191"/>
      <c r="Q434" s="191"/>
      <c r="R434" s="147"/>
      <c r="S434" s="147"/>
      <c r="T434" s="147"/>
      <c r="U434" s="147"/>
      <c r="V434" s="141"/>
      <c r="W434" s="141"/>
      <c r="X434" s="141"/>
      <c r="Y434" s="9"/>
      <c r="Z434" s="8"/>
      <c r="AA434" s="8"/>
      <c r="AB434" s="8"/>
    </row>
    <row r="435" spans="1:28" ht="12" outlineLevel="7">
      <c r="A435" s="230"/>
      <c r="B435" s="231"/>
      <c r="C435" s="231"/>
      <c r="D435" s="231"/>
      <c r="E435" s="231"/>
      <c r="F435" s="232"/>
      <c r="G435" s="232"/>
      <c r="H435" s="237" t="s">
        <v>18</v>
      </c>
      <c r="I435" s="233" t="s">
        <v>744</v>
      </c>
      <c r="J435" s="234"/>
      <c r="K435" s="235"/>
      <c r="L435" s="235"/>
      <c r="M435" s="236">
        <v>3.696E-2</v>
      </c>
      <c r="N435" s="263"/>
      <c r="O435" s="238"/>
      <c r="P435" s="234"/>
      <c r="Q435" s="234"/>
      <c r="R435" s="236"/>
      <c r="S435" s="236"/>
      <c r="T435" s="236"/>
      <c r="U435" s="236"/>
      <c r="V435" s="238"/>
      <c r="W435" s="238"/>
      <c r="X435" s="238"/>
      <c r="Y435" s="237"/>
      <c r="Z435" s="5"/>
      <c r="AA435" s="8"/>
    </row>
    <row r="436" spans="1:28" ht="7.5" customHeight="1" outlineLevel="7">
      <c r="A436" s="8"/>
      <c r="B436" s="184"/>
      <c r="C436" s="183"/>
      <c r="D436" s="183"/>
      <c r="E436" s="183"/>
      <c r="F436" s="11"/>
      <c r="G436" s="11"/>
      <c r="H436" s="11"/>
      <c r="I436" s="190"/>
      <c r="J436" s="191"/>
      <c r="K436" s="192"/>
      <c r="L436" s="192"/>
      <c r="M436" s="193"/>
      <c r="N436" s="264"/>
      <c r="O436" s="141"/>
      <c r="P436" s="191"/>
      <c r="Q436" s="191"/>
      <c r="R436" s="147"/>
      <c r="S436" s="147"/>
      <c r="T436" s="147"/>
      <c r="U436" s="147"/>
      <c r="V436" s="141"/>
      <c r="W436" s="141"/>
      <c r="X436" s="141"/>
      <c r="Y436" s="9"/>
      <c r="Z436" s="5"/>
      <c r="AA436" s="8"/>
    </row>
    <row r="437" spans="1:28" outlineLevel="6">
      <c r="B437" s="5"/>
      <c r="C437" s="5"/>
      <c r="D437" s="5"/>
      <c r="E437" s="5"/>
      <c r="F437" s="5"/>
      <c r="G437" s="5"/>
      <c r="H437" s="5"/>
      <c r="I437" s="5"/>
      <c r="J437" s="5"/>
      <c r="K437" s="5"/>
      <c r="L437" s="5"/>
      <c r="M437" s="5"/>
      <c r="N437" s="265"/>
      <c r="O437" s="8"/>
      <c r="P437" s="5"/>
      <c r="Q437" s="5"/>
      <c r="R437" s="5"/>
      <c r="S437" s="5"/>
      <c r="T437" s="5"/>
      <c r="U437" s="5"/>
      <c r="V437" s="5"/>
      <c r="W437" s="8"/>
      <c r="X437" s="8"/>
      <c r="Y437" s="8"/>
    </row>
    <row r="438" spans="1:28" ht="13" outlineLevel="5">
      <c r="A438" s="177" t="s">
        <v>319</v>
      </c>
      <c r="B438" s="224">
        <v>6</v>
      </c>
      <c r="C438" s="225"/>
      <c r="D438" s="225"/>
      <c r="E438" s="225"/>
      <c r="F438" s="181"/>
      <c r="G438" s="181"/>
      <c r="H438" s="181"/>
      <c r="I438" s="226" t="s">
        <v>320</v>
      </c>
      <c r="J438" s="227"/>
      <c r="K438" s="228"/>
      <c r="L438" s="228"/>
      <c r="M438" s="228"/>
      <c r="N438" s="260"/>
      <c r="O438" s="179">
        <f>SUBTOTAL(9,O439:O448)</f>
        <v>0</v>
      </c>
      <c r="P438" s="227" t="s">
        <v>374</v>
      </c>
      <c r="Q438" s="227"/>
      <c r="R438" s="228"/>
      <c r="S438" s="180">
        <f>SUBTOTAL(9,S439:S448)</f>
        <v>0</v>
      </c>
      <c r="T438" s="228"/>
      <c r="U438" s="180">
        <f>SUBTOTAL(9,U439:U448)</f>
        <v>0</v>
      </c>
      <c r="V438" s="229"/>
      <c r="W438" s="179">
        <f>SUBTOTAL(9,W439:W448)</f>
        <v>0</v>
      </c>
      <c r="X438" s="179">
        <f>SUBTOTAL(9,X439:X448)</f>
        <v>0</v>
      </c>
      <c r="Y438" s="177"/>
      <c r="Z438" s="5"/>
      <c r="AA438" s="8"/>
      <c r="AB438" s="8"/>
    </row>
    <row r="439" spans="1:28" ht="13" outlineLevel="6">
      <c r="B439" s="184"/>
      <c r="C439" s="185"/>
      <c r="D439" s="96" t="s">
        <v>745</v>
      </c>
      <c r="E439" s="96"/>
      <c r="F439" s="97"/>
      <c r="G439" s="97"/>
      <c r="H439" s="97" t="s">
        <v>746</v>
      </c>
      <c r="I439" s="98" t="s">
        <v>747</v>
      </c>
      <c r="J439" s="99" t="s">
        <v>393</v>
      </c>
      <c r="K439" s="100">
        <v>8.7877999999999989</v>
      </c>
      <c r="L439" s="100">
        <v>0</v>
      </c>
      <c r="M439" s="100">
        <v>8.7877999999999989</v>
      </c>
      <c r="N439" s="261"/>
      <c r="O439" s="101">
        <f>M439*N439</f>
        <v>0</v>
      </c>
      <c r="P439" s="99" t="s">
        <v>379</v>
      </c>
      <c r="Q439" s="99" t="s">
        <v>122</v>
      </c>
      <c r="R439" s="100"/>
      <c r="S439" s="100">
        <f>M439*R439</f>
        <v>0</v>
      </c>
      <c r="T439" s="100"/>
      <c r="U439" s="100">
        <f>M439*T439</f>
        <v>0</v>
      </c>
      <c r="V439" s="101">
        <v>21</v>
      </c>
      <c r="W439" s="101">
        <f>O439*(V439/100)</f>
        <v>0</v>
      </c>
      <c r="X439" s="101">
        <f>O439+W439</f>
        <v>0</v>
      </c>
      <c r="Y439" s="102"/>
      <c r="Z439" s="8"/>
      <c r="AA439" s="8"/>
      <c r="AB439" s="8"/>
    </row>
    <row r="440" spans="1:28" ht="4.5" customHeight="1" outlineLevel="6">
      <c r="B440" s="184"/>
      <c r="C440" s="186"/>
      <c r="D440" s="186"/>
      <c r="E440" s="186"/>
      <c r="F440" s="9"/>
      <c r="G440" s="9"/>
      <c r="H440" s="9"/>
      <c r="I440" s="189"/>
      <c r="J440" s="191"/>
      <c r="K440" s="147"/>
      <c r="L440" s="147"/>
      <c r="M440" s="147"/>
      <c r="N440" s="262"/>
      <c r="O440" s="141"/>
      <c r="P440" s="191"/>
      <c r="Q440" s="191"/>
      <c r="R440" s="147"/>
      <c r="S440" s="147"/>
      <c r="T440" s="147"/>
      <c r="U440" s="147"/>
      <c r="V440" s="141"/>
      <c r="W440" s="141"/>
      <c r="X440" s="141"/>
      <c r="Y440" s="9"/>
      <c r="Z440" s="8"/>
      <c r="AA440" s="8"/>
      <c r="AB440" s="8"/>
    </row>
    <row r="441" spans="1:28" ht="12" outlineLevel="7">
      <c r="A441" s="230"/>
      <c r="B441" s="231"/>
      <c r="C441" s="231"/>
      <c r="D441" s="231"/>
      <c r="E441" s="231"/>
      <c r="F441" s="232"/>
      <c r="G441" s="232"/>
      <c r="H441" s="237" t="s">
        <v>18</v>
      </c>
      <c r="I441" s="233" t="s">
        <v>748</v>
      </c>
      <c r="J441" s="234"/>
      <c r="K441" s="235"/>
      <c r="L441" s="235"/>
      <c r="M441" s="236">
        <v>0</v>
      </c>
      <c r="N441" s="263"/>
      <c r="O441" s="238"/>
      <c r="P441" s="234"/>
      <c r="Q441" s="234"/>
      <c r="R441" s="236"/>
      <c r="S441" s="236"/>
      <c r="T441" s="236"/>
      <c r="U441" s="236"/>
      <c r="V441" s="238"/>
      <c r="W441" s="238"/>
      <c r="X441" s="238"/>
      <c r="Y441" s="237"/>
      <c r="Z441" s="5"/>
      <c r="AA441" s="8"/>
    </row>
    <row r="442" spans="1:28" ht="12" outlineLevel="7">
      <c r="A442" s="230"/>
      <c r="B442" s="231"/>
      <c r="C442" s="231"/>
      <c r="D442" s="231"/>
      <c r="E442" s="231"/>
      <c r="F442" s="232"/>
      <c r="G442" s="232"/>
      <c r="H442" s="237"/>
      <c r="I442" s="233" t="s">
        <v>749</v>
      </c>
      <c r="J442" s="234"/>
      <c r="K442" s="235"/>
      <c r="L442" s="235"/>
      <c r="M442" s="236">
        <v>8.7877999999999989</v>
      </c>
      <c r="N442" s="263"/>
      <c r="O442" s="238"/>
      <c r="P442" s="234"/>
      <c r="Q442" s="234"/>
      <c r="R442" s="236"/>
      <c r="S442" s="236"/>
      <c r="T442" s="236"/>
      <c r="U442" s="236"/>
      <c r="V442" s="238"/>
      <c r="W442" s="238"/>
      <c r="X442" s="238"/>
      <c r="Y442" s="237"/>
      <c r="Z442" s="5"/>
      <c r="AA442" s="8"/>
    </row>
    <row r="443" spans="1:28" ht="7.5" customHeight="1" outlineLevel="7">
      <c r="A443" s="8"/>
      <c r="B443" s="184"/>
      <c r="C443" s="183"/>
      <c r="D443" s="183"/>
      <c r="E443" s="183"/>
      <c r="F443" s="11"/>
      <c r="G443" s="11"/>
      <c r="H443" s="11"/>
      <c r="I443" s="190"/>
      <c r="J443" s="191"/>
      <c r="K443" s="192"/>
      <c r="L443" s="192"/>
      <c r="M443" s="193"/>
      <c r="N443" s="264"/>
      <c r="O443" s="141"/>
      <c r="P443" s="191"/>
      <c r="Q443" s="191"/>
      <c r="R443" s="147"/>
      <c r="S443" s="147"/>
      <c r="T443" s="147"/>
      <c r="U443" s="147"/>
      <c r="V443" s="141"/>
      <c r="W443" s="141"/>
      <c r="X443" s="141"/>
      <c r="Y443" s="9"/>
      <c r="Z443" s="5"/>
      <c r="AA443" s="8"/>
    </row>
    <row r="444" spans="1:28" ht="26" outlineLevel="6">
      <c r="B444" s="184"/>
      <c r="C444" s="185"/>
      <c r="D444" s="96" t="s">
        <v>750</v>
      </c>
      <c r="E444" s="96"/>
      <c r="F444" s="97"/>
      <c r="G444" s="97"/>
      <c r="H444" s="97" t="s">
        <v>751</v>
      </c>
      <c r="I444" s="98" t="s">
        <v>940</v>
      </c>
      <c r="J444" s="99" t="s">
        <v>393</v>
      </c>
      <c r="K444" s="100">
        <v>1.726</v>
      </c>
      <c r="L444" s="100">
        <v>0</v>
      </c>
      <c r="M444" s="100">
        <v>1.726</v>
      </c>
      <c r="N444" s="261"/>
      <c r="O444" s="101">
        <f>M444*N444</f>
        <v>0</v>
      </c>
      <c r="P444" s="99" t="s">
        <v>402</v>
      </c>
      <c r="Q444" s="99" t="s">
        <v>123</v>
      </c>
      <c r="R444" s="100"/>
      <c r="S444" s="100">
        <f>M444*R444</f>
        <v>0</v>
      </c>
      <c r="T444" s="100"/>
      <c r="U444" s="100">
        <f>M444*T444</f>
        <v>0</v>
      </c>
      <c r="V444" s="101">
        <v>21</v>
      </c>
      <c r="W444" s="101">
        <f>O444*(V444/100)</f>
        <v>0</v>
      </c>
      <c r="X444" s="101">
        <f>O444+W444</f>
        <v>0</v>
      </c>
      <c r="Y444" s="102"/>
      <c r="Z444" s="8"/>
      <c r="AA444" s="8"/>
      <c r="AB444" s="8"/>
    </row>
    <row r="445" spans="1:28" ht="4.5" customHeight="1" outlineLevel="6">
      <c r="B445" s="184"/>
      <c r="C445" s="186"/>
      <c r="D445" s="186"/>
      <c r="E445" s="186"/>
      <c r="F445" s="9"/>
      <c r="G445" s="9"/>
      <c r="H445" s="9"/>
      <c r="I445" s="189"/>
      <c r="J445" s="191"/>
      <c r="K445" s="147"/>
      <c r="L445" s="147"/>
      <c r="M445" s="147"/>
      <c r="N445" s="262"/>
      <c r="O445" s="141"/>
      <c r="P445" s="191"/>
      <c r="Q445" s="191"/>
      <c r="R445" s="147"/>
      <c r="S445" s="147"/>
      <c r="T445" s="147"/>
      <c r="U445" s="147"/>
      <c r="V445" s="141"/>
      <c r="W445" s="141"/>
      <c r="X445" s="141"/>
      <c r="Y445" s="9"/>
      <c r="Z445" s="8"/>
      <c r="AA445" s="8"/>
      <c r="AB445" s="8"/>
    </row>
    <row r="446" spans="1:28" ht="12" outlineLevel="7">
      <c r="A446" s="230"/>
      <c r="B446" s="231"/>
      <c r="C446" s="231"/>
      <c r="D446" s="231"/>
      <c r="E446" s="231"/>
      <c r="F446" s="232"/>
      <c r="G446" s="232"/>
      <c r="H446" s="237" t="s">
        <v>18</v>
      </c>
      <c r="I446" s="233" t="s">
        <v>752</v>
      </c>
      <c r="J446" s="234"/>
      <c r="K446" s="235"/>
      <c r="L446" s="235"/>
      <c r="M446" s="236">
        <v>1.726</v>
      </c>
      <c r="N446" s="263"/>
      <c r="O446" s="238"/>
      <c r="P446" s="234"/>
      <c r="Q446" s="234"/>
      <c r="R446" s="236"/>
      <c r="S446" s="236"/>
      <c r="T446" s="236"/>
      <c r="U446" s="236"/>
      <c r="V446" s="238"/>
      <c r="W446" s="238"/>
      <c r="X446" s="238"/>
      <c r="Y446" s="237"/>
      <c r="Z446" s="5"/>
      <c r="AA446" s="8"/>
    </row>
    <row r="447" spans="1:28" ht="7.5" customHeight="1" outlineLevel="7">
      <c r="A447" s="8"/>
      <c r="B447" s="184"/>
      <c r="C447" s="183"/>
      <c r="D447" s="183"/>
      <c r="E447" s="183"/>
      <c r="F447" s="11"/>
      <c r="G447" s="11"/>
      <c r="H447" s="11"/>
      <c r="I447" s="190"/>
      <c r="J447" s="191"/>
      <c r="K447" s="192"/>
      <c r="L447" s="192"/>
      <c r="M447" s="193"/>
      <c r="N447" s="264"/>
      <c r="O447" s="141"/>
      <c r="P447" s="191"/>
      <c r="Q447" s="191"/>
      <c r="R447" s="147"/>
      <c r="S447" s="147"/>
      <c r="T447" s="147"/>
      <c r="U447" s="147"/>
      <c r="V447" s="141"/>
      <c r="W447" s="141"/>
      <c r="X447" s="141"/>
      <c r="Y447" s="9"/>
      <c r="Z447" s="5"/>
      <c r="AA447" s="8"/>
    </row>
    <row r="448" spans="1:28" outlineLevel="6">
      <c r="B448" s="5"/>
      <c r="C448" s="5"/>
      <c r="D448" s="5"/>
      <c r="E448" s="5"/>
      <c r="F448" s="5"/>
      <c r="G448" s="5"/>
      <c r="H448" s="5"/>
      <c r="I448" s="5"/>
      <c r="J448" s="5"/>
      <c r="K448" s="5"/>
      <c r="L448" s="5"/>
      <c r="M448" s="5"/>
      <c r="N448" s="265"/>
      <c r="O448" s="8"/>
      <c r="P448" s="5"/>
      <c r="Q448" s="5"/>
      <c r="R448" s="5"/>
      <c r="S448" s="5"/>
      <c r="T448" s="5"/>
      <c r="U448" s="5"/>
      <c r="V448" s="5"/>
      <c r="W448" s="8"/>
      <c r="X448" s="8"/>
      <c r="Y448" s="8"/>
    </row>
    <row r="449" spans="1:28" ht="13" outlineLevel="4">
      <c r="A449" s="172" t="s">
        <v>321</v>
      </c>
      <c r="B449" s="218">
        <v>5</v>
      </c>
      <c r="C449" s="219"/>
      <c r="D449" s="219"/>
      <c r="E449" s="219"/>
      <c r="F449" s="176"/>
      <c r="G449" s="176"/>
      <c r="H449" s="176"/>
      <c r="I449" s="220" t="s">
        <v>245</v>
      </c>
      <c r="J449" s="221"/>
      <c r="K449" s="222"/>
      <c r="L449" s="222"/>
      <c r="M449" s="222"/>
      <c r="N449" s="259"/>
      <c r="O449" s="174">
        <f>SUBTOTAL(9,O450:O473)</f>
        <v>0</v>
      </c>
      <c r="P449" s="221" t="s">
        <v>373</v>
      </c>
      <c r="Q449" s="221"/>
      <c r="R449" s="222"/>
      <c r="S449" s="175">
        <f>SUBTOTAL(9,S450:S473)</f>
        <v>31.136605000000007</v>
      </c>
      <c r="T449" s="222"/>
      <c r="U449" s="175">
        <f>SUBTOTAL(9,U450:U473)</f>
        <v>0.27600000000000002</v>
      </c>
      <c r="V449" s="223"/>
      <c r="W449" s="174">
        <f>SUBTOTAL(9,W450:W473)</f>
        <v>0</v>
      </c>
      <c r="X449" s="174">
        <f>SUBTOTAL(9,X450:X473)</f>
        <v>0</v>
      </c>
      <c r="Y449" s="172"/>
      <c r="Z449" s="5"/>
      <c r="AA449" s="8"/>
      <c r="AB449" s="8"/>
    </row>
    <row r="450" spans="1:28" ht="13" outlineLevel="5">
      <c r="A450" s="177" t="s">
        <v>322</v>
      </c>
      <c r="B450" s="224">
        <v>6</v>
      </c>
      <c r="C450" s="225"/>
      <c r="D450" s="225"/>
      <c r="E450" s="225"/>
      <c r="F450" s="181"/>
      <c r="G450" s="181"/>
      <c r="H450" s="181"/>
      <c r="I450" s="226" t="s">
        <v>256</v>
      </c>
      <c r="J450" s="227"/>
      <c r="K450" s="228"/>
      <c r="L450" s="228"/>
      <c r="M450" s="228"/>
      <c r="N450" s="260"/>
      <c r="O450" s="179">
        <f>SUBTOTAL(9,O451:O473)</f>
        <v>0</v>
      </c>
      <c r="P450" s="227" t="s">
        <v>374</v>
      </c>
      <c r="Q450" s="227"/>
      <c r="R450" s="228"/>
      <c r="S450" s="180">
        <f>SUBTOTAL(9,S451:S473)</f>
        <v>31.136605000000007</v>
      </c>
      <c r="T450" s="228"/>
      <c r="U450" s="180">
        <f>SUBTOTAL(9,U451:U473)</f>
        <v>0.27600000000000002</v>
      </c>
      <c r="V450" s="229"/>
      <c r="W450" s="179">
        <f>SUBTOTAL(9,W451:W473)</f>
        <v>0</v>
      </c>
      <c r="X450" s="179">
        <f>SUBTOTAL(9,X451:X473)</f>
        <v>0</v>
      </c>
      <c r="Y450" s="177"/>
      <c r="Z450" s="5"/>
      <c r="AA450" s="8"/>
      <c r="AB450" s="8"/>
    </row>
    <row r="451" spans="1:28" ht="13" outlineLevel="6">
      <c r="B451" s="184"/>
      <c r="C451" s="185"/>
      <c r="D451" s="96" t="s">
        <v>753</v>
      </c>
      <c r="E451" s="96"/>
      <c r="F451" s="97"/>
      <c r="G451" s="97"/>
      <c r="H451" s="97" t="s">
        <v>754</v>
      </c>
      <c r="I451" s="98" t="s">
        <v>755</v>
      </c>
      <c r="J451" s="99" t="s">
        <v>756</v>
      </c>
      <c r="K451" s="100">
        <v>1</v>
      </c>
      <c r="L451" s="100"/>
      <c r="M451" s="100">
        <v>1</v>
      </c>
      <c r="N451" s="261"/>
      <c r="O451" s="101">
        <f>M451*N451</f>
        <v>0</v>
      </c>
      <c r="P451" s="99" t="s">
        <v>402</v>
      </c>
      <c r="Q451" s="99" t="s">
        <v>123</v>
      </c>
      <c r="R451" s="100"/>
      <c r="S451" s="100">
        <f>M451*R451</f>
        <v>0</v>
      </c>
      <c r="T451" s="100"/>
      <c r="U451" s="100">
        <f>M451*T451</f>
        <v>0</v>
      </c>
      <c r="V451" s="101">
        <v>21</v>
      </c>
      <c r="W451" s="101">
        <f>O451*(V451/100)</f>
        <v>0</v>
      </c>
      <c r="X451" s="101">
        <f>O451+W451</f>
        <v>0</v>
      </c>
      <c r="Y451" s="102"/>
      <c r="Z451" s="8"/>
      <c r="AA451" s="8"/>
      <c r="AB451" s="8"/>
    </row>
    <row r="452" spans="1:28" ht="4.5" customHeight="1" outlineLevel="6">
      <c r="B452" s="184"/>
      <c r="C452" s="186"/>
      <c r="D452" s="186"/>
      <c r="E452" s="186"/>
      <c r="F452" s="9"/>
      <c r="G452" s="9"/>
      <c r="H452" s="9"/>
      <c r="I452" s="189"/>
      <c r="J452" s="191"/>
      <c r="K452" s="147"/>
      <c r="L452" s="147"/>
      <c r="M452" s="147"/>
      <c r="N452" s="262"/>
      <c r="O452" s="141"/>
      <c r="P452" s="191"/>
      <c r="Q452" s="191"/>
      <c r="R452" s="147"/>
      <c r="S452" s="147"/>
      <c r="T452" s="147"/>
      <c r="U452" s="147"/>
      <c r="V452" s="141"/>
      <c r="W452" s="141"/>
      <c r="X452" s="141"/>
      <c r="Y452" s="9"/>
      <c r="Z452" s="8"/>
      <c r="AA452" s="8"/>
      <c r="AB452" s="8"/>
    </row>
    <row r="453" spans="1:28" ht="13" outlineLevel="6">
      <c r="B453" s="184"/>
      <c r="C453" s="185"/>
      <c r="D453" s="96" t="s">
        <v>757</v>
      </c>
      <c r="E453" s="96"/>
      <c r="F453" s="97"/>
      <c r="G453" s="97"/>
      <c r="H453" s="97" t="s">
        <v>758</v>
      </c>
      <c r="I453" s="98" t="s">
        <v>759</v>
      </c>
      <c r="J453" s="99" t="s">
        <v>428</v>
      </c>
      <c r="K453" s="100">
        <v>42.26</v>
      </c>
      <c r="L453" s="100">
        <v>0</v>
      </c>
      <c r="M453" s="100">
        <v>42.26</v>
      </c>
      <c r="N453" s="261"/>
      <c r="O453" s="101">
        <f>M453*N453</f>
        <v>0</v>
      </c>
      <c r="P453" s="99" t="s">
        <v>402</v>
      </c>
      <c r="Q453" s="99" t="s">
        <v>123</v>
      </c>
      <c r="R453" s="100"/>
      <c r="S453" s="100">
        <f>M453*R453</f>
        <v>0</v>
      </c>
      <c r="T453" s="100"/>
      <c r="U453" s="100">
        <f>M453*T453</f>
        <v>0</v>
      </c>
      <c r="V453" s="101">
        <v>21</v>
      </c>
      <c r="W453" s="101">
        <f>O453*(V453/100)</f>
        <v>0</v>
      </c>
      <c r="X453" s="101">
        <f>O453+W453</f>
        <v>0</v>
      </c>
      <c r="Y453" s="102"/>
      <c r="Z453" s="8"/>
      <c r="AA453" s="8"/>
      <c r="AB453" s="8"/>
    </row>
    <row r="454" spans="1:28" ht="4.5" customHeight="1" outlineLevel="6">
      <c r="B454" s="184"/>
      <c r="C454" s="186"/>
      <c r="D454" s="186"/>
      <c r="E454" s="186"/>
      <c r="F454" s="9"/>
      <c r="G454" s="9"/>
      <c r="H454" s="9"/>
      <c r="I454" s="189"/>
      <c r="J454" s="191"/>
      <c r="K454" s="147"/>
      <c r="L454" s="147"/>
      <c r="M454" s="147"/>
      <c r="N454" s="262"/>
      <c r="O454" s="141"/>
      <c r="P454" s="191"/>
      <c r="Q454" s="191"/>
      <c r="R454" s="147"/>
      <c r="S454" s="147"/>
      <c r="T454" s="147"/>
      <c r="U454" s="147"/>
      <c r="V454" s="141"/>
      <c r="W454" s="141"/>
      <c r="X454" s="141"/>
      <c r="Y454" s="9"/>
      <c r="Z454" s="8"/>
      <c r="AA454" s="8"/>
      <c r="AB454" s="8"/>
    </row>
    <row r="455" spans="1:28" ht="12" outlineLevel="7">
      <c r="A455" s="230"/>
      <c r="B455" s="231"/>
      <c r="C455" s="231"/>
      <c r="D455" s="231"/>
      <c r="E455" s="231"/>
      <c r="F455" s="232"/>
      <c r="G455" s="232"/>
      <c r="H455" s="237" t="s">
        <v>18</v>
      </c>
      <c r="I455" s="233" t="s">
        <v>760</v>
      </c>
      <c r="J455" s="234"/>
      <c r="K455" s="235"/>
      <c r="L455" s="235"/>
      <c r="M455" s="236">
        <v>42.26</v>
      </c>
      <c r="N455" s="263"/>
      <c r="O455" s="238"/>
      <c r="P455" s="234"/>
      <c r="Q455" s="234"/>
      <c r="R455" s="236"/>
      <c r="S455" s="236"/>
      <c r="T455" s="236"/>
      <c r="U455" s="236"/>
      <c r="V455" s="238"/>
      <c r="W455" s="238"/>
      <c r="X455" s="238"/>
      <c r="Y455" s="237"/>
      <c r="Z455" s="5"/>
      <c r="AA455" s="8"/>
    </row>
    <row r="456" spans="1:28" ht="7.5" customHeight="1" outlineLevel="7">
      <c r="A456" s="8"/>
      <c r="B456" s="184"/>
      <c r="C456" s="183"/>
      <c r="D456" s="183"/>
      <c r="E456" s="183"/>
      <c r="F456" s="11"/>
      <c r="G456" s="11"/>
      <c r="H456" s="11"/>
      <c r="I456" s="190"/>
      <c r="J456" s="191"/>
      <c r="K456" s="192"/>
      <c r="L456" s="192"/>
      <c r="M456" s="193"/>
      <c r="N456" s="264"/>
      <c r="O456" s="141"/>
      <c r="P456" s="191"/>
      <c r="Q456" s="191"/>
      <c r="R456" s="147"/>
      <c r="S456" s="147"/>
      <c r="T456" s="147"/>
      <c r="U456" s="147"/>
      <c r="V456" s="141"/>
      <c r="W456" s="141"/>
      <c r="X456" s="141"/>
      <c r="Y456" s="9"/>
      <c r="Z456" s="5"/>
      <c r="AA456" s="8"/>
    </row>
    <row r="457" spans="1:28" ht="13" outlineLevel="6">
      <c r="B457" s="184"/>
      <c r="C457" s="185"/>
      <c r="D457" s="96" t="s">
        <v>761</v>
      </c>
      <c r="E457" s="96"/>
      <c r="F457" s="97"/>
      <c r="G457" s="97"/>
      <c r="H457" s="97" t="s">
        <v>762</v>
      </c>
      <c r="I457" s="98" t="s">
        <v>763</v>
      </c>
      <c r="J457" s="99" t="s">
        <v>383</v>
      </c>
      <c r="K457" s="100">
        <v>18.850000000000001</v>
      </c>
      <c r="L457" s="100">
        <v>0</v>
      </c>
      <c r="M457" s="100">
        <v>18.850000000000001</v>
      </c>
      <c r="N457" s="261"/>
      <c r="O457" s="101">
        <f>M457*N457</f>
        <v>0</v>
      </c>
      <c r="P457" s="99" t="s">
        <v>379</v>
      </c>
      <c r="Q457" s="99" t="s">
        <v>935</v>
      </c>
      <c r="R457" s="100">
        <v>0.41199999999999998</v>
      </c>
      <c r="S457" s="100">
        <f>M457*R457</f>
        <v>7.7662000000000004</v>
      </c>
      <c r="T457" s="100"/>
      <c r="U457" s="100">
        <f>M457*T457</f>
        <v>0</v>
      </c>
      <c r="V457" s="101">
        <v>21</v>
      </c>
      <c r="W457" s="101">
        <f>O457*(V457/100)</f>
        <v>0</v>
      </c>
      <c r="X457" s="101">
        <f>O457+W457</f>
        <v>0</v>
      </c>
      <c r="Y457" s="102"/>
      <c r="Z457" s="8"/>
      <c r="AA457" s="8"/>
      <c r="AB457" s="8"/>
    </row>
    <row r="458" spans="1:28" ht="4.5" customHeight="1" outlineLevel="6">
      <c r="B458" s="184"/>
      <c r="C458" s="186"/>
      <c r="D458" s="186"/>
      <c r="E458" s="186"/>
      <c r="F458" s="9"/>
      <c r="G458" s="9"/>
      <c r="H458" s="9"/>
      <c r="I458" s="189"/>
      <c r="J458" s="191"/>
      <c r="K458" s="147"/>
      <c r="L458" s="147"/>
      <c r="M458" s="147"/>
      <c r="N458" s="262"/>
      <c r="O458" s="141"/>
      <c r="P458" s="191"/>
      <c r="Q458" s="191"/>
      <c r="R458" s="147"/>
      <c r="S458" s="147"/>
      <c r="T458" s="147"/>
      <c r="U458" s="147"/>
      <c r="V458" s="141"/>
      <c r="W458" s="141"/>
      <c r="X458" s="141"/>
      <c r="Y458" s="9"/>
      <c r="Z458" s="8"/>
      <c r="AA458" s="8"/>
      <c r="AB458" s="8"/>
    </row>
    <row r="459" spans="1:28" ht="12" outlineLevel="7">
      <c r="A459" s="230"/>
      <c r="B459" s="231"/>
      <c r="C459" s="231"/>
      <c r="D459" s="231"/>
      <c r="E459" s="231"/>
      <c r="F459" s="232"/>
      <c r="G459" s="232"/>
      <c r="H459" s="237" t="s">
        <v>18</v>
      </c>
      <c r="I459" s="233" t="s">
        <v>764</v>
      </c>
      <c r="J459" s="234"/>
      <c r="K459" s="235"/>
      <c r="L459" s="235"/>
      <c r="M459" s="236">
        <v>8.5</v>
      </c>
      <c r="N459" s="263"/>
      <c r="O459" s="238"/>
      <c r="P459" s="234"/>
      <c r="Q459" s="234"/>
      <c r="R459" s="236"/>
      <c r="S459" s="236"/>
      <c r="T459" s="236"/>
      <c r="U459" s="236"/>
      <c r="V459" s="238"/>
      <c r="W459" s="238"/>
      <c r="X459" s="238"/>
      <c r="Y459" s="237"/>
      <c r="Z459" s="5"/>
      <c r="AA459" s="8"/>
    </row>
    <row r="460" spans="1:28" ht="12" outlineLevel="7">
      <c r="A460" s="230"/>
      <c r="B460" s="231"/>
      <c r="C460" s="231"/>
      <c r="D460" s="231"/>
      <c r="E460" s="231"/>
      <c r="F460" s="232"/>
      <c r="G460" s="232"/>
      <c r="H460" s="237"/>
      <c r="I460" s="233" t="s">
        <v>765</v>
      </c>
      <c r="J460" s="234"/>
      <c r="K460" s="235"/>
      <c r="L460" s="235"/>
      <c r="M460" s="236">
        <v>4.6500000000000004</v>
      </c>
      <c r="N460" s="263"/>
      <c r="O460" s="238"/>
      <c r="P460" s="234"/>
      <c r="Q460" s="234"/>
      <c r="R460" s="236"/>
      <c r="S460" s="236"/>
      <c r="T460" s="236"/>
      <c r="U460" s="236"/>
      <c r="V460" s="238"/>
      <c r="W460" s="238"/>
      <c r="X460" s="238"/>
      <c r="Y460" s="237"/>
      <c r="Z460" s="5"/>
      <c r="AA460" s="8"/>
    </row>
    <row r="461" spans="1:28" ht="12" outlineLevel="7">
      <c r="A461" s="230"/>
      <c r="B461" s="231"/>
      <c r="C461" s="231"/>
      <c r="D461" s="231"/>
      <c r="E461" s="231"/>
      <c r="F461" s="232"/>
      <c r="G461" s="232"/>
      <c r="H461" s="237"/>
      <c r="I461" s="233" t="s">
        <v>420</v>
      </c>
      <c r="J461" s="234"/>
      <c r="K461" s="235"/>
      <c r="L461" s="235"/>
      <c r="M461" s="236">
        <v>2.84</v>
      </c>
      <c r="N461" s="263"/>
      <c r="O461" s="238"/>
      <c r="P461" s="234"/>
      <c r="Q461" s="234"/>
      <c r="R461" s="236"/>
      <c r="S461" s="236"/>
      <c r="T461" s="236"/>
      <c r="U461" s="236"/>
      <c r="V461" s="238"/>
      <c r="W461" s="238"/>
      <c r="X461" s="238"/>
      <c r="Y461" s="237"/>
      <c r="Z461" s="5"/>
      <c r="AA461" s="8"/>
    </row>
    <row r="462" spans="1:28" ht="12" outlineLevel="7">
      <c r="A462" s="230"/>
      <c r="B462" s="231"/>
      <c r="C462" s="231"/>
      <c r="D462" s="231"/>
      <c r="E462" s="231"/>
      <c r="F462" s="232"/>
      <c r="G462" s="232"/>
      <c r="H462" s="237"/>
      <c r="I462" s="233" t="s">
        <v>766</v>
      </c>
      <c r="J462" s="234"/>
      <c r="K462" s="235"/>
      <c r="L462" s="235"/>
      <c r="M462" s="236">
        <v>2.86</v>
      </c>
      <c r="N462" s="263"/>
      <c r="O462" s="238"/>
      <c r="P462" s="234"/>
      <c r="Q462" s="234"/>
      <c r="R462" s="236"/>
      <c r="S462" s="236"/>
      <c r="T462" s="236"/>
      <c r="U462" s="236"/>
      <c r="V462" s="238"/>
      <c r="W462" s="238"/>
      <c r="X462" s="238"/>
      <c r="Y462" s="237"/>
      <c r="Z462" s="5"/>
      <c r="AA462" s="8"/>
    </row>
    <row r="463" spans="1:28" ht="7.5" customHeight="1" outlineLevel="7">
      <c r="A463" s="8"/>
      <c r="B463" s="184"/>
      <c r="C463" s="183"/>
      <c r="D463" s="183"/>
      <c r="E463" s="183"/>
      <c r="F463" s="11"/>
      <c r="G463" s="11"/>
      <c r="H463" s="11"/>
      <c r="I463" s="190"/>
      <c r="J463" s="191"/>
      <c r="K463" s="192"/>
      <c r="L463" s="192"/>
      <c r="M463" s="193"/>
      <c r="N463" s="264"/>
      <c r="O463" s="141"/>
      <c r="P463" s="191"/>
      <c r="Q463" s="191"/>
      <c r="R463" s="147"/>
      <c r="S463" s="147"/>
      <c r="T463" s="147"/>
      <c r="U463" s="147"/>
      <c r="V463" s="141"/>
      <c r="W463" s="141"/>
      <c r="X463" s="141"/>
      <c r="Y463" s="9"/>
      <c r="Z463" s="5"/>
      <c r="AA463" s="8"/>
    </row>
    <row r="464" spans="1:28" ht="13" outlineLevel="6">
      <c r="B464" s="184"/>
      <c r="C464" s="185"/>
      <c r="D464" s="96" t="s">
        <v>767</v>
      </c>
      <c r="E464" s="96"/>
      <c r="F464" s="97"/>
      <c r="G464" s="97"/>
      <c r="H464" s="97" t="s">
        <v>768</v>
      </c>
      <c r="I464" s="98" t="s">
        <v>769</v>
      </c>
      <c r="J464" s="99" t="s">
        <v>378</v>
      </c>
      <c r="K464" s="100">
        <v>5598.4500000000007</v>
      </c>
      <c r="L464" s="100">
        <v>0</v>
      </c>
      <c r="M464" s="100">
        <v>5598.4500000000007</v>
      </c>
      <c r="N464" s="261"/>
      <c r="O464" s="101">
        <f>M464*N464</f>
        <v>0</v>
      </c>
      <c r="P464" s="99" t="s">
        <v>402</v>
      </c>
      <c r="Q464" s="99" t="s">
        <v>122</v>
      </c>
      <c r="R464" s="100">
        <v>4.1000000000000003E-3</v>
      </c>
      <c r="S464" s="100">
        <f>M464*R464</f>
        <v>22.953645000000005</v>
      </c>
      <c r="T464" s="100"/>
      <c r="U464" s="100">
        <f>M464*T464</f>
        <v>0</v>
      </c>
      <c r="V464" s="101">
        <v>21</v>
      </c>
      <c r="W464" s="101">
        <f>O464*(V464/100)</f>
        <v>0</v>
      </c>
      <c r="X464" s="101">
        <f>O464+W464</f>
        <v>0</v>
      </c>
      <c r="Y464" s="102"/>
      <c r="Z464" s="8"/>
      <c r="AA464" s="8"/>
      <c r="AB464" s="8"/>
    </row>
    <row r="465" spans="1:28" ht="4.5" customHeight="1" outlineLevel="6">
      <c r="B465" s="184"/>
      <c r="C465" s="186"/>
      <c r="D465" s="186"/>
      <c r="E465" s="186"/>
      <c r="F465" s="9"/>
      <c r="G465" s="9"/>
      <c r="H465" s="9"/>
      <c r="I465" s="189"/>
      <c r="J465" s="191"/>
      <c r="K465" s="147"/>
      <c r="L465" s="147"/>
      <c r="M465" s="147"/>
      <c r="N465" s="262"/>
      <c r="O465" s="141"/>
      <c r="P465" s="191"/>
      <c r="Q465" s="191"/>
      <c r="R465" s="147"/>
      <c r="S465" s="147"/>
      <c r="T465" s="147"/>
      <c r="U465" s="147"/>
      <c r="V465" s="141"/>
      <c r="W465" s="141"/>
      <c r="X465" s="141"/>
      <c r="Y465" s="9"/>
      <c r="Z465" s="8"/>
      <c r="AA465" s="8"/>
      <c r="AB465" s="8"/>
    </row>
    <row r="466" spans="1:28" ht="12" outlineLevel="7">
      <c r="A466" s="230"/>
      <c r="B466" s="231"/>
      <c r="C466" s="231"/>
      <c r="D466" s="231"/>
      <c r="E466" s="231"/>
      <c r="F466" s="232"/>
      <c r="G466" s="232"/>
      <c r="H466" s="237" t="s">
        <v>18</v>
      </c>
      <c r="I466" s="233" t="s">
        <v>770</v>
      </c>
      <c r="J466" s="234"/>
      <c r="K466" s="235"/>
      <c r="L466" s="235"/>
      <c r="M466" s="236">
        <v>0</v>
      </c>
      <c r="N466" s="263"/>
      <c r="O466" s="238"/>
      <c r="P466" s="234"/>
      <c r="Q466" s="234"/>
      <c r="R466" s="236"/>
      <c r="S466" s="236"/>
      <c r="T466" s="236"/>
      <c r="U466" s="236"/>
      <c r="V466" s="238"/>
      <c r="W466" s="238"/>
      <c r="X466" s="238"/>
      <c r="Y466" s="237"/>
      <c r="Z466" s="5"/>
      <c r="AA466" s="8"/>
    </row>
    <row r="467" spans="1:28" ht="12" outlineLevel="7">
      <c r="A467" s="230"/>
      <c r="B467" s="231"/>
      <c r="C467" s="231"/>
      <c r="D467" s="231"/>
      <c r="E467" s="231"/>
      <c r="F467" s="232"/>
      <c r="G467" s="232"/>
      <c r="H467" s="237"/>
      <c r="I467" s="233" t="s">
        <v>771</v>
      </c>
      <c r="J467" s="234"/>
      <c r="K467" s="235"/>
      <c r="L467" s="235"/>
      <c r="M467" s="236">
        <v>5598.4500000000007</v>
      </c>
      <c r="N467" s="263"/>
      <c r="O467" s="238"/>
      <c r="P467" s="234"/>
      <c r="Q467" s="234"/>
      <c r="R467" s="236"/>
      <c r="S467" s="236"/>
      <c r="T467" s="236"/>
      <c r="U467" s="236"/>
      <c r="V467" s="238"/>
      <c r="W467" s="238"/>
      <c r="X467" s="238"/>
      <c r="Y467" s="237"/>
      <c r="Z467" s="5"/>
      <c r="AA467" s="8"/>
    </row>
    <row r="468" spans="1:28" ht="7.5" customHeight="1" outlineLevel="7">
      <c r="A468" s="8"/>
      <c r="B468" s="184"/>
      <c r="C468" s="183"/>
      <c r="D468" s="183"/>
      <c r="E468" s="183"/>
      <c r="F468" s="11"/>
      <c r="G468" s="11"/>
      <c r="H468" s="11"/>
      <c r="I468" s="190"/>
      <c r="J468" s="191"/>
      <c r="K468" s="192"/>
      <c r="L468" s="192"/>
      <c r="M468" s="193"/>
      <c r="N468" s="264"/>
      <c r="O468" s="141"/>
      <c r="P468" s="191"/>
      <c r="Q468" s="191"/>
      <c r="R468" s="147"/>
      <c r="S468" s="147"/>
      <c r="T468" s="147"/>
      <c r="U468" s="147"/>
      <c r="V468" s="141"/>
      <c r="W468" s="141"/>
      <c r="X468" s="141"/>
      <c r="Y468" s="9"/>
      <c r="Z468" s="5"/>
      <c r="AA468" s="8"/>
    </row>
    <row r="469" spans="1:28" ht="13" outlineLevel="6">
      <c r="B469" s="184"/>
      <c r="C469" s="185"/>
      <c r="D469" s="96" t="s">
        <v>772</v>
      </c>
      <c r="E469" s="96"/>
      <c r="F469" s="97"/>
      <c r="G469" s="97"/>
      <c r="H469" s="97" t="s">
        <v>773</v>
      </c>
      <c r="I469" s="98" t="s">
        <v>774</v>
      </c>
      <c r="J469" s="99" t="s">
        <v>428</v>
      </c>
      <c r="K469" s="100">
        <v>276</v>
      </c>
      <c r="L469" s="100">
        <v>0</v>
      </c>
      <c r="M469" s="100">
        <v>276</v>
      </c>
      <c r="N469" s="261"/>
      <c r="O469" s="101">
        <f>M469*N469</f>
        <v>0</v>
      </c>
      <c r="P469" s="99" t="s">
        <v>379</v>
      </c>
      <c r="Q469" s="99" t="s">
        <v>122</v>
      </c>
      <c r="R469" s="100">
        <v>1.5100000000000001E-3</v>
      </c>
      <c r="S469" s="100">
        <f>M469*R469</f>
        <v>0.41676000000000002</v>
      </c>
      <c r="T469" s="100">
        <v>1E-3</v>
      </c>
      <c r="U469" s="100">
        <f>M469*T469</f>
        <v>0.27600000000000002</v>
      </c>
      <c r="V469" s="101">
        <v>21</v>
      </c>
      <c r="W469" s="101">
        <f>O469*(V469/100)</f>
        <v>0</v>
      </c>
      <c r="X469" s="101">
        <f>O469+W469</f>
        <v>0</v>
      </c>
      <c r="Y469" s="102"/>
      <c r="Z469" s="8"/>
      <c r="AA469" s="8"/>
      <c r="AB469" s="8"/>
    </row>
    <row r="470" spans="1:28" ht="4.5" customHeight="1" outlineLevel="6">
      <c r="B470" s="184"/>
      <c r="C470" s="186"/>
      <c r="D470" s="186"/>
      <c r="E470" s="186"/>
      <c r="F470" s="9"/>
      <c r="G470" s="9"/>
      <c r="H470" s="9"/>
      <c r="I470" s="189"/>
      <c r="J470" s="191"/>
      <c r="K470" s="147"/>
      <c r="L470" s="147"/>
      <c r="M470" s="147"/>
      <c r="N470" s="262"/>
      <c r="O470" s="141"/>
      <c r="P470" s="191"/>
      <c r="Q470" s="191"/>
      <c r="R470" s="147"/>
      <c r="S470" s="147"/>
      <c r="T470" s="147"/>
      <c r="U470" s="147"/>
      <c r="V470" s="141"/>
      <c r="W470" s="141"/>
      <c r="X470" s="141"/>
      <c r="Y470" s="9"/>
      <c r="Z470" s="8"/>
      <c r="AA470" s="8"/>
      <c r="AB470" s="8"/>
    </row>
    <row r="471" spans="1:28" ht="12" outlineLevel="7">
      <c r="A471" s="230"/>
      <c r="B471" s="231"/>
      <c r="C471" s="231"/>
      <c r="D471" s="231"/>
      <c r="E471" s="231"/>
      <c r="F471" s="232"/>
      <c r="G471" s="232"/>
      <c r="H471" s="237" t="s">
        <v>18</v>
      </c>
      <c r="I471" s="233" t="s">
        <v>775</v>
      </c>
      <c r="J471" s="234"/>
      <c r="K471" s="235"/>
      <c r="L471" s="235"/>
      <c r="M471" s="236">
        <v>276</v>
      </c>
      <c r="N471" s="263"/>
      <c r="O471" s="238"/>
      <c r="P471" s="234"/>
      <c r="Q471" s="234"/>
      <c r="R471" s="236"/>
      <c r="S471" s="236"/>
      <c r="T471" s="236"/>
      <c r="U471" s="236"/>
      <c r="V471" s="238"/>
      <c r="W471" s="238"/>
      <c r="X471" s="238"/>
      <c r="Y471" s="237"/>
      <c r="Z471" s="5"/>
      <c r="AA471" s="8"/>
    </row>
    <row r="472" spans="1:28" ht="7.5" customHeight="1" outlineLevel="7">
      <c r="A472" s="8"/>
      <c r="B472" s="184"/>
      <c r="C472" s="183"/>
      <c r="D472" s="183"/>
      <c r="E472" s="183"/>
      <c r="F472" s="11"/>
      <c r="G472" s="11"/>
      <c r="H472" s="11"/>
      <c r="I472" s="190"/>
      <c r="J472" s="191"/>
      <c r="K472" s="192"/>
      <c r="L472" s="192"/>
      <c r="M472" s="193"/>
      <c r="N472" s="264"/>
      <c r="O472" s="141"/>
      <c r="P472" s="191"/>
      <c r="Q472" s="191"/>
      <c r="R472" s="147"/>
      <c r="S472" s="147"/>
      <c r="T472" s="147"/>
      <c r="U472" s="147"/>
      <c r="V472" s="141"/>
      <c r="W472" s="141"/>
      <c r="X472" s="141"/>
      <c r="Y472" s="9"/>
      <c r="Z472" s="5"/>
      <c r="AA472" s="8"/>
    </row>
    <row r="473" spans="1:28" outlineLevel="6">
      <c r="B473" s="5"/>
      <c r="C473" s="5"/>
      <c r="D473" s="5"/>
      <c r="E473" s="5"/>
      <c r="F473" s="5"/>
      <c r="G473" s="5"/>
      <c r="H473" s="5"/>
      <c r="I473" s="5"/>
      <c r="J473" s="5"/>
      <c r="K473" s="5"/>
      <c r="L473" s="5"/>
      <c r="M473" s="5"/>
      <c r="N473" s="265"/>
      <c r="O473" s="8"/>
      <c r="P473" s="5"/>
      <c r="Q473" s="5"/>
      <c r="R473" s="5"/>
      <c r="S473" s="5"/>
      <c r="T473" s="5"/>
      <c r="U473" s="5"/>
      <c r="V473" s="5"/>
      <c r="W473" s="8"/>
      <c r="X473" s="8"/>
      <c r="Y473" s="8"/>
    </row>
    <row r="474" spans="1:28" ht="14" outlineLevel="2">
      <c r="A474" s="162" t="s">
        <v>323</v>
      </c>
      <c r="B474" s="206">
        <v>3</v>
      </c>
      <c r="C474" s="207"/>
      <c r="D474" s="207"/>
      <c r="E474" s="207"/>
      <c r="F474" s="166"/>
      <c r="G474" s="166"/>
      <c r="H474" s="166"/>
      <c r="I474" s="208" t="s">
        <v>324</v>
      </c>
      <c r="J474" s="209"/>
      <c r="K474" s="210"/>
      <c r="L474" s="210"/>
      <c r="M474" s="210"/>
      <c r="N474" s="257"/>
      <c r="O474" s="164">
        <f>SUBTOTAL(9,O475:O507)</f>
        <v>0</v>
      </c>
      <c r="P474" s="209" t="s">
        <v>371</v>
      </c>
      <c r="Q474" s="209"/>
      <c r="R474" s="210"/>
      <c r="S474" s="165">
        <f>SUBTOTAL(9,S475:S507)</f>
        <v>5.1964746000000006E-2</v>
      </c>
      <c r="T474" s="210"/>
      <c r="U474" s="165">
        <f>SUBTOTAL(9,U475:U507)</f>
        <v>0</v>
      </c>
      <c r="V474" s="211"/>
      <c r="W474" s="164">
        <f>SUBTOTAL(9,W475:W507)</f>
        <v>0</v>
      </c>
      <c r="X474" s="164">
        <f>SUBTOTAL(9,X475:X507)</f>
        <v>0</v>
      </c>
      <c r="Y474" s="162"/>
      <c r="Z474" s="5"/>
      <c r="AA474" s="8"/>
      <c r="AB474" s="8"/>
    </row>
    <row r="475" spans="1:28" ht="13" outlineLevel="3">
      <c r="A475" s="167" t="s">
        <v>325</v>
      </c>
      <c r="B475" s="212">
        <v>4</v>
      </c>
      <c r="C475" s="213"/>
      <c r="D475" s="213"/>
      <c r="E475" s="213"/>
      <c r="F475" s="171"/>
      <c r="G475" s="171"/>
      <c r="H475" s="171"/>
      <c r="I475" s="214" t="s">
        <v>326</v>
      </c>
      <c r="J475" s="215"/>
      <c r="K475" s="216"/>
      <c r="L475" s="216"/>
      <c r="M475" s="216"/>
      <c r="N475" s="258"/>
      <c r="O475" s="169">
        <f>SUBTOTAL(9,O476:O507)</f>
        <v>0</v>
      </c>
      <c r="P475" s="215" t="s">
        <v>372</v>
      </c>
      <c r="Q475" s="215"/>
      <c r="R475" s="216"/>
      <c r="S475" s="170">
        <f>SUBTOTAL(9,S476:S507)</f>
        <v>5.1964746000000006E-2</v>
      </c>
      <c r="T475" s="216"/>
      <c r="U475" s="170">
        <f>SUBTOTAL(9,U476:U507)</f>
        <v>0</v>
      </c>
      <c r="V475" s="217"/>
      <c r="W475" s="169">
        <f>SUBTOTAL(9,W476:W507)</f>
        <v>0</v>
      </c>
      <c r="X475" s="169">
        <f>SUBTOTAL(9,X476:X507)</f>
        <v>0</v>
      </c>
      <c r="Y475" s="167"/>
      <c r="Z475" s="5"/>
      <c r="AA475" s="8"/>
      <c r="AB475" s="8"/>
    </row>
    <row r="476" spans="1:28" ht="13" outlineLevel="4">
      <c r="A476" s="172" t="s">
        <v>327</v>
      </c>
      <c r="B476" s="218">
        <v>5</v>
      </c>
      <c r="C476" s="219"/>
      <c r="D476" s="219"/>
      <c r="E476" s="219"/>
      <c r="F476" s="176"/>
      <c r="G476" s="176"/>
      <c r="H476" s="176"/>
      <c r="I476" s="220" t="s">
        <v>328</v>
      </c>
      <c r="J476" s="221"/>
      <c r="K476" s="222"/>
      <c r="L476" s="222"/>
      <c r="M476" s="222"/>
      <c r="N476" s="259"/>
      <c r="O476" s="174">
        <f>SUBTOTAL(9,O477:O482)</f>
        <v>0</v>
      </c>
      <c r="P476" s="221" t="s">
        <v>373</v>
      </c>
      <c r="Q476" s="221"/>
      <c r="R476" s="222"/>
      <c r="S476" s="175">
        <f>SUBTOTAL(9,S477:S482)</f>
        <v>0</v>
      </c>
      <c r="T476" s="222"/>
      <c r="U476" s="175">
        <f>SUBTOTAL(9,U477:U482)</f>
        <v>0</v>
      </c>
      <c r="V476" s="223"/>
      <c r="W476" s="174">
        <f>SUBTOTAL(9,W477:W482)</f>
        <v>0</v>
      </c>
      <c r="X476" s="174">
        <f>SUBTOTAL(9,X477:X482)</f>
        <v>0</v>
      </c>
      <c r="Y476" s="172"/>
      <c r="Z476" s="5"/>
      <c r="AA476" s="8"/>
      <c r="AB476" s="8"/>
    </row>
    <row r="477" spans="1:28" ht="13" outlineLevel="5">
      <c r="A477" s="177" t="s">
        <v>329</v>
      </c>
      <c r="B477" s="224">
        <v>6</v>
      </c>
      <c r="C477" s="225"/>
      <c r="D477" s="225"/>
      <c r="E477" s="225"/>
      <c r="F477" s="181"/>
      <c r="G477" s="181"/>
      <c r="H477" s="181"/>
      <c r="I477" s="226" t="s">
        <v>330</v>
      </c>
      <c r="J477" s="227"/>
      <c r="K477" s="228"/>
      <c r="L477" s="228"/>
      <c r="M477" s="228"/>
      <c r="N477" s="260"/>
      <c r="O477" s="179">
        <f>SUBTOTAL(9,O478:O482)</f>
        <v>0</v>
      </c>
      <c r="P477" s="227" t="s">
        <v>374</v>
      </c>
      <c r="Q477" s="227"/>
      <c r="R477" s="228"/>
      <c r="S477" s="180">
        <f>SUBTOTAL(9,S478:S482)</f>
        <v>0</v>
      </c>
      <c r="T477" s="228"/>
      <c r="U477" s="180">
        <f>SUBTOTAL(9,U478:U482)</f>
        <v>0</v>
      </c>
      <c r="V477" s="229"/>
      <c r="W477" s="179">
        <f>SUBTOTAL(9,W478:W482)</f>
        <v>0</v>
      </c>
      <c r="X477" s="179">
        <f>SUBTOTAL(9,X478:X482)</f>
        <v>0</v>
      </c>
      <c r="Y477" s="177"/>
      <c r="Z477" s="5"/>
      <c r="AA477" s="8"/>
      <c r="AB477" s="8"/>
    </row>
    <row r="478" spans="1:28" ht="13" outlineLevel="6">
      <c r="B478" s="184"/>
      <c r="C478" s="185"/>
      <c r="D478" s="96" t="s">
        <v>776</v>
      </c>
      <c r="E478" s="96"/>
      <c r="F478" s="97"/>
      <c r="G478" s="97"/>
      <c r="H478" s="97" t="s">
        <v>777</v>
      </c>
      <c r="I478" s="98" t="s">
        <v>778</v>
      </c>
      <c r="J478" s="99" t="s">
        <v>409</v>
      </c>
      <c r="K478" s="100">
        <v>230.02260000000001</v>
      </c>
      <c r="L478" s="100">
        <v>0</v>
      </c>
      <c r="M478" s="100">
        <v>230.02260000000001</v>
      </c>
      <c r="N478" s="261"/>
      <c r="O478" s="101">
        <f>M478*N478</f>
        <v>0</v>
      </c>
      <c r="P478" s="99" t="s">
        <v>379</v>
      </c>
      <c r="Q478" s="99" t="s">
        <v>935</v>
      </c>
      <c r="R478" s="100"/>
      <c r="S478" s="100">
        <f>M478*R478</f>
        <v>0</v>
      </c>
      <c r="T478" s="100"/>
      <c r="U478" s="100">
        <f>M478*T478</f>
        <v>0</v>
      </c>
      <c r="V478" s="101">
        <v>21</v>
      </c>
      <c r="W478" s="101">
        <f>O478*(V478/100)</f>
        <v>0</v>
      </c>
      <c r="X478" s="101">
        <f>O478+W478</f>
        <v>0</v>
      </c>
      <c r="Y478" s="102">
        <v>9</v>
      </c>
      <c r="Z478" s="8"/>
      <c r="AA478" s="8"/>
      <c r="AB478" s="8"/>
    </row>
    <row r="479" spans="1:28" ht="4.5" customHeight="1" outlineLevel="6">
      <c r="B479" s="184"/>
      <c r="C479" s="186"/>
      <c r="D479" s="186"/>
      <c r="E479" s="186"/>
      <c r="F479" s="9"/>
      <c r="G479" s="9"/>
      <c r="H479" s="9"/>
      <c r="I479" s="189"/>
      <c r="J479" s="191"/>
      <c r="K479" s="147"/>
      <c r="L479" s="147"/>
      <c r="M479" s="147"/>
      <c r="N479" s="262"/>
      <c r="O479" s="141"/>
      <c r="P479" s="191"/>
      <c r="Q479" s="191"/>
      <c r="R479" s="147"/>
      <c r="S479" s="147"/>
      <c r="T479" s="147"/>
      <c r="U479" s="147"/>
      <c r="V479" s="141"/>
      <c r="W479" s="141"/>
      <c r="X479" s="141"/>
      <c r="Y479" s="9"/>
      <c r="Z479" s="8"/>
      <c r="AA479" s="8"/>
      <c r="AB479" s="8"/>
    </row>
    <row r="480" spans="1:28" ht="12" outlineLevel="7">
      <c r="A480" s="230"/>
      <c r="B480" s="231"/>
      <c r="C480" s="231"/>
      <c r="D480" s="231"/>
      <c r="E480" s="231"/>
      <c r="F480" s="232"/>
      <c r="G480" s="232"/>
      <c r="H480" s="237" t="s">
        <v>18</v>
      </c>
      <c r="I480" s="233" t="s">
        <v>779</v>
      </c>
      <c r="J480" s="234"/>
      <c r="K480" s="235"/>
      <c r="L480" s="235"/>
      <c r="M480" s="236">
        <v>230.02260000000001</v>
      </c>
      <c r="N480" s="263"/>
      <c r="O480" s="238"/>
      <c r="P480" s="234"/>
      <c r="Q480" s="234"/>
      <c r="R480" s="236"/>
      <c r="S480" s="236"/>
      <c r="T480" s="236"/>
      <c r="U480" s="236"/>
      <c r="V480" s="238"/>
      <c r="W480" s="238"/>
      <c r="X480" s="238"/>
      <c r="Y480" s="237"/>
      <c r="Z480" s="5"/>
      <c r="AA480" s="8"/>
    </row>
    <row r="481" spans="1:28" ht="7.5" customHeight="1" outlineLevel="7">
      <c r="A481" s="8"/>
      <c r="B481" s="184"/>
      <c r="C481" s="183"/>
      <c r="D481" s="183"/>
      <c r="E481" s="183"/>
      <c r="F481" s="11"/>
      <c r="G481" s="11"/>
      <c r="H481" s="11"/>
      <c r="I481" s="190"/>
      <c r="J481" s="191"/>
      <c r="K481" s="192"/>
      <c r="L481" s="192"/>
      <c r="M481" s="193"/>
      <c r="N481" s="264"/>
      <c r="O481" s="141"/>
      <c r="P481" s="191"/>
      <c r="Q481" s="191"/>
      <c r="R481" s="147"/>
      <c r="S481" s="147"/>
      <c r="T481" s="147"/>
      <c r="U481" s="147"/>
      <c r="V481" s="141"/>
      <c r="W481" s="141"/>
      <c r="X481" s="141"/>
      <c r="Y481" s="9"/>
      <c r="Z481" s="5"/>
      <c r="AA481" s="8"/>
    </row>
    <row r="482" spans="1:28" outlineLevel="6">
      <c r="B482" s="5"/>
      <c r="C482" s="5"/>
      <c r="D482" s="5"/>
      <c r="E482" s="5"/>
      <c r="F482" s="5"/>
      <c r="G482" s="5"/>
      <c r="H482" s="5"/>
      <c r="I482" s="5"/>
      <c r="J482" s="5"/>
      <c r="K482" s="5"/>
      <c r="L482" s="5"/>
      <c r="M482" s="5"/>
      <c r="N482" s="265"/>
      <c r="O482" s="8"/>
      <c r="P482" s="5"/>
      <c r="Q482" s="5"/>
      <c r="R482" s="5"/>
      <c r="S482" s="5"/>
      <c r="T482" s="5"/>
      <c r="U482" s="5"/>
      <c r="V482" s="5"/>
      <c r="W482" s="8"/>
      <c r="X482" s="8"/>
      <c r="Y482" s="8"/>
    </row>
    <row r="483" spans="1:28" ht="13" outlineLevel="4">
      <c r="A483" s="172" t="s">
        <v>331</v>
      </c>
      <c r="B483" s="218">
        <v>5</v>
      </c>
      <c r="C483" s="219"/>
      <c r="D483" s="219"/>
      <c r="E483" s="219"/>
      <c r="F483" s="176"/>
      <c r="G483" s="176"/>
      <c r="H483" s="176"/>
      <c r="I483" s="220" t="s">
        <v>245</v>
      </c>
      <c r="J483" s="221"/>
      <c r="K483" s="222"/>
      <c r="L483" s="222"/>
      <c r="M483" s="222"/>
      <c r="N483" s="259"/>
      <c r="O483" s="174">
        <f>SUBTOTAL(9,O484:O507)</f>
        <v>0</v>
      </c>
      <c r="P483" s="221" t="s">
        <v>373</v>
      </c>
      <c r="Q483" s="221"/>
      <c r="R483" s="222"/>
      <c r="S483" s="175">
        <f>SUBTOTAL(9,S484:S507)</f>
        <v>5.1964746000000006E-2</v>
      </c>
      <c r="T483" s="222"/>
      <c r="U483" s="175">
        <f>SUBTOTAL(9,U484:U507)</f>
        <v>0</v>
      </c>
      <c r="V483" s="223"/>
      <c r="W483" s="174">
        <f>SUBTOTAL(9,W484:W507)</f>
        <v>0</v>
      </c>
      <c r="X483" s="174">
        <f>SUBTOTAL(9,X484:X507)</f>
        <v>0</v>
      </c>
      <c r="Y483" s="172"/>
      <c r="Z483" s="5"/>
      <c r="AA483" s="8"/>
      <c r="AB483" s="8"/>
    </row>
    <row r="484" spans="1:28" ht="13" outlineLevel="5">
      <c r="A484" s="177" t="s">
        <v>332</v>
      </c>
      <c r="B484" s="224">
        <v>6</v>
      </c>
      <c r="C484" s="225"/>
      <c r="D484" s="225"/>
      <c r="E484" s="225"/>
      <c r="F484" s="181"/>
      <c r="G484" s="181"/>
      <c r="H484" s="181"/>
      <c r="I484" s="226" t="s">
        <v>333</v>
      </c>
      <c r="J484" s="227"/>
      <c r="K484" s="228"/>
      <c r="L484" s="228"/>
      <c r="M484" s="228"/>
      <c r="N484" s="260"/>
      <c r="O484" s="179">
        <f>SUBTOTAL(9,O485:O501)</f>
        <v>0</v>
      </c>
      <c r="P484" s="227" t="s">
        <v>374</v>
      </c>
      <c r="Q484" s="227"/>
      <c r="R484" s="228"/>
      <c r="S484" s="180">
        <f>SUBTOTAL(9,S485:S501)</f>
        <v>4.8304746000000003E-2</v>
      </c>
      <c r="T484" s="228"/>
      <c r="U484" s="180">
        <f>SUBTOTAL(9,U485:U501)</f>
        <v>0</v>
      </c>
      <c r="V484" s="229"/>
      <c r="W484" s="179">
        <f>SUBTOTAL(9,W485:W501)</f>
        <v>0</v>
      </c>
      <c r="X484" s="179">
        <f>SUBTOTAL(9,X485:X501)</f>
        <v>0</v>
      </c>
      <c r="Y484" s="177"/>
      <c r="Z484" s="5"/>
      <c r="AA484" s="8"/>
      <c r="AB484" s="8"/>
    </row>
    <row r="485" spans="1:28" ht="26" outlineLevel="6">
      <c r="B485" s="184"/>
      <c r="C485" s="185"/>
      <c r="D485" s="96" t="s">
        <v>780</v>
      </c>
      <c r="E485" s="96"/>
      <c r="F485" s="97"/>
      <c r="G485" s="97"/>
      <c r="H485" s="97" t="s">
        <v>781</v>
      </c>
      <c r="I485" s="98" t="s">
        <v>782</v>
      </c>
      <c r="J485" s="99" t="s">
        <v>409</v>
      </c>
      <c r="K485" s="100">
        <v>230.02260000000001</v>
      </c>
      <c r="L485" s="100">
        <v>0</v>
      </c>
      <c r="M485" s="100">
        <v>230.02260000000001</v>
      </c>
      <c r="N485" s="261"/>
      <c r="O485" s="101">
        <f>M485*N485</f>
        <v>0</v>
      </c>
      <c r="P485" s="99" t="s">
        <v>379</v>
      </c>
      <c r="Q485" s="99" t="s">
        <v>935</v>
      </c>
      <c r="R485" s="100">
        <v>2.1000000000000001E-4</v>
      </c>
      <c r="S485" s="100">
        <f>M485*R485</f>
        <v>4.8304746000000003E-2</v>
      </c>
      <c r="T485" s="100"/>
      <c r="U485" s="100">
        <f>M485*T485</f>
        <v>0</v>
      </c>
      <c r="V485" s="101">
        <v>21</v>
      </c>
      <c r="W485" s="101">
        <f>O485*(V485/100)</f>
        <v>0</v>
      </c>
      <c r="X485" s="101">
        <f>O485+W485</f>
        <v>0</v>
      </c>
      <c r="Y485" s="102">
        <v>9</v>
      </c>
      <c r="Z485" s="8"/>
      <c r="AA485" s="8"/>
      <c r="AB485" s="8"/>
    </row>
    <row r="486" spans="1:28" ht="4.5" customHeight="1" outlineLevel="6">
      <c r="B486" s="184"/>
      <c r="C486" s="186"/>
      <c r="D486" s="186"/>
      <c r="E486" s="186"/>
      <c r="F486" s="9"/>
      <c r="G486" s="9"/>
      <c r="H486" s="9"/>
      <c r="I486" s="189"/>
      <c r="J486" s="191"/>
      <c r="K486" s="147"/>
      <c r="L486" s="147"/>
      <c r="M486" s="147"/>
      <c r="N486" s="262"/>
      <c r="O486" s="141"/>
      <c r="P486" s="191"/>
      <c r="Q486" s="191"/>
      <c r="R486" s="147"/>
      <c r="S486" s="147"/>
      <c r="T486" s="147"/>
      <c r="U486" s="147"/>
      <c r="V486" s="141"/>
      <c r="W486" s="141"/>
      <c r="X486" s="141"/>
      <c r="Y486" s="9"/>
      <c r="Z486" s="8"/>
      <c r="AA486" s="8"/>
      <c r="AB486" s="8"/>
    </row>
    <row r="487" spans="1:28" ht="12" outlineLevel="7">
      <c r="A487" s="230"/>
      <c r="B487" s="231"/>
      <c r="C487" s="231"/>
      <c r="D487" s="231"/>
      <c r="E487" s="231"/>
      <c r="F487" s="232"/>
      <c r="G487" s="232"/>
      <c r="H487" s="237" t="s">
        <v>18</v>
      </c>
      <c r="I487" s="233" t="s">
        <v>779</v>
      </c>
      <c r="J487" s="234"/>
      <c r="K487" s="235"/>
      <c r="L487" s="235"/>
      <c r="M487" s="236">
        <v>230.02260000000001</v>
      </c>
      <c r="N487" s="263"/>
      <c r="O487" s="238"/>
      <c r="P487" s="234"/>
      <c r="Q487" s="234"/>
      <c r="R487" s="236"/>
      <c r="S487" s="236"/>
      <c r="T487" s="236"/>
      <c r="U487" s="236"/>
      <c r="V487" s="238"/>
      <c r="W487" s="238"/>
      <c r="X487" s="238"/>
      <c r="Y487" s="237"/>
      <c r="Z487" s="5"/>
      <c r="AA487" s="8"/>
    </row>
    <row r="488" spans="1:28" ht="7.5" customHeight="1" outlineLevel="7">
      <c r="A488" s="8"/>
      <c r="B488" s="184"/>
      <c r="C488" s="183"/>
      <c r="D488" s="183"/>
      <c r="E488" s="183"/>
      <c r="F488" s="11"/>
      <c r="G488" s="11"/>
      <c r="H488" s="11"/>
      <c r="I488" s="190"/>
      <c r="J488" s="191"/>
      <c r="K488" s="192"/>
      <c r="L488" s="192"/>
      <c r="M488" s="193"/>
      <c r="N488" s="264"/>
      <c r="O488" s="141"/>
      <c r="P488" s="191"/>
      <c r="Q488" s="191"/>
      <c r="R488" s="147"/>
      <c r="S488" s="147"/>
      <c r="T488" s="147"/>
      <c r="U488" s="147"/>
      <c r="V488" s="141"/>
      <c r="W488" s="141"/>
      <c r="X488" s="141"/>
      <c r="Y488" s="9"/>
      <c r="Z488" s="5"/>
      <c r="AA488" s="8"/>
    </row>
    <row r="489" spans="1:28" ht="52" outlineLevel="6">
      <c r="B489" s="184"/>
      <c r="C489" s="185"/>
      <c r="D489" s="96" t="s">
        <v>783</v>
      </c>
      <c r="E489" s="96"/>
      <c r="F489" s="97"/>
      <c r="G489" s="97"/>
      <c r="H489" s="97" t="s">
        <v>784</v>
      </c>
      <c r="I489" s="98" t="s">
        <v>785</v>
      </c>
      <c r="J489" s="99" t="s">
        <v>409</v>
      </c>
      <c r="K489" s="100">
        <v>359.82</v>
      </c>
      <c r="L489" s="100">
        <v>0</v>
      </c>
      <c r="M489" s="100">
        <v>359.82</v>
      </c>
      <c r="N489" s="261"/>
      <c r="O489" s="101">
        <f>M489*N489</f>
        <v>0</v>
      </c>
      <c r="P489" s="99" t="s">
        <v>379</v>
      </c>
      <c r="Q489" s="99" t="s">
        <v>122</v>
      </c>
      <c r="R489" s="100"/>
      <c r="S489" s="100">
        <f>M489*R489</f>
        <v>0</v>
      </c>
      <c r="T489" s="100"/>
      <c r="U489" s="100">
        <f>M489*T489</f>
        <v>0</v>
      </c>
      <c r="V489" s="101">
        <v>21</v>
      </c>
      <c r="W489" s="101">
        <f>O489*(V489/100)</f>
        <v>0</v>
      </c>
      <c r="X489" s="101">
        <f>O489+W489</f>
        <v>0</v>
      </c>
      <c r="Y489" s="102">
        <v>9</v>
      </c>
      <c r="Z489" s="8"/>
      <c r="AA489" s="8"/>
      <c r="AB489" s="8"/>
    </row>
    <row r="490" spans="1:28" ht="4.5" customHeight="1" outlineLevel="6">
      <c r="B490" s="184"/>
      <c r="C490" s="186"/>
      <c r="D490" s="186"/>
      <c r="E490" s="186"/>
      <c r="F490" s="9"/>
      <c r="G490" s="9"/>
      <c r="H490" s="9"/>
      <c r="I490" s="189"/>
      <c r="J490" s="191"/>
      <c r="K490" s="147"/>
      <c r="L490" s="147"/>
      <c r="M490" s="147"/>
      <c r="N490" s="262"/>
      <c r="O490" s="141"/>
      <c r="P490" s="191"/>
      <c r="Q490" s="191"/>
      <c r="R490" s="147"/>
      <c r="S490" s="147"/>
      <c r="T490" s="147"/>
      <c r="U490" s="147"/>
      <c r="V490" s="141"/>
      <c r="W490" s="141"/>
      <c r="X490" s="141"/>
      <c r="Y490" s="9"/>
      <c r="Z490" s="8"/>
      <c r="AA490" s="8"/>
      <c r="AB490" s="8"/>
    </row>
    <row r="491" spans="1:28" ht="12" outlineLevel="7">
      <c r="A491" s="230"/>
      <c r="B491" s="231"/>
      <c r="C491" s="231"/>
      <c r="D491" s="231"/>
      <c r="E491" s="231"/>
      <c r="F491" s="232"/>
      <c r="G491" s="232"/>
      <c r="H491" s="237" t="s">
        <v>18</v>
      </c>
      <c r="I491" s="233" t="s">
        <v>786</v>
      </c>
      <c r="J491" s="234"/>
      <c r="K491" s="235"/>
      <c r="L491" s="235"/>
      <c r="M491" s="236">
        <v>359.82</v>
      </c>
      <c r="N491" s="263"/>
      <c r="O491" s="238"/>
      <c r="P491" s="234"/>
      <c r="Q491" s="234"/>
      <c r="R491" s="236"/>
      <c r="S491" s="236"/>
      <c r="T491" s="236"/>
      <c r="U491" s="236"/>
      <c r="V491" s="238"/>
      <c r="W491" s="238"/>
      <c r="X491" s="238"/>
      <c r="Y491" s="237"/>
      <c r="Z491" s="5"/>
      <c r="AA491" s="8"/>
    </row>
    <row r="492" spans="1:28" ht="7.5" customHeight="1" outlineLevel="7">
      <c r="A492" s="8"/>
      <c r="B492" s="184"/>
      <c r="C492" s="183"/>
      <c r="D492" s="183"/>
      <c r="E492" s="183"/>
      <c r="F492" s="11"/>
      <c r="G492" s="11"/>
      <c r="H492" s="11"/>
      <c r="I492" s="190"/>
      <c r="J492" s="191"/>
      <c r="K492" s="192"/>
      <c r="L492" s="192"/>
      <c r="M492" s="193"/>
      <c r="N492" s="264"/>
      <c r="O492" s="141"/>
      <c r="P492" s="191"/>
      <c r="Q492" s="191"/>
      <c r="R492" s="147"/>
      <c r="S492" s="147"/>
      <c r="T492" s="147"/>
      <c r="U492" s="147"/>
      <c r="V492" s="141"/>
      <c r="W492" s="141"/>
      <c r="X492" s="141"/>
      <c r="Y492" s="9"/>
      <c r="Z492" s="5"/>
      <c r="AA492" s="8"/>
    </row>
    <row r="493" spans="1:28" ht="52" outlineLevel="6">
      <c r="B493" s="184"/>
      <c r="C493" s="185"/>
      <c r="D493" s="96" t="s">
        <v>787</v>
      </c>
      <c r="E493" s="96"/>
      <c r="F493" s="97"/>
      <c r="G493" s="97"/>
      <c r="H493" s="97" t="s">
        <v>788</v>
      </c>
      <c r="I493" s="98" t="s">
        <v>789</v>
      </c>
      <c r="J493" s="99" t="s">
        <v>409</v>
      </c>
      <c r="K493" s="100">
        <v>359.82</v>
      </c>
      <c r="L493" s="100"/>
      <c r="M493" s="100">
        <v>359.82</v>
      </c>
      <c r="N493" s="261"/>
      <c r="O493" s="101">
        <f>M493*N493</f>
        <v>0</v>
      </c>
      <c r="P493" s="99" t="s">
        <v>379</v>
      </c>
      <c r="Q493" s="99" t="s">
        <v>122</v>
      </c>
      <c r="R493" s="100"/>
      <c r="S493" s="100">
        <f>M493*R493</f>
        <v>0</v>
      </c>
      <c r="T493" s="100"/>
      <c r="U493" s="100">
        <f>M493*T493</f>
        <v>0</v>
      </c>
      <c r="V493" s="101">
        <v>21</v>
      </c>
      <c r="W493" s="101">
        <f>O493*(V493/100)</f>
        <v>0</v>
      </c>
      <c r="X493" s="101">
        <f>O493+W493</f>
        <v>0</v>
      </c>
      <c r="Y493" s="102">
        <v>9</v>
      </c>
      <c r="Z493" s="8"/>
      <c r="AA493" s="8"/>
      <c r="AB493" s="8"/>
    </row>
    <row r="494" spans="1:28" ht="4.5" customHeight="1" outlineLevel="6">
      <c r="B494" s="184"/>
      <c r="C494" s="186"/>
      <c r="D494" s="186"/>
      <c r="E494" s="186"/>
      <c r="F494" s="9"/>
      <c r="G494" s="9"/>
      <c r="H494" s="9"/>
      <c r="I494" s="189"/>
      <c r="J494" s="191"/>
      <c r="K494" s="147"/>
      <c r="L494" s="147"/>
      <c r="M494" s="147"/>
      <c r="N494" s="262"/>
      <c r="O494" s="141"/>
      <c r="P494" s="191"/>
      <c r="Q494" s="191"/>
      <c r="R494" s="147"/>
      <c r="S494" s="147"/>
      <c r="T494" s="147"/>
      <c r="U494" s="147"/>
      <c r="V494" s="141"/>
      <c r="W494" s="141"/>
      <c r="X494" s="141"/>
      <c r="Y494" s="9"/>
      <c r="Z494" s="8"/>
      <c r="AA494" s="8"/>
      <c r="AB494" s="8"/>
    </row>
    <row r="495" spans="1:28" ht="52" outlineLevel="6">
      <c r="B495" s="184"/>
      <c r="C495" s="185"/>
      <c r="D495" s="96" t="s">
        <v>790</v>
      </c>
      <c r="E495" s="96"/>
      <c r="F495" s="97"/>
      <c r="G495" s="97"/>
      <c r="H495" s="97" t="s">
        <v>791</v>
      </c>
      <c r="I495" s="98" t="s">
        <v>792</v>
      </c>
      <c r="J495" s="99" t="s">
        <v>409</v>
      </c>
      <c r="K495" s="100">
        <v>359.82</v>
      </c>
      <c r="L495" s="100"/>
      <c r="M495" s="100">
        <v>359.82</v>
      </c>
      <c r="N495" s="261"/>
      <c r="O495" s="101">
        <f>M495*N495</f>
        <v>0</v>
      </c>
      <c r="P495" s="99" t="s">
        <v>379</v>
      </c>
      <c r="Q495" s="99" t="s">
        <v>122</v>
      </c>
      <c r="R495" s="100"/>
      <c r="S495" s="100">
        <f>M495*R495</f>
        <v>0</v>
      </c>
      <c r="T495" s="100"/>
      <c r="U495" s="100">
        <f>M495*T495</f>
        <v>0</v>
      </c>
      <c r="V495" s="101">
        <v>21</v>
      </c>
      <c r="W495" s="101">
        <f>O495*(V495/100)</f>
        <v>0</v>
      </c>
      <c r="X495" s="101">
        <f>O495+W495</f>
        <v>0</v>
      </c>
      <c r="Y495" s="102">
        <v>9</v>
      </c>
      <c r="Z495" s="8"/>
      <c r="AA495" s="8"/>
      <c r="AB495" s="8"/>
    </row>
    <row r="496" spans="1:28" ht="4.5" customHeight="1" outlineLevel="6">
      <c r="B496" s="184"/>
      <c r="C496" s="186"/>
      <c r="D496" s="186"/>
      <c r="E496" s="186"/>
      <c r="F496" s="9"/>
      <c r="G496" s="9"/>
      <c r="H496" s="9"/>
      <c r="I496" s="189"/>
      <c r="J496" s="191"/>
      <c r="K496" s="147"/>
      <c r="L496" s="147"/>
      <c r="M496" s="147"/>
      <c r="N496" s="262"/>
      <c r="O496" s="141"/>
      <c r="P496" s="191"/>
      <c r="Q496" s="191"/>
      <c r="R496" s="147"/>
      <c r="S496" s="147"/>
      <c r="T496" s="147"/>
      <c r="U496" s="147"/>
      <c r="V496" s="141"/>
      <c r="W496" s="141"/>
      <c r="X496" s="141"/>
      <c r="Y496" s="9"/>
      <c r="Z496" s="8"/>
      <c r="AA496" s="8"/>
      <c r="AB496" s="8"/>
    </row>
    <row r="497" spans="1:28" ht="52" outlineLevel="6">
      <c r="B497" s="184"/>
      <c r="C497" s="185"/>
      <c r="D497" s="96" t="s">
        <v>793</v>
      </c>
      <c r="E497" s="96"/>
      <c r="F497" s="97"/>
      <c r="G497" s="97"/>
      <c r="H497" s="97" t="s">
        <v>794</v>
      </c>
      <c r="I497" s="98" t="s">
        <v>795</v>
      </c>
      <c r="J497" s="99" t="s">
        <v>796</v>
      </c>
      <c r="K497" s="100">
        <v>1</v>
      </c>
      <c r="L497" s="100"/>
      <c r="M497" s="100">
        <v>1</v>
      </c>
      <c r="N497" s="261"/>
      <c r="O497" s="101">
        <f>M497*N497</f>
        <v>0</v>
      </c>
      <c r="P497" s="99" t="s">
        <v>402</v>
      </c>
      <c r="Q497" s="99" t="s">
        <v>123</v>
      </c>
      <c r="R497" s="100"/>
      <c r="S497" s="100">
        <f>M497*R497</f>
        <v>0</v>
      </c>
      <c r="T497" s="100"/>
      <c r="U497" s="100">
        <f>M497*T497</f>
        <v>0</v>
      </c>
      <c r="V497" s="101">
        <v>21</v>
      </c>
      <c r="W497" s="101">
        <f>O497*(V497/100)</f>
        <v>0</v>
      </c>
      <c r="X497" s="101">
        <f>O497+W497</f>
        <v>0</v>
      </c>
      <c r="Y497" s="102"/>
      <c r="Z497" s="8"/>
      <c r="AA497" s="8"/>
      <c r="AB497" s="8"/>
    </row>
    <row r="498" spans="1:28" ht="4.5" customHeight="1" outlineLevel="6">
      <c r="B498" s="184"/>
      <c r="C498" s="186"/>
      <c r="D498" s="186"/>
      <c r="E498" s="186"/>
      <c r="F498" s="9"/>
      <c r="G498" s="9"/>
      <c r="H498" s="9"/>
      <c r="I498" s="189"/>
      <c r="J498" s="191"/>
      <c r="K498" s="147"/>
      <c r="L498" s="147"/>
      <c r="M498" s="147"/>
      <c r="N498" s="262"/>
      <c r="O498" s="141"/>
      <c r="P498" s="191"/>
      <c r="Q498" s="191"/>
      <c r="R498" s="147"/>
      <c r="S498" s="147"/>
      <c r="T498" s="147"/>
      <c r="U498" s="147"/>
      <c r="V498" s="141"/>
      <c r="W498" s="141"/>
      <c r="X498" s="141"/>
      <c r="Y498" s="9"/>
      <c r="Z498" s="8"/>
      <c r="AA498" s="8"/>
      <c r="AB498" s="8"/>
    </row>
    <row r="499" spans="1:28" ht="52" outlineLevel="6">
      <c r="B499" s="184"/>
      <c r="C499" s="185"/>
      <c r="D499" s="96" t="s">
        <v>797</v>
      </c>
      <c r="E499" s="96"/>
      <c r="F499" s="97"/>
      <c r="G499" s="97"/>
      <c r="H499" s="97" t="s">
        <v>794</v>
      </c>
      <c r="I499" s="98" t="s">
        <v>795</v>
      </c>
      <c r="J499" s="99"/>
      <c r="K499" s="100">
        <v>0</v>
      </c>
      <c r="L499" s="100"/>
      <c r="M499" s="100">
        <v>0</v>
      </c>
      <c r="N499" s="261"/>
      <c r="O499" s="101">
        <f>M499*N499</f>
        <v>0</v>
      </c>
      <c r="P499" s="99" t="s">
        <v>402</v>
      </c>
      <c r="Q499" s="99" t="s">
        <v>123</v>
      </c>
      <c r="R499" s="100"/>
      <c r="S499" s="100">
        <f>M499*R499</f>
        <v>0</v>
      </c>
      <c r="T499" s="100"/>
      <c r="U499" s="100">
        <f>M499*T499</f>
        <v>0</v>
      </c>
      <c r="V499" s="101">
        <v>21</v>
      </c>
      <c r="W499" s="101">
        <f>O499*(V499/100)</f>
        <v>0</v>
      </c>
      <c r="X499" s="101">
        <f>O499+W499</f>
        <v>0</v>
      </c>
      <c r="Y499" s="102"/>
      <c r="Z499" s="8"/>
      <c r="AA499" s="8"/>
      <c r="AB499" s="8"/>
    </row>
    <row r="500" spans="1:28" ht="4.5" customHeight="1" outlineLevel="6">
      <c r="B500" s="184"/>
      <c r="C500" s="186"/>
      <c r="D500" s="186"/>
      <c r="E500" s="186"/>
      <c r="F500" s="9"/>
      <c r="G500" s="9"/>
      <c r="H500" s="9"/>
      <c r="I500" s="189"/>
      <c r="J500" s="191"/>
      <c r="K500" s="147"/>
      <c r="L500" s="147"/>
      <c r="M500" s="147"/>
      <c r="N500" s="262"/>
      <c r="O500" s="141"/>
      <c r="P500" s="191"/>
      <c r="Q500" s="191"/>
      <c r="R500" s="147"/>
      <c r="S500" s="147"/>
      <c r="T500" s="147"/>
      <c r="U500" s="147"/>
      <c r="V500" s="141"/>
      <c r="W500" s="141"/>
      <c r="X500" s="141"/>
      <c r="Y500" s="9"/>
      <c r="Z500" s="8"/>
      <c r="AA500" s="8"/>
      <c r="AB500" s="8"/>
    </row>
    <row r="501" spans="1:28" outlineLevel="6">
      <c r="B501" s="5"/>
      <c r="C501" s="5"/>
      <c r="D501" s="5"/>
      <c r="E501" s="5"/>
      <c r="F501" s="5"/>
      <c r="G501" s="5"/>
      <c r="H501" s="5"/>
      <c r="I501" s="5"/>
      <c r="J501" s="5"/>
      <c r="K501" s="5"/>
      <c r="L501" s="5"/>
      <c r="M501" s="5"/>
      <c r="N501" s="265"/>
      <c r="O501" s="8"/>
      <c r="P501" s="5"/>
      <c r="Q501" s="5"/>
      <c r="R501" s="5"/>
      <c r="S501" s="5"/>
      <c r="T501" s="5"/>
      <c r="U501" s="5"/>
      <c r="V501" s="5"/>
      <c r="W501" s="8"/>
      <c r="X501" s="8"/>
      <c r="Y501" s="8"/>
    </row>
    <row r="502" spans="1:28" ht="13" outlineLevel="5">
      <c r="A502" s="177" t="s">
        <v>334</v>
      </c>
      <c r="B502" s="224">
        <v>6</v>
      </c>
      <c r="C502" s="225"/>
      <c r="D502" s="225"/>
      <c r="E502" s="225"/>
      <c r="F502" s="181"/>
      <c r="G502" s="181"/>
      <c r="H502" s="181"/>
      <c r="I502" s="226" t="s">
        <v>279</v>
      </c>
      <c r="J502" s="227"/>
      <c r="K502" s="228"/>
      <c r="L502" s="228"/>
      <c r="M502" s="228"/>
      <c r="N502" s="260"/>
      <c r="O502" s="179">
        <f>SUBTOTAL(9,O503:O507)</f>
        <v>0</v>
      </c>
      <c r="P502" s="227" t="s">
        <v>374</v>
      </c>
      <c r="Q502" s="227"/>
      <c r="R502" s="228"/>
      <c r="S502" s="180">
        <f>SUBTOTAL(9,S503:S507)</f>
        <v>3.6600000000000005E-3</v>
      </c>
      <c r="T502" s="228"/>
      <c r="U502" s="180">
        <f>SUBTOTAL(9,U503:U507)</f>
        <v>0</v>
      </c>
      <c r="V502" s="229"/>
      <c r="W502" s="179">
        <f>SUBTOTAL(9,W503:W507)</f>
        <v>0</v>
      </c>
      <c r="X502" s="179">
        <f>SUBTOTAL(9,X503:X507)</f>
        <v>0</v>
      </c>
      <c r="Y502" s="177"/>
      <c r="Z502" s="5"/>
      <c r="AA502" s="8"/>
      <c r="AB502" s="8"/>
    </row>
    <row r="503" spans="1:28" ht="13" outlineLevel="6">
      <c r="B503" s="184"/>
      <c r="C503" s="185"/>
      <c r="D503" s="96" t="s">
        <v>798</v>
      </c>
      <c r="E503" s="96"/>
      <c r="F503" s="97"/>
      <c r="G503" s="97"/>
      <c r="H503" s="97" t="s">
        <v>799</v>
      </c>
      <c r="I503" s="98" t="s">
        <v>800</v>
      </c>
      <c r="J503" s="99" t="s">
        <v>409</v>
      </c>
      <c r="K503" s="100">
        <v>91.5</v>
      </c>
      <c r="L503" s="100">
        <v>0</v>
      </c>
      <c r="M503" s="100">
        <v>91.5</v>
      </c>
      <c r="N503" s="261"/>
      <c r="O503" s="101">
        <f>M503*N503</f>
        <v>0</v>
      </c>
      <c r="P503" s="99" t="s">
        <v>379</v>
      </c>
      <c r="Q503" s="99" t="s">
        <v>935</v>
      </c>
      <c r="R503" s="100">
        <v>4.0000000000000003E-5</v>
      </c>
      <c r="S503" s="100">
        <f>M503*R503</f>
        <v>3.6600000000000005E-3</v>
      </c>
      <c r="T503" s="100"/>
      <c r="U503" s="100">
        <f>M503*T503</f>
        <v>0</v>
      </c>
      <c r="V503" s="101">
        <v>21</v>
      </c>
      <c r="W503" s="101">
        <f>O503*(V503/100)</f>
        <v>0</v>
      </c>
      <c r="X503" s="101">
        <f>O503+W503</f>
        <v>0</v>
      </c>
      <c r="Y503" s="102">
        <v>9</v>
      </c>
      <c r="Z503" s="8"/>
      <c r="AA503" s="8"/>
      <c r="AB503" s="8"/>
    </row>
    <row r="504" spans="1:28" ht="4.5" customHeight="1" outlineLevel="6">
      <c r="B504" s="184"/>
      <c r="C504" s="186"/>
      <c r="D504" s="186"/>
      <c r="E504" s="186"/>
      <c r="F504" s="9"/>
      <c r="G504" s="9"/>
      <c r="H504" s="9"/>
      <c r="I504" s="189"/>
      <c r="J504" s="191"/>
      <c r="K504" s="147"/>
      <c r="L504" s="147"/>
      <c r="M504" s="147"/>
      <c r="N504" s="262"/>
      <c r="O504" s="141"/>
      <c r="P504" s="191"/>
      <c r="Q504" s="191"/>
      <c r="R504" s="147"/>
      <c r="S504" s="147"/>
      <c r="T504" s="147"/>
      <c r="U504" s="147"/>
      <c r="V504" s="141"/>
      <c r="W504" s="141"/>
      <c r="X504" s="141"/>
      <c r="Y504" s="9"/>
      <c r="Z504" s="8"/>
      <c r="AA504" s="8"/>
      <c r="AB504" s="8"/>
    </row>
    <row r="505" spans="1:28" ht="12" outlineLevel="7">
      <c r="A505" s="230"/>
      <c r="B505" s="231"/>
      <c r="C505" s="231"/>
      <c r="D505" s="231"/>
      <c r="E505" s="231"/>
      <c r="F505" s="232"/>
      <c r="G505" s="232"/>
      <c r="H505" s="237" t="s">
        <v>18</v>
      </c>
      <c r="I505" s="233" t="s">
        <v>801</v>
      </c>
      <c r="J505" s="234"/>
      <c r="K505" s="235"/>
      <c r="L505" s="235"/>
      <c r="M505" s="236">
        <v>91.5</v>
      </c>
      <c r="N505" s="263"/>
      <c r="O505" s="238"/>
      <c r="P505" s="234"/>
      <c r="Q505" s="234"/>
      <c r="R505" s="236"/>
      <c r="S505" s="236"/>
      <c r="T505" s="236"/>
      <c r="U505" s="236"/>
      <c r="V505" s="238"/>
      <c r="W505" s="238"/>
      <c r="X505" s="238"/>
      <c r="Y505" s="237"/>
      <c r="Z505" s="5"/>
      <c r="AA505" s="8"/>
    </row>
    <row r="506" spans="1:28" ht="7.5" customHeight="1" outlineLevel="7">
      <c r="A506" s="8"/>
      <c r="B506" s="184"/>
      <c r="C506" s="183"/>
      <c r="D506" s="183"/>
      <c r="E506" s="183"/>
      <c r="F506" s="11"/>
      <c r="G506" s="11"/>
      <c r="H506" s="11"/>
      <c r="I506" s="190"/>
      <c r="J506" s="191"/>
      <c r="K506" s="192"/>
      <c r="L506" s="192"/>
      <c r="M506" s="193"/>
      <c r="N506" s="264"/>
      <c r="O506" s="141"/>
      <c r="P506" s="191"/>
      <c r="Q506" s="191"/>
      <c r="R506" s="147"/>
      <c r="S506" s="147"/>
      <c r="T506" s="147"/>
      <c r="U506" s="147"/>
      <c r="V506" s="141"/>
      <c r="W506" s="141"/>
      <c r="X506" s="141"/>
      <c r="Y506" s="9"/>
      <c r="Z506" s="5"/>
      <c r="AA506" s="8"/>
    </row>
    <row r="507" spans="1:28" outlineLevel="6">
      <c r="B507" s="5"/>
      <c r="C507" s="5"/>
      <c r="D507" s="5"/>
      <c r="E507" s="5"/>
      <c r="F507" s="5"/>
      <c r="G507" s="5"/>
      <c r="H507" s="5"/>
      <c r="I507" s="5"/>
      <c r="J507" s="5"/>
      <c r="K507" s="5"/>
      <c r="L507" s="5"/>
      <c r="M507" s="5"/>
      <c r="N507" s="265"/>
      <c r="O507" s="8"/>
      <c r="P507" s="5"/>
      <c r="Q507" s="5"/>
      <c r="R507" s="5"/>
      <c r="S507" s="5"/>
      <c r="T507" s="5"/>
      <c r="U507" s="5"/>
      <c r="V507" s="5"/>
      <c r="W507" s="8"/>
      <c r="X507" s="8"/>
      <c r="Y507" s="8"/>
    </row>
    <row r="508" spans="1:28" ht="15" outlineLevel="1">
      <c r="A508" s="157" t="s">
        <v>335</v>
      </c>
      <c r="B508" s="200">
        <v>2</v>
      </c>
      <c r="C508" s="201"/>
      <c r="D508" s="201"/>
      <c r="E508" s="201"/>
      <c r="F508" s="161"/>
      <c r="G508" s="161"/>
      <c r="H508" s="161"/>
      <c r="I508" s="202" t="s">
        <v>336</v>
      </c>
      <c r="J508" s="203"/>
      <c r="K508" s="204"/>
      <c r="L508" s="204"/>
      <c r="M508" s="204"/>
      <c r="N508" s="256"/>
      <c r="O508" s="159">
        <f>SUBTOTAL(9,O509:O583)</f>
        <v>0</v>
      </c>
      <c r="P508" s="203" t="s">
        <v>370</v>
      </c>
      <c r="Q508" s="203"/>
      <c r="R508" s="204"/>
      <c r="S508" s="160">
        <f>SUBTOTAL(9,S509:S583)</f>
        <v>0</v>
      </c>
      <c r="T508" s="204"/>
      <c r="U508" s="160">
        <f>SUBTOTAL(9,U509:U583)</f>
        <v>0</v>
      </c>
      <c r="V508" s="205"/>
      <c r="W508" s="159">
        <f>SUBTOTAL(9,W509:W583)</f>
        <v>0</v>
      </c>
      <c r="X508" s="159">
        <f>SUBTOTAL(9,X509:X583)</f>
        <v>0</v>
      </c>
      <c r="Y508" s="157"/>
      <c r="Z508" s="5"/>
      <c r="AA508" s="8"/>
      <c r="AB508" s="8"/>
    </row>
    <row r="509" spans="1:28" ht="14" outlineLevel="2">
      <c r="A509" s="162" t="s">
        <v>337</v>
      </c>
      <c r="B509" s="206">
        <v>3</v>
      </c>
      <c r="C509" s="207"/>
      <c r="D509" s="207"/>
      <c r="E509" s="207"/>
      <c r="F509" s="166"/>
      <c r="G509" s="166"/>
      <c r="H509" s="166"/>
      <c r="I509" s="208" t="s">
        <v>338</v>
      </c>
      <c r="J509" s="209"/>
      <c r="K509" s="210"/>
      <c r="L509" s="210"/>
      <c r="M509" s="210"/>
      <c r="N509" s="257"/>
      <c r="O509" s="164">
        <f>SUBTOTAL(9,O510:O583)</f>
        <v>0</v>
      </c>
      <c r="P509" s="209" t="s">
        <v>371</v>
      </c>
      <c r="Q509" s="209"/>
      <c r="R509" s="210"/>
      <c r="S509" s="165">
        <f>SUBTOTAL(9,S510:S583)</f>
        <v>0</v>
      </c>
      <c r="T509" s="210"/>
      <c r="U509" s="165">
        <f>SUBTOTAL(9,U510:U583)</f>
        <v>0</v>
      </c>
      <c r="V509" s="211"/>
      <c r="W509" s="164">
        <f>SUBTOTAL(9,W510:W583)</f>
        <v>0</v>
      </c>
      <c r="X509" s="164">
        <f>SUBTOTAL(9,X510:X583)</f>
        <v>0</v>
      </c>
      <c r="Y509" s="162"/>
      <c r="Z509" s="5"/>
      <c r="AA509" s="8"/>
      <c r="AB509" s="8"/>
    </row>
    <row r="510" spans="1:28" ht="13" outlineLevel="3">
      <c r="A510" s="167" t="s">
        <v>339</v>
      </c>
      <c r="B510" s="212">
        <v>4</v>
      </c>
      <c r="C510" s="213"/>
      <c r="D510" s="213"/>
      <c r="E510" s="213"/>
      <c r="F510" s="171"/>
      <c r="G510" s="171"/>
      <c r="H510" s="171"/>
      <c r="I510" s="214" t="s">
        <v>340</v>
      </c>
      <c r="J510" s="215"/>
      <c r="K510" s="216"/>
      <c r="L510" s="216"/>
      <c r="M510" s="216"/>
      <c r="N510" s="258"/>
      <c r="O510" s="169">
        <f>SUBTOTAL(9,O511:O583)</f>
        <v>0</v>
      </c>
      <c r="P510" s="215" t="s">
        <v>372</v>
      </c>
      <c r="Q510" s="215"/>
      <c r="R510" s="216"/>
      <c r="S510" s="170">
        <f>SUBTOTAL(9,S511:S583)</f>
        <v>0</v>
      </c>
      <c r="T510" s="216"/>
      <c r="U510" s="170">
        <f>SUBTOTAL(9,U511:U583)</f>
        <v>0</v>
      </c>
      <c r="V510" s="217"/>
      <c r="W510" s="169">
        <f>SUBTOTAL(9,W511:W583)</f>
        <v>0</v>
      </c>
      <c r="X510" s="169">
        <f>SUBTOTAL(9,X511:X583)</f>
        <v>0</v>
      </c>
      <c r="Y510" s="167"/>
      <c r="Z510" s="5"/>
      <c r="AA510" s="8"/>
      <c r="AB510" s="8"/>
    </row>
    <row r="511" spans="1:28" ht="13" outlineLevel="4">
      <c r="A511" s="172" t="s">
        <v>341</v>
      </c>
      <c r="B511" s="218">
        <v>5</v>
      </c>
      <c r="C511" s="219"/>
      <c r="D511" s="219"/>
      <c r="E511" s="219"/>
      <c r="F511" s="176"/>
      <c r="G511" s="176"/>
      <c r="H511" s="176"/>
      <c r="I511" s="220" t="s">
        <v>342</v>
      </c>
      <c r="J511" s="221"/>
      <c r="K511" s="222"/>
      <c r="L511" s="222"/>
      <c r="M511" s="222"/>
      <c r="N511" s="259"/>
      <c r="O511" s="174">
        <f>SUBTOTAL(9,O512:O583)</f>
        <v>0</v>
      </c>
      <c r="P511" s="221" t="s">
        <v>373</v>
      </c>
      <c r="Q511" s="221"/>
      <c r="R511" s="222"/>
      <c r="S511" s="175">
        <f>SUBTOTAL(9,S512:S583)</f>
        <v>0</v>
      </c>
      <c r="T511" s="222"/>
      <c r="U511" s="175">
        <f>SUBTOTAL(9,U512:U583)</f>
        <v>0</v>
      </c>
      <c r="V511" s="223"/>
      <c r="W511" s="174">
        <f>SUBTOTAL(9,W512:W583)</f>
        <v>0</v>
      </c>
      <c r="X511" s="174">
        <f>SUBTOTAL(9,X512:X583)</f>
        <v>0</v>
      </c>
      <c r="Y511" s="172"/>
      <c r="Z511" s="5"/>
      <c r="AA511" s="8"/>
      <c r="AB511" s="8"/>
    </row>
    <row r="512" spans="1:28" ht="13" outlineLevel="5">
      <c r="A512" s="177" t="s">
        <v>343</v>
      </c>
      <c r="B512" s="224">
        <v>6</v>
      </c>
      <c r="C512" s="225"/>
      <c r="D512" s="225"/>
      <c r="E512" s="225"/>
      <c r="F512" s="181"/>
      <c r="G512" s="181"/>
      <c r="H512" s="181"/>
      <c r="I512" s="226" t="s">
        <v>344</v>
      </c>
      <c r="J512" s="227"/>
      <c r="K512" s="228"/>
      <c r="L512" s="228"/>
      <c r="M512" s="228"/>
      <c r="N512" s="260"/>
      <c r="O512" s="179">
        <f>SUBTOTAL(9,O513:O551)</f>
        <v>0</v>
      </c>
      <c r="P512" s="227" t="s">
        <v>374</v>
      </c>
      <c r="Q512" s="227"/>
      <c r="R512" s="228"/>
      <c r="S512" s="180">
        <f>SUBTOTAL(9,S513:S551)</f>
        <v>0</v>
      </c>
      <c r="T512" s="228"/>
      <c r="U512" s="180">
        <f>SUBTOTAL(9,U513:U551)</f>
        <v>0</v>
      </c>
      <c r="V512" s="229"/>
      <c r="W512" s="179">
        <f>SUBTOTAL(9,W513:W551)</f>
        <v>0</v>
      </c>
      <c r="X512" s="179">
        <f>SUBTOTAL(9,X513:X551)</f>
        <v>0</v>
      </c>
      <c r="Y512" s="177"/>
      <c r="Z512" s="5"/>
      <c r="AA512" s="8"/>
      <c r="AB512" s="8"/>
    </row>
    <row r="513" spans="2:28" ht="13" outlineLevel="6">
      <c r="B513" s="184"/>
      <c r="C513" s="185"/>
      <c r="D513" s="96" t="s">
        <v>802</v>
      </c>
      <c r="E513" s="96"/>
      <c r="F513" s="97"/>
      <c r="G513" s="97"/>
      <c r="H513" s="97" t="s">
        <v>803</v>
      </c>
      <c r="I513" s="98" t="s">
        <v>804</v>
      </c>
      <c r="J513" s="99" t="s">
        <v>428</v>
      </c>
      <c r="K513" s="100">
        <v>25.7</v>
      </c>
      <c r="L513" s="100">
        <v>0</v>
      </c>
      <c r="M513" s="100">
        <v>25.7</v>
      </c>
      <c r="N513" s="261"/>
      <c r="O513" s="101">
        <f>M513*N513</f>
        <v>0</v>
      </c>
      <c r="P513" s="99" t="s">
        <v>402</v>
      </c>
      <c r="Q513" s="99" t="s">
        <v>123</v>
      </c>
      <c r="R513" s="100"/>
      <c r="S513" s="100">
        <f>M513*R513</f>
        <v>0</v>
      </c>
      <c r="T513" s="100"/>
      <c r="U513" s="100">
        <f>M513*T513</f>
        <v>0</v>
      </c>
      <c r="V513" s="101">
        <v>21</v>
      </c>
      <c r="W513" s="101">
        <f>O513*(V513/100)</f>
        <v>0</v>
      </c>
      <c r="X513" s="101">
        <f>O513+W513</f>
        <v>0</v>
      </c>
      <c r="Y513" s="102"/>
      <c r="Z513" s="8"/>
      <c r="AA513" s="8"/>
      <c r="AB513" s="8"/>
    </row>
    <row r="514" spans="2:28" ht="4.5" customHeight="1" outlineLevel="6">
      <c r="B514" s="184"/>
      <c r="C514" s="186"/>
      <c r="D514" s="186"/>
      <c r="E514" s="186"/>
      <c r="F514" s="9"/>
      <c r="G514" s="9"/>
      <c r="H514" s="9"/>
      <c r="I514" s="189"/>
      <c r="J514" s="191"/>
      <c r="K514" s="147"/>
      <c r="L514" s="147"/>
      <c r="M514" s="147"/>
      <c r="N514" s="262"/>
      <c r="O514" s="141"/>
      <c r="P514" s="191"/>
      <c r="Q514" s="191"/>
      <c r="R514" s="147"/>
      <c r="S514" s="147"/>
      <c r="T514" s="147"/>
      <c r="U514" s="147"/>
      <c r="V514" s="141"/>
      <c r="W514" s="141"/>
      <c r="X514" s="141"/>
      <c r="Y514" s="9"/>
      <c r="Z514" s="8"/>
      <c r="AA514" s="8"/>
      <c r="AB514" s="8"/>
    </row>
    <row r="515" spans="2:28" ht="13" outlineLevel="6">
      <c r="B515" s="184"/>
      <c r="C515" s="185"/>
      <c r="D515" s="96" t="s">
        <v>805</v>
      </c>
      <c r="E515" s="96"/>
      <c r="F515" s="97"/>
      <c r="G515" s="97"/>
      <c r="H515" s="97" t="s">
        <v>806</v>
      </c>
      <c r="I515" s="98" t="s">
        <v>807</v>
      </c>
      <c r="J515" s="99" t="s">
        <v>428</v>
      </c>
      <c r="K515" s="100">
        <v>53.4</v>
      </c>
      <c r="L515" s="100">
        <v>0</v>
      </c>
      <c r="M515" s="100">
        <v>53.4</v>
      </c>
      <c r="N515" s="261"/>
      <c r="O515" s="101">
        <f>M515*N515</f>
        <v>0</v>
      </c>
      <c r="P515" s="99" t="s">
        <v>402</v>
      </c>
      <c r="Q515" s="99" t="s">
        <v>123</v>
      </c>
      <c r="R515" s="100"/>
      <c r="S515" s="100">
        <f>M515*R515</f>
        <v>0</v>
      </c>
      <c r="T515" s="100"/>
      <c r="U515" s="100">
        <f>M515*T515</f>
        <v>0</v>
      </c>
      <c r="V515" s="101">
        <v>21</v>
      </c>
      <c r="W515" s="101">
        <f>O515*(V515/100)</f>
        <v>0</v>
      </c>
      <c r="X515" s="101">
        <f>O515+W515</f>
        <v>0</v>
      </c>
      <c r="Y515" s="102"/>
      <c r="Z515" s="8"/>
      <c r="AA515" s="8"/>
      <c r="AB515" s="8"/>
    </row>
    <row r="516" spans="2:28" ht="4.5" customHeight="1" outlineLevel="6">
      <c r="B516" s="184"/>
      <c r="C516" s="186"/>
      <c r="D516" s="186"/>
      <c r="E516" s="186"/>
      <c r="F516" s="9"/>
      <c r="G516" s="9"/>
      <c r="H516" s="9"/>
      <c r="I516" s="189"/>
      <c r="J516" s="191"/>
      <c r="K516" s="147"/>
      <c r="L516" s="147"/>
      <c r="M516" s="147"/>
      <c r="N516" s="262"/>
      <c r="O516" s="141"/>
      <c r="P516" s="191"/>
      <c r="Q516" s="191"/>
      <c r="R516" s="147"/>
      <c r="S516" s="147"/>
      <c r="T516" s="147"/>
      <c r="U516" s="147"/>
      <c r="V516" s="141"/>
      <c r="W516" s="141"/>
      <c r="X516" s="141"/>
      <c r="Y516" s="9"/>
      <c r="Z516" s="8"/>
      <c r="AA516" s="8"/>
      <c r="AB516" s="8"/>
    </row>
    <row r="517" spans="2:28" ht="13" outlineLevel="6">
      <c r="B517" s="184"/>
      <c r="C517" s="185"/>
      <c r="D517" s="96" t="s">
        <v>808</v>
      </c>
      <c r="E517" s="96"/>
      <c r="F517" s="97"/>
      <c r="G517" s="97"/>
      <c r="H517" s="97" t="s">
        <v>809</v>
      </c>
      <c r="I517" s="98" t="s">
        <v>810</v>
      </c>
      <c r="J517" s="99" t="s">
        <v>428</v>
      </c>
      <c r="K517" s="100">
        <v>70.5</v>
      </c>
      <c r="L517" s="100">
        <v>0</v>
      </c>
      <c r="M517" s="100">
        <v>70.5</v>
      </c>
      <c r="N517" s="261"/>
      <c r="O517" s="101">
        <f>M517*N517</f>
        <v>0</v>
      </c>
      <c r="P517" s="99" t="s">
        <v>402</v>
      </c>
      <c r="Q517" s="99" t="s">
        <v>123</v>
      </c>
      <c r="R517" s="100"/>
      <c r="S517" s="100">
        <f>M517*R517</f>
        <v>0</v>
      </c>
      <c r="T517" s="100"/>
      <c r="U517" s="100">
        <f>M517*T517</f>
        <v>0</v>
      </c>
      <c r="V517" s="101">
        <v>21</v>
      </c>
      <c r="W517" s="101">
        <f>O517*(V517/100)</f>
        <v>0</v>
      </c>
      <c r="X517" s="101">
        <f>O517+W517</f>
        <v>0</v>
      </c>
      <c r="Y517" s="102"/>
      <c r="Z517" s="8"/>
      <c r="AA517" s="8"/>
      <c r="AB517" s="8"/>
    </row>
    <row r="518" spans="2:28" ht="4.5" customHeight="1" outlineLevel="6">
      <c r="B518" s="184"/>
      <c r="C518" s="186"/>
      <c r="D518" s="186"/>
      <c r="E518" s="186"/>
      <c r="F518" s="9"/>
      <c r="G518" s="9"/>
      <c r="H518" s="9"/>
      <c r="I518" s="189"/>
      <c r="J518" s="191"/>
      <c r="K518" s="147"/>
      <c r="L518" s="147"/>
      <c r="M518" s="147"/>
      <c r="N518" s="262"/>
      <c r="O518" s="141"/>
      <c r="P518" s="191"/>
      <c r="Q518" s="191"/>
      <c r="R518" s="147"/>
      <c r="S518" s="147"/>
      <c r="T518" s="147"/>
      <c r="U518" s="147"/>
      <c r="V518" s="141"/>
      <c r="W518" s="141"/>
      <c r="X518" s="141"/>
      <c r="Y518" s="9"/>
      <c r="Z518" s="8"/>
      <c r="AA518" s="8"/>
      <c r="AB518" s="8"/>
    </row>
    <row r="519" spans="2:28" ht="13" outlineLevel="6">
      <c r="B519" s="184"/>
      <c r="C519" s="185"/>
      <c r="D519" s="96" t="s">
        <v>811</v>
      </c>
      <c r="E519" s="96"/>
      <c r="F519" s="97"/>
      <c r="G519" s="97"/>
      <c r="H519" s="97" t="s">
        <v>812</v>
      </c>
      <c r="I519" s="98" t="s">
        <v>813</v>
      </c>
      <c r="J519" s="99" t="s">
        <v>501</v>
      </c>
      <c r="K519" s="100">
        <v>9</v>
      </c>
      <c r="L519" s="100">
        <v>0</v>
      </c>
      <c r="M519" s="100">
        <v>9</v>
      </c>
      <c r="N519" s="261"/>
      <c r="O519" s="101">
        <f>M519*N519</f>
        <v>0</v>
      </c>
      <c r="P519" s="99" t="s">
        <v>402</v>
      </c>
      <c r="Q519" s="99" t="s">
        <v>123</v>
      </c>
      <c r="R519" s="100"/>
      <c r="S519" s="100">
        <f>M519*R519</f>
        <v>0</v>
      </c>
      <c r="T519" s="100"/>
      <c r="U519" s="100">
        <f>M519*T519</f>
        <v>0</v>
      </c>
      <c r="V519" s="101">
        <v>21</v>
      </c>
      <c r="W519" s="101">
        <f>O519*(V519/100)</f>
        <v>0</v>
      </c>
      <c r="X519" s="101">
        <f>O519+W519</f>
        <v>0</v>
      </c>
      <c r="Y519" s="102"/>
      <c r="Z519" s="8"/>
      <c r="AA519" s="8"/>
      <c r="AB519" s="8"/>
    </row>
    <row r="520" spans="2:28" ht="4.5" customHeight="1" outlineLevel="6">
      <c r="B520" s="184"/>
      <c r="C520" s="186"/>
      <c r="D520" s="186"/>
      <c r="E520" s="186"/>
      <c r="F520" s="9"/>
      <c r="G520" s="9"/>
      <c r="H520" s="9"/>
      <c r="I520" s="189"/>
      <c r="J520" s="191"/>
      <c r="K520" s="147"/>
      <c r="L520" s="147"/>
      <c r="M520" s="147"/>
      <c r="N520" s="262"/>
      <c r="O520" s="141"/>
      <c r="P520" s="191"/>
      <c r="Q520" s="191"/>
      <c r="R520" s="147"/>
      <c r="S520" s="147"/>
      <c r="T520" s="147"/>
      <c r="U520" s="147"/>
      <c r="V520" s="141"/>
      <c r="W520" s="141"/>
      <c r="X520" s="141"/>
      <c r="Y520" s="9"/>
      <c r="Z520" s="8"/>
      <c r="AA520" s="8"/>
      <c r="AB520" s="8"/>
    </row>
    <row r="521" spans="2:28" ht="13" outlineLevel="6">
      <c r="B521" s="184"/>
      <c r="C521" s="185"/>
      <c r="D521" s="96" t="s">
        <v>814</v>
      </c>
      <c r="E521" s="96"/>
      <c r="F521" s="97"/>
      <c r="G521" s="97"/>
      <c r="H521" s="97" t="s">
        <v>815</v>
      </c>
      <c r="I521" s="98" t="s">
        <v>816</v>
      </c>
      <c r="J521" s="99" t="s">
        <v>501</v>
      </c>
      <c r="K521" s="100">
        <v>6</v>
      </c>
      <c r="L521" s="100">
        <v>0</v>
      </c>
      <c r="M521" s="100">
        <v>6</v>
      </c>
      <c r="N521" s="261"/>
      <c r="O521" s="101">
        <f>M521*N521</f>
        <v>0</v>
      </c>
      <c r="P521" s="99" t="s">
        <v>402</v>
      </c>
      <c r="Q521" s="99" t="s">
        <v>123</v>
      </c>
      <c r="R521" s="100"/>
      <c r="S521" s="100">
        <f>M521*R521</f>
        <v>0</v>
      </c>
      <c r="T521" s="100"/>
      <c r="U521" s="100">
        <f>M521*T521</f>
        <v>0</v>
      </c>
      <c r="V521" s="101">
        <v>21</v>
      </c>
      <c r="W521" s="101">
        <f>O521*(V521/100)</f>
        <v>0</v>
      </c>
      <c r="X521" s="101">
        <f>O521+W521</f>
        <v>0</v>
      </c>
      <c r="Y521" s="102"/>
      <c r="Z521" s="8"/>
      <c r="AA521" s="8"/>
      <c r="AB521" s="8"/>
    </row>
    <row r="522" spans="2:28" ht="4.5" customHeight="1" outlineLevel="6">
      <c r="B522" s="184"/>
      <c r="C522" s="186"/>
      <c r="D522" s="186"/>
      <c r="E522" s="186"/>
      <c r="F522" s="9"/>
      <c r="G522" s="9"/>
      <c r="H522" s="9"/>
      <c r="I522" s="189"/>
      <c r="J522" s="191"/>
      <c r="K522" s="147"/>
      <c r="L522" s="147"/>
      <c r="M522" s="147"/>
      <c r="N522" s="262"/>
      <c r="O522" s="141"/>
      <c r="P522" s="191"/>
      <c r="Q522" s="191"/>
      <c r="R522" s="147"/>
      <c r="S522" s="147"/>
      <c r="T522" s="147"/>
      <c r="U522" s="147"/>
      <c r="V522" s="141"/>
      <c r="W522" s="141"/>
      <c r="X522" s="141"/>
      <c r="Y522" s="9"/>
      <c r="Z522" s="8"/>
      <c r="AA522" s="8"/>
      <c r="AB522" s="8"/>
    </row>
    <row r="523" spans="2:28" ht="13" outlineLevel="6">
      <c r="B523" s="184"/>
      <c r="C523" s="185"/>
      <c r="D523" s="96" t="s">
        <v>817</v>
      </c>
      <c r="E523" s="96"/>
      <c r="F523" s="97"/>
      <c r="G523" s="97"/>
      <c r="H523" s="97" t="s">
        <v>818</v>
      </c>
      <c r="I523" s="98" t="s">
        <v>819</v>
      </c>
      <c r="J523" s="99" t="s">
        <v>428</v>
      </c>
      <c r="K523" s="100">
        <v>1</v>
      </c>
      <c r="L523" s="100">
        <v>0</v>
      </c>
      <c r="M523" s="100">
        <v>1</v>
      </c>
      <c r="N523" s="261"/>
      <c r="O523" s="101">
        <f>M523*N523</f>
        <v>0</v>
      </c>
      <c r="P523" s="99" t="s">
        <v>402</v>
      </c>
      <c r="Q523" s="99" t="s">
        <v>123</v>
      </c>
      <c r="R523" s="100"/>
      <c r="S523" s="100">
        <f>M523*R523</f>
        <v>0</v>
      </c>
      <c r="T523" s="100"/>
      <c r="U523" s="100">
        <f>M523*T523</f>
        <v>0</v>
      </c>
      <c r="V523" s="101">
        <v>21</v>
      </c>
      <c r="W523" s="101">
        <f>O523*(V523/100)</f>
        <v>0</v>
      </c>
      <c r="X523" s="101">
        <f>O523+W523</f>
        <v>0</v>
      </c>
      <c r="Y523" s="102"/>
      <c r="Z523" s="8"/>
      <c r="AA523" s="8"/>
      <c r="AB523" s="8"/>
    </row>
    <row r="524" spans="2:28" ht="4.5" customHeight="1" outlineLevel="6">
      <c r="B524" s="184"/>
      <c r="C524" s="186"/>
      <c r="D524" s="186"/>
      <c r="E524" s="186"/>
      <c r="F524" s="9"/>
      <c r="G524" s="9"/>
      <c r="H524" s="9"/>
      <c r="I524" s="189"/>
      <c r="J524" s="191"/>
      <c r="K524" s="147"/>
      <c r="L524" s="147"/>
      <c r="M524" s="147"/>
      <c r="N524" s="262"/>
      <c r="O524" s="141"/>
      <c r="P524" s="191"/>
      <c r="Q524" s="191"/>
      <c r="R524" s="147"/>
      <c r="S524" s="147"/>
      <c r="T524" s="147"/>
      <c r="U524" s="147"/>
      <c r="V524" s="141"/>
      <c r="W524" s="141"/>
      <c r="X524" s="141"/>
      <c r="Y524" s="9"/>
      <c r="Z524" s="8"/>
      <c r="AA524" s="8"/>
      <c r="AB524" s="8"/>
    </row>
    <row r="525" spans="2:28" ht="13" outlineLevel="6">
      <c r="B525" s="184"/>
      <c r="C525" s="185"/>
      <c r="D525" s="96" t="s">
        <v>820</v>
      </c>
      <c r="E525" s="96"/>
      <c r="F525" s="97"/>
      <c r="G525" s="97"/>
      <c r="H525" s="97" t="s">
        <v>821</v>
      </c>
      <c r="I525" s="98" t="s">
        <v>822</v>
      </c>
      <c r="J525" s="99" t="s">
        <v>501</v>
      </c>
      <c r="K525" s="100">
        <v>2</v>
      </c>
      <c r="L525" s="100">
        <v>0</v>
      </c>
      <c r="M525" s="100">
        <v>2</v>
      </c>
      <c r="N525" s="261"/>
      <c r="O525" s="101">
        <f>M525*N525</f>
        <v>0</v>
      </c>
      <c r="P525" s="99" t="s">
        <v>402</v>
      </c>
      <c r="Q525" s="99" t="s">
        <v>123</v>
      </c>
      <c r="R525" s="100"/>
      <c r="S525" s="100">
        <f>M525*R525</f>
        <v>0</v>
      </c>
      <c r="T525" s="100"/>
      <c r="U525" s="100">
        <f>M525*T525</f>
        <v>0</v>
      </c>
      <c r="V525" s="101">
        <v>21</v>
      </c>
      <c r="W525" s="101">
        <f>O525*(V525/100)</f>
        <v>0</v>
      </c>
      <c r="X525" s="101">
        <f>O525+W525</f>
        <v>0</v>
      </c>
      <c r="Y525" s="102"/>
      <c r="Z525" s="8"/>
      <c r="AA525" s="8"/>
      <c r="AB525" s="8"/>
    </row>
    <row r="526" spans="2:28" ht="4.5" customHeight="1" outlineLevel="6">
      <c r="B526" s="184"/>
      <c r="C526" s="186"/>
      <c r="D526" s="186"/>
      <c r="E526" s="186"/>
      <c r="F526" s="9"/>
      <c r="G526" s="9"/>
      <c r="H526" s="9"/>
      <c r="I526" s="189"/>
      <c r="J526" s="191"/>
      <c r="K526" s="147"/>
      <c r="L526" s="147"/>
      <c r="M526" s="147"/>
      <c r="N526" s="262"/>
      <c r="O526" s="141"/>
      <c r="P526" s="191"/>
      <c r="Q526" s="191"/>
      <c r="R526" s="147"/>
      <c r="S526" s="147"/>
      <c r="T526" s="147"/>
      <c r="U526" s="147"/>
      <c r="V526" s="141"/>
      <c r="W526" s="141"/>
      <c r="X526" s="141"/>
      <c r="Y526" s="9"/>
      <c r="Z526" s="8"/>
      <c r="AA526" s="8"/>
      <c r="AB526" s="8"/>
    </row>
    <row r="527" spans="2:28" ht="13" outlineLevel="6">
      <c r="B527" s="184"/>
      <c r="C527" s="185"/>
      <c r="D527" s="96" t="s">
        <v>823</v>
      </c>
      <c r="E527" s="96"/>
      <c r="F527" s="97"/>
      <c r="G527" s="97"/>
      <c r="H527" s="97" t="s">
        <v>824</v>
      </c>
      <c r="I527" s="98" t="s">
        <v>825</v>
      </c>
      <c r="J527" s="99" t="s">
        <v>501</v>
      </c>
      <c r="K527" s="100">
        <v>2</v>
      </c>
      <c r="L527" s="100">
        <v>0</v>
      </c>
      <c r="M527" s="100">
        <v>2</v>
      </c>
      <c r="N527" s="261"/>
      <c r="O527" s="101">
        <f>M527*N527</f>
        <v>0</v>
      </c>
      <c r="P527" s="99" t="s">
        <v>402</v>
      </c>
      <c r="Q527" s="99" t="s">
        <v>123</v>
      </c>
      <c r="R527" s="100"/>
      <c r="S527" s="100">
        <f>M527*R527</f>
        <v>0</v>
      </c>
      <c r="T527" s="100"/>
      <c r="U527" s="100">
        <f>M527*T527</f>
        <v>0</v>
      </c>
      <c r="V527" s="101">
        <v>21</v>
      </c>
      <c r="W527" s="101">
        <f>O527*(V527/100)</f>
        <v>0</v>
      </c>
      <c r="X527" s="101">
        <f>O527+W527</f>
        <v>0</v>
      </c>
      <c r="Y527" s="102"/>
      <c r="Z527" s="8"/>
      <c r="AA527" s="8"/>
      <c r="AB527" s="8"/>
    </row>
    <row r="528" spans="2:28" ht="4.5" customHeight="1" outlineLevel="6">
      <c r="B528" s="184"/>
      <c r="C528" s="186"/>
      <c r="D528" s="186"/>
      <c r="E528" s="186"/>
      <c r="F528" s="9"/>
      <c r="G528" s="9"/>
      <c r="H528" s="9"/>
      <c r="I528" s="189"/>
      <c r="J528" s="191"/>
      <c r="K528" s="147"/>
      <c r="L528" s="147"/>
      <c r="M528" s="147"/>
      <c r="N528" s="262"/>
      <c r="O528" s="141"/>
      <c r="P528" s="191"/>
      <c r="Q528" s="191"/>
      <c r="R528" s="147"/>
      <c r="S528" s="147"/>
      <c r="T528" s="147"/>
      <c r="U528" s="147"/>
      <c r="V528" s="141"/>
      <c r="W528" s="141"/>
      <c r="X528" s="141"/>
      <c r="Y528" s="9"/>
      <c r="Z528" s="8"/>
      <c r="AA528" s="8"/>
      <c r="AB528" s="8"/>
    </row>
    <row r="529" spans="2:28" ht="13" outlineLevel="6">
      <c r="B529" s="184"/>
      <c r="C529" s="185"/>
      <c r="D529" s="96" t="s">
        <v>826</v>
      </c>
      <c r="E529" s="96"/>
      <c r="F529" s="97"/>
      <c r="G529" s="97"/>
      <c r="H529" s="97" t="s">
        <v>827</v>
      </c>
      <c r="I529" s="98" t="s">
        <v>828</v>
      </c>
      <c r="J529" s="99" t="s">
        <v>501</v>
      </c>
      <c r="K529" s="100">
        <v>1</v>
      </c>
      <c r="L529" s="100">
        <v>0</v>
      </c>
      <c r="M529" s="100">
        <v>1</v>
      </c>
      <c r="N529" s="261"/>
      <c r="O529" s="101">
        <f>M529*N529</f>
        <v>0</v>
      </c>
      <c r="P529" s="99" t="s">
        <v>402</v>
      </c>
      <c r="Q529" s="99" t="s">
        <v>123</v>
      </c>
      <c r="R529" s="100"/>
      <c r="S529" s="100">
        <f>M529*R529</f>
        <v>0</v>
      </c>
      <c r="T529" s="100"/>
      <c r="U529" s="100">
        <f>M529*T529</f>
        <v>0</v>
      </c>
      <c r="V529" s="101">
        <v>21</v>
      </c>
      <c r="W529" s="101">
        <f>O529*(V529/100)</f>
        <v>0</v>
      </c>
      <c r="X529" s="101">
        <f>O529+W529</f>
        <v>0</v>
      </c>
      <c r="Y529" s="102"/>
      <c r="Z529" s="8"/>
      <c r="AA529" s="8"/>
      <c r="AB529" s="8"/>
    </row>
    <row r="530" spans="2:28" ht="4.5" customHeight="1" outlineLevel="6">
      <c r="B530" s="184"/>
      <c r="C530" s="186"/>
      <c r="D530" s="186"/>
      <c r="E530" s="186"/>
      <c r="F530" s="9"/>
      <c r="G530" s="9"/>
      <c r="H530" s="9"/>
      <c r="I530" s="189"/>
      <c r="J530" s="191"/>
      <c r="K530" s="147"/>
      <c r="L530" s="147"/>
      <c r="M530" s="147"/>
      <c r="N530" s="262"/>
      <c r="O530" s="141"/>
      <c r="P530" s="191"/>
      <c r="Q530" s="191"/>
      <c r="R530" s="147"/>
      <c r="S530" s="147"/>
      <c r="T530" s="147"/>
      <c r="U530" s="147"/>
      <c r="V530" s="141"/>
      <c r="W530" s="141"/>
      <c r="X530" s="141"/>
      <c r="Y530" s="9"/>
      <c r="Z530" s="8"/>
      <c r="AA530" s="8"/>
      <c r="AB530" s="8"/>
    </row>
    <row r="531" spans="2:28" ht="13" outlineLevel="6">
      <c r="B531" s="184"/>
      <c r="C531" s="185"/>
      <c r="D531" s="96" t="s">
        <v>829</v>
      </c>
      <c r="E531" s="96"/>
      <c r="F531" s="97"/>
      <c r="G531" s="97"/>
      <c r="H531" s="97" t="s">
        <v>830</v>
      </c>
      <c r="I531" s="98" t="s">
        <v>831</v>
      </c>
      <c r="J531" s="99" t="s">
        <v>428</v>
      </c>
      <c r="K531" s="100">
        <v>8</v>
      </c>
      <c r="L531" s="100">
        <v>0</v>
      </c>
      <c r="M531" s="100">
        <v>8</v>
      </c>
      <c r="N531" s="261"/>
      <c r="O531" s="101">
        <f>M531*N531</f>
        <v>0</v>
      </c>
      <c r="P531" s="99" t="s">
        <v>402</v>
      </c>
      <c r="Q531" s="99" t="s">
        <v>123</v>
      </c>
      <c r="R531" s="100"/>
      <c r="S531" s="100">
        <f>M531*R531</f>
        <v>0</v>
      </c>
      <c r="T531" s="100"/>
      <c r="U531" s="100">
        <f>M531*T531</f>
        <v>0</v>
      </c>
      <c r="V531" s="101">
        <v>21</v>
      </c>
      <c r="W531" s="101">
        <f>O531*(V531/100)</f>
        <v>0</v>
      </c>
      <c r="X531" s="101">
        <f>O531+W531</f>
        <v>0</v>
      </c>
      <c r="Y531" s="102"/>
      <c r="Z531" s="8"/>
      <c r="AA531" s="8"/>
      <c r="AB531" s="8"/>
    </row>
    <row r="532" spans="2:28" ht="4.5" customHeight="1" outlineLevel="6">
      <c r="B532" s="184"/>
      <c r="C532" s="186"/>
      <c r="D532" s="186"/>
      <c r="E532" s="186"/>
      <c r="F532" s="9"/>
      <c r="G532" s="9"/>
      <c r="H532" s="9"/>
      <c r="I532" s="189"/>
      <c r="J532" s="191"/>
      <c r="K532" s="147"/>
      <c r="L532" s="147"/>
      <c r="M532" s="147"/>
      <c r="N532" s="262"/>
      <c r="O532" s="141"/>
      <c r="P532" s="191"/>
      <c r="Q532" s="191"/>
      <c r="R532" s="147"/>
      <c r="S532" s="147"/>
      <c r="T532" s="147"/>
      <c r="U532" s="147"/>
      <c r="V532" s="141"/>
      <c r="W532" s="141"/>
      <c r="X532" s="141"/>
      <c r="Y532" s="9"/>
      <c r="Z532" s="8"/>
      <c r="AA532" s="8"/>
      <c r="AB532" s="8"/>
    </row>
    <row r="533" spans="2:28" ht="13" outlineLevel="6">
      <c r="B533" s="184"/>
      <c r="C533" s="185"/>
      <c r="D533" s="96" t="s">
        <v>832</v>
      </c>
      <c r="E533" s="96"/>
      <c r="F533" s="97"/>
      <c r="G533" s="97"/>
      <c r="H533" s="97" t="s">
        <v>833</v>
      </c>
      <c r="I533" s="98" t="s">
        <v>834</v>
      </c>
      <c r="J533" s="99" t="s">
        <v>501</v>
      </c>
      <c r="K533" s="100">
        <v>8</v>
      </c>
      <c r="L533" s="100">
        <v>0</v>
      </c>
      <c r="M533" s="100">
        <v>8</v>
      </c>
      <c r="N533" s="261"/>
      <c r="O533" s="101">
        <f>M533*N533</f>
        <v>0</v>
      </c>
      <c r="P533" s="99" t="s">
        <v>402</v>
      </c>
      <c r="Q533" s="99" t="s">
        <v>123</v>
      </c>
      <c r="R533" s="100"/>
      <c r="S533" s="100">
        <f>M533*R533</f>
        <v>0</v>
      </c>
      <c r="T533" s="100"/>
      <c r="U533" s="100">
        <f>M533*T533</f>
        <v>0</v>
      </c>
      <c r="V533" s="101">
        <v>21</v>
      </c>
      <c r="W533" s="101">
        <f>O533*(V533/100)</f>
        <v>0</v>
      </c>
      <c r="X533" s="101">
        <f>O533+W533</f>
        <v>0</v>
      </c>
      <c r="Y533" s="102"/>
      <c r="Z533" s="8"/>
      <c r="AA533" s="8"/>
      <c r="AB533" s="8"/>
    </row>
    <row r="534" spans="2:28" ht="4.5" customHeight="1" outlineLevel="6">
      <c r="B534" s="184"/>
      <c r="C534" s="186"/>
      <c r="D534" s="186"/>
      <c r="E534" s="186"/>
      <c r="F534" s="9"/>
      <c r="G534" s="9"/>
      <c r="H534" s="9"/>
      <c r="I534" s="189"/>
      <c r="J534" s="191"/>
      <c r="K534" s="147"/>
      <c r="L534" s="147"/>
      <c r="M534" s="147"/>
      <c r="N534" s="262"/>
      <c r="O534" s="141"/>
      <c r="P534" s="191"/>
      <c r="Q534" s="191"/>
      <c r="R534" s="147"/>
      <c r="S534" s="147"/>
      <c r="T534" s="147"/>
      <c r="U534" s="147"/>
      <c r="V534" s="141"/>
      <c r="W534" s="141"/>
      <c r="X534" s="141"/>
      <c r="Y534" s="9"/>
      <c r="Z534" s="8"/>
      <c r="AA534" s="8"/>
      <c r="AB534" s="8"/>
    </row>
    <row r="535" spans="2:28" ht="13" outlineLevel="6">
      <c r="B535" s="184"/>
      <c r="C535" s="185"/>
      <c r="D535" s="96" t="s">
        <v>835</v>
      </c>
      <c r="E535" s="96"/>
      <c r="F535" s="97"/>
      <c r="G535" s="97"/>
      <c r="H535" s="97" t="s">
        <v>836</v>
      </c>
      <c r="I535" s="98" t="s">
        <v>837</v>
      </c>
      <c r="J535" s="99" t="s">
        <v>501</v>
      </c>
      <c r="K535" s="100">
        <v>8</v>
      </c>
      <c r="L535" s="100">
        <v>0</v>
      </c>
      <c r="M535" s="100">
        <v>8</v>
      </c>
      <c r="N535" s="261"/>
      <c r="O535" s="101">
        <f>M535*N535</f>
        <v>0</v>
      </c>
      <c r="P535" s="99" t="s">
        <v>402</v>
      </c>
      <c r="Q535" s="99" t="s">
        <v>123</v>
      </c>
      <c r="R535" s="100"/>
      <c r="S535" s="100">
        <f>M535*R535</f>
        <v>0</v>
      </c>
      <c r="T535" s="100"/>
      <c r="U535" s="100">
        <f>M535*T535</f>
        <v>0</v>
      </c>
      <c r="V535" s="101">
        <v>21</v>
      </c>
      <c r="W535" s="101">
        <f>O535*(V535/100)</f>
        <v>0</v>
      </c>
      <c r="X535" s="101">
        <f>O535+W535</f>
        <v>0</v>
      </c>
      <c r="Y535" s="102"/>
      <c r="Z535" s="8"/>
      <c r="AA535" s="8"/>
      <c r="AB535" s="8"/>
    </row>
    <row r="536" spans="2:28" ht="4.5" customHeight="1" outlineLevel="6">
      <c r="B536" s="184"/>
      <c r="C536" s="186"/>
      <c r="D536" s="186"/>
      <c r="E536" s="186"/>
      <c r="F536" s="9"/>
      <c r="G536" s="9"/>
      <c r="H536" s="9"/>
      <c r="I536" s="189"/>
      <c r="J536" s="191"/>
      <c r="K536" s="147"/>
      <c r="L536" s="147"/>
      <c r="M536" s="147"/>
      <c r="N536" s="262"/>
      <c r="O536" s="141"/>
      <c r="P536" s="191"/>
      <c r="Q536" s="191"/>
      <c r="R536" s="147"/>
      <c r="S536" s="147"/>
      <c r="T536" s="147"/>
      <c r="U536" s="147"/>
      <c r="V536" s="141"/>
      <c r="W536" s="141"/>
      <c r="X536" s="141"/>
      <c r="Y536" s="9"/>
      <c r="Z536" s="8"/>
      <c r="AA536" s="8"/>
      <c r="AB536" s="8"/>
    </row>
    <row r="537" spans="2:28" ht="13" outlineLevel="6">
      <c r="B537" s="184"/>
      <c r="C537" s="185"/>
      <c r="D537" s="96" t="s">
        <v>838</v>
      </c>
      <c r="E537" s="96"/>
      <c r="F537" s="97"/>
      <c r="G537" s="97"/>
      <c r="H537" s="97" t="s">
        <v>839</v>
      </c>
      <c r="I537" s="98" t="s">
        <v>840</v>
      </c>
      <c r="J537" s="99" t="s">
        <v>501</v>
      </c>
      <c r="K537" s="100">
        <v>8</v>
      </c>
      <c r="L537" s="100">
        <v>0</v>
      </c>
      <c r="M537" s="100">
        <v>8</v>
      </c>
      <c r="N537" s="261"/>
      <c r="O537" s="101">
        <f>M537*N537</f>
        <v>0</v>
      </c>
      <c r="P537" s="99" t="s">
        <v>402</v>
      </c>
      <c r="Q537" s="99" t="s">
        <v>123</v>
      </c>
      <c r="R537" s="100"/>
      <c r="S537" s="100">
        <f>M537*R537</f>
        <v>0</v>
      </c>
      <c r="T537" s="100"/>
      <c r="U537" s="100">
        <f>M537*T537</f>
        <v>0</v>
      </c>
      <c r="V537" s="101">
        <v>21</v>
      </c>
      <c r="W537" s="101">
        <f>O537*(V537/100)</f>
        <v>0</v>
      </c>
      <c r="X537" s="101">
        <f>O537+W537</f>
        <v>0</v>
      </c>
      <c r="Y537" s="102"/>
      <c r="Z537" s="8"/>
      <c r="AA537" s="8"/>
      <c r="AB537" s="8"/>
    </row>
    <row r="538" spans="2:28" ht="4.5" customHeight="1" outlineLevel="6">
      <c r="B538" s="184"/>
      <c r="C538" s="186"/>
      <c r="D538" s="186"/>
      <c r="E538" s="186"/>
      <c r="F538" s="9"/>
      <c r="G538" s="9"/>
      <c r="H538" s="9"/>
      <c r="I538" s="189"/>
      <c r="J538" s="191"/>
      <c r="K538" s="147"/>
      <c r="L538" s="147"/>
      <c r="M538" s="147"/>
      <c r="N538" s="262"/>
      <c r="O538" s="141"/>
      <c r="P538" s="191"/>
      <c r="Q538" s="191"/>
      <c r="R538" s="147"/>
      <c r="S538" s="147"/>
      <c r="T538" s="147"/>
      <c r="U538" s="147"/>
      <c r="V538" s="141"/>
      <c r="W538" s="141"/>
      <c r="X538" s="141"/>
      <c r="Y538" s="9"/>
      <c r="Z538" s="8"/>
      <c r="AA538" s="8"/>
      <c r="AB538" s="8"/>
    </row>
    <row r="539" spans="2:28" ht="13" outlineLevel="6">
      <c r="B539" s="184"/>
      <c r="C539" s="185"/>
      <c r="D539" s="96" t="s">
        <v>841</v>
      </c>
      <c r="E539" s="96"/>
      <c r="F539" s="97"/>
      <c r="G539" s="97"/>
      <c r="H539" s="97" t="s">
        <v>842</v>
      </c>
      <c r="I539" s="98" t="s">
        <v>843</v>
      </c>
      <c r="J539" s="99" t="s">
        <v>501</v>
      </c>
      <c r="K539" s="100">
        <v>8</v>
      </c>
      <c r="L539" s="100">
        <v>0</v>
      </c>
      <c r="M539" s="100">
        <v>8</v>
      </c>
      <c r="N539" s="261"/>
      <c r="O539" s="101">
        <f>M539*N539</f>
        <v>0</v>
      </c>
      <c r="P539" s="99" t="s">
        <v>402</v>
      </c>
      <c r="Q539" s="99" t="s">
        <v>123</v>
      </c>
      <c r="R539" s="100"/>
      <c r="S539" s="100">
        <f>M539*R539</f>
        <v>0</v>
      </c>
      <c r="T539" s="100"/>
      <c r="U539" s="100">
        <f>M539*T539</f>
        <v>0</v>
      </c>
      <c r="V539" s="101">
        <v>21</v>
      </c>
      <c r="W539" s="101">
        <f>O539*(V539/100)</f>
        <v>0</v>
      </c>
      <c r="X539" s="101">
        <f>O539+W539</f>
        <v>0</v>
      </c>
      <c r="Y539" s="102"/>
      <c r="Z539" s="8"/>
      <c r="AA539" s="8"/>
      <c r="AB539" s="8"/>
    </row>
    <row r="540" spans="2:28" ht="4.5" customHeight="1" outlineLevel="6">
      <c r="B540" s="184"/>
      <c r="C540" s="186"/>
      <c r="D540" s="186"/>
      <c r="E540" s="186"/>
      <c r="F540" s="9"/>
      <c r="G540" s="9"/>
      <c r="H540" s="9"/>
      <c r="I540" s="189"/>
      <c r="J540" s="191"/>
      <c r="K540" s="147"/>
      <c r="L540" s="147"/>
      <c r="M540" s="147"/>
      <c r="N540" s="262"/>
      <c r="O540" s="141"/>
      <c r="P540" s="191"/>
      <c r="Q540" s="191"/>
      <c r="R540" s="147"/>
      <c r="S540" s="147"/>
      <c r="T540" s="147"/>
      <c r="U540" s="147"/>
      <c r="V540" s="141"/>
      <c r="W540" s="141"/>
      <c r="X540" s="141"/>
      <c r="Y540" s="9"/>
      <c r="Z540" s="8"/>
      <c r="AA540" s="8"/>
      <c r="AB540" s="8"/>
    </row>
    <row r="541" spans="2:28" ht="13" outlineLevel="6">
      <c r="B541" s="184"/>
      <c r="C541" s="185"/>
      <c r="D541" s="96" t="s">
        <v>844</v>
      </c>
      <c r="E541" s="96"/>
      <c r="F541" s="97"/>
      <c r="G541" s="97"/>
      <c r="H541" s="97" t="s">
        <v>845</v>
      </c>
      <c r="I541" s="98" t="s">
        <v>846</v>
      </c>
      <c r="J541" s="99" t="s">
        <v>501</v>
      </c>
      <c r="K541" s="100">
        <v>8</v>
      </c>
      <c r="L541" s="100">
        <v>0</v>
      </c>
      <c r="M541" s="100">
        <v>8</v>
      </c>
      <c r="N541" s="261"/>
      <c r="O541" s="101">
        <f>M541*N541</f>
        <v>0</v>
      </c>
      <c r="P541" s="99" t="s">
        <v>402</v>
      </c>
      <c r="Q541" s="99" t="s">
        <v>123</v>
      </c>
      <c r="R541" s="100"/>
      <c r="S541" s="100">
        <f>M541*R541</f>
        <v>0</v>
      </c>
      <c r="T541" s="100"/>
      <c r="U541" s="100">
        <f>M541*T541</f>
        <v>0</v>
      </c>
      <c r="V541" s="101">
        <v>21</v>
      </c>
      <c r="W541" s="101">
        <f>O541*(V541/100)</f>
        <v>0</v>
      </c>
      <c r="X541" s="101">
        <f>O541+W541</f>
        <v>0</v>
      </c>
      <c r="Y541" s="102"/>
      <c r="Z541" s="8"/>
      <c r="AA541" s="8"/>
      <c r="AB541" s="8"/>
    </row>
    <row r="542" spans="2:28" ht="4.5" customHeight="1" outlineLevel="6">
      <c r="B542" s="184"/>
      <c r="C542" s="186"/>
      <c r="D542" s="186"/>
      <c r="E542" s="186"/>
      <c r="F542" s="9"/>
      <c r="G542" s="9"/>
      <c r="H542" s="9"/>
      <c r="I542" s="189"/>
      <c r="J542" s="191"/>
      <c r="K542" s="147"/>
      <c r="L542" s="147"/>
      <c r="M542" s="147"/>
      <c r="N542" s="262"/>
      <c r="O542" s="141"/>
      <c r="P542" s="191"/>
      <c r="Q542" s="191"/>
      <c r="R542" s="147"/>
      <c r="S542" s="147"/>
      <c r="T542" s="147"/>
      <c r="U542" s="147"/>
      <c r="V542" s="141"/>
      <c r="W542" s="141"/>
      <c r="X542" s="141"/>
      <c r="Y542" s="9"/>
      <c r="Z542" s="8"/>
      <c r="AA542" s="8"/>
      <c r="AB542" s="8"/>
    </row>
    <row r="543" spans="2:28" ht="13" outlineLevel="6">
      <c r="B543" s="184"/>
      <c r="C543" s="185"/>
      <c r="D543" s="96" t="s">
        <v>847</v>
      </c>
      <c r="E543" s="96"/>
      <c r="F543" s="97"/>
      <c r="G543" s="97"/>
      <c r="H543" s="97" t="s">
        <v>848</v>
      </c>
      <c r="I543" s="98" t="s">
        <v>849</v>
      </c>
      <c r="J543" s="99" t="s">
        <v>501</v>
      </c>
      <c r="K543" s="100">
        <v>32</v>
      </c>
      <c r="L543" s="100">
        <v>0</v>
      </c>
      <c r="M543" s="100">
        <v>32</v>
      </c>
      <c r="N543" s="261"/>
      <c r="O543" s="101">
        <f>M543*N543</f>
        <v>0</v>
      </c>
      <c r="P543" s="99" t="s">
        <v>402</v>
      </c>
      <c r="Q543" s="99" t="s">
        <v>123</v>
      </c>
      <c r="R543" s="100"/>
      <c r="S543" s="100">
        <f>M543*R543</f>
        <v>0</v>
      </c>
      <c r="T543" s="100"/>
      <c r="U543" s="100">
        <f>M543*T543</f>
        <v>0</v>
      </c>
      <c r="V543" s="101">
        <v>21</v>
      </c>
      <c r="W543" s="101">
        <f>O543*(V543/100)</f>
        <v>0</v>
      </c>
      <c r="X543" s="101">
        <f>O543+W543</f>
        <v>0</v>
      </c>
      <c r="Y543" s="102"/>
      <c r="Z543" s="8"/>
      <c r="AA543" s="8"/>
      <c r="AB543" s="8"/>
    </row>
    <row r="544" spans="2:28" ht="4.5" customHeight="1" outlineLevel="6">
      <c r="B544" s="184"/>
      <c r="C544" s="186"/>
      <c r="D544" s="186"/>
      <c r="E544" s="186"/>
      <c r="F544" s="9"/>
      <c r="G544" s="9"/>
      <c r="H544" s="9"/>
      <c r="I544" s="189"/>
      <c r="J544" s="191"/>
      <c r="K544" s="147"/>
      <c r="L544" s="147"/>
      <c r="M544" s="147"/>
      <c r="N544" s="262"/>
      <c r="O544" s="141"/>
      <c r="P544" s="191"/>
      <c r="Q544" s="191"/>
      <c r="R544" s="147"/>
      <c r="S544" s="147"/>
      <c r="T544" s="147"/>
      <c r="U544" s="147"/>
      <c r="V544" s="141"/>
      <c r="W544" s="141"/>
      <c r="X544" s="141"/>
      <c r="Y544" s="9"/>
      <c r="Z544" s="8"/>
      <c r="AA544" s="8"/>
      <c r="AB544" s="8"/>
    </row>
    <row r="545" spans="1:28" ht="13" outlineLevel="6">
      <c r="B545" s="184"/>
      <c r="C545" s="185"/>
      <c r="D545" s="96" t="s">
        <v>850</v>
      </c>
      <c r="E545" s="96"/>
      <c r="F545" s="97"/>
      <c r="G545" s="97"/>
      <c r="H545" s="97" t="s">
        <v>851</v>
      </c>
      <c r="I545" s="98" t="s">
        <v>852</v>
      </c>
      <c r="J545" s="99" t="s">
        <v>501</v>
      </c>
      <c r="K545" s="100">
        <v>2</v>
      </c>
      <c r="L545" s="100">
        <v>0</v>
      </c>
      <c r="M545" s="100">
        <v>2</v>
      </c>
      <c r="N545" s="261"/>
      <c r="O545" s="101">
        <f>M545*N545</f>
        <v>0</v>
      </c>
      <c r="P545" s="99" t="s">
        <v>402</v>
      </c>
      <c r="Q545" s="99" t="s">
        <v>123</v>
      </c>
      <c r="R545" s="100"/>
      <c r="S545" s="100">
        <f>M545*R545</f>
        <v>0</v>
      </c>
      <c r="T545" s="100"/>
      <c r="U545" s="100">
        <f>M545*T545</f>
        <v>0</v>
      </c>
      <c r="V545" s="101">
        <v>21</v>
      </c>
      <c r="W545" s="101">
        <f>O545*(V545/100)</f>
        <v>0</v>
      </c>
      <c r="X545" s="101">
        <f>O545+W545</f>
        <v>0</v>
      </c>
      <c r="Y545" s="102"/>
      <c r="Z545" s="8"/>
      <c r="AA545" s="8"/>
      <c r="AB545" s="8"/>
    </row>
    <row r="546" spans="1:28" ht="4.5" customHeight="1" outlineLevel="6">
      <c r="B546" s="184"/>
      <c r="C546" s="186"/>
      <c r="D546" s="186"/>
      <c r="E546" s="186"/>
      <c r="F546" s="9"/>
      <c r="G546" s="9"/>
      <c r="H546" s="9"/>
      <c r="I546" s="189"/>
      <c r="J546" s="191"/>
      <c r="K546" s="147"/>
      <c r="L546" s="147"/>
      <c r="M546" s="147"/>
      <c r="N546" s="262"/>
      <c r="O546" s="141"/>
      <c r="P546" s="191"/>
      <c r="Q546" s="191"/>
      <c r="R546" s="147"/>
      <c r="S546" s="147"/>
      <c r="T546" s="147"/>
      <c r="U546" s="147"/>
      <c r="V546" s="141"/>
      <c r="W546" s="141"/>
      <c r="X546" s="141"/>
      <c r="Y546" s="9"/>
      <c r="Z546" s="8"/>
      <c r="AA546" s="8"/>
      <c r="AB546" s="8"/>
    </row>
    <row r="547" spans="1:28" ht="13" outlineLevel="6">
      <c r="B547" s="184"/>
      <c r="C547" s="185"/>
      <c r="D547" s="96" t="s">
        <v>853</v>
      </c>
      <c r="E547" s="96"/>
      <c r="F547" s="97"/>
      <c r="G547" s="97"/>
      <c r="H547" s="97" t="s">
        <v>854</v>
      </c>
      <c r="I547" s="98" t="s">
        <v>855</v>
      </c>
      <c r="J547" s="99" t="s">
        <v>409</v>
      </c>
      <c r="K547" s="100">
        <v>80</v>
      </c>
      <c r="L547" s="100">
        <v>0</v>
      </c>
      <c r="M547" s="100">
        <v>80</v>
      </c>
      <c r="N547" s="261"/>
      <c r="O547" s="101">
        <f>M547*N547</f>
        <v>0</v>
      </c>
      <c r="P547" s="99" t="s">
        <v>402</v>
      </c>
      <c r="Q547" s="99" t="s">
        <v>123</v>
      </c>
      <c r="R547" s="100"/>
      <c r="S547" s="100">
        <f>M547*R547</f>
        <v>0</v>
      </c>
      <c r="T547" s="100"/>
      <c r="U547" s="100">
        <f>M547*T547</f>
        <v>0</v>
      </c>
      <c r="V547" s="101">
        <v>21</v>
      </c>
      <c r="W547" s="101">
        <f>O547*(V547/100)</f>
        <v>0</v>
      </c>
      <c r="X547" s="101">
        <f>O547+W547</f>
        <v>0</v>
      </c>
      <c r="Y547" s="102"/>
      <c r="Z547" s="8"/>
      <c r="AA547" s="8"/>
      <c r="AB547" s="8"/>
    </row>
    <row r="548" spans="1:28" ht="4.5" customHeight="1" outlineLevel="6">
      <c r="B548" s="184"/>
      <c r="C548" s="186"/>
      <c r="D548" s="186"/>
      <c r="E548" s="186"/>
      <c r="F548" s="9"/>
      <c r="G548" s="9"/>
      <c r="H548" s="9"/>
      <c r="I548" s="189"/>
      <c r="J548" s="191"/>
      <c r="K548" s="147"/>
      <c r="L548" s="147"/>
      <c r="M548" s="147"/>
      <c r="N548" s="262"/>
      <c r="O548" s="141"/>
      <c r="P548" s="191"/>
      <c r="Q548" s="191"/>
      <c r="R548" s="147"/>
      <c r="S548" s="147"/>
      <c r="T548" s="147"/>
      <c r="U548" s="147"/>
      <c r="V548" s="141"/>
      <c r="W548" s="141"/>
      <c r="X548" s="141"/>
      <c r="Y548" s="9"/>
      <c r="Z548" s="8"/>
      <c r="AA548" s="8"/>
      <c r="AB548" s="8"/>
    </row>
    <row r="549" spans="1:28" ht="13" outlineLevel="6">
      <c r="B549" s="184"/>
      <c r="C549" s="185"/>
      <c r="D549" s="96" t="s">
        <v>856</v>
      </c>
      <c r="E549" s="96"/>
      <c r="F549" s="97"/>
      <c r="G549" s="97"/>
      <c r="H549" s="97" t="s">
        <v>857</v>
      </c>
      <c r="I549" s="98" t="s">
        <v>858</v>
      </c>
      <c r="J549" s="99" t="s">
        <v>501</v>
      </c>
      <c r="K549" s="100">
        <v>8</v>
      </c>
      <c r="L549" s="100">
        <v>0</v>
      </c>
      <c r="M549" s="100">
        <v>8</v>
      </c>
      <c r="N549" s="261"/>
      <c r="O549" s="101">
        <f>M549*N549</f>
        <v>0</v>
      </c>
      <c r="P549" s="99" t="s">
        <v>402</v>
      </c>
      <c r="Q549" s="99" t="s">
        <v>123</v>
      </c>
      <c r="R549" s="100"/>
      <c r="S549" s="100">
        <f>M549*R549</f>
        <v>0</v>
      </c>
      <c r="T549" s="100"/>
      <c r="U549" s="100">
        <f>M549*T549</f>
        <v>0</v>
      </c>
      <c r="V549" s="101">
        <v>21</v>
      </c>
      <c r="W549" s="101">
        <f>O549*(V549/100)</f>
        <v>0</v>
      </c>
      <c r="X549" s="101">
        <f>O549+W549</f>
        <v>0</v>
      </c>
      <c r="Y549" s="102"/>
      <c r="Z549" s="8"/>
      <c r="AA549" s="8"/>
      <c r="AB549" s="8"/>
    </row>
    <row r="550" spans="1:28" ht="4.5" customHeight="1" outlineLevel="6">
      <c r="B550" s="184"/>
      <c r="C550" s="186"/>
      <c r="D550" s="186"/>
      <c r="E550" s="186"/>
      <c r="F550" s="9"/>
      <c r="G550" s="9"/>
      <c r="H550" s="9"/>
      <c r="I550" s="189"/>
      <c r="J550" s="191"/>
      <c r="K550" s="147"/>
      <c r="L550" s="147"/>
      <c r="M550" s="147"/>
      <c r="N550" s="262"/>
      <c r="O550" s="141"/>
      <c r="P550" s="191"/>
      <c r="Q550" s="191"/>
      <c r="R550" s="147"/>
      <c r="S550" s="147"/>
      <c r="T550" s="147"/>
      <c r="U550" s="147"/>
      <c r="V550" s="141"/>
      <c r="W550" s="141"/>
      <c r="X550" s="141"/>
      <c r="Y550" s="9"/>
      <c r="Z550" s="8"/>
      <c r="AA550" s="8"/>
      <c r="AB550" s="8"/>
    </row>
    <row r="551" spans="1:28" outlineLevel="6">
      <c r="B551" s="5"/>
      <c r="C551" s="5"/>
      <c r="D551" s="5"/>
      <c r="E551" s="5"/>
      <c r="F551" s="5"/>
      <c r="G551" s="5"/>
      <c r="H551" s="5"/>
      <c r="I551" s="5"/>
      <c r="J551" s="5"/>
      <c r="K551" s="5"/>
      <c r="L551" s="5"/>
      <c r="M551" s="5"/>
      <c r="N551" s="265"/>
      <c r="O551" s="8"/>
      <c r="P551" s="5"/>
      <c r="Q551" s="5"/>
      <c r="R551" s="5"/>
      <c r="S551" s="5"/>
      <c r="T551" s="5"/>
      <c r="U551" s="5"/>
      <c r="V551" s="5"/>
      <c r="W551" s="8"/>
      <c r="X551" s="8"/>
      <c r="Y551" s="8"/>
    </row>
    <row r="552" spans="1:28" ht="13" outlineLevel="5">
      <c r="A552" s="177" t="s">
        <v>345</v>
      </c>
      <c r="B552" s="224">
        <v>6</v>
      </c>
      <c r="C552" s="225"/>
      <c r="D552" s="225"/>
      <c r="E552" s="225"/>
      <c r="F552" s="181"/>
      <c r="G552" s="181"/>
      <c r="H552" s="181"/>
      <c r="I552" s="226" t="s">
        <v>346</v>
      </c>
      <c r="J552" s="227"/>
      <c r="K552" s="228"/>
      <c r="L552" s="228"/>
      <c r="M552" s="228"/>
      <c r="N552" s="260"/>
      <c r="O552" s="179">
        <f>SUBTOTAL(9,O553:O583)</f>
        <v>0</v>
      </c>
      <c r="P552" s="227" t="s">
        <v>374</v>
      </c>
      <c r="Q552" s="227"/>
      <c r="R552" s="228"/>
      <c r="S552" s="180">
        <f>SUBTOTAL(9,S553:S583)</f>
        <v>0</v>
      </c>
      <c r="T552" s="228"/>
      <c r="U552" s="180">
        <f>SUBTOTAL(9,U553:U583)</f>
        <v>0</v>
      </c>
      <c r="V552" s="229"/>
      <c r="W552" s="179">
        <f>SUBTOTAL(9,W553:W583)</f>
        <v>0</v>
      </c>
      <c r="X552" s="179">
        <f>SUBTOTAL(9,X553:X583)</f>
        <v>0</v>
      </c>
      <c r="Y552" s="177"/>
      <c r="Z552" s="5"/>
      <c r="AA552" s="8"/>
      <c r="AB552" s="8"/>
    </row>
    <row r="553" spans="1:28" ht="26" outlineLevel="6">
      <c r="B553" s="184"/>
      <c r="C553" s="185"/>
      <c r="D553" s="96" t="s">
        <v>859</v>
      </c>
      <c r="E553" s="96"/>
      <c r="F553" s="97"/>
      <c r="G553" s="97"/>
      <c r="H553" s="97" t="s">
        <v>860</v>
      </c>
      <c r="I553" s="98" t="s">
        <v>861</v>
      </c>
      <c r="J553" s="99" t="s">
        <v>383</v>
      </c>
      <c r="K553" s="100">
        <v>16.899999999999999</v>
      </c>
      <c r="L553" s="100">
        <v>0</v>
      </c>
      <c r="M553" s="100">
        <v>16.899999999999999</v>
      </c>
      <c r="N553" s="261"/>
      <c r="O553" s="101">
        <f>M553*N553</f>
        <v>0</v>
      </c>
      <c r="P553" s="99" t="s">
        <v>402</v>
      </c>
      <c r="Q553" s="99" t="s">
        <v>123</v>
      </c>
      <c r="R553" s="100"/>
      <c r="S553" s="100">
        <f>M553*R553</f>
        <v>0</v>
      </c>
      <c r="T553" s="100"/>
      <c r="U553" s="100">
        <f>M553*T553</f>
        <v>0</v>
      </c>
      <c r="V553" s="101">
        <v>21</v>
      </c>
      <c r="W553" s="101">
        <f>O553*(V553/100)</f>
        <v>0</v>
      </c>
      <c r="X553" s="101">
        <f>O553+W553</f>
        <v>0</v>
      </c>
      <c r="Y553" s="102"/>
      <c r="Z553" s="8"/>
      <c r="AA553" s="8"/>
      <c r="AB553" s="8"/>
    </row>
    <row r="554" spans="1:28" ht="4.5" customHeight="1" outlineLevel="6">
      <c r="B554" s="184"/>
      <c r="C554" s="186"/>
      <c r="D554" s="186"/>
      <c r="E554" s="186"/>
      <c r="F554" s="9"/>
      <c r="G554" s="9"/>
      <c r="H554" s="9"/>
      <c r="I554" s="189"/>
      <c r="J554" s="191"/>
      <c r="K554" s="147"/>
      <c r="L554" s="147"/>
      <c r="M554" s="147"/>
      <c r="N554" s="262"/>
      <c r="O554" s="141"/>
      <c r="P554" s="191"/>
      <c r="Q554" s="191"/>
      <c r="R554" s="147"/>
      <c r="S554" s="147"/>
      <c r="T554" s="147"/>
      <c r="U554" s="147"/>
      <c r="V554" s="141"/>
      <c r="W554" s="141"/>
      <c r="X554" s="141"/>
      <c r="Y554" s="9"/>
      <c r="Z554" s="8"/>
      <c r="AA554" s="8"/>
      <c r="AB554" s="8"/>
    </row>
    <row r="555" spans="1:28" ht="13" outlineLevel="6">
      <c r="B555" s="184"/>
      <c r="C555" s="185"/>
      <c r="D555" s="96" t="s">
        <v>862</v>
      </c>
      <c r="E555" s="96"/>
      <c r="F555" s="97"/>
      <c r="G555" s="97"/>
      <c r="H555" s="97" t="s">
        <v>863</v>
      </c>
      <c r="I555" s="98" t="s">
        <v>864</v>
      </c>
      <c r="J555" s="99" t="s">
        <v>383</v>
      </c>
      <c r="K555" s="100">
        <v>15.3</v>
      </c>
      <c r="L555" s="100">
        <v>0</v>
      </c>
      <c r="M555" s="100">
        <v>15.3</v>
      </c>
      <c r="N555" s="261"/>
      <c r="O555" s="101">
        <f>M555*N555</f>
        <v>0</v>
      </c>
      <c r="P555" s="99" t="s">
        <v>402</v>
      </c>
      <c r="Q555" s="99" t="s">
        <v>123</v>
      </c>
      <c r="R555" s="100"/>
      <c r="S555" s="100">
        <f>M555*R555</f>
        <v>0</v>
      </c>
      <c r="T555" s="100"/>
      <c r="U555" s="100">
        <f>M555*T555</f>
        <v>0</v>
      </c>
      <c r="V555" s="101">
        <v>21</v>
      </c>
      <c r="W555" s="101">
        <f>O555*(V555/100)</f>
        <v>0</v>
      </c>
      <c r="X555" s="101">
        <f>O555+W555</f>
        <v>0</v>
      </c>
      <c r="Y555" s="102"/>
      <c r="Z555" s="8"/>
      <c r="AA555" s="8"/>
      <c r="AB555" s="8"/>
    </row>
    <row r="556" spans="1:28" ht="4.5" customHeight="1" outlineLevel="6">
      <c r="B556" s="184"/>
      <c r="C556" s="186"/>
      <c r="D556" s="186"/>
      <c r="E556" s="186"/>
      <c r="F556" s="9"/>
      <c r="G556" s="9"/>
      <c r="H556" s="9"/>
      <c r="I556" s="189"/>
      <c r="J556" s="191"/>
      <c r="K556" s="147"/>
      <c r="L556" s="147"/>
      <c r="M556" s="147"/>
      <c r="N556" s="262"/>
      <c r="O556" s="141"/>
      <c r="P556" s="191"/>
      <c r="Q556" s="191"/>
      <c r="R556" s="147"/>
      <c r="S556" s="147"/>
      <c r="T556" s="147"/>
      <c r="U556" s="147"/>
      <c r="V556" s="141"/>
      <c r="W556" s="141"/>
      <c r="X556" s="141"/>
      <c r="Y556" s="9"/>
      <c r="Z556" s="8"/>
      <c r="AA556" s="8"/>
      <c r="AB556" s="8"/>
    </row>
    <row r="557" spans="1:28" ht="26" outlineLevel="6">
      <c r="B557" s="184"/>
      <c r="C557" s="185"/>
      <c r="D557" s="96" t="s">
        <v>865</v>
      </c>
      <c r="E557" s="96"/>
      <c r="F557" s="97"/>
      <c r="G557" s="97"/>
      <c r="H557" s="97" t="s">
        <v>866</v>
      </c>
      <c r="I557" s="98" t="s">
        <v>867</v>
      </c>
      <c r="J557" s="99" t="s">
        <v>383</v>
      </c>
      <c r="K557" s="100">
        <v>52.8</v>
      </c>
      <c r="L557" s="100">
        <v>0</v>
      </c>
      <c r="M557" s="100">
        <v>52.8</v>
      </c>
      <c r="N557" s="261"/>
      <c r="O557" s="101">
        <f>M557*N557</f>
        <v>0</v>
      </c>
      <c r="P557" s="99" t="s">
        <v>402</v>
      </c>
      <c r="Q557" s="99" t="s">
        <v>123</v>
      </c>
      <c r="R557" s="100"/>
      <c r="S557" s="100">
        <f>M557*R557</f>
        <v>0</v>
      </c>
      <c r="T557" s="100"/>
      <c r="U557" s="100">
        <f>M557*T557</f>
        <v>0</v>
      </c>
      <c r="V557" s="101">
        <v>21</v>
      </c>
      <c r="W557" s="101">
        <f>O557*(V557/100)</f>
        <v>0</v>
      </c>
      <c r="X557" s="101">
        <f>O557+W557</f>
        <v>0</v>
      </c>
      <c r="Y557" s="102"/>
      <c r="Z557" s="8"/>
      <c r="AA557" s="8"/>
      <c r="AB557" s="8"/>
    </row>
    <row r="558" spans="1:28" ht="4.5" customHeight="1" outlineLevel="6">
      <c r="B558" s="184"/>
      <c r="C558" s="186"/>
      <c r="D558" s="186"/>
      <c r="E558" s="186"/>
      <c r="F558" s="9"/>
      <c r="G558" s="9"/>
      <c r="H558" s="9"/>
      <c r="I558" s="189"/>
      <c r="J558" s="191"/>
      <c r="K558" s="147"/>
      <c r="L558" s="147"/>
      <c r="M558" s="147"/>
      <c r="N558" s="262"/>
      <c r="O558" s="141"/>
      <c r="P558" s="191"/>
      <c r="Q558" s="191"/>
      <c r="R558" s="147"/>
      <c r="S558" s="147"/>
      <c r="T558" s="147"/>
      <c r="U558" s="147"/>
      <c r="V558" s="141"/>
      <c r="W558" s="141"/>
      <c r="X558" s="141"/>
      <c r="Y558" s="9"/>
      <c r="Z558" s="8"/>
      <c r="AA558" s="8"/>
      <c r="AB558" s="8"/>
    </row>
    <row r="559" spans="1:28" ht="13" outlineLevel="6">
      <c r="B559" s="184"/>
      <c r="C559" s="185"/>
      <c r="D559" s="96" t="s">
        <v>868</v>
      </c>
      <c r="E559" s="96"/>
      <c r="F559" s="97"/>
      <c r="G559" s="97"/>
      <c r="H559" s="97" t="s">
        <v>869</v>
      </c>
      <c r="I559" s="98" t="s">
        <v>870</v>
      </c>
      <c r="J559" s="99" t="s">
        <v>383</v>
      </c>
      <c r="K559" s="100">
        <v>16.5</v>
      </c>
      <c r="L559" s="100">
        <v>0</v>
      </c>
      <c r="M559" s="100">
        <v>16.5</v>
      </c>
      <c r="N559" s="261"/>
      <c r="O559" s="101">
        <f>M559*N559</f>
        <v>0</v>
      </c>
      <c r="P559" s="99" t="s">
        <v>402</v>
      </c>
      <c r="Q559" s="99" t="s">
        <v>123</v>
      </c>
      <c r="R559" s="100"/>
      <c r="S559" s="100">
        <f>M559*R559</f>
        <v>0</v>
      </c>
      <c r="T559" s="100"/>
      <c r="U559" s="100">
        <f>M559*T559</f>
        <v>0</v>
      </c>
      <c r="V559" s="101">
        <v>21</v>
      </c>
      <c r="W559" s="101">
        <f>O559*(V559/100)</f>
        <v>0</v>
      </c>
      <c r="X559" s="101">
        <f>O559+W559</f>
        <v>0</v>
      </c>
      <c r="Y559" s="102"/>
      <c r="Z559" s="8"/>
      <c r="AA559" s="8"/>
      <c r="AB559" s="8"/>
    </row>
    <row r="560" spans="1:28" ht="4.5" customHeight="1" outlineLevel="6">
      <c r="B560" s="184"/>
      <c r="C560" s="186"/>
      <c r="D560" s="186"/>
      <c r="E560" s="186"/>
      <c r="F560" s="9"/>
      <c r="G560" s="9"/>
      <c r="H560" s="9"/>
      <c r="I560" s="189"/>
      <c r="J560" s="191"/>
      <c r="K560" s="147"/>
      <c r="L560" s="147"/>
      <c r="M560" s="147"/>
      <c r="N560" s="262"/>
      <c r="O560" s="141"/>
      <c r="P560" s="191"/>
      <c r="Q560" s="191"/>
      <c r="R560" s="147"/>
      <c r="S560" s="147"/>
      <c r="T560" s="147"/>
      <c r="U560" s="147"/>
      <c r="V560" s="141"/>
      <c r="W560" s="141"/>
      <c r="X560" s="141"/>
      <c r="Y560" s="9"/>
      <c r="Z560" s="8"/>
      <c r="AA560" s="8"/>
      <c r="AB560" s="8"/>
    </row>
    <row r="561" spans="2:28" ht="26" outlineLevel="6">
      <c r="B561" s="184"/>
      <c r="C561" s="185"/>
      <c r="D561" s="96" t="s">
        <v>871</v>
      </c>
      <c r="E561" s="96"/>
      <c r="F561" s="97"/>
      <c r="G561" s="97"/>
      <c r="H561" s="97" t="s">
        <v>872</v>
      </c>
      <c r="I561" s="98" t="s">
        <v>873</v>
      </c>
      <c r="J561" s="99" t="s">
        <v>383</v>
      </c>
      <c r="K561" s="100">
        <v>15.5</v>
      </c>
      <c r="L561" s="100">
        <v>0</v>
      </c>
      <c r="M561" s="100">
        <v>15.5</v>
      </c>
      <c r="N561" s="261"/>
      <c r="O561" s="101">
        <f>M561*N561</f>
        <v>0</v>
      </c>
      <c r="P561" s="99" t="s">
        <v>402</v>
      </c>
      <c r="Q561" s="99" t="s">
        <v>123</v>
      </c>
      <c r="R561" s="100"/>
      <c r="S561" s="100">
        <f>M561*R561</f>
        <v>0</v>
      </c>
      <c r="T561" s="100"/>
      <c r="U561" s="100">
        <f>M561*T561</f>
        <v>0</v>
      </c>
      <c r="V561" s="101">
        <v>21</v>
      </c>
      <c r="W561" s="101">
        <f>O561*(V561/100)</f>
        <v>0</v>
      </c>
      <c r="X561" s="101">
        <f>O561+W561</f>
        <v>0</v>
      </c>
      <c r="Y561" s="102"/>
      <c r="Z561" s="8"/>
      <c r="AA561" s="8"/>
      <c r="AB561" s="8"/>
    </row>
    <row r="562" spans="2:28" ht="4.5" customHeight="1" outlineLevel="6">
      <c r="B562" s="184"/>
      <c r="C562" s="186"/>
      <c r="D562" s="186"/>
      <c r="E562" s="186"/>
      <c r="F562" s="9"/>
      <c r="G562" s="9"/>
      <c r="H562" s="9"/>
      <c r="I562" s="189"/>
      <c r="J562" s="191"/>
      <c r="K562" s="147"/>
      <c r="L562" s="147"/>
      <c r="M562" s="147"/>
      <c r="N562" s="262"/>
      <c r="O562" s="141"/>
      <c r="P562" s="191"/>
      <c r="Q562" s="191"/>
      <c r="R562" s="147"/>
      <c r="S562" s="147"/>
      <c r="T562" s="147"/>
      <c r="U562" s="147"/>
      <c r="V562" s="141"/>
      <c r="W562" s="141"/>
      <c r="X562" s="141"/>
      <c r="Y562" s="9"/>
      <c r="Z562" s="8"/>
      <c r="AA562" s="8"/>
      <c r="AB562" s="8"/>
    </row>
    <row r="563" spans="2:28" ht="39" outlineLevel="6">
      <c r="B563" s="184"/>
      <c r="C563" s="185"/>
      <c r="D563" s="96" t="s">
        <v>874</v>
      </c>
      <c r="E563" s="96"/>
      <c r="F563" s="97"/>
      <c r="G563" s="97"/>
      <c r="H563" s="97" t="s">
        <v>875</v>
      </c>
      <c r="I563" s="98" t="s">
        <v>876</v>
      </c>
      <c r="J563" s="99" t="s">
        <v>383</v>
      </c>
      <c r="K563" s="100">
        <v>85.2</v>
      </c>
      <c r="L563" s="100">
        <v>0</v>
      </c>
      <c r="M563" s="100">
        <v>85.2</v>
      </c>
      <c r="N563" s="261"/>
      <c r="O563" s="101">
        <f>M563*N563</f>
        <v>0</v>
      </c>
      <c r="P563" s="99" t="s">
        <v>402</v>
      </c>
      <c r="Q563" s="99" t="s">
        <v>123</v>
      </c>
      <c r="R563" s="100"/>
      <c r="S563" s="100">
        <f>M563*R563</f>
        <v>0</v>
      </c>
      <c r="T563" s="100"/>
      <c r="U563" s="100">
        <f>M563*T563</f>
        <v>0</v>
      </c>
      <c r="V563" s="101">
        <v>21</v>
      </c>
      <c r="W563" s="101">
        <f>O563*(V563/100)</f>
        <v>0</v>
      </c>
      <c r="X563" s="101">
        <f>O563+W563</f>
        <v>0</v>
      </c>
      <c r="Y563" s="102"/>
      <c r="Z563" s="8"/>
      <c r="AA563" s="8"/>
      <c r="AB563" s="8"/>
    </row>
    <row r="564" spans="2:28" ht="4.5" customHeight="1" outlineLevel="6">
      <c r="B564" s="184"/>
      <c r="C564" s="186"/>
      <c r="D564" s="186"/>
      <c r="E564" s="186"/>
      <c r="F564" s="9"/>
      <c r="G564" s="9"/>
      <c r="H564" s="9"/>
      <c r="I564" s="189"/>
      <c r="J564" s="191"/>
      <c r="K564" s="147"/>
      <c r="L564" s="147"/>
      <c r="M564" s="147"/>
      <c r="N564" s="262"/>
      <c r="O564" s="141"/>
      <c r="P564" s="191"/>
      <c r="Q564" s="191"/>
      <c r="R564" s="147"/>
      <c r="S564" s="147"/>
      <c r="T564" s="147"/>
      <c r="U564" s="147"/>
      <c r="V564" s="141"/>
      <c r="W564" s="141"/>
      <c r="X564" s="141"/>
      <c r="Y564" s="9"/>
      <c r="Z564" s="8"/>
      <c r="AA564" s="8"/>
      <c r="AB564" s="8"/>
    </row>
    <row r="565" spans="2:28" ht="26" outlineLevel="6">
      <c r="B565" s="184"/>
      <c r="C565" s="185"/>
      <c r="D565" s="96" t="s">
        <v>877</v>
      </c>
      <c r="E565" s="96"/>
      <c r="F565" s="97"/>
      <c r="G565" s="97"/>
      <c r="H565" s="97" t="s">
        <v>878</v>
      </c>
      <c r="I565" s="98" t="s">
        <v>879</v>
      </c>
      <c r="J565" s="99" t="s">
        <v>383</v>
      </c>
      <c r="K565" s="100">
        <v>42.6</v>
      </c>
      <c r="L565" s="100">
        <v>0</v>
      </c>
      <c r="M565" s="100">
        <v>42.6</v>
      </c>
      <c r="N565" s="261"/>
      <c r="O565" s="101">
        <f>M565*N565</f>
        <v>0</v>
      </c>
      <c r="P565" s="99" t="s">
        <v>402</v>
      </c>
      <c r="Q565" s="99" t="s">
        <v>123</v>
      </c>
      <c r="R565" s="100"/>
      <c r="S565" s="100">
        <f>M565*R565</f>
        <v>0</v>
      </c>
      <c r="T565" s="100"/>
      <c r="U565" s="100">
        <f>M565*T565</f>
        <v>0</v>
      </c>
      <c r="V565" s="101">
        <v>21</v>
      </c>
      <c r="W565" s="101">
        <f>O565*(V565/100)</f>
        <v>0</v>
      </c>
      <c r="X565" s="101">
        <f>O565+W565</f>
        <v>0</v>
      </c>
      <c r="Y565" s="102"/>
      <c r="Z565" s="8"/>
      <c r="AA565" s="8"/>
      <c r="AB565" s="8"/>
    </row>
    <row r="566" spans="2:28" ht="4.5" customHeight="1" outlineLevel="6">
      <c r="B566" s="184"/>
      <c r="C566" s="186"/>
      <c r="D566" s="186"/>
      <c r="E566" s="186"/>
      <c r="F566" s="9"/>
      <c r="G566" s="9"/>
      <c r="H566" s="9"/>
      <c r="I566" s="189"/>
      <c r="J566" s="191"/>
      <c r="K566" s="147"/>
      <c r="L566" s="147"/>
      <c r="M566" s="147"/>
      <c r="N566" s="262"/>
      <c r="O566" s="141"/>
      <c r="P566" s="191"/>
      <c r="Q566" s="191"/>
      <c r="R566" s="147"/>
      <c r="S566" s="147"/>
      <c r="T566" s="147"/>
      <c r="U566" s="147"/>
      <c r="V566" s="141"/>
      <c r="W566" s="141"/>
      <c r="X566" s="141"/>
      <c r="Y566" s="9"/>
      <c r="Z566" s="8"/>
      <c r="AA566" s="8"/>
      <c r="AB566" s="8"/>
    </row>
    <row r="567" spans="2:28" ht="13" outlineLevel="6">
      <c r="B567" s="184"/>
      <c r="C567" s="185"/>
      <c r="D567" s="96" t="s">
        <v>880</v>
      </c>
      <c r="E567" s="96"/>
      <c r="F567" s="97"/>
      <c r="G567" s="97"/>
      <c r="H567" s="97" t="s">
        <v>881</v>
      </c>
      <c r="I567" s="98" t="s">
        <v>882</v>
      </c>
      <c r="J567" s="99" t="s">
        <v>409</v>
      </c>
      <c r="K567" s="100">
        <v>113.76</v>
      </c>
      <c r="L567" s="100">
        <v>0</v>
      </c>
      <c r="M567" s="100">
        <v>113.76</v>
      </c>
      <c r="N567" s="261"/>
      <c r="O567" s="101">
        <f>M567*N567</f>
        <v>0</v>
      </c>
      <c r="P567" s="99" t="s">
        <v>402</v>
      </c>
      <c r="Q567" s="99" t="s">
        <v>123</v>
      </c>
      <c r="R567" s="100"/>
      <c r="S567" s="100">
        <f>M567*R567</f>
        <v>0</v>
      </c>
      <c r="T567" s="100"/>
      <c r="U567" s="100">
        <f>M567*T567</f>
        <v>0</v>
      </c>
      <c r="V567" s="101">
        <v>21</v>
      </c>
      <c r="W567" s="101">
        <f>O567*(V567/100)</f>
        <v>0</v>
      </c>
      <c r="X567" s="101">
        <f>O567+W567</f>
        <v>0</v>
      </c>
      <c r="Y567" s="102"/>
      <c r="Z567" s="8"/>
      <c r="AA567" s="8"/>
      <c r="AB567" s="8"/>
    </row>
    <row r="568" spans="2:28" ht="4.5" customHeight="1" outlineLevel="6">
      <c r="B568" s="184"/>
      <c r="C568" s="186"/>
      <c r="D568" s="186"/>
      <c r="E568" s="186"/>
      <c r="F568" s="9"/>
      <c r="G568" s="9"/>
      <c r="H568" s="9"/>
      <c r="I568" s="189"/>
      <c r="J568" s="191"/>
      <c r="K568" s="147"/>
      <c r="L568" s="147"/>
      <c r="M568" s="147"/>
      <c r="N568" s="262"/>
      <c r="O568" s="141"/>
      <c r="P568" s="191"/>
      <c r="Q568" s="191"/>
      <c r="R568" s="147"/>
      <c r="S568" s="147"/>
      <c r="T568" s="147"/>
      <c r="U568" s="147"/>
      <c r="V568" s="141"/>
      <c r="W568" s="141"/>
      <c r="X568" s="141"/>
      <c r="Y568" s="9"/>
      <c r="Z568" s="8"/>
      <c r="AA568" s="8"/>
      <c r="AB568" s="8"/>
    </row>
    <row r="569" spans="2:28" ht="26" outlineLevel="6">
      <c r="B569" s="184"/>
      <c r="C569" s="185"/>
      <c r="D569" s="96" t="s">
        <v>883</v>
      </c>
      <c r="E569" s="96"/>
      <c r="F569" s="97"/>
      <c r="G569" s="97"/>
      <c r="H569" s="97" t="s">
        <v>884</v>
      </c>
      <c r="I569" s="98" t="s">
        <v>885</v>
      </c>
      <c r="J569" s="99" t="s">
        <v>409</v>
      </c>
      <c r="K569" s="100">
        <v>113.76</v>
      </c>
      <c r="L569" s="100">
        <v>0</v>
      </c>
      <c r="M569" s="100">
        <v>113.76</v>
      </c>
      <c r="N569" s="261"/>
      <c r="O569" s="101">
        <f>M569*N569</f>
        <v>0</v>
      </c>
      <c r="P569" s="99" t="s">
        <v>402</v>
      </c>
      <c r="Q569" s="99" t="s">
        <v>123</v>
      </c>
      <c r="R569" s="100"/>
      <c r="S569" s="100">
        <f>M569*R569</f>
        <v>0</v>
      </c>
      <c r="T569" s="100"/>
      <c r="U569" s="100">
        <f>M569*T569</f>
        <v>0</v>
      </c>
      <c r="V569" s="101">
        <v>21</v>
      </c>
      <c r="W569" s="101">
        <f>O569*(V569/100)</f>
        <v>0</v>
      </c>
      <c r="X569" s="101">
        <f>O569+W569</f>
        <v>0</v>
      </c>
      <c r="Y569" s="102"/>
      <c r="Z569" s="8"/>
      <c r="AA569" s="8"/>
      <c r="AB569" s="8"/>
    </row>
    <row r="570" spans="2:28" ht="4.5" customHeight="1" outlineLevel="6">
      <c r="B570" s="184"/>
      <c r="C570" s="186"/>
      <c r="D570" s="186"/>
      <c r="E570" s="186"/>
      <c r="F570" s="9"/>
      <c r="G570" s="9"/>
      <c r="H570" s="9"/>
      <c r="I570" s="189"/>
      <c r="J570" s="191"/>
      <c r="K570" s="147"/>
      <c r="L570" s="147"/>
      <c r="M570" s="147"/>
      <c r="N570" s="262"/>
      <c r="O570" s="141"/>
      <c r="P570" s="191"/>
      <c r="Q570" s="191"/>
      <c r="R570" s="147"/>
      <c r="S570" s="147"/>
      <c r="T570" s="147"/>
      <c r="U570" s="147"/>
      <c r="V570" s="141"/>
      <c r="W570" s="141"/>
      <c r="X570" s="141"/>
      <c r="Y570" s="9"/>
      <c r="Z570" s="8"/>
      <c r="AA570" s="8"/>
      <c r="AB570" s="8"/>
    </row>
    <row r="571" spans="2:28" ht="39" outlineLevel="6">
      <c r="B571" s="184"/>
      <c r="C571" s="185"/>
      <c r="D571" s="96" t="s">
        <v>886</v>
      </c>
      <c r="E571" s="96"/>
      <c r="F571" s="97"/>
      <c r="G571" s="97"/>
      <c r="H571" s="97" t="s">
        <v>887</v>
      </c>
      <c r="I571" s="98" t="s">
        <v>888</v>
      </c>
      <c r="J571" s="99" t="s">
        <v>383</v>
      </c>
      <c r="K571" s="100">
        <v>42.6</v>
      </c>
      <c r="L571" s="100">
        <v>0</v>
      </c>
      <c r="M571" s="100">
        <v>42.6</v>
      </c>
      <c r="N571" s="261"/>
      <c r="O571" s="101">
        <f>M571*N571</f>
        <v>0</v>
      </c>
      <c r="P571" s="99" t="s">
        <v>402</v>
      </c>
      <c r="Q571" s="99" t="s">
        <v>123</v>
      </c>
      <c r="R571" s="100"/>
      <c r="S571" s="100">
        <f>M571*R571</f>
        <v>0</v>
      </c>
      <c r="T571" s="100"/>
      <c r="U571" s="100">
        <f>M571*T571</f>
        <v>0</v>
      </c>
      <c r="V571" s="101">
        <v>21</v>
      </c>
      <c r="W571" s="101">
        <f>O571*(V571/100)</f>
        <v>0</v>
      </c>
      <c r="X571" s="101">
        <f>O571+W571</f>
        <v>0</v>
      </c>
      <c r="Y571" s="102"/>
      <c r="Z571" s="8"/>
      <c r="AA571" s="8"/>
      <c r="AB571" s="8"/>
    </row>
    <row r="572" spans="2:28" ht="4.5" customHeight="1" outlineLevel="6">
      <c r="B572" s="184"/>
      <c r="C572" s="186"/>
      <c r="D572" s="186"/>
      <c r="E572" s="186"/>
      <c r="F572" s="9"/>
      <c r="G572" s="9"/>
      <c r="H572" s="9"/>
      <c r="I572" s="189"/>
      <c r="J572" s="191"/>
      <c r="K572" s="147"/>
      <c r="L572" s="147"/>
      <c r="M572" s="147"/>
      <c r="N572" s="262"/>
      <c r="O572" s="141"/>
      <c r="P572" s="191"/>
      <c r="Q572" s="191"/>
      <c r="R572" s="147"/>
      <c r="S572" s="147"/>
      <c r="T572" s="147"/>
      <c r="U572" s="147"/>
      <c r="V572" s="141"/>
      <c r="W572" s="141"/>
      <c r="X572" s="141"/>
      <c r="Y572" s="9"/>
      <c r="Z572" s="8"/>
      <c r="AA572" s="8"/>
      <c r="AB572" s="8"/>
    </row>
    <row r="573" spans="2:28" ht="26" outlineLevel="6">
      <c r="B573" s="184"/>
      <c r="C573" s="185"/>
      <c r="D573" s="96" t="s">
        <v>889</v>
      </c>
      <c r="E573" s="96"/>
      <c r="F573" s="97"/>
      <c r="G573" s="97"/>
      <c r="H573" s="97" t="s">
        <v>890</v>
      </c>
      <c r="I573" s="98" t="s">
        <v>891</v>
      </c>
      <c r="J573" s="99" t="s">
        <v>383</v>
      </c>
      <c r="K573" s="100">
        <v>1.6</v>
      </c>
      <c r="L573" s="100">
        <v>0</v>
      </c>
      <c r="M573" s="100">
        <v>1.6</v>
      </c>
      <c r="N573" s="261"/>
      <c r="O573" s="101">
        <f>M573*N573</f>
        <v>0</v>
      </c>
      <c r="P573" s="99" t="s">
        <v>402</v>
      </c>
      <c r="Q573" s="99" t="s">
        <v>123</v>
      </c>
      <c r="R573" s="100"/>
      <c r="S573" s="100">
        <f>M573*R573</f>
        <v>0</v>
      </c>
      <c r="T573" s="100"/>
      <c r="U573" s="100">
        <f>M573*T573</f>
        <v>0</v>
      </c>
      <c r="V573" s="101">
        <v>21</v>
      </c>
      <c r="W573" s="101">
        <f>O573*(V573/100)</f>
        <v>0</v>
      </c>
      <c r="X573" s="101">
        <f>O573+W573</f>
        <v>0</v>
      </c>
      <c r="Y573" s="102"/>
      <c r="Z573" s="8"/>
      <c r="AA573" s="8"/>
      <c r="AB573" s="8"/>
    </row>
    <row r="574" spans="2:28" ht="4.5" customHeight="1" outlineLevel="6">
      <c r="B574" s="184"/>
      <c r="C574" s="186"/>
      <c r="D574" s="186"/>
      <c r="E574" s="186"/>
      <c r="F574" s="9"/>
      <c r="G574" s="9"/>
      <c r="H574" s="9"/>
      <c r="I574" s="189"/>
      <c r="J574" s="191"/>
      <c r="K574" s="147"/>
      <c r="L574" s="147"/>
      <c r="M574" s="147"/>
      <c r="N574" s="262"/>
      <c r="O574" s="141"/>
      <c r="P574" s="191"/>
      <c r="Q574" s="191"/>
      <c r="R574" s="147"/>
      <c r="S574" s="147"/>
      <c r="T574" s="147"/>
      <c r="U574" s="147"/>
      <c r="V574" s="141"/>
      <c r="W574" s="141"/>
      <c r="X574" s="141"/>
      <c r="Y574" s="9"/>
      <c r="Z574" s="8"/>
      <c r="AA574" s="8"/>
      <c r="AB574" s="8"/>
    </row>
    <row r="575" spans="2:28" ht="26" outlineLevel="6">
      <c r="B575" s="184"/>
      <c r="C575" s="185"/>
      <c r="D575" s="96" t="s">
        <v>892</v>
      </c>
      <c r="E575" s="96"/>
      <c r="F575" s="97"/>
      <c r="G575" s="97"/>
      <c r="H575" s="97" t="s">
        <v>893</v>
      </c>
      <c r="I575" s="98" t="s">
        <v>894</v>
      </c>
      <c r="J575" s="99" t="s">
        <v>383</v>
      </c>
      <c r="K575" s="100">
        <v>36.1</v>
      </c>
      <c r="L575" s="100">
        <v>0</v>
      </c>
      <c r="M575" s="100">
        <v>36.1</v>
      </c>
      <c r="N575" s="261"/>
      <c r="O575" s="101">
        <f>M575*N575</f>
        <v>0</v>
      </c>
      <c r="P575" s="99" t="s">
        <v>402</v>
      </c>
      <c r="Q575" s="99" t="s">
        <v>123</v>
      </c>
      <c r="R575" s="100"/>
      <c r="S575" s="100">
        <f>M575*R575</f>
        <v>0</v>
      </c>
      <c r="T575" s="100"/>
      <c r="U575" s="100">
        <f>M575*T575</f>
        <v>0</v>
      </c>
      <c r="V575" s="101">
        <v>21</v>
      </c>
      <c r="W575" s="101">
        <f>O575*(V575/100)</f>
        <v>0</v>
      </c>
      <c r="X575" s="101">
        <f>O575+W575</f>
        <v>0</v>
      </c>
      <c r="Y575" s="102"/>
      <c r="Z575" s="8"/>
      <c r="AA575" s="8"/>
      <c r="AB575" s="8"/>
    </row>
    <row r="576" spans="2:28" ht="4.5" customHeight="1" outlineLevel="6">
      <c r="B576" s="184"/>
      <c r="C576" s="186"/>
      <c r="D576" s="186"/>
      <c r="E576" s="186"/>
      <c r="F576" s="9"/>
      <c r="G576" s="9"/>
      <c r="H576" s="9"/>
      <c r="I576" s="189"/>
      <c r="J576" s="191"/>
      <c r="K576" s="147"/>
      <c r="L576" s="147"/>
      <c r="M576" s="147"/>
      <c r="N576" s="262"/>
      <c r="O576" s="141"/>
      <c r="P576" s="191"/>
      <c r="Q576" s="191"/>
      <c r="R576" s="147"/>
      <c r="S576" s="147"/>
      <c r="T576" s="147"/>
      <c r="U576" s="147"/>
      <c r="V576" s="141"/>
      <c r="W576" s="141"/>
      <c r="X576" s="141"/>
      <c r="Y576" s="9"/>
      <c r="Z576" s="8"/>
      <c r="AA576" s="8"/>
      <c r="AB576" s="8"/>
    </row>
    <row r="577" spans="1:28" ht="26" outlineLevel="6">
      <c r="B577" s="184"/>
      <c r="C577" s="185"/>
      <c r="D577" s="96" t="s">
        <v>895</v>
      </c>
      <c r="E577" s="96"/>
      <c r="F577" s="97"/>
      <c r="G577" s="97"/>
      <c r="H577" s="97" t="s">
        <v>896</v>
      </c>
      <c r="I577" s="98" t="s">
        <v>897</v>
      </c>
      <c r="J577" s="99" t="s">
        <v>383</v>
      </c>
      <c r="K577" s="100">
        <v>14.3</v>
      </c>
      <c r="L577" s="100">
        <v>0</v>
      </c>
      <c r="M577" s="100">
        <v>14.3</v>
      </c>
      <c r="N577" s="261"/>
      <c r="O577" s="101">
        <f>M577*N577</f>
        <v>0</v>
      </c>
      <c r="P577" s="99" t="s">
        <v>402</v>
      </c>
      <c r="Q577" s="99" t="s">
        <v>123</v>
      </c>
      <c r="R577" s="100"/>
      <c r="S577" s="100">
        <f>M577*R577</f>
        <v>0</v>
      </c>
      <c r="T577" s="100"/>
      <c r="U577" s="100">
        <f>M577*T577</f>
        <v>0</v>
      </c>
      <c r="V577" s="101">
        <v>21</v>
      </c>
      <c r="W577" s="101">
        <f>O577*(V577/100)</f>
        <v>0</v>
      </c>
      <c r="X577" s="101">
        <f>O577+W577</f>
        <v>0</v>
      </c>
      <c r="Y577" s="102"/>
      <c r="Z577" s="8"/>
      <c r="AA577" s="8"/>
      <c r="AB577" s="8"/>
    </row>
    <row r="578" spans="1:28" ht="4.5" customHeight="1" outlineLevel="6">
      <c r="B578" s="184"/>
      <c r="C578" s="186"/>
      <c r="D578" s="186"/>
      <c r="E578" s="186"/>
      <c r="F578" s="9"/>
      <c r="G578" s="9"/>
      <c r="H578" s="9"/>
      <c r="I578" s="189"/>
      <c r="J578" s="191"/>
      <c r="K578" s="147"/>
      <c r="L578" s="147"/>
      <c r="M578" s="147"/>
      <c r="N578" s="262"/>
      <c r="O578" s="141"/>
      <c r="P578" s="191"/>
      <c r="Q578" s="191"/>
      <c r="R578" s="147"/>
      <c r="S578" s="147"/>
      <c r="T578" s="147"/>
      <c r="U578" s="147"/>
      <c r="V578" s="141"/>
      <c r="W578" s="141"/>
      <c r="X578" s="141"/>
      <c r="Y578" s="9"/>
      <c r="Z578" s="8"/>
      <c r="AA578" s="8"/>
      <c r="AB578" s="8"/>
    </row>
    <row r="579" spans="1:28" ht="13" outlineLevel="6">
      <c r="B579" s="184"/>
      <c r="C579" s="185"/>
      <c r="D579" s="96" t="s">
        <v>898</v>
      </c>
      <c r="E579" s="96"/>
      <c r="F579" s="97"/>
      <c r="G579" s="97"/>
      <c r="H579" s="97" t="s">
        <v>899</v>
      </c>
      <c r="I579" s="98" t="s">
        <v>900</v>
      </c>
      <c r="J579" s="99" t="s">
        <v>393</v>
      </c>
      <c r="K579" s="100">
        <v>15.98</v>
      </c>
      <c r="L579" s="100">
        <v>0</v>
      </c>
      <c r="M579" s="100">
        <v>15.98</v>
      </c>
      <c r="N579" s="261"/>
      <c r="O579" s="101">
        <f>M579*N579</f>
        <v>0</v>
      </c>
      <c r="P579" s="99" t="s">
        <v>402</v>
      </c>
      <c r="Q579" s="99" t="s">
        <v>123</v>
      </c>
      <c r="R579" s="100"/>
      <c r="S579" s="100">
        <f>M579*R579</f>
        <v>0</v>
      </c>
      <c r="T579" s="100"/>
      <c r="U579" s="100">
        <f>M579*T579</f>
        <v>0</v>
      </c>
      <c r="V579" s="101">
        <v>21</v>
      </c>
      <c r="W579" s="101">
        <f>O579*(V579/100)</f>
        <v>0</v>
      </c>
      <c r="X579" s="101">
        <f>O579+W579</f>
        <v>0</v>
      </c>
      <c r="Y579" s="102"/>
      <c r="Z579" s="8"/>
      <c r="AA579" s="8"/>
      <c r="AB579" s="8"/>
    </row>
    <row r="580" spans="1:28" ht="4.5" customHeight="1" outlineLevel="6">
      <c r="B580" s="184"/>
      <c r="C580" s="186"/>
      <c r="D580" s="186"/>
      <c r="E580" s="186"/>
      <c r="F580" s="9"/>
      <c r="G580" s="9"/>
      <c r="H580" s="9"/>
      <c r="I580" s="189"/>
      <c r="J580" s="191"/>
      <c r="K580" s="147"/>
      <c r="L580" s="147"/>
      <c r="M580" s="147"/>
      <c r="N580" s="262"/>
      <c r="O580" s="141"/>
      <c r="P580" s="191"/>
      <c r="Q580" s="191"/>
      <c r="R580" s="147"/>
      <c r="S580" s="147"/>
      <c r="T580" s="147"/>
      <c r="U580" s="147"/>
      <c r="V580" s="141"/>
      <c r="W580" s="141"/>
      <c r="X580" s="141"/>
      <c r="Y580" s="9"/>
      <c r="Z580" s="8"/>
      <c r="AA580" s="8"/>
      <c r="AB580" s="8"/>
    </row>
    <row r="581" spans="1:28" ht="26" outlineLevel="6">
      <c r="B581" s="184"/>
      <c r="C581" s="185"/>
      <c r="D581" s="96" t="s">
        <v>901</v>
      </c>
      <c r="E581" s="96"/>
      <c r="F581" s="97"/>
      <c r="G581" s="97"/>
      <c r="H581" s="97" t="s">
        <v>902</v>
      </c>
      <c r="I581" s="98" t="s">
        <v>903</v>
      </c>
      <c r="J581" s="99" t="s">
        <v>393</v>
      </c>
      <c r="K581" s="100">
        <v>72.42</v>
      </c>
      <c r="L581" s="100">
        <v>0</v>
      </c>
      <c r="M581" s="100">
        <v>72.42</v>
      </c>
      <c r="N581" s="261"/>
      <c r="O581" s="101">
        <f>M581*N581</f>
        <v>0</v>
      </c>
      <c r="P581" s="99" t="s">
        <v>402</v>
      </c>
      <c r="Q581" s="99" t="s">
        <v>123</v>
      </c>
      <c r="R581" s="100"/>
      <c r="S581" s="100">
        <f>M581*R581</f>
        <v>0</v>
      </c>
      <c r="T581" s="100"/>
      <c r="U581" s="100">
        <f>M581*T581</f>
        <v>0</v>
      </c>
      <c r="V581" s="101">
        <v>21</v>
      </c>
      <c r="W581" s="101">
        <f>O581*(V581/100)</f>
        <v>0</v>
      </c>
      <c r="X581" s="101">
        <f>O581+W581</f>
        <v>0</v>
      </c>
      <c r="Y581" s="102"/>
      <c r="Z581" s="8"/>
      <c r="AA581" s="8"/>
      <c r="AB581" s="8"/>
    </row>
    <row r="582" spans="1:28" ht="4.5" customHeight="1" outlineLevel="6">
      <c r="B582" s="184"/>
      <c r="C582" s="186"/>
      <c r="D582" s="186"/>
      <c r="E582" s="186"/>
      <c r="F582" s="9"/>
      <c r="G582" s="9"/>
      <c r="H582" s="9"/>
      <c r="I582" s="189"/>
      <c r="J582" s="191"/>
      <c r="K582" s="147"/>
      <c r="L582" s="147"/>
      <c r="M582" s="147"/>
      <c r="N582" s="262"/>
      <c r="O582" s="141"/>
      <c r="P582" s="191"/>
      <c r="Q582" s="191"/>
      <c r="R582" s="147"/>
      <c r="S582" s="147"/>
      <c r="T582" s="147"/>
      <c r="U582" s="147"/>
      <c r="V582" s="141"/>
      <c r="W582" s="141"/>
      <c r="X582" s="141"/>
      <c r="Y582" s="9"/>
      <c r="Z582" s="8"/>
      <c r="AA582" s="8"/>
      <c r="AB582" s="8"/>
    </row>
    <row r="583" spans="1:28" outlineLevel="6">
      <c r="B583" s="5"/>
      <c r="C583" s="5"/>
      <c r="D583" s="5"/>
      <c r="E583" s="5"/>
      <c r="F583" s="5"/>
      <c r="G583" s="5"/>
      <c r="H583" s="5"/>
      <c r="I583" s="5"/>
      <c r="J583" s="5"/>
      <c r="K583" s="5"/>
      <c r="L583" s="5"/>
      <c r="M583" s="5"/>
      <c r="N583" s="265"/>
      <c r="O583" s="8"/>
      <c r="P583" s="5"/>
      <c r="Q583" s="5"/>
      <c r="R583" s="5"/>
      <c r="S583" s="5"/>
      <c r="T583" s="5"/>
      <c r="U583" s="5"/>
      <c r="V583" s="5"/>
      <c r="W583" s="8"/>
      <c r="X583" s="8"/>
      <c r="Y583" s="8"/>
    </row>
    <row r="584" spans="1:28" ht="15" outlineLevel="1">
      <c r="A584" s="157" t="s">
        <v>347</v>
      </c>
      <c r="B584" s="200">
        <v>2</v>
      </c>
      <c r="C584" s="201"/>
      <c r="D584" s="201"/>
      <c r="E584" s="201"/>
      <c r="F584" s="161"/>
      <c r="G584" s="161"/>
      <c r="H584" s="161"/>
      <c r="I584" s="202" t="s">
        <v>348</v>
      </c>
      <c r="J584" s="203"/>
      <c r="K584" s="204"/>
      <c r="L584" s="204"/>
      <c r="M584" s="204"/>
      <c r="N584" s="256"/>
      <c r="O584" s="159">
        <f>SUBTOTAL(9,O585:O622)</f>
        <v>0</v>
      </c>
      <c r="P584" s="203" t="s">
        <v>370</v>
      </c>
      <c r="Q584" s="203"/>
      <c r="R584" s="204"/>
      <c r="S584" s="160">
        <f>SUBTOTAL(9,S585:S622)</f>
        <v>0</v>
      </c>
      <c r="T584" s="204"/>
      <c r="U584" s="160">
        <f>SUBTOTAL(9,U585:U622)</f>
        <v>0</v>
      </c>
      <c r="V584" s="205"/>
      <c r="W584" s="159">
        <f>SUBTOTAL(9,W585:W622)</f>
        <v>0</v>
      </c>
      <c r="X584" s="159">
        <f>SUBTOTAL(9,X585:X622)</f>
        <v>0</v>
      </c>
      <c r="Y584" s="157"/>
      <c r="Z584" s="5"/>
      <c r="AA584" s="8"/>
      <c r="AB584" s="8"/>
    </row>
    <row r="585" spans="1:28" ht="14" outlineLevel="2">
      <c r="A585" s="162" t="s">
        <v>349</v>
      </c>
      <c r="B585" s="206">
        <v>3</v>
      </c>
      <c r="C585" s="207"/>
      <c r="D585" s="207"/>
      <c r="E585" s="207"/>
      <c r="F585" s="166"/>
      <c r="G585" s="166"/>
      <c r="H585" s="166"/>
      <c r="I585" s="208" t="s">
        <v>350</v>
      </c>
      <c r="J585" s="209"/>
      <c r="K585" s="210"/>
      <c r="L585" s="210"/>
      <c r="M585" s="210"/>
      <c r="N585" s="257"/>
      <c r="O585" s="164">
        <f>SUBTOTAL(9,O586:O622)</f>
        <v>0</v>
      </c>
      <c r="P585" s="209" t="s">
        <v>371</v>
      </c>
      <c r="Q585" s="209"/>
      <c r="R585" s="210"/>
      <c r="S585" s="165">
        <f>SUBTOTAL(9,S586:S622)</f>
        <v>0</v>
      </c>
      <c r="T585" s="210"/>
      <c r="U585" s="165">
        <f>SUBTOTAL(9,U586:U622)</f>
        <v>0</v>
      </c>
      <c r="V585" s="211"/>
      <c r="W585" s="164">
        <f>SUBTOTAL(9,W586:W622)</f>
        <v>0</v>
      </c>
      <c r="X585" s="164">
        <f>SUBTOTAL(9,X586:X622)</f>
        <v>0</v>
      </c>
      <c r="Y585" s="162"/>
      <c r="Z585" s="5"/>
      <c r="AA585" s="8"/>
      <c r="AB585" s="8"/>
    </row>
    <row r="586" spans="1:28" ht="13" outlineLevel="3">
      <c r="A586" s="167" t="s">
        <v>351</v>
      </c>
      <c r="B586" s="212">
        <v>4</v>
      </c>
      <c r="C586" s="213"/>
      <c r="D586" s="213"/>
      <c r="E586" s="213"/>
      <c r="F586" s="171"/>
      <c r="G586" s="171"/>
      <c r="H586" s="171"/>
      <c r="I586" s="214" t="s">
        <v>352</v>
      </c>
      <c r="J586" s="215"/>
      <c r="K586" s="216"/>
      <c r="L586" s="216"/>
      <c r="M586" s="216"/>
      <c r="N586" s="258"/>
      <c r="O586" s="169">
        <f>SUBTOTAL(9,O587:O622)</f>
        <v>0</v>
      </c>
      <c r="P586" s="215" t="s">
        <v>372</v>
      </c>
      <c r="Q586" s="215"/>
      <c r="R586" s="216"/>
      <c r="S586" s="170">
        <f>SUBTOTAL(9,S587:S622)</f>
        <v>0</v>
      </c>
      <c r="T586" s="216"/>
      <c r="U586" s="170">
        <f>SUBTOTAL(9,U587:U622)</f>
        <v>0</v>
      </c>
      <c r="V586" s="217"/>
      <c r="W586" s="169">
        <f>SUBTOTAL(9,W587:W622)</f>
        <v>0</v>
      </c>
      <c r="X586" s="169">
        <f>SUBTOTAL(9,X587:X622)</f>
        <v>0</v>
      </c>
      <c r="Y586" s="167"/>
      <c r="Z586" s="5"/>
      <c r="AA586" s="8"/>
      <c r="AB586" s="8"/>
    </row>
    <row r="587" spans="1:28" ht="13" outlineLevel="4">
      <c r="A587" s="172" t="s">
        <v>353</v>
      </c>
      <c r="B587" s="218">
        <v>5</v>
      </c>
      <c r="C587" s="219"/>
      <c r="D587" s="219"/>
      <c r="E587" s="219"/>
      <c r="F587" s="176"/>
      <c r="G587" s="176"/>
      <c r="H587" s="176"/>
      <c r="I587" s="220" t="s">
        <v>354</v>
      </c>
      <c r="J587" s="221"/>
      <c r="K587" s="222"/>
      <c r="L587" s="222"/>
      <c r="M587" s="222"/>
      <c r="N587" s="259"/>
      <c r="O587" s="174">
        <f>SUBTOTAL(9,O588:O595)</f>
        <v>0</v>
      </c>
      <c r="P587" s="221" t="s">
        <v>373</v>
      </c>
      <c r="Q587" s="221"/>
      <c r="R587" s="222"/>
      <c r="S587" s="175">
        <f>SUBTOTAL(9,S588:S595)</f>
        <v>0</v>
      </c>
      <c r="T587" s="222"/>
      <c r="U587" s="175">
        <f>SUBTOTAL(9,U588:U595)</f>
        <v>0</v>
      </c>
      <c r="V587" s="223"/>
      <c r="W587" s="174">
        <f>SUBTOTAL(9,W588:W595)</f>
        <v>0</v>
      </c>
      <c r="X587" s="174">
        <f>SUBTOTAL(9,X588:X595)</f>
        <v>0</v>
      </c>
      <c r="Y587" s="172"/>
      <c r="Z587" s="5"/>
      <c r="AA587" s="8"/>
      <c r="AB587" s="8"/>
    </row>
    <row r="588" spans="1:28" ht="13" outlineLevel="5">
      <c r="A588" s="177" t="s">
        <v>355</v>
      </c>
      <c r="B588" s="224">
        <v>6</v>
      </c>
      <c r="C588" s="225"/>
      <c r="D588" s="225"/>
      <c r="E588" s="225"/>
      <c r="F588" s="181"/>
      <c r="G588" s="181"/>
      <c r="H588" s="181"/>
      <c r="I588" s="226" t="s">
        <v>356</v>
      </c>
      <c r="J588" s="227"/>
      <c r="K588" s="228"/>
      <c r="L588" s="228"/>
      <c r="M588" s="228"/>
      <c r="N588" s="260"/>
      <c r="O588" s="179">
        <f>SUBTOTAL(9,O589:O595)</f>
        <v>0</v>
      </c>
      <c r="P588" s="227" t="s">
        <v>374</v>
      </c>
      <c r="Q588" s="227"/>
      <c r="R588" s="228"/>
      <c r="S588" s="180">
        <f>SUBTOTAL(9,S589:S595)</f>
        <v>0</v>
      </c>
      <c r="T588" s="228"/>
      <c r="U588" s="180">
        <f>SUBTOTAL(9,U589:U595)</f>
        <v>0</v>
      </c>
      <c r="V588" s="229"/>
      <c r="W588" s="179">
        <f>SUBTOTAL(9,W589:W595)</f>
        <v>0</v>
      </c>
      <c r="X588" s="179">
        <f>SUBTOTAL(9,X589:X595)</f>
        <v>0</v>
      </c>
      <c r="Y588" s="177"/>
      <c r="Z588" s="5"/>
      <c r="AA588" s="8"/>
      <c r="AB588" s="8"/>
    </row>
    <row r="589" spans="1:28" ht="13" outlineLevel="6">
      <c r="B589" s="184"/>
      <c r="C589" s="185"/>
      <c r="D589" s="96" t="s">
        <v>904</v>
      </c>
      <c r="E589" s="96"/>
      <c r="F589" s="97"/>
      <c r="G589" s="97"/>
      <c r="H589" s="97" t="s">
        <v>905</v>
      </c>
      <c r="I589" s="98" t="s">
        <v>906</v>
      </c>
      <c r="J589" s="99" t="s">
        <v>796</v>
      </c>
      <c r="K589" s="100">
        <v>1</v>
      </c>
      <c r="L589" s="100">
        <v>0</v>
      </c>
      <c r="M589" s="100">
        <v>1</v>
      </c>
      <c r="N589" s="261"/>
      <c r="O589" s="101">
        <f>M589*N589</f>
        <v>0</v>
      </c>
      <c r="P589" s="99" t="s">
        <v>907</v>
      </c>
      <c r="Q589" s="99" t="s">
        <v>935</v>
      </c>
      <c r="R589" s="100"/>
      <c r="S589" s="100">
        <f>M589*R589</f>
        <v>0</v>
      </c>
      <c r="T589" s="100"/>
      <c r="U589" s="100">
        <f>M589*T589</f>
        <v>0</v>
      </c>
      <c r="V589" s="101">
        <v>21</v>
      </c>
      <c r="W589" s="101">
        <f>O589*(V589/100)</f>
        <v>0</v>
      </c>
      <c r="X589" s="101">
        <f>O589+W589</f>
        <v>0</v>
      </c>
      <c r="Y589" s="102"/>
      <c r="Z589" s="8"/>
      <c r="AA589" s="8"/>
      <c r="AB589" s="8"/>
    </row>
    <row r="590" spans="1:28" ht="4.5" customHeight="1" outlineLevel="6">
      <c r="B590" s="184"/>
      <c r="C590" s="186"/>
      <c r="D590" s="186"/>
      <c r="E590" s="186"/>
      <c r="F590" s="9"/>
      <c r="G590" s="9"/>
      <c r="H590" s="9"/>
      <c r="I590" s="189"/>
      <c r="J590" s="191"/>
      <c r="K590" s="147"/>
      <c r="L590" s="147"/>
      <c r="M590" s="147"/>
      <c r="N590" s="262"/>
      <c r="O590" s="141"/>
      <c r="P590" s="191"/>
      <c r="Q590" s="191"/>
      <c r="R590" s="147"/>
      <c r="S590" s="147"/>
      <c r="T590" s="147"/>
      <c r="U590" s="147"/>
      <c r="V590" s="141"/>
      <c r="W590" s="141"/>
      <c r="X590" s="141"/>
      <c r="Y590" s="9"/>
      <c r="Z590" s="8"/>
      <c r="AA590" s="8"/>
      <c r="AB590" s="8"/>
    </row>
    <row r="591" spans="1:28" ht="13" outlineLevel="6">
      <c r="B591" s="184"/>
      <c r="C591" s="185"/>
      <c r="D591" s="96" t="s">
        <v>908</v>
      </c>
      <c r="E591" s="96"/>
      <c r="F591" s="97"/>
      <c r="G591" s="97"/>
      <c r="H591" s="97" t="s">
        <v>909</v>
      </c>
      <c r="I591" s="98" t="s">
        <v>910</v>
      </c>
      <c r="J591" s="99" t="s">
        <v>796</v>
      </c>
      <c r="K591" s="100">
        <v>1</v>
      </c>
      <c r="L591" s="100">
        <v>0</v>
      </c>
      <c r="M591" s="100">
        <v>1</v>
      </c>
      <c r="N591" s="261"/>
      <c r="O591" s="101">
        <f>M591*N591</f>
        <v>0</v>
      </c>
      <c r="P591" s="99" t="s">
        <v>907</v>
      </c>
      <c r="Q591" s="99" t="s">
        <v>935</v>
      </c>
      <c r="R591" s="100"/>
      <c r="S591" s="100">
        <f>M591*R591</f>
        <v>0</v>
      </c>
      <c r="T591" s="100"/>
      <c r="U591" s="100">
        <f>M591*T591</f>
        <v>0</v>
      </c>
      <c r="V591" s="101">
        <v>21</v>
      </c>
      <c r="W591" s="101">
        <f>O591*(V591/100)</f>
        <v>0</v>
      </c>
      <c r="X591" s="101">
        <f>O591+W591</f>
        <v>0</v>
      </c>
      <c r="Y591" s="102">
        <v>6</v>
      </c>
      <c r="Z591" s="8"/>
      <c r="AA591" s="8"/>
      <c r="AB591" s="8"/>
    </row>
    <row r="592" spans="1:28" ht="4.5" customHeight="1" outlineLevel="6">
      <c r="B592" s="184"/>
      <c r="C592" s="186"/>
      <c r="D592" s="186"/>
      <c r="E592" s="186"/>
      <c r="F592" s="9"/>
      <c r="G592" s="9"/>
      <c r="H592" s="9"/>
      <c r="I592" s="189"/>
      <c r="J592" s="191"/>
      <c r="K592" s="147"/>
      <c r="L592" s="147"/>
      <c r="M592" s="147"/>
      <c r="N592" s="262"/>
      <c r="O592" s="141"/>
      <c r="P592" s="191"/>
      <c r="Q592" s="191"/>
      <c r="R592" s="147"/>
      <c r="S592" s="147"/>
      <c r="T592" s="147"/>
      <c r="U592" s="147"/>
      <c r="V592" s="141"/>
      <c r="W592" s="141"/>
      <c r="X592" s="141"/>
      <c r="Y592" s="9"/>
      <c r="Z592" s="8"/>
      <c r="AA592" s="8"/>
      <c r="AB592" s="8"/>
    </row>
    <row r="593" spans="1:28" ht="13" outlineLevel="6">
      <c r="B593" s="184"/>
      <c r="C593" s="185"/>
      <c r="D593" s="96" t="s">
        <v>911</v>
      </c>
      <c r="E593" s="96"/>
      <c r="F593" s="97"/>
      <c r="G593" s="97"/>
      <c r="H593" s="97" t="s">
        <v>912</v>
      </c>
      <c r="I593" s="98" t="s">
        <v>913</v>
      </c>
      <c r="J593" s="99" t="s">
        <v>796</v>
      </c>
      <c r="K593" s="100">
        <v>1</v>
      </c>
      <c r="L593" s="100">
        <v>0</v>
      </c>
      <c r="M593" s="100">
        <v>1</v>
      </c>
      <c r="N593" s="261"/>
      <c r="O593" s="101">
        <f>M593*N593</f>
        <v>0</v>
      </c>
      <c r="P593" s="99" t="s">
        <v>907</v>
      </c>
      <c r="Q593" s="99" t="s">
        <v>935</v>
      </c>
      <c r="R593" s="100"/>
      <c r="S593" s="100">
        <f>M593*R593</f>
        <v>0</v>
      </c>
      <c r="T593" s="100"/>
      <c r="U593" s="100">
        <f>M593*T593</f>
        <v>0</v>
      </c>
      <c r="V593" s="101">
        <v>21</v>
      </c>
      <c r="W593" s="101">
        <f>O593*(V593/100)</f>
        <v>0</v>
      </c>
      <c r="X593" s="101">
        <f>O593+W593</f>
        <v>0</v>
      </c>
      <c r="Y593" s="102">
        <v>6</v>
      </c>
      <c r="Z593" s="8"/>
      <c r="AA593" s="8"/>
      <c r="AB593" s="8"/>
    </row>
    <row r="594" spans="1:28" ht="4.5" customHeight="1" outlineLevel="6">
      <c r="B594" s="184"/>
      <c r="C594" s="186"/>
      <c r="D594" s="186"/>
      <c r="E594" s="186"/>
      <c r="F594" s="9"/>
      <c r="G594" s="9"/>
      <c r="H594" s="9"/>
      <c r="I594" s="189"/>
      <c r="J594" s="191"/>
      <c r="K594" s="147"/>
      <c r="L594" s="147"/>
      <c r="M594" s="147"/>
      <c r="N594" s="262"/>
      <c r="O594" s="141"/>
      <c r="P594" s="191"/>
      <c r="Q594" s="191"/>
      <c r="R594" s="147"/>
      <c r="S594" s="147"/>
      <c r="T594" s="147"/>
      <c r="U594" s="147"/>
      <c r="V594" s="141"/>
      <c r="W594" s="141"/>
      <c r="X594" s="141"/>
      <c r="Y594" s="9"/>
      <c r="Z594" s="8"/>
      <c r="AA594" s="8"/>
      <c r="AB594" s="8"/>
    </row>
    <row r="595" spans="1:28" outlineLevel="6">
      <c r="B595" s="5"/>
      <c r="C595" s="5"/>
      <c r="D595" s="5"/>
      <c r="E595" s="5"/>
      <c r="F595" s="5"/>
      <c r="G595" s="5"/>
      <c r="H595" s="5"/>
      <c r="I595" s="5"/>
      <c r="J595" s="5"/>
      <c r="K595" s="5"/>
      <c r="L595" s="5"/>
      <c r="M595" s="5"/>
      <c r="N595" s="265"/>
      <c r="O595" s="8"/>
      <c r="P595" s="5"/>
      <c r="Q595" s="5"/>
      <c r="R595" s="5"/>
      <c r="S595" s="5"/>
      <c r="T595" s="5"/>
      <c r="U595" s="5"/>
      <c r="V595" s="5"/>
      <c r="W595" s="8"/>
      <c r="X595" s="8"/>
      <c r="Y595" s="8"/>
    </row>
    <row r="596" spans="1:28" ht="13" outlineLevel="4">
      <c r="A596" s="172" t="s">
        <v>357</v>
      </c>
      <c r="B596" s="218">
        <v>5</v>
      </c>
      <c r="C596" s="219"/>
      <c r="D596" s="219"/>
      <c r="E596" s="219"/>
      <c r="F596" s="176"/>
      <c r="G596" s="176"/>
      <c r="H596" s="176"/>
      <c r="I596" s="220" t="s">
        <v>358</v>
      </c>
      <c r="J596" s="221"/>
      <c r="K596" s="222"/>
      <c r="L596" s="222"/>
      <c r="M596" s="222"/>
      <c r="N596" s="259"/>
      <c r="O596" s="174">
        <f>SUBTOTAL(9,O597:O604)</f>
        <v>0</v>
      </c>
      <c r="P596" s="221" t="s">
        <v>373</v>
      </c>
      <c r="Q596" s="221"/>
      <c r="R596" s="222"/>
      <c r="S596" s="175">
        <f>SUBTOTAL(9,S597:S604)</f>
        <v>0</v>
      </c>
      <c r="T596" s="222"/>
      <c r="U596" s="175">
        <f>SUBTOTAL(9,U597:U604)</f>
        <v>0</v>
      </c>
      <c r="V596" s="223"/>
      <c r="W596" s="174">
        <f>SUBTOTAL(9,W597:W604)</f>
        <v>0</v>
      </c>
      <c r="X596" s="174">
        <f>SUBTOTAL(9,X597:X604)</f>
        <v>0</v>
      </c>
      <c r="Y596" s="172"/>
      <c r="Z596" s="5"/>
      <c r="AA596" s="8"/>
      <c r="AB596" s="8"/>
    </row>
    <row r="597" spans="1:28" ht="13" outlineLevel="5">
      <c r="A597" s="177" t="s">
        <v>359</v>
      </c>
      <c r="B597" s="224">
        <v>6</v>
      </c>
      <c r="C597" s="225"/>
      <c r="D597" s="225"/>
      <c r="E597" s="225"/>
      <c r="F597" s="181"/>
      <c r="G597" s="181"/>
      <c r="H597" s="181"/>
      <c r="I597" s="226" t="s">
        <v>360</v>
      </c>
      <c r="J597" s="227"/>
      <c r="K597" s="228"/>
      <c r="L597" s="228"/>
      <c r="M597" s="228"/>
      <c r="N597" s="260"/>
      <c r="O597" s="179">
        <f>SUBTOTAL(9,O598:O604)</f>
        <v>0</v>
      </c>
      <c r="P597" s="227" t="s">
        <v>374</v>
      </c>
      <c r="Q597" s="227"/>
      <c r="R597" s="228"/>
      <c r="S597" s="180">
        <f>SUBTOTAL(9,S598:S604)</f>
        <v>0</v>
      </c>
      <c r="T597" s="228"/>
      <c r="U597" s="180">
        <f>SUBTOTAL(9,U598:U604)</f>
        <v>0</v>
      </c>
      <c r="V597" s="229"/>
      <c r="W597" s="179">
        <f>SUBTOTAL(9,W598:W604)</f>
        <v>0</v>
      </c>
      <c r="X597" s="179">
        <f>SUBTOTAL(9,X598:X604)</f>
        <v>0</v>
      </c>
      <c r="Y597" s="177"/>
      <c r="Z597" s="5"/>
      <c r="AA597" s="8"/>
      <c r="AB597" s="8"/>
    </row>
    <row r="598" spans="1:28" ht="13" outlineLevel="6">
      <c r="B598" s="184"/>
      <c r="C598" s="185"/>
      <c r="D598" s="96" t="s">
        <v>914</v>
      </c>
      <c r="E598" s="96"/>
      <c r="F598" s="97"/>
      <c r="G598" s="97"/>
      <c r="H598" s="97" t="s">
        <v>915</v>
      </c>
      <c r="I598" s="98" t="s">
        <v>916</v>
      </c>
      <c r="J598" s="99" t="s">
        <v>796</v>
      </c>
      <c r="K598" s="100">
        <v>1</v>
      </c>
      <c r="L598" s="100">
        <v>0</v>
      </c>
      <c r="M598" s="100">
        <v>1</v>
      </c>
      <c r="N598" s="261"/>
      <c r="O598" s="101">
        <f>M598*N598</f>
        <v>0</v>
      </c>
      <c r="P598" s="99" t="s">
        <v>907</v>
      </c>
      <c r="Q598" s="99" t="s">
        <v>935</v>
      </c>
      <c r="R598" s="100"/>
      <c r="S598" s="100">
        <f>M598*R598</f>
        <v>0</v>
      </c>
      <c r="T598" s="100"/>
      <c r="U598" s="100">
        <f>M598*T598</f>
        <v>0</v>
      </c>
      <c r="V598" s="101">
        <v>21</v>
      </c>
      <c r="W598" s="101">
        <f>O598*(V598/100)</f>
        <v>0</v>
      </c>
      <c r="X598" s="101">
        <f>O598+W598</f>
        <v>0</v>
      </c>
      <c r="Y598" s="102">
        <v>6</v>
      </c>
      <c r="Z598" s="8"/>
      <c r="AA598" s="8"/>
      <c r="AB598" s="8"/>
    </row>
    <row r="599" spans="1:28" ht="4.5" customHeight="1" outlineLevel="6">
      <c r="B599" s="184"/>
      <c r="C599" s="186"/>
      <c r="D599" s="186"/>
      <c r="E599" s="186"/>
      <c r="F599" s="9"/>
      <c r="G599" s="9"/>
      <c r="H599" s="9"/>
      <c r="I599" s="189"/>
      <c r="J599" s="191"/>
      <c r="K599" s="147"/>
      <c r="L599" s="147"/>
      <c r="M599" s="147"/>
      <c r="N599" s="262"/>
      <c r="O599" s="141"/>
      <c r="P599" s="191"/>
      <c r="Q599" s="191"/>
      <c r="R599" s="147"/>
      <c r="S599" s="147"/>
      <c r="T599" s="147"/>
      <c r="U599" s="147"/>
      <c r="V599" s="141"/>
      <c r="W599" s="141"/>
      <c r="X599" s="141"/>
      <c r="Y599" s="9"/>
      <c r="Z599" s="8"/>
      <c r="AA599" s="8"/>
      <c r="AB599" s="8"/>
    </row>
    <row r="600" spans="1:28" ht="12" outlineLevel="7">
      <c r="A600" s="230"/>
      <c r="B600" s="231"/>
      <c r="C600" s="231"/>
      <c r="D600" s="231"/>
      <c r="E600" s="231"/>
      <c r="F600" s="232"/>
      <c r="G600" s="232"/>
      <c r="H600" s="237" t="s">
        <v>18</v>
      </c>
      <c r="I600" s="233" t="s">
        <v>917</v>
      </c>
      <c r="J600" s="234"/>
      <c r="K600" s="235"/>
      <c r="L600" s="235"/>
      <c r="M600" s="236">
        <v>0</v>
      </c>
      <c r="N600" s="263"/>
      <c r="O600" s="238"/>
      <c r="P600" s="234"/>
      <c r="Q600" s="234"/>
      <c r="R600" s="236"/>
      <c r="S600" s="236"/>
      <c r="T600" s="236"/>
      <c r="U600" s="236"/>
      <c r="V600" s="238"/>
      <c r="W600" s="238"/>
      <c r="X600" s="238"/>
      <c r="Y600" s="237"/>
      <c r="Z600" s="5"/>
      <c r="AA600" s="8"/>
    </row>
    <row r="601" spans="1:28" ht="7.5" customHeight="1" outlineLevel="7">
      <c r="A601" s="8"/>
      <c r="B601" s="184"/>
      <c r="C601" s="183"/>
      <c r="D601" s="183"/>
      <c r="E601" s="183"/>
      <c r="F601" s="11"/>
      <c r="G601" s="11"/>
      <c r="H601" s="11"/>
      <c r="I601" s="190"/>
      <c r="J601" s="191"/>
      <c r="K601" s="192"/>
      <c r="L601" s="192"/>
      <c r="M601" s="193"/>
      <c r="N601" s="264"/>
      <c r="O601" s="141"/>
      <c r="P601" s="191"/>
      <c r="Q601" s="191"/>
      <c r="R601" s="147"/>
      <c r="S601" s="147"/>
      <c r="T601" s="147"/>
      <c r="U601" s="147"/>
      <c r="V601" s="141"/>
      <c r="W601" s="141"/>
      <c r="X601" s="141"/>
      <c r="Y601" s="9"/>
      <c r="Z601" s="5"/>
      <c r="AA601" s="8"/>
    </row>
    <row r="602" spans="1:28" ht="13" outlineLevel="6">
      <c r="B602" s="184"/>
      <c r="C602" s="185"/>
      <c r="D602" s="96" t="s">
        <v>918</v>
      </c>
      <c r="E602" s="96"/>
      <c r="F602" s="97"/>
      <c r="G602" s="97"/>
      <c r="H602" s="97" t="s">
        <v>919</v>
      </c>
      <c r="I602" s="98" t="s">
        <v>920</v>
      </c>
      <c r="J602" s="99" t="s">
        <v>796</v>
      </c>
      <c r="K602" s="100">
        <v>1</v>
      </c>
      <c r="L602" s="100">
        <v>0</v>
      </c>
      <c r="M602" s="100">
        <v>1</v>
      </c>
      <c r="N602" s="261"/>
      <c r="O602" s="101">
        <f>M602*N602</f>
        <v>0</v>
      </c>
      <c r="P602" s="99" t="s">
        <v>907</v>
      </c>
      <c r="Q602" s="99" t="s">
        <v>935</v>
      </c>
      <c r="R602" s="100"/>
      <c r="S602" s="100">
        <f>M602*R602</f>
        <v>0</v>
      </c>
      <c r="T602" s="100"/>
      <c r="U602" s="100">
        <f>M602*T602</f>
        <v>0</v>
      </c>
      <c r="V602" s="101">
        <v>21</v>
      </c>
      <c r="W602" s="101">
        <f>O602*(V602/100)</f>
        <v>0</v>
      </c>
      <c r="X602" s="101">
        <f>O602+W602</f>
        <v>0</v>
      </c>
      <c r="Y602" s="102">
        <v>6</v>
      </c>
      <c r="Z602" s="8"/>
      <c r="AA602" s="8"/>
      <c r="AB602" s="8"/>
    </row>
    <row r="603" spans="1:28" ht="4.5" customHeight="1" outlineLevel="6">
      <c r="B603" s="184"/>
      <c r="C603" s="186"/>
      <c r="D603" s="186"/>
      <c r="E603" s="186"/>
      <c r="F603" s="9"/>
      <c r="G603" s="9"/>
      <c r="H603" s="9"/>
      <c r="I603" s="189"/>
      <c r="J603" s="191"/>
      <c r="K603" s="147"/>
      <c r="L603" s="147"/>
      <c r="M603" s="147"/>
      <c r="N603" s="262"/>
      <c r="O603" s="141"/>
      <c r="P603" s="191"/>
      <c r="Q603" s="191"/>
      <c r="R603" s="147"/>
      <c r="S603" s="147"/>
      <c r="T603" s="147"/>
      <c r="U603" s="147"/>
      <c r="V603" s="141"/>
      <c r="W603" s="141"/>
      <c r="X603" s="141"/>
      <c r="Y603" s="9"/>
      <c r="Z603" s="8"/>
      <c r="AA603" s="8"/>
      <c r="AB603" s="8"/>
    </row>
    <row r="604" spans="1:28" outlineLevel="6">
      <c r="B604" s="5"/>
      <c r="C604" s="5"/>
      <c r="D604" s="5"/>
      <c r="E604" s="5"/>
      <c r="F604" s="5"/>
      <c r="G604" s="5"/>
      <c r="H604" s="5"/>
      <c r="I604" s="5"/>
      <c r="J604" s="5"/>
      <c r="K604" s="5"/>
      <c r="L604" s="5"/>
      <c r="M604" s="5"/>
      <c r="N604" s="265"/>
      <c r="O604" s="8"/>
      <c r="P604" s="5"/>
      <c r="Q604" s="5"/>
      <c r="R604" s="5"/>
      <c r="S604" s="5"/>
      <c r="T604" s="5"/>
      <c r="U604" s="5"/>
      <c r="V604" s="5"/>
      <c r="W604" s="8"/>
      <c r="X604" s="8"/>
      <c r="Y604" s="8"/>
    </row>
    <row r="605" spans="1:28" ht="13" outlineLevel="4">
      <c r="A605" s="172" t="s">
        <v>361</v>
      </c>
      <c r="B605" s="218">
        <v>5</v>
      </c>
      <c r="C605" s="219"/>
      <c r="D605" s="219"/>
      <c r="E605" s="219"/>
      <c r="F605" s="176"/>
      <c r="G605" s="176"/>
      <c r="H605" s="176"/>
      <c r="I605" s="220" t="s">
        <v>362</v>
      </c>
      <c r="J605" s="221"/>
      <c r="K605" s="222"/>
      <c r="L605" s="222"/>
      <c r="M605" s="222"/>
      <c r="N605" s="259"/>
      <c r="O605" s="174">
        <f>SUBTOTAL(9,O606:O615)</f>
        <v>0</v>
      </c>
      <c r="P605" s="221" t="s">
        <v>373</v>
      </c>
      <c r="Q605" s="221"/>
      <c r="R605" s="222"/>
      <c r="S605" s="175">
        <f>SUBTOTAL(9,S606:S615)</f>
        <v>0</v>
      </c>
      <c r="T605" s="222"/>
      <c r="U605" s="175">
        <f>SUBTOTAL(9,U606:U615)</f>
        <v>0</v>
      </c>
      <c r="V605" s="223"/>
      <c r="W605" s="174">
        <f>SUBTOTAL(9,W606:W615)</f>
        <v>0</v>
      </c>
      <c r="X605" s="174">
        <f>SUBTOTAL(9,X606:X615)</f>
        <v>0</v>
      </c>
      <c r="Y605" s="172"/>
      <c r="Z605" s="5"/>
      <c r="AA605" s="8"/>
      <c r="AB605" s="8"/>
    </row>
    <row r="606" spans="1:28" ht="13" outlineLevel="5">
      <c r="A606" s="177" t="s">
        <v>363</v>
      </c>
      <c r="B606" s="224">
        <v>6</v>
      </c>
      <c r="C606" s="225"/>
      <c r="D606" s="225"/>
      <c r="E606" s="225"/>
      <c r="F606" s="181"/>
      <c r="G606" s="181"/>
      <c r="H606" s="181"/>
      <c r="I606" s="226" t="s">
        <v>364</v>
      </c>
      <c r="J606" s="227"/>
      <c r="K606" s="228"/>
      <c r="L606" s="228"/>
      <c r="M606" s="228"/>
      <c r="N606" s="260"/>
      <c r="O606" s="179">
        <f>SUBTOTAL(9,O607:O615)</f>
        <v>0</v>
      </c>
      <c r="P606" s="227" t="s">
        <v>374</v>
      </c>
      <c r="Q606" s="227"/>
      <c r="R606" s="228"/>
      <c r="S606" s="180">
        <f>SUBTOTAL(9,S607:S615)</f>
        <v>0</v>
      </c>
      <c r="T606" s="228"/>
      <c r="U606" s="180">
        <f>SUBTOTAL(9,U607:U615)</f>
        <v>0</v>
      </c>
      <c r="V606" s="229"/>
      <c r="W606" s="179">
        <f>SUBTOTAL(9,W607:W615)</f>
        <v>0</v>
      </c>
      <c r="X606" s="179">
        <f>SUBTOTAL(9,X607:X615)</f>
        <v>0</v>
      </c>
      <c r="Y606" s="177"/>
      <c r="Z606" s="5"/>
      <c r="AA606" s="8"/>
      <c r="AB606" s="8"/>
    </row>
    <row r="607" spans="1:28" ht="13" outlineLevel="6">
      <c r="B607" s="184"/>
      <c r="C607" s="185"/>
      <c r="D607" s="96" t="s">
        <v>921</v>
      </c>
      <c r="E607" s="96"/>
      <c r="F607" s="97"/>
      <c r="G607" s="97"/>
      <c r="H607" s="97" t="s">
        <v>922</v>
      </c>
      <c r="I607" s="98" t="s">
        <v>923</v>
      </c>
      <c r="J607" s="99" t="s">
        <v>796</v>
      </c>
      <c r="K607" s="100">
        <v>1</v>
      </c>
      <c r="L607" s="100">
        <v>0</v>
      </c>
      <c r="M607" s="100">
        <v>1</v>
      </c>
      <c r="N607" s="261"/>
      <c r="O607" s="101">
        <f>M607*N607</f>
        <v>0</v>
      </c>
      <c r="P607" s="99" t="s">
        <v>907</v>
      </c>
      <c r="Q607" s="99" t="s">
        <v>935</v>
      </c>
      <c r="R607" s="100"/>
      <c r="S607" s="100">
        <f>M607*R607</f>
        <v>0</v>
      </c>
      <c r="T607" s="100"/>
      <c r="U607" s="100">
        <f>M607*T607</f>
        <v>0</v>
      </c>
      <c r="V607" s="101">
        <v>21</v>
      </c>
      <c r="W607" s="101">
        <f>O607*(V607/100)</f>
        <v>0</v>
      </c>
      <c r="X607" s="101">
        <f>O607+W607</f>
        <v>0</v>
      </c>
      <c r="Y607" s="102">
        <v>6</v>
      </c>
      <c r="Z607" s="8"/>
      <c r="AA607" s="8"/>
      <c r="AB607" s="8"/>
    </row>
    <row r="608" spans="1:28" ht="4.5" customHeight="1" outlineLevel="6">
      <c r="B608" s="184"/>
      <c r="C608" s="186"/>
      <c r="D608" s="186"/>
      <c r="E608" s="186"/>
      <c r="F608" s="9"/>
      <c r="G608" s="9"/>
      <c r="H608" s="9"/>
      <c r="I608" s="189"/>
      <c r="J608" s="191"/>
      <c r="K608" s="147"/>
      <c r="L608" s="147"/>
      <c r="M608" s="147"/>
      <c r="N608" s="262"/>
      <c r="O608" s="141"/>
      <c r="P608" s="191"/>
      <c r="Q608" s="191"/>
      <c r="R608" s="147"/>
      <c r="S608" s="147"/>
      <c r="T608" s="147"/>
      <c r="U608" s="147"/>
      <c r="V608" s="141"/>
      <c r="W608" s="141"/>
      <c r="X608" s="141"/>
      <c r="Y608" s="9"/>
      <c r="Z608" s="8"/>
      <c r="AA608" s="8"/>
      <c r="AB608" s="8"/>
    </row>
    <row r="609" spans="1:28" ht="13" outlineLevel="6">
      <c r="B609" s="184"/>
      <c r="C609" s="185"/>
      <c r="D609" s="96" t="s">
        <v>924</v>
      </c>
      <c r="E609" s="96"/>
      <c r="F609" s="97"/>
      <c r="G609" s="97"/>
      <c r="H609" s="97" t="s">
        <v>925</v>
      </c>
      <c r="I609" s="98" t="s">
        <v>926</v>
      </c>
      <c r="J609" s="99" t="s">
        <v>796</v>
      </c>
      <c r="K609" s="100">
        <v>1</v>
      </c>
      <c r="L609" s="100">
        <v>0</v>
      </c>
      <c r="M609" s="100">
        <v>1</v>
      </c>
      <c r="N609" s="261"/>
      <c r="O609" s="101">
        <f>M609*N609</f>
        <v>0</v>
      </c>
      <c r="P609" s="99" t="s">
        <v>907</v>
      </c>
      <c r="Q609" s="99" t="s">
        <v>935</v>
      </c>
      <c r="R609" s="100"/>
      <c r="S609" s="100">
        <f>M609*R609</f>
        <v>0</v>
      </c>
      <c r="T609" s="100"/>
      <c r="U609" s="100">
        <f>M609*T609</f>
        <v>0</v>
      </c>
      <c r="V609" s="101">
        <v>21</v>
      </c>
      <c r="W609" s="101">
        <f>O609*(V609/100)</f>
        <v>0</v>
      </c>
      <c r="X609" s="101">
        <f>O609+W609</f>
        <v>0</v>
      </c>
      <c r="Y609" s="102">
        <v>6</v>
      </c>
      <c r="Z609" s="8"/>
      <c r="AA609" s="8"/>
      <c r="AB609" s="8"/>
    </row>
    <row r="610" spans="1:28" ht="4.5" customHeight="1" outlineLevel="6">
      <c r="B610" s="184"/>
      <c r="C610" s="186"/>
      <c r="D610" s="186"/>
      <c r="E610" s="186"/>
      <c r="F610" s="9"/>
      <c r="G610" s="9"/>
      <c r="H610" s="9"/>
      <c r="I610" s="189"/>
      <c r="J610" s="191"/>
      <c r="K610" s="147"/>
      <c r="L610" s="147"/>
      <c r="M610" s="147"/>
      <c r="N610" s="262"/>
      <c r="O610" s="141"/>
      <c r="P610" s="191"/>
      <c r="Q610" s="191"/>
      <c r="R610" s="147"/>
      <c r="S610" s="147"/>
      <c r="T610" s="147"/>
      <c r="U610" s="147"/>
      <c r="V610" s="141"/>
      <c r="W610" s="141"/>
      <c r="X610" s="141"/>
      <c r="Y610" s="9"/>
      <c r="Z610" s="8"/>
      <c r="AA610" s="8"/>
      <c r="AB610" s="8"/>
    </row>
    <row r="611" spans="1:28" ht="13" outlineLevel="6">
      <c r="B611" s="184"/>
      <c r="C611" s="185"/>
      <c r="D611" s="96" t="s">
        <v>927</v>
      </c>
      <c r="E611" s="96"/>
      <c r="F611" s="97"/>
      <c r="G611" s="97"/>
      <c r="H611" s="97" t="s">
        <v>928</v>
      </c>
      <c r="I611" s="98" t="s">
        <v>929</v>
      </c>
      <c r="J611" s="99" t="s">
        <v>796</v>
      </c>
      <c r="K611" s="100">
        <v>1</v>
      </c>
      <c r="L611" s="100">
        <v>0</v>
      </c>
      <c r="M611" s="100">
        <v>1</v>
      </c>
      <c r="N611" s="261"/>
      <c r="O611" s="101">
        <f>M611*N611</f>
        <v>0</v>
      </c>
      <c r="P611" s="99" t="s">
        <v>907</v>
      </c>
      <c r="Q611" s="99" t="s">
        <v>935</v>
      </c>
      <c r="R611" s="100"/>
      <c r="S611" s="100">
        <f>M611*R611</f>
        <v>0</v>
      </c>
      <c r="T611" s="100"/>
      <c r="U611" s="100">
        <f>M611*T611</f>
        <v>0</v>
      </c>
      <c r="V611" s="101">
        <v>21</v>
      </c>
      <c r="W611" s="101">
        <f>O611*(V611/100)</f>
        <v>0</v>
      </c>
      <c r="X611" s="101">
        <f>O611+W611</f>
        <v>0</v>
      </c>
      <c r="Y611" s="102"/>
      <c r="Z611" s="8"/>
      <c r="AA611" s="8"/>
      <c r="AB611" s="8"/>
    </row>
    <row r="612" spans="1:28" ht="4.5" customHeight="1" outlineLevel="6">
      <c r="B612" s="184"/>
      <c r="C612" s="186"/>
      <c r="D612" s="186"/>
      <c r="E612" s="186"/>
      <c r="F612" s="9"/>
      <c r="G612" s="9"/>
      <c r="H612" s="9"/>
      <c r="I612" s="189"/>
      <c r="J612" s="191"/>
      <c r="K612" s="147"/>
      <c r="L612" s="147"/>
      <c r="M612" s="147"/>
      <c r="N612" s="262"/>
      <c r="O612" s="141"/>
      <c r="P612" s="191"/>
      <c r="Q612" s="191"/>
      <c r="R612" s="147"/>
      <c r="S612" s="147"/>
      <c r="T612" s="147"/>
      <c r="U612" s="147"/>
      <c r="V612" s="141"/>
      <c r="W612" s="141"/>
      <c r="X612" s="141"/>
      <c r="Y612" s="9"/>
      <c r="Z612" s="8"/>
      <c r="AA612" s="8"/>
      <c r="AB612" s="8"/>
    </row>
    <row r="613" spans="1:28" ht="24" outlineLevel="7">
      <c r="A613" s="230"/>
      <c r="B613" s="231"/>
      <c r="C613" s="231"/>
      <c r="D613" s="231"/>
      <c r="E613" s="231"/>
      <c r="F613" s="232"/>
      <c r="G613" s="232"/>
      <c r="H613" s="237" t="s">
        <v>18</v>
      </c>
      <c r="I613" s="233" t="s">
        <v>930</v>
      </c>
      <c r="J613" s="234"/>
      <c r="K613" s="235"/>
      <c r="L613" s="235"/>
      <c r="M613" s="236">
        <v>0</v>
      </c>
      <c r="N613" s="263"/>
      <c r="O613" s="238"/>
      <c r="P613" s="234"/>
      <c r="Q613" s="234"/>
      <c r="R613" s="236"/>
      <c r="S613" s="236"/>
      <c r="T613" s="236"/>
      <c r="U613" s="236"/>
      <c r="V613" s="238"/>
      <c r="W613" s="238"/>
      <c r="X613" s="238"/>
      <c r="Y613" s="237"/>
      <c r="Z613" s="5"/>
      <c r="AA613" s="8"/>
    </row>
    <row r="614" spans="1:28" ht="7.5" customHeight="1" outlineLevel="7">
      <c r="A614" s="8"/>
      <c r="B614" s="184"/>
      <c r="C614" s="183"/>
      <c r="D614" s="183"/>
      <c r="E614" s="183"/>
      <c r="F614" s="11"/>
      <c r="G614" s="11"/>
      <c r="H614" s="11"/>
      <c r="I614" s="190"/>
      <c r="J614" s="191"/>
      <c r="K614" s="192"/>
      <c r="L614" s="192"/>
      <c r="M614" s="193"/>
      <c r="N614" s="264"/>
      <c r="O614" s="141"/>
      <c r="P614" s="191"/>
      <c r="Q614" s="191"/>
      <c r="R614" s="147"/>
      <c r="S614" s="147"/>
      <c r="T614" s="147"/>
      <c r="U614" s="147"/>
      <c r="V614" s="141"/>
      <c r="W614" s="141"/>
      <c r="X614" s="141"/>
      <c r="Y614" s="9"/>
      <c r="Z614" s="5"/>
      <c r="AA614" s="8"/>
    </row>
    <row r="615" spans="1:28" outlineLevel="6">
      <c r="B615" s="5"/>
      <c r="C615" s="5"/>
      <c r="D615" s="5"/>
      <c r="E615" s="5"/>
      <c r="F615" s="5"/>
      <c r="G615" s="5"/>
      <c r="H615" s="5"/>
      <c r="I615" s="5"/>
      <c r="J615" s="5"/>
      <c r="K615" s="5"/>
      <c r="L615" s="5"/>
      <c r="M615" s="5"/>
      <c r="N615" s="265"/>
      <c r="O615" s="8"/>
      <c r="P615" s="5"/>
      <c r="Q615" s="5"/>
      <c r="R615" s="5"/>
      <c r="S615" s="5"/>
      <c r="T615" s="5"/>
      <c r="U615" s="5"/>
      <c r="V615" s="5"/>
      <c r="W615" s="8"/>
      <c r="X615" s="8"/>
      <c r="Y615" s="8"/>
    </row>
    <row r="616" spans="1:28" ht="13" outlineLevel="4">
      <c r="A616" s="172" t="s">
        <v>365</v>
      </c>
      <c r="B616" s="218">
        <v>5</v>
      </c>
      <c r="C616" s="219"/>
      <c r="D616" s="219"/>
      <c r="E616" s="219"/>
      <c r="F616" s="176"/>
      <c r="G616" s="176"/>
      <c r="H616" s="176"/>
      <c r="I616" s="220" t="s">
        <v>366</v>
      </c>
      <c r="J616" s="221"/>
      <c r="K616" s="222"/>
      <c r="L616" s="222"/>
      <c r="M616" s="222"/>
      <c r="N616" s="259"/>
      <c r="O616" s="174">
        <f>SUBTOTAL(9,O617:O622)</f>
        <v>0</v>
      </c>
      <c r="P616" s="221" t="s">
        <v>373</v>
      </c>
      <c r="Q616" s="221"/>
      <c r="R616" s="222"/>
      <c r="S616" s="175">
        <f>SUBTOTAL(9,S617:S622)</f>
        <v>0</v>
      </c>
      <c r="T616" s="222"/>
      <c r="U616" s="175">
        <f>SUBTOTAL(9,U617:U622)</f>
        <v>0</v>
      </c>
      <c r="V616" s="223"/>
      <c r="W616" s="174">
        <f>SUBTOTAL(9,W617:W622)</f>
        <v>0</v>
      </c>
      <c r="X616" s="174">
        <f>SUBTOTAL(9,X617:X622)</f>
        <v>0</v>
      </c>
      <c r="Y616" s="172"/>
      <c r="Z616" s="5"/>
      <c r="AA616" s="8"/>
      <c r="AB616" s="8"/>
    </row>
    <row r="617" spans="1:28" ht="13" outlineLevel="5">
      <c r="A617" s="177" t="s">
        <v>367</v>
      </c>
      <c r="B617" s="224">
        <v>6</v>
      </c>
      <c r="C617" s="225"/>
      <c r="D617" s="225"/>
      <c r="E617" s="225"/>
      <c r="F617" s="181"/>
      <c r="G617" s="181"/>
      <c r="H617" s="181"/>
      <c r="I617" s="226" t="s">
        <v>368</v>
      </c>
      <c r="J617" s="227"/>
      <c r="K617" s="228"/>
      <c r="L617" s="228"/>
      <c r="M617" s="228"/>
      <c r="N617" s="260"/>
      <c r="O617" s="179">
        <f>SUBTOTAL(9,O618:O622)</f>
        <v>0</v>
      </c>
      <c r="P617" s="227" t="s">
        <v>374</v>
      </c>
      <c r="Q617" s="227"/>
      <c r="R617" s="228"/>
      <c r="S617" s="180">
        <f>SUBTOTAL(9,S618:S622)</f>
        <v>0</v>
      </c>
      <c r="T617" s="228"/>
      <c r="U617" s="180">
        <f>SUBTOTAL(9,U618:U622)</f>
        <v>0</v>
      </c>
      <c r="V617" s="229"/>
      <c r="W617" s="179">
        <f>SUBTOTAL(9,W618:W622)</f>
        <v>0</v>
      </c>
      <c r="X617" s="179">
        <f>SUBTOTAL(9,X618:X622)</f>
        <v>0</v>
      </c>
      <c r="Y617" s="177"/>
      <c r="Z617" s="5"/>
      <c r="AA617" s="8"/>
      <c r="AB617" s="8"/>
    </row>
    <row r="618" spans="1:28" ht="13" outlineLevel="6">
      <c r="B618" s="184"/>
      <c r="C618" s="185"/>
      <c r="D618" s="96" t="s">
        <v>931</v>
      </c>
      <c r="E618" s="96"/>
      <c r="F618" s="97"/>
      <c r="G618" s="97"/>
      <c r="H618" s="97" t="s">
        <v>932</v>
      </c>
      <c r="I618" s="98" t="s">
        <v>933</v>
      </c>
      <c r="J618" s="99" t="s">
        <v>796</v>
      </c>
      <c r="K618" s="100">
        <v>1</v>
      </c>
      <c r="L618" s="100">
        <v>0</v>
      </c>
      <c r="M618" s="100">
        <v>1</v>
      </c>
      <c r="N618" s="261"/>
      <c r="O618" s="101">
        <f>M618*N618</f>
        <v>0</v>
      </c>
      <c r="P618" s="99" t="s">
        <v>907</v>
      </c>
      <c r="Q618" s="99" t="s">
        <v>935</v>
      </c>
      <c r="R618" s="100"/>
      <c r="S618" s="100">
        <f>M618*R618</f>
        <v>0</v>
      </c>
      <c r="T618" s="100"/>
      <c r="U618" s="100">
        <f>M618*T618</f>
        <v>0</v>
      </c>
      <c r="V618" s="101">
        <v>21</v>
      </c>
      <c r="W618" s="101">
        <f>O618*(V618/100)</f>
        <v>0</v>
      </c>
      <c r="X618" s="101">
        <f>O618+W618</f>
        <v>0</v>
      </c>
      <c r="Y618" s="102"/>
      <c r="Z618" s="8"/>
      <c r="AA618" s="8"/>
      <c r="AB618" s="8"/>
    </row>
    <row r="619" spans="1:28" ht="4.5" customHeight="1" outlineLevel="6">
      <c r="B619" s="184"/>
      <c r="C619" s="186"/>
      <c r="D619" s="186"/>
      <c r="E619" s="186"/>
      <c r="F619" s="9"/>
      <c r="G619" s="9"/>
      <c r="H619" s="9"/>
      <c r="I619" s="189"/>
      <c r="J619" s="191"/>
      <c r="K619" s="147"/>
      <c r="L619" s="147"/>
      <c r="M619" s="147"/>
      <c r="N619" s="262"/>
      <c r="O619" s="141"/>
      <c r="P619" s="191"/>
      <c r="Q619" s="191"/>
      <c r="R619" s="147"/>
      <c r="S619" s="147"/>
      <c r="T619" s="147"/>
      <c r="U619" s="147"/>
      <c r="V619" s="141"/>
      <c r="W619" s="141"/>
      <c r="X619" s="141"/>
      <c r="Y619" s="9"/>
      <c r="Z619" s="8"/>
      <c r="AA619" s="8"/>
      <c r="AB619" s="8"/>
    </row>
    <row r="620" spans="1:28" ht="12" outlineLevel="7">
      <c r="A620" s="230"/>
      <c r="B620" s="231"/>
      <c r="C620" s="231"/>
      <c r="D620" s="231"/>
      <c r="E620" s="231"/>
      <c r="F620" s="232"/>
      <c r="G620" s="232"/>
      <c r="H620" s="237" t="s">
        <v>18</v>
      </c>
      <c r="I620" s="233" t="s">
        <v>934</v>
      </c>
      <c r="J620" s="234"/>
      <c r="K620" s="235"/>
      <c r="L620" s="235"/>
      <c r="M620" s="236">
        <v>0</v>
      </c>
      <c r="N620" s="263"/>
      <c r="O620" s="238"/>
      <c r="P620" s="234"/>
      <c r="Q620" s="234"/>
      <c r="R620" s="236"/>
      <c r="S620" s="236"/>
      <c r="T620" s="236"/>
      <c r="U620" s="236"/>
      <c r="V620" s="238"/>
      <c r="W620" s="238"/>
      <c r="X620" s="238"/>
      <c r="Y620" s="237"/>
      <c r="Z620" s="5"/>
      <c r="AA620" s="8"/>
    </row>
    <row r="621" spans="1:28" ht="7.5" customHeight="1" outlineLevel="7">
      <c r="A621" s="8"/>
      <c r="B621" s="184"/>
      <c r="C621" s="183"/>
      <c r="D621" s="183"/>
      <c r="E621" s="183"/>
      <c r="F621" s="11"/>
      <c r="G621" s="11"/>
      <c r="H621" s="11"/>
      <c r="I621" s="190"/>
      <c r="J621" s="191"/>
      <c r="K621" s="192"/>
      <c r="L621" s="192"/>
      <c r="M621" s="193"/>
      <c r="N621" s="264"/>
      <c r="O621" s="141"/>
      <c r="P621" s="191"/>
      <c r="Q621" s="191"/>
      <c r="R621" s="147"/>
      <c r="S621" s="147"/>
      <c r="T621" s="147"/>
      <c r="U621" s="147"/>
      <c r="V621" s="141"/>
      <c r="W621" s="141"/>
      <c r="X621" s="141"/>
      <c r="Y621" s="9"/>
      <c r="Z621" s="5"/>
      <c r="AA621" s="8"/>
    </row>
    <row r="622" spans="1:28" outlineLevel="6">
      <c r="B622" s="5"/>
      <c r="C622" s="5"/>
      <c r="D622" s="5"/>
      <c r="E622" s="5"/>
      <c r="F622" s="5"/>
      <c r="G622" s="5"/>
      <c r="H622" s="5"/>
      <c r="I622" s="5"/>
      <c r="J622" s="5"/>
      <c r="K622" s="5"/>
      <c r="L622" s="5"/>
      <c r="M622" s="5"/>
      <c r="N622" s="265"/>
      <c r="O622" s="8"/>
      <c r="P622" s="5"/>
      <c r="Q622" s="5"/>
      <c r="R622" s="5"/>
      <c r="S622" s="5"/>
      <c r="T622" s="5"/>
      <c r="U622" s="5"/>
      <c r="V622" s="5"/>
      <c r="W622" s="8"/>
      <c r="X622" s="8"/>
      <c r="Y622" s="8"/>
    </row>
    <row r="623" spans="1:28" outlineLevel="1"/>
  </sheetData>
  <sheetProtection algorithmName="SHA-512" hashValue="ue7g8U7TOKbAfpsGEJjO00eTia888mbQiBuZSwZsOmqrQuCKFdiePGLQtgKZiKj2NSFVs8wUHZMSh+/Z0/pcWQ==" saltValue="rs9/G0nzpp65qwjEheQtBQ==" spinCount="100000" sheet="1" objects="1" scenarios="1" sort="0" autoFilter="0" pivotTables="0"/>
  <autoFilter ref="A3:Q626" xr:uid="{00000000-0001-0000-0600-000000000000}"/>
  <conditionalFormatting sqref="C11:X12 C17:X18 C23:X26 C29:X30 C36:X39 C47:X48 C55:X56 C59:X60 C66:X67 C70:X71 C81:X82 C85:X86 C95:X96 C100:X101 C107:X108 C117:X120 C126:X127 C135:X136 C147:X150 C156:X159 C164:X167 C173:X174 C180:X183 C191:X194 C207:X208 C212:X213 C220:X221 C229:X230 C238:X241 C245:X246 C253:X256 C263:X264 C268:X271 C275:X276 C280:X283 C287:X288 C292:X293 C299:X300 C308:X321 C324:X325 C340:X341 C344:X355 C361:X364 C367:X374 C382:X389 C395:X396 C410:X411 C424:X429 C433:X434 C439:X440 C445:X445 C451:X454 C457:X458 C464:X465 C469:X470 C478:X479 C485:X486 C489:X490 C493:X500 C503:X504 C513:X550 C553:X582 C589:X594 C598:X599 C602:X603 C607:X612 C618:X619 C444:H444 J444:X444">
    <cfRule type="expression" dxfId="11" priority="7">
      <formula>$Y11=15</formula>
    </cfRule>
    <cfRule type="expression" dxfId="10" priority="8">
      <formula>$Y11=14</formula>
    </cfRule>
    <cfRule type="expression" dxfId="9" priority="9">
      <formula>$Y11=13</formula>
    </cfRule>
    <cfRule type="expression" dxfId="8" priority="10">
      <formula>$Y11=12</formula>
    </cfRule>
    <cfRule type="expression" dxfId="7" priority="11">
      <formula>$Y11=11</formula>
    </cfRule>
    <cfRule type="expression" dxfId="6" priority="12">
      <formula>$Y11=10</formula>
    </cfRule>
  </conditionalFormatting>
  <conditionalFormatting sqref="I444">
    <cfRule type="expression" dxfId="5" priority="1">
      <formula>$Y444=15</formula>
    </cfRule>
    <cfRule type="expression" dxfId="4" priority="2">
      <formula>$Y444=14</formula>
    </cfRule>
    <cfRule type="expression" dxfId="3" priority="3">
      <formula>$Y444=13</formula>
    </cfRule>
    <cfRule type="expression" dxfId="2" priority="4">
      <formula>$Y444=12</formula>
    </cfRule>
    <cfRule type="expression" dxfId="1" priority="5">
      <formula>$Y444=11</formula>
    </cfRule>
    <cfRule type="expression" dxfId="0" priority="6">
      <formula>$Y444=10</formula>
    </cfRule>
  </conditionalFormatting>
  <pageMargins left="0.47244094488188998" right="0.47244094488188998" top="0.78740157480314998" bottom="0.78740157480314998" header="0.39370078740157499" footer="0.31496062992126"/>
  <pageSetup paperSize="9" scale="76"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baseColWidth="10" defaultColWidth="9.1640625" defaultRowHeight="10"/>
  <cols>
    <col min="1" max="1" width="13.1640625" style="2" hidden="1" customWidth="1"/>
    <col min="2" max="2" width="18" style="2" customWidth="1"/>
    <col min="3" max="3" width="40.6640625" style="2" customWidth="1"/>
    <col min="4" max="4" width="13.6640625" style="2" customWidth="1"/>
    <col min="5" max="5" width="60.6640625" style="2" customWidth="1"/>
    <col min="6" max="6" width="41.5" style="2" customWidth="1"/>
    <col min="7" max="16384" width="9.1640625" style="2"/>
  </cols>
  <sheetData>
    <row r="1" spans="1:17" ht="11">
      <c r="A1" s="3"/>
      <c r="B1" s="3" t="s">
        <v>19</v>
      </c>
      <c r="C1" s="239" t="s">
        <v>20</v>
      </c>
      <c r="D1" s="3" t="s">
        <v>0</v>
      </c>
      <c r="E1" s="239" t="s">
        <v>5</v>
      </c>
      <c r="F1" s="5"/>
      <c r="G1" s="8"/>
    </row>
    <row r="2" spans="1:17" ht="7.5" customHeight="1">
      <c r="A2" s="6"/>
      <c r="C2" s="135"/>
      <c r="E2" s="135"/>
      <c r="F2" s="8"/>
    </row>
    <row r="3" spans="1:17">
      <c r="C3" s="5"/>
      <c r="E3" s="5"/>
      <c r="G3" s="10"/>
      <c r="I3" s="9"/>
      <c r="J3" s="9"/>
      <c r="K3" s="9"/>
      <c r="L3" s="9"/>
      <c r="M3" s="9"/>
      <c r="N3" s="9"/>
      <c r="O3" s="9"/>
      <c r="P3" s="9"/>
      <c r="Q3" s="9"/>
    </row>
    <row r="4" spans="1:17">
      <c r="C4" s="9"/>
      <c r="D4" s="9"/>
      <c r="E4" s="10"/>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Macintosh Excel</Application>
  <DocSecurity>0</DocSecurity>
  <ScaleCrop>false</ScaleCrop>
  <HeadingPairs>
    <vt:vector size="4" baseType="variant">
      <vt:variant>
        <vt:lpstr>Listy</vt:lpstr>
      </vt:variant>
      <vt:variant>
        <vt:i4>8</vt:i4>
      </vt:variant>
      <vt:variant>
        <vt:lpstr>Pojmenované oblasti</vt:lpstr>
      </vt:variant>
      <vt:variant>
        <vt:i4>30</vt:i4>
      </vt:variant>
    </vt:vector>
  </HeadingPairs>
  <TitlesOfParts>
    <vt:vector size="38" baseType="lpstr">
      <vt:lpstr>Krycí list</vt:lpstr>
      <vt:lpstr>Krycí List_</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241218_BHRB - Rozpočet</dc:subject>
  <dc:creator>ADMIN</dc:creator>
  <cp:lastModifiedBy>Anna Šteglová</cp:lastModifiedBy>
  <dcterms:created xsi:type="dcterms:W3CDTF">2024-12-20T09:51:02Z</dcterms:created>
  <dcterms:modified xsi:type="dcterms:W3CDTF">2025-08-04T08:53:28Z</dcterms:modified>
</cp:coreProperties>
</file>