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Kancelář KVS - Projekt\KVS - Projekt servis\Akce 2025\Rozpočty\Jesle Mirovická VZT+elektro\rozpočet akualizace 3.6.2025\"/>
    </mc:Choice>
  </mc:AlternateContent>
  <xr:revisionPtr revIDLastSave="0" documentId="13_ncr:1_{F547F330-B83B-4725-9F67-4E6FCF695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Stavební část" sheetId="2" r:id="rId2"/>
    <sheet name="02 - VZT" sheetId="3" r:id="rId3"/>
    <sheet name="03 - Elektroinstalace" sheetId="4" r:id="rId4"/>
    <sheet name="04 - VRN" sheetId="5" r:id="rId5"/>
    <sheet name="Pokyny pro vyplnění" sheetId="6" r:id="rId6"/>
  </sheets>
  <definedNames>
    <definedName name="_xlnm._FilterDatabase" localSheetId="1" hidden="1">'01 - Stavební část'!$C$98:$K$2956</definedName>
    <definedName name="_xlnm._FilterDatabase" localSheetId="2" hidden="1">'02 - VZT'!$C$84:$K$1441</definedName>
    <definedName name="_xlnm._FilterDatabase" localSheetId="3" hidden="1">'03 - Elektroinstalace'!$C$83:$K$366</definedName>
    <definedName name="_xlnm._FilterDatabase" localSheetId="4" hidden="1">'04 - VRN'!$C$84:$K$115</definedName>
    <definedName name="_xlnm.Print_Titles" localSheetId="1">'01 - Stavební část'!$98:$98</definedName>
    <definedName name="_xlnm.Print_Titles" localSheetId="2">'02 - VZT'!$84:$84</definedName>
    <definedName name="_xlnm.Print_Titles" localSheetId="3">'03 - Elektroinstalace'!$83:$83</definedName>
    <definedName name="_xlnm.Print_Titles" localSheetId="4">'04 - VRN'!$84:$84</definedName>
    <definedName name="_xlnm.Print_Titles" localSheetId="0">'Rekapitulace stavby'!$52:$52</definedName>
    <definedName name="_xlnm.Print_Area" localSheetId="1">'01 - Stavební část'!$C$4:$J$39,'01 - Stavební část'!$C$45:$J$80,'01 - Stavební část'!$C$86:$K$2956</definedName>
    <definedName name="_xlnm.Print_Area" localSheetId="2">'02 - VZT'!$C$4:$J$39,'02 - VZT'!$C$45:$J$66,'02 - VZT'!$C$72:$K$1441</definedName>
    <definedName name="_xlnm.Print_Area" localSheetId="3">'03 - Elektroinstalace'!$C$4:$J$39,'03 - Elektroinstalace'!$C$45:$J$65,'03 - Elektroinstalace'!$C$71:$K$366</definedName>
    <definedName name="_xlnm.Print_Area" localSheetId="4">'04 - VRN'!$C$4:$J$39,'04 - VRN'!$C$45:$J$66,'04 - VRN'!$C$72:$K$115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/>
  <c r="J35" i="5"/>
  <c r="AX58" i="1" s="1"/>
  <c r="BI114" i="5"/>
  <c r="BH114" i="5"/>
  <c r="BG114" i="5"/>
  <c r="BF114" i="5"/>
  <c r="T114" i="5"/>
  <c r="T113" i="5"/>
  <c r="R114" i="5"/>
  <c r="R113" i="5" s="1"/>
  <c r="P114" i="5"/>
  <c r="P113" i="5"/>
  <c r="BI111" i="5"/>
  <c r="BH111" i="5"/>
  <c r="BG111" i="5"/>
  <c r="BF111" i="5"/>
  <c r="T111" i="5"/>
  <c r="T110" i="5" s="1"/>
  <c r="R111" i="5"/>
  <c r="R110" i="5"/>
  <c r="P111" i="5"/>
  <c r="P110" i="5" s="1"/>
  <c r="BI108" i="5"/>
  <c r="BH108" i="5"/>
  <c r="BG108" i="5"/>
  <c r="BF108" i="5"/>
  <c r="T108" i="5"/>
  <c r="R108" i="5"/>
  <c r="P108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8" i="5"/>
  <c r="BH88" i="5"/>
  <c r="BG88" i="5"/>
  <c r="BF88" i="5"/>
  <c r="T88" i="5"/>
  <c r="T87" i="5" s="1"/>
  <c r="R88" i="5"/>
  <c r="R87" i="5"/>
  <c r="P88" i="5"/>
  <c r="P87" i="5" s="1"/>
  <c r="F79" i="5"/>
  <c r="E77" i="5"/>
  <c r="F52" i="5"/>
  <c r="E50" i="5"/>
  <c r="J24" i="5"/>
  <c r="E24" i="5"/>
  <c r="J82" i="5"/>
  <c r="J23" i="5"/>
  <c r="J21" i="5"/>
  <c r="E21" i="5"/>
  <c r="J81" i="5"/>
  <c r="J20" i="5"/>
  <c r="J18" i="5"/>
  <c r="E18" i="5"/>
  <c r="F55" i="5"/>
  <c r="J17" i="5"/>
  <c r="J15" i="5"/>
  <c r="E15" i="5"/>
  <c r="F54" i="5"/>
  <c r="J14" i="5"/>
  <c r="J12" i="5"/>
  <c r="J52" i="5"/>
  <c r="E7" i="5"/>
  <c r="E48" i="5" s="1"/>
  <c r="J37" i="4"/>
  <c r="J36" i="4"/>
  <c r="AY57" i="1"/>
  <c r="J35" i="4"/>
  <c r="AX57" i="1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39" i="4"/>
  <c r="BH339" i="4"/>
  <c r="BG339" i="4"/>
  <c r="BF339" i="4"/>
  <c r="T339" i="4"/>
  <c r="R339" i="4"/>
  <c r="P339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88" i="4"/>
  <c r="BH188" i="4"/>
  <c r="BG188" i="4"/>
  <c r="BF188" i="4"/>
  <c r="T188" i="4"/>
  <c r="R188" i="4"/>
  <c r="P188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0" i="4"/>
  <c r="BH140" i="4"/>
  <c r="BG140" i="4"/>
  <c r="BF140" i="4"/>
  <c r="T140" i="4"/>
  <c r="R140" i="4"/>
  <c r="P140" i="4"/>
  <c r="BI131" i="4"/>
  <c r="BH131" i="4"/>
  <c r="BG131" i="4"/>
  <c r="BF131" i="4"/>
  <c r="T131" i="4"/>
  <c r="R131" i="4"/>
  <c r="P13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BI87" i="4"/>
  <c r="BH87" i="4"/>
  <c r="BG87" i="4"/>
  <c r="BF87" i="4"/>
  <c r="T87" i="4"/>
  <c r="R87" i="4"/>
  <c r="P87" i="4"/>
  <c r="F78" i="4"/>
  <c r="E76" i="4"/>
  <c r="F52" i="4"/>
  <c r="E50" i="4"/>
  <c r="J24" i="4"/>
  <c r="E24" i="4"/>
  <c r="J81" i="4" s="1"/>
  <c r="J23" i="4"/>
  <c r="J21" i="4"/>
  <c r="E21" i="4"/>
  <c r="J54" i="4" s="1"/>
  <c r="J20" i="4"/>
  <c r="J18" i="4"/>
  <c r="E18" i="4"/>
  <c r="F81" i="4" s="1"/>
  <c r="J17" i="4"/>
  <c r="J15" i="4"/>
  <c r="E15" i="4"/>
  <c r="F80" i="4" s="1"/>
  <c r="J14" i="4"/>
  <c r="J12" i="4"/>
  <c r="J78" i="4"/>
  <c r="E7" i="4"/>
  <c r="E74" i="4"/>
  <c r="J37" i="3"/>
  <c r="J36" i="3"/>
  <c r="AY56" i="1" s="1"/>
  <c r="J35" i="3"/>
  <c r="AX56" i="1"/>
  <c r="BI1440" i="3"/>
  <c r="BH1440" i="3"/>
  <c r="BG1440" i="3"/>
  <c r="BF1440" i="3"/>
  <c r="T1440" i="3"/>
  <c r="T1439" i="3" s="1"/>
  <c r="T1438" i="3" s="1"/>
  <c r="R1440" i="3"/>
  <c r="R1439" i="3"/>
  <c r="R1438" i="3" s="1"/>
  <c r="P1440" i="3"/>
  <c r="P1439" i="3"/>
  <c r="P1438" i="3"/>
  <c r="BI1436" i="3"/>
  <c r="BH1436" i="3"/>
  <c r="BG1436" i="3"/>
  <c r="BF1436" i="3"/>
  <c r="T1436" i="3"/>
  <c r="R1436" i="3"/>
  <c r="P1436" i="3"/>
  <c r="BI1434" i="3"/>
  <c r="BH1434" i="3"/>
  <c r="BG1434" i="3"/>
  <c r="BF1434" i="3"/>
  <c r="T1434" i="3"/>
  <c r="R1434" i="3"/>
  <c r="P1434" i="3"/>
  <c r="BI1432" i="3"/>
  <c r="BH1432" i="3"/>
  <c r="BG1432" i="3"/>
  <c r="BF1432" i="3"/>
  <c r="T1432" i="3"/>
  <c r="R1432" i="3"/>
  <c r="P1432" i="3"/>
  <c r="BI1426" i="3"/>
  <c r="BH1426" i="3"/>
  <c r="BG1426" i="3"/>
  <c r="BF1426" i="3"/>
  <c r="T1426" i="3"/>
  <c r="R1426" i="3"/>
  <c r="P1426" i="3"/>
  <c r="BI1424" i="3"/>
  <c r="BH1424" i="3"/>
  <c r="BG1424" i="3"/>
  <c r="BF1424" i="3"/>
  <c r="T1424" i="3"/>
  <c r="R1424" i="3"/>
  <c r="P1424" i="3"/>
  <c r="BI1418" i="3"/>
  <c r="BH1418" i="3"/>
  <c r="BG1418" i="3"/>
  <c r="BF1418" i="3"/>
  <c r="T1418" i="3"/>
  <c r="R1418" i="3"/>
  <c r="P1418" i="3"/>
  <c r="BI1416" i="3"/>
  <c r="BH1416" i="3"/>
  <c r="BG1416" i="3"/>
  <c r="BF1416" i="3"/>
  <c r="T1416" i="3"/>
  <c r="R1416" i="3"/>
  <c r="P1416" i="3"/>
  <c r="BI1410" i="3"/>
  <c r="BH1410" i="3"/>
  <c r="BG1410" i="3"/>
  <c r="BF1410" i="3"/>
  <c r="T1410" i="3"/>
  <c r="R1410" i="3"/>
  <c r="P1410" i="3"/>
  <c r="BI1405" i="3"/>
  <c r="BH1405" i="3"/>
  <c r="BG1405" i="3"/>
  <c r="BF1405" i="3"/>
  <c r="T1405" i="3"/>
  <c r="R1405" i="3"/>
  <c r="P1405" i="3"/>
  <c r="BI1400" i="3"/>
  <c r="BH1400" i="3"/>
  <c r="BG1400" i="3"/>
  <c r="BF1400" i="3"/>
  <c r="T1400" i="3"/>
  <c r="R1400" i="3"/>
  <c r="P1400" i="3"/>
  <c r="BI1395" i="3"/>
  <c r="BH1395" i="3"/>
  <c r="BG1395" i="3"/>
  <c r="BF1395" i="3"/>
  <c r="T1395" i="3"/>
  <c r="R1395" i="3"/>
  <c r="P1395" i="3"/>
  <c r="BI1389" i="3"/>
  <c r="BH1389" i="3"/>
  <c r="BG1389" i="3"/>
  <c r="BF1389" i="3"/>
  <c r="T1389" i="3"/>
  <c r="R1389" i="3"/>
  <c r="P1389" i="3"/>
  <c r="BI1388" i="3"/>
  <c r="BH1388" i="3"/>
  <c r="BG1388" i="3"/>
  <c r="BF1388" i="3"/>
  <c r="T1388" i="3"/>
  <c r="R1388" i="3"/>
  <c r="P1388" i="3"/>
  <c r="BI1378" i="3"/>
  <c r="BH1378" i="3"/>
  <c r="BG1378" i="3"/>
  <c r="BF1378" i="3"/>
  <c r="T1378" i="3"/>
  <c r="R1378" i="3"/>
  <c r="P1378" i="3"/>
  <c r="BI1377" i="3"/>
  <c r="BH1377" i="3"/>
  <c r="BG1377" i="3"/>
  <c r="BF1377" i="3"/>
  <c r="T1377" i="3"/>
  <c r="R1377" i="3"/>
  <c r="P1377" i="3"/>
  <c r="BI1370" i="3"/>
  <c r="BH1370" i="3"/>
  <c r="BG1370" i="3"/>
  <c r="BF1370" i="3"/>
  <c r="T1370" i="3"/>
  <c r="R1370" i="3"/>
  <c r="P1370" i="3"/>
  <c r="BI1369" i="3"/>
  <c r="BH1369" i="3"/>
  <c r="BG1369" i="3"/>
  <c r="BF1369" i="3"/>
  <c r="T1369" i="3"/>
  <c r="R1369" i="3"/>
  <c r="P1369" i="3"/>
  <c r="BI1358" i="3"/>
  <c r="BH1358" i="3"/>
  <c r="BG1358" i="3"/>
  <c r="BF1358" i="3"/>
  <c r="T1358" i="3"/>
  <c r="R1358" i="3"/>
  <c r="P1358" i="3"/>
  <c r="BI1349" i="3"/>
  <c r="BH1349" i="3"/>
  <c r="BG1349" i="3"/>
  <c r="BF1349" i="3"/>
  <c r="T1349" i="3"/>
  <c r="R1349" i="3"/>
  <c r="P1349" i="3"/>
  <c r="BI1340" i="3"/>
  <c r="BH1340" i="3"/>
  <c r="BG1340" i="3"/>
  <c r="BF1340" i="3"/>
  <c r="T1340" i="3"/>
  <c r="R1340" i="3"/>
  <c r="P1340" i="3"/>
  <c r="BI1326" i="3"/>
  <c r="BH1326" i="3"/>
  <c r="BG1326" i="3"/>
  <c r="BF1326" i="3"/>
  <c r="T1326" i="3"/>
  <c r="R1326" i="3"/>
  <c r="P1326" i="3"/>
  <c r="BI1325" i="3"/>
  <c r="BH1325" i="3"/>
  <c r="BG1325" i="3"/>
  <c r="BF1325" i="3"/>
  <c r="T1325" i="3"/>
  <c r="R1325" i="3"/>
  <c r="P1325" i="3"/>
  <c r="BI1318" i="3"/>
  <c r="BH1318" i="3"/>
  <c r="BG1318" i="3"/>
  <c r="BF1318" i="3"/>
  <c r="T1318" i="3"/>
  <c r="R1318" i="3"/>
  <c r="P1318" i="3"/>
  <c r="BI1317" i="3"/>
  <c r="BH1317" i="3"/>
  <c r="BG1317" i="3"/>
  <c r="BF1317" i="3"/>
  <c r="T1317" i="3"/>
  <c r="R1317" i="3"/>
  <c r="P1317" i="3"/>
  <c r="BI1310" i="3"/>
  <c r="BH1310" i="3"/>
  <c r="BG1310" i="3"/>
  <c r="BF1310" i="3"/>
  <c r="T1310" i="3"/>
  <c r="R1310" i="3"/>
  <c r="P1310" i="3"/>
  <c r="BI1301" i="3"/>
  <c r="BH1301" i="3"/>
  <c r="BG1301" i="3"/>
  <c r="BF1301" i="3"/>
  <c r="T1301" i="3"/>
  <c r="R1301" i="3"/>
  <c r="P1301" i="3"/>
  <c r="BI1291" i="3"/>
  <c r="BH1291" i="3"/>
  <c r="BG1291" i="3"/>
  <c r="BF1291" i="3"/>
  <c r="T1291" i="3"/>
  <c r="R1291" i="3"/>
  <c r="P1291" i="3"/>
  <c r="BI1285" i="3"/>
  <c r="BH1285" i="3"/>
  <c r="BG1285" i="3"/>
  <c r="BF1285" i="3"/>
  <c r="T1285" i="3"/>
  <c r="R1285" i="3"/>
  <c r="P1285" i="3"/>
  <c r="BI1279" i="3"/>
  <c r="BH1279" i="3"/>
  <c r="BG1279" i="3"/>
  <c r="BF1279" i="3"/>
  <c r="T1279" i="3"/>
  <c r="R1279" i="3"/>
  <c r="P1279" i="3"/>
  <c r="BI1270" i="3"/>
  <c r="BH1270" i="3"/>
  <c r="BG1270" i="3"/>
  <c r="BF1270" i="3"/>
  <c r="T1270" i="3"/>
  <c r="R1270" i="3"/>
  <c r="P1270" i="3"/>
  <c r="BI1256" i="3"/>
  <c r="BH1256" i="3"/>
  <c r="BG1256" i="3"/>
  <c r="BF1256" i="3"/>
  <c r="T1256" i="3"/>
  <c r="R1256" i="3"/>
  <c r="P1256" i="3"/>
  <c r="BI1247" i="3"/>
  <c r="BH1247" i="3"/>
  <c r="BG1247" i="3"/>
  <c r="BF1247" i="3"/>
  <c r="T1247" i="3"/>
  <c r="R1247" i="3"/>
  <c r="P1247" i="3"/>
  <c r="BI1237" i="3"/>
  <c r="BH1237" i="3"/>
  <c r="BG1237" i="3"/>
  <c r="BF1237" i="3"/>
  <c r="T1237" i="3"/>
  <c r="R1237" i="3"/>
  <c r="P1237" i="3"/>
  <c r="BI1236" i="3"/>
  <c r="BH1236" i="3"/>
  <c r="BG1236" i="3"/>
  <c r="BF1236" i="3"/>
  <c r="T1236" i="3"/>
  <c r="R1236" i="3"/>
  <c r="P1236" i="3"/>
  <c r="BI1229" i="3"/>
  <c r="BH1229" i="3"/>
  <c r="BG1229" i="3"/>
  <c r="BF1229" i="3"/>
  <c r="T1229" i="3"/>
  <c r="R1229" i="3"/>
  <c r="P1229" i="3"/>
  <c r="BI1220" i="3"/>
  <c r="BH1220" i="3"/>
  <c r="BG1220" i="3"/>
  <c r="BF1220" i="3"/>
  <c r="T1220" i="3"/>
  <c r="R1220" i="3"/>
  <c r="P1220" i="3"/>
  <c r="BI1211" i="3"/>
  <c r="BH1211" i="3"/>
  <c r="BG1211" i="3"/>
  <c r="BF1211" i="3"/>
  <c r="T1211" i="3"/>
  <c r="R1211" i="3"/>
  <c r="P1211" i="3"/>
  <c r="BI1197" i="3"/>
  <c r="BH1197" i="3"/>
  <c r="BG1197" i="3"/>
  <c r="BF1197" i="3"/>
  <c r="T1197" i="3"/>
  <c r="R1197" i="3"/>
  <c r="P1197" i="3"/>
  <c r="BI1182" i="3"/>
  <c r="BH1182" i="3"/>
  <c r="BG1182" i="3"/>
  <c r="BF1182" i="3"/>
  <c r="T1182" i="3"/>
  <c r="R1182" i="3"/>
  <c r="P1182" i="3"/>
  <c r="BI1161" i="3"/>
  <c r="BH1161" i="3"/>
  <c r="BG1161" i="3"/>
  <c r="BF1161" i="3"/>
  <c r="T1161" i="3"/>
  <c r="R1161" i="3"/>
  <c r="P1161" i="3"/>
  <c r="BI1129" i="3"/>
  <c r="BH1129" i="3"/>
  <c r="BG1129" i="3"/>
  <c r="BF1129" i="3"/>
  <c r="T1129" i="3"/>
  <c r="R1129" i="3"/>
  <c r="P1129" i="3"/>
  <c r="BI1123" i="3"/>
  <c r="BH1123" i="3"/>
  <c r="BG1123" i="3"/>
  <c r="BF1123" i="3"/>
  <c r="T1123" i="3"/>
  <c r="R1123" i="3"/>
  <c r="P1123" i="3"/>
  <c r="BI1117" i="3"/>
  <c r="BH1117" i="3"/>
  <c r="BG1117" i="3"/>
  <c r="BF1117" i="3"/>
  <c r="T1117" i="3"/>
  <c r="R1117" i="3"/>
  <c r="P1117" i="3"/>
  <c r="BI1111" i="3"/>
  <c r="BH1111" i="3"/>
  <c r="BG1111" i="3"/>
  <c r="BF1111" i="3"/>
  <c r="T1111" i="3"/>
  <c r="R1111" i="3"/>
  <c r="P1111" i="3"/>
  <c r="BI1100" i="3"/>
  <c r="BH1100" i="3"/>
  <c r="BG1100" i="3"/>
  <c r="BF1100" i="3"/>
  <c r="T1100" i="3"/>
  <c r="R1100" i="3"/>
  <c r="P1100" i="3"/>
  <c r="BI1099" i="3"/>
  <c r="BH1099" i="3"/>
  <c r="BG1099" i="3"/>
  <c r="BF1099" i="3"/>
  <c r="T1099" i="3"/>
  <c r="R1099" i="3"/>
  <c r="P1099" i="3"/>
  <c r="BI1092" i="3"/>
  <c r="BH1092" i="3"/>
  <c r="BG1092" i="3"/>
  <c r="BF1092" i="3"/>
  <c r="T1092" i="3"/>
  <c r="R1092" i="3"/>
  <c r="P1092" i="3"/>
  <c r="BI1083" i="3"/>
  <c r="BH1083" i="3"/>
  <c r="BG1083" i="3"/>
  <c r="BF1083" i="3"/>
  <c r="T1083" i="3"/>
  <c r="R1083" i="3"/>
  <c r="P1083" i="3"/>
  <c r="BI1074" i="3"/>
  <c r="BH1074" i="3"/>
  <c r="BG1074" i="3"/>
  <c r="BF1074" i="3"/>
  <c r="T1074" i="3"/>
  <c r="R1074" i="3"/>
  <c r="P1074" i="3"/>
  <c r="BI1062" i="3"/>
  <c r="BH1062" i="3"/>
  <c r="BG1062" i="3"/>
  <c r="BF1062" i="3"/>
  <c r="T1062" i="3"/>
  <c r="R1062" i="3"/>
  <c r="P1062" i="3"/>
  <c r="BI1056" i="3"/>
  <c r="BH1056" i="3"/>
  <c r="BG1056" i="3"/>
  <c r="BF1056" i="3"/>
  <c r="T1056" i="3"/>
  <c r="R1056" i="3"/>
  <c r="P1056" i="3"/>
  <c r="BI1047" i="3"/>
  <c r="BH1047" i="3"/>
  <c r="BG1047" i="3"/>
  <c r="BF1047" i="3"/>
  <c r="T1047" i="3"/>
  <c r="R1047" i="3"/>
  <c r="P1047" i="3"/>
  <c r="BI1020" i="3"/>
  <c r="BH1020" i="3"/>
  <c r="BG1020" i="3"/>
  <c r="BF1020" i="3"/>
  <c r="T1020" i="3"/>
  <c r="R1020" i="3"/>
  <c r="P1020" i="3"/>
  <c r="BI1014" i="3"/>
  <c r="BH1014" i="3"/>
  <c r="BG1014" i="3"/>
  <c r="BF1014" i="3"/>
  <c r="T1014" i="3"/>
  <c r="R1014" i="3"/>
  <c r="P1014" i="3"/>
  <c r="BI1008" i="3"/>
  <c r="BH1008" i="3"/>
  <c r="BG1008" i="3"/>
  <c r="BF1008" i="3"/>
  <c r="T1008" i="3"/>
  <c r="R1008" i="3"/>
  <c r="P1008" i="3"/>
  <c r="BI1002" i="3"/>
  <c r="BH1002" i="3"/>
  <c r="BG1002" i="3"/>
  <c r="BF1002" i="3"/>
  <c r="T1002" i="3"/>
  <c r="R1002" i="3"/>
  <c r="P1002" i="3"/>
  <c r="BI996" i="3"/>
  <c r="BH996" i="3"/>
  <c r="BG996" i="3"/>
  <c r="BF996" i="3"/>
  <c r="T996" i="3"/>
  <c r="R996" i="3"/>
  <c r="P996" i="3"/>
  <c r="BI983" i="3"/>
  <c r="BH983" i="3"/>
  <c r="BG983" i="3"/>
  <c r="BF983" i="3"/>
  <c r="T983" i="3"/>
  <c r="R983" i="3"/>
  <c r="P983" i="3"/>
  <c r="BI982" i="3"/>
  <c r="BH982" i="3"/>
  <c r="BG982" i="3"/>
  <c r="BF982" i="3"/>
  <c r="T982" i="3"/>
  <c r="R982" i="3"/>
  <c r="P982" i="3"/>
  <c r="BI975" i="3"/>
  <c r="BH975" i="3"/>
  <c r="BG975" i="3"/>
  <c r="BF975" i="3"/>
  <c r="T975" i="3"/>
  <c r="R975" i="3"/>
  <c r="P975" i="3"/>
  <c r="BI969" i="3"/>
  <c r="BH969" i="3"/>
  <c r="BG969" i="3"/>
  <c r="BF969" i="3"/>
  <c r="T969" i="3"/>
  <c r="R969" i="3"/>
  <c r="P969" i="3"/>
  <c r="BI968" i="3"/>
  <c r="BH968" i="3"/>
  <c r="BG968" i="3"/>
  <c r="BF968" i="3"/>
  <c r="T968" i="3"/>
  <c r="R968" i="3"/>
  <c r="P968" i="3"/>
  <c r="BI966" i="3"/>
  <c r="BH966" i="3"/>
  <c r="BG966" i="3"/>
  <c r="BF966" i="3"/>
  <c r="T966" i="3"/>
  <c r="R966" i="3"/>
  <c r="P966" i="3"/>
  <c r="BI965" i="3"/>
  <c r="BH965" i="3"/>
  <c r="BG965" i="3"/>
  <c r="BF965" i="3"/>
  <c r="T965" i="3"/>
  <c r="R965" i="3"/>
  <c r="P965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17" i="3"/>
  <c r="BH917" i="3"/>
  <c r="BG917" i="3"/>
  <c r="BF917" i="3"/>
  <c r="T917" i="3"/>
  <c r="R917" i="3"/>
  <c r="P917" i="3"/>
  <c r="BI911" i="3"/>
  <c r="BH911" i="3"/>
  <c r="BG911" i="3"/>
  <c r="BF911" i="3"/>
  <c r="T911" i="3"/>
  <c r="R911" i="3"/>
  <c r="P911" i="3"/>
  <c r="BI905" i="3"/>
  <c r="BH905" i="3"/>
  <c r="BG905" i="3"/>
  <c r="BF905" i="3"/>
  <c r="T905" i="3"/>
  <c r="R905" i="3"/>
  <c r="P905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77" i="3"/>
  <c r="BH877" i="3"/>
  <c r="BG877" i="3"/>
  <c r="BF877" i="3"/>
  <c r="T877" i="3"/>
  <c r="R877" i="3"/>
  <c r="P877" i="3"/>
  <c r="BI876" i="3"/>
  <c r="BH876" i="3"/>
  <c r="BG876" i="3"/>
  <c r="BF876" i="3"/>
  <c r="T876" i="3"/>
  <c r="R876" i="3"/>
  <c r="P876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35" i="3"/>
  <c r="BH835" i="3"/>
  <c r="BG835" i="3"/>
  <c r="BF835" i="3"/>
  <c r="T835" i="3"/>
  <c r="R835" i="3"/>
  <c r="P835" i="3"/>
  <c r="BI834" i="3"/>
  <c r="BH834" i="3"/>
  <c r="BG834" i="3"/>
  <c r="BF834" i="3"/>
  <c r="T834" i="3"/>
  <c r="R834" i="3"/>
  <c r="P834" i="3"/>
  <c r="BI810" i="3"/>
  <c r="BH810" i="3"/>
  <c r="BG810" i="3"/>
  <c r="BF810" i="3"/>
  <c r="T810" i="3"/>
  <c r="R810" i="3"/>
  <c r="P810" i="3"/>
  <c r="BI809" i="3"/>
  <c r="BH809" i="3"/>
  <c r="BG809" i="3"/>
  <c r="BF809" i="3"/>
  <c r="T809" i="3"/>
  <c r="R809" i="3"/>
  <c r="P809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591" i="3"/>
  <c r="BH591" i="3"/>
  <c r="BG591" i="3"/>
  <c r="BF591" i="3"/>
  <c r="T591" i="3"/>
  <c r="R591" i="3"/>
  <c r="P591" i="3"/>
  <c r="BI583" i="3"/>
  <c r="BH583" i="3"/>
  <c r="BG583" i="3"/>
  <c r="BF583" i="3"/>
  <c r="T583" i="3"/>
  <c r="R583" i="3"/>
  <c r="P583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49" i="3"/>
  <c r="BH449" i="3"/>
  <c r="BG449" i="3"/>
  <c r="BF449" i="3"/>
  <c r="T449" i="3"/>
  <c r="R449" i="3"/>
  <c r="P449" i="3"/>
  <c r="BI443" i="3"/>
  <c r="BH443" i="3"/>
  <c r="BG443" i="3"/>
  <c r="BF443" i="3"/>
  <c r="T443" i="3"/>
  <c r="R443" i="3"/>
  <c r="P443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25" i="3"/>
  <c r="BH425" i="3"/>
  <c r="BG425" i="3"/>
  <c r="BF425" i="3"/>
  <c r="T425" i="3"/>
  <c r="R425" i="3"/>
  <c r="P425" i="3"/>
  <c r="BI416" i="3"/>
  <c r="BH416" i="3"/>
  <c r="BG416" i="3"/>
  <c r="BF416" i="3"/>
  <c r="T416" i="3"/>
  <c r="R416" i="3"/>
  <c r="P416" i="3"/>
  <c r="BI406" i="3"/>
  <c r="BH406" i="3"/>
  <c r="BG406" i="3"/>
  <c r="BF406" i="3"/>
  <c r="T406" i="3"/>
  <c r="R406" i="3"/>
  <c r="P406" i="3"/>
  <c r="BI397" i="3"/>
  <c r="BH397" i="3"/>
  <c r="BG397" i="3"/>
  <c r="BF397" i="3"/>
  <c r="T397" i="3"/>
  <c r="R397" i="3"/>
  <c r="P397" i="3"/>
  <c r="BI387" i="3"/>
  <c r="BH387" i="3"/>
  <c r="BG387" i="3"/>
  <c r="BF387" i="3"/>
  <c r="T387" i="3"/>
  <c r="R387" i="3"/>
  <c r="P387" i="3"/>
  <c r="BI378" i="3"/>
  <c r="BH378" i="3"/>
  <c r="BG378" i="3"/>
  <c r="BF378" i="3"/>
  <c r="T378" i="3"/>
  <c r="R378" i="3"/>
  <c r="P378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58" i="3"/>
  <c r="BH358" i="3"/>
  <c r="BG358" i="3"/>
  <c r="BF358" i="3"/>
  <c r="T358" i="3"/>
  <c r="R358" i="3"/>
  <c r="P358" i="3"/>
  <c r="BI357" i="3"/>
  <c r="BH357" i="3"/>
  <c r="BG357" i="3"/>
  <c r="BF357" i="3"/>
  <c r="T357" i="3"/>
  <c r="R357" i="3"/>
  <c r="P357" i="3"/>
  <c r="BI347" i="3"/>
  <c r="BH347" i="3"/>
  <c r="BG347" i="3"/>
  <c r="BF347" i="3"/>
  <c r="T347" i="3"/>
  <c r="R347" i="3"/>
  <c r="P347" i="3"/>
  <c r="BI341" i="3"/>
  <c r="BH341" i="3"/>
  <c r="BG341" i="3"/>
  <c r="BF341" i="3"/>
  <c r="T341" i="3"/>
  <c r="R341" i="3"/>
  <c r="P341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0" i="3"/>
  <c r="BH310" i="3"/>
  <c r="BG310" i="3"/>
  <c r="BF310" i="3"/>
  <c r="T310" i="3"/>
  <c r="R310" i="3"/>
  <c r="P310" i="3"/>
  <c r="BI301" i="3"/>
  <c r="BH301" i="3"/>
  <c r="BG301" i="3"/>
  <c r="BF301" i="3"/>
  <c r="T301" i="3"/>
  <c r="R301" i="3"/>
  <c r="P301" i="3"/>
  <c r="BI292" i="3"/>
  <c r="BH292" i="3"/>
  <c r="BG292" i="3"/>
  <c r="BF292" i="3"/>
  <c r="T292" i="3"/>
  <c r="R292" i="3"/>
  <c r="P292" i="3"/>
  <c r="BI279" i="3"/>
  <c r="BH279" i="3"/>
  <c r="BG279" i="3"/>
  <c r="BF279" i="3"/>
  <c r="T279" i="3"/>
  <c r="R279" i="3"/>
  <c r="P279" i="3"/>
  <c r="BI265" i="3"/>
  <c r="BH265" i="3"/>
  <c r="BG265" i="3"/>
  <c r="BF265" i="3"/>
  <c r="T265" i="3"/>
  <c r="R265" i="3"/>
  <c r="P265" i="3"/>
  <c r="BI234" i="3"/>
  <c r="BH234" i="3"/>
  <c r="BG234" i="3"/>
  <c r="BF234" i="3"/>
  <c r="T234" i="3"/>
  <c r="R234" i="3"/>
  <c r="P234" i="3"/>
  <c r="BI225" i="3"/>
  <c r="BH225" i="3"/>
  <c r="BG225" i="3"/>
  <c r="BF225" i="3"/>
  <c r="T225" i="3"/>
  <c r="R225" i="3"/>
  <c r="P225" i="3"/>
  <c r="BI216" i="3"/>
  <c r="BH216" i="3"/>
  <c r="BG216" i="3"/>
  <c r="BF216" i="3"/>
  <c r="T216" i="3"/>
  <c r="R216" i="3"/>
  <c r="P216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79" i="3"/>
  <c r="BH179" i="3"/>
  <c r="BG179" i="3"/>
  <c r="BF179" i="3"/>
  <c r="T179" i="3"/>
  <c r="R179" i="3"/>
  <c r="P179" i="3"/>
  <c r="BI173" i="3"/>
  <c r="BH173" i="3"/>
  <c r="BG173" i="3"/>
  <c r="BF173" i="3"/>
  <c r="T173" i="3"/>
  <c r="R173" i="3"/>
  <c r="P173" i="3"/>
  <c r="BI167" i="3"/>
  <c r="BH167" i="3"/>
  <c r="BG167" i="3"/>
  <c r="BF167" i="3"/>
  <c r="T167" i="3"/>
  <c r="R167" i="3"/>
  <c r="P16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17" i="3"/>
  <c r="BH117" i="3"/>
  <c r="BG117" i="3"/>
  <c r="BF117" i="3"/>
  <c r="T117" i="3"/>
  <c r="R117" i="3"/>
  <c r="P117" i="3"/>
  <c r="BI107" i="3"/>
  <c r="BH107" i="3"/>
  <c r="BG107" i="3"/>
  <c r="BF107" i="3"/>
  <c r="T107" i="3"/>
  <c r="R107" i="3"/>
  <c r="P107" i="3"/>
  <c r="BI101" i="3"/>
  <c r="BH101" i="3"/>
  <c r="BG101" i="3"/>
  <c r="BF101" i="3"/>
  <c r="T101" i="3"/>
  <c r="R101" i="3"/>
  <c r="P101" i="3"/>
  <c r="BI88" i="3"/>
  <c r="BH88" i="3"/>
  <c r="BG88" i="3"/>
  <c r="BF88" i="3"/>
  <c r="T88" i="3"/>
  <c r="R88" i="3"/>
  <c r="P88" i="3"/>
  <c r="F79" i="3"/>
  <c r="E77" i="3"/>
  <c r="F52" i="3"/>
  <c r="E50" i="3"/>
  <c r="J24" i="3"/>
  <c r="E24" i="3"/>
  <c r="J55" i="3" s="1"/>
  <c r="J23" i="3"/>
  <c r="J21" i="3"/>
  <c r="E21" i="3"/>
  <c r="J81" i="3" s="1"/>
  <c r="J20" i="3"/>
  <c r="J18" i="3"/>
  <c r="E18" i="3"/>
  <c r="F82" i="3" s="1"/>
  <c r="J17" i="3"/>
  <c r="J15" i="3"/>
  <c r="E15" i="3"/>
  <c r="F54" i="3" s="1"/>
  <c r="J14" i="3"/>
  <c r="J12" i="3"/>
  <c r="J79" i="3"/>
  <c r="E7" i="3"/>
  <c r="E48" i="3"/>
  <c r="T107" i="2"/>
  <c r="R107" i="2"/>
  <c r="J37" i="2"/>
  <c r="J36" i="2"/>
  <c r="AY55" i="1"/>
  <c r="J35" i="2"/>
  <c r="AX55" i="1" s="1"/>
  <c r="BI2952" i="2"/>
  <c r="BH2952" i="2"/>
  <c r="BG2952" i="2"/>
  <c r="BF2952" i="2"/>
  <c r="T2952" i="2"/>
  <c r="R2952" i="2"/>
  <c r="P2952" i="2"/>
  <c r="BI2947" i="2"/>
  <c r="BH2947" i="2"/>
  <c r="BG2947" i="2"/>
  <c r="BF2947" i="2"/>
  <c r="T2947" i="2"/>
  <c r="R2947" i="2"/>
  <c r="P2947" i="2"/>
  <c r="BI2945" i="2"/>
  <c r="BH2945" i="2"/>
  <c r="BG2945" i="2"/>
  <c r="BF2945" i="2"/>
  <c r="T2945" i="2"/>
  <c r="R2945" i="2"/>
  <c r="P2945" i="2"/>
  <c r="BI2940" i="2"/>
  <c r="BH2940" i="2"/>
  <c r="BG2940" i="2"/>
  <c r="BF2940" i="2"/>
  <c r="T2940" i="2"/>
  <c r="R2940" i="2"/>
  <c r="P2940" i="2"/>
  <c r="BI2935" i="2"/>
  <c r="BH2935" i="2"/>
  <c r="BG2935" i="2"/>
  <c r="BF2935" i="2"/>
  <c r="T2935" i="2"/>
  <c r="R2935" i="2"/>
  <c r="P2935" i="2"/>
  <c r="BI2636" i="2"/>
  <c r="BH2636" i="2"/>
  <c r="BG2636" i="2"/>
  <c r="BF2636" i="2"/>
  <c r="T2636" i="2"/>
  <c r="R2636" i="2"/>
  <c r="P2636" i="2"/>
  <c r="BI2618" i="2"/>
  <c r="BH2618" i="2"/>
  <c r="BG2618" i="2"/>
  <c r="BF2618" i="2"/>
  <c r="T2618" i="2"/>
  <c r="R2618" i="2"/>
  <c r="P2618" i="2"/>
  <c r="BI2605" i="2"/>
  <c r="BH2605" i="2"/>
  <c r="BG2605" i="2"/>
  <c r="BF2605" i="2"/>
  <c r="T2605" i="2"/>
  <c r="R2605" i="2"/>
  <c r="P2605" i="2"/>
  <c r="BI2592" i="2"/>
  <c r="BH2592" i="2"/>
  <c r="BG2592" i="2"/>
  <c r="BF2592" i="2"/>
  <c r="T2592" i="2"/>
  <c r="R2592" i="2"/>
  <c r="P2592" i="2"/>
  <c r="BI2589" i="2"/>
  <c r="BH2589" i="2"/>
  <c r="BG2589" i="2"/>
  <c r="BF2589" i="2"/>
  <c r="T2589" i="2"/>
  <c r="R2589" i="2"/>
  <c r="P2589" i="2"/>
  <c r="BI2587" i="2"/>
  <c r="BH2587" i="2"/>
  <c r="BG2587" i="2"/>
  <c r="BF2587" i="2"/>
  <c r="T2587" i="2"/>
  <c r="R2587" i="2"/>
  <c r="P2587" i="2"/>
  <c r="BI2567" i="2"/>
  <c r="BH2567" i="2"/>
  <c r="BG2567" i="2"/>
  <c r="BF2567" i="2"/>
  <c r="T2567" i="2"/>
  <c r="R2567" i="2"/>
  <c r="P2567" i="2"/>
  <c r="BI2456" i="2"/>
  <c r="BH2456" i="2"/>
  <c r="BG2456" i="2"/>
  <c r="BF2456" i="2"/>
  <c r="T2456" i="2"/>
  <c r="R2456" i="2"/>
  <c r="P2456" i="2"/>
  <c r="BI2330" i="2"/>
  <c r="BH2330" i="2"/>
  <c r="BG2330" i="2"/>
  <c r="BF2330" i="2"/>
  <c r="T2330" i="2"/>
  <c r="R2330" i="2"/>
  <c r="P2330" i="2"/>
  <c r="BI2235" i="2"/>
  <c r="BH2235" i="2"/>
  <c r="BG2235" i="2"/>
  <c r="BF2235" i="2"/>
  <c r="T2235" i="2"/>
  <c r="R2235" i="2"/>
  <c r="P2235" i="2"/>
  <c r="BI2233" i="2"/>
  <c r="BH2233" i="2"/>
  <c r="BG2233" i="2"/>
  <c r="BF2233" i="2"/>
  <c r="T2233" i="2"/>
  <c r="R2233" i="2"/>
  <c r="P2233" i="2"/>
  <c r="BI2124" i="2"/>
  <c r="BH2124" i="2"/>
  <c r="BG2124" i="2"/>
  <c r="BF2124" i="2"/>
  <c r="T2124" i="2"/>
  <c r="R2124" i="2"/>
  <c r="P2124" i="2"/>
  <c r="BI2122" i="2"/>
  <c r="BH2122" i="2"/>
  <c r="BG2122" i="2"/>
  <c r="BF2122" i="2"/>
  <c r="T2122" i="2"/>
  <c r="R2122" i="2"/>
  <c r="P2122" i="2"/>
  <c r="BI2102" i="2"/>
  <c r="BH2102" i="2"/>
  <c r="BG2102" i="2"/>
  <c r="BF2102" i="2"/>
  <c r="T2102" i="2"/>
  <c r="R2102" i="2"/>
  <c r="P2102" i="2"/>
  <c r="BI2007" i="2"/>
  <c r="BH2007" i="2"/>
  <c r="BG2007" i="2"/>
  <c r="BF2007" i="2"/>
  <c r="T2007" i="2"/>
  <c r="R2007" i="2"/>
  <c r="P2007" i="2"/>
  <c r="BI1882" i="2"/>
  <c r="BH1882" i="2"/>
  <c r="BG1882" i="2"/>
  <c r="BF1882" i="2"/>
  <c r="T1882" i="2"/>
  <c r="R1882" i="2"/>
  <c r="P1882" i="2"/>
  <c r="BI1757" i="2"/>
  <c r="BH1757" i="2"/>
  <c r="BG1757" i="2"/>
  <c r="BF1757" i="2"/>
  <c r="T1757" i="2"/>
  <c r="R1757" i="2"/>
  <c r="P1757" i="2"/>
  <c r="BI1632" i="2"/>
  <c r="BH1632" i="2"/>
  <c r="BG1632" i="2"/>
  <c r="BF1632" i="2"/>
  <c r="T1632" i="2"/>
  <c r="R1632" i="2"/>
  <c r="P1632" i="2"/>
  <c r="BI1507" i="2"/>
  <c r="BH1507" i="2"/>
  <c r="BG1507" i="2"/>
  <c r="BF1507" i="2"/>
  <c r="T1507" i="2"/>
  <c r="R1507" i="2"/>
  <c r="P1507" i="2"/>
  <c r="BI1504" i="2"/>
  <c r="BH1504" i="2"/>
  <c r="BG1504" i="2"/>
  <c r="BF1504" i="2"/>
  <c r="T1504" i="2"/>
  <c r="R1504" i="2"/>
  <c r="P1504" i="2"/>
  <c r="BI1502" i="2"/>
  <c r="BH1502" i="2"/>
  <c r="BG1502" i="2"/>
  <c r="BF1502" i="2"/>
  <c r="T1502" i="2"/>
  <c r="R1502" i="2"/>
  <c r="P1502" i="2"/>
  <c r="BI1497" i="2"/>
  <c r="BH1497" i="2"/>
  <c r="BG1497" i="2"/>
  <c r="BF1497" i="2"/>
  <c r="T1497" i="2"/>
  <c r="R1497" i="2"/>
  <c r="P1497" i="2"/>
  <c r="BI1481" i="2"/>
  <c r="BH1481" i="2"/>
  <c r="BG1481" i="2"/>
  <c r="BF1481" i="2"/>
  <c r="T1481" i="2"/>
  <c r="R1481" i="2"/>
  <c r="P1481" i="2"/>
  <c r="BI1457" i="2"/>
  <c r="BH1457" i="2"/>
  <c r="BG1457" i="2"/>
  <c r="BF1457" i="2"/>
  <c r="T1457" i="2"/>
  <c r="R1457" i="2"/>
  <c r="P1457" i="2"/>
  <c r="BI1441" i="2"/>
  <c r="BH1441" i="2"/>
  <c r="BG1441" i="2"/>
  <c r="BF1441" i="2"/>
  <c r="T1441" i="2"/>
  <c r="R1441" i="2"/>
  <c r="P1441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8" i="2"/>
  <c r="BH1428" i="2"/>
  <c r="BG1428" i="2"/>
  <c r="BF1428" i="2"/>
  <c r="T1428" i="2"/>
  <c r="R1428" i="2"/>
  <c r="P1428" i="2"/>
  <c r="BI1419" i="2"/>
  <c r="BH1419" i="2"/>
  <c r="BG1419" i="2"/>
  <c r="BF1419" i="2"/>
  <c r="T1419" i="2"/>
  <c r="R1419" i="2"/>
  <c r="P1419" i="2"/>
  <c r="BI1416" i="2"/>
  <c r="BH1416" i="2"/>
  <c r="BG1416" i="2"/>
  <c r="BF1416" i="2"/>
  <c r="T1416" i="2"/>
  <c r="R1416" i="2"/>
  <c r="P1416" i="2"/>
  <c r="BI1414" i="2"/>
  <c r="BH1414" i="2"/>
  <c r="BG1414" i="2"/>
  <c r="BF1414" i="2"/>
  <c r="T1414" i="2"/>
  <c r="R1414" i="2"/>
  <c r="P1414" i="2"/>
  <c r="BI1410" i="2"/>
  <c r="BH1410" i="2"/>
  <c r="BG1410" i="2"/>
  <c r="BF1410" i="2"/>
  <c r="T1410" i="2"/>
  <c r="R1410" i="2"/>
  <c r="P1410" i="2"/>
  <c r="BI1402" i="2"/>
  <c r="BH1402" i="2"/>
  <c r="BG1402" i="2"/>
  <c r="BF1402" i="2"/>
  <c r="T1402" i="2"/>
  <c r="R1402" i="2"/>
  <c r="P1402" i="2"/>
  <c r="BI1392" i="2"/>
  <c r="BH1392" i="2"/>
  <c r="BG1392" i="2"/>
  <c r="BF1392" i="2"/>
  <c r="T1392" i="2"/>
  <c r="R1392" i="2"/>
  <c r="P1392" i="2"/>
  <c r="BI1388" i="2"/>
  <c r="BH1388" i="2"/>
  <c r="BG1388" i="2"/>
  <c r="BF1388" i="2"/>
  <c r="T1388" i="2"/>
  <c r="R1388" i="2"/>
  <c r="P1388" i="2"/>
  <c r="BI1367" i="2"/>
  <c r="BH1367" i="2"/>
  <c r="BG1367" i="2"/>
  <c r="BF1367" i="2"/>
  <c r="T1367" i="2"/>
  <c r="R1367" i="2"/>
  <c r="P1367" i="2"/>
  <c r="BI1365" i="2"/>
  <c r="BH1365" i="2"/>
  <c r="BG1365" i="2"/>
  <c r="BF1365" i="2"/>
  <c r="T1365" i="2"/>
  <c r="R1365" i="2"/>
  <c r="P1365" i="2"/>
  <c r="BI1360" i="2"/>
  <c r="BH1360" i="2"/>
  <c r="BG1360" i="2"/>
  <c r="BF1360" i="2"/>
  <c r="T1360" i="2"/>
  <c r="R1360" i="2"/>
  <c r="P1360" i="2"/>
  <c r="BI1330" i="2"/>
  <c r="BH1330" i="2"/>
  <c r="BG1330" i="2"/>
  <c r="BF1330" i="2"/>
  <c r="T1330" i="2"/>
  <c r="R1330" i="2"/>
  <c r="P1330" i="2"/>
  <c r="BI1318" i="2"/>
  <c r="BH1318" i="2"/>
  <c r="BG1318" i="2"/>
  <c r="BF1318" i="2"/>
  <c r="T1318" i="2"/>
  <c r="R1318" i="2"/>
  <c r="P1318" i="2"/>
  <c r="BI1243" i="2"/>
  <c r="BH1243" i="2"/>
  <c r="BG1243" i="2"/>
  <c r="BF1243" i="2"/>
  <c r="T1243" i="2"/>
  <c r="R1243" i="2"/>
  <c r="P1243" i="2"/>
  <c r="BI1242" i="2"/>
  <c r="BH1242" i="2"/>
  <c r="BG1242" i="2"/>
  <c r="BF1242" i="2"/>
  <c r="T1242" i="2"/>
  <c r="R1242" i="2"/>
  <c r="P1242" i="2"/>
  <c r="BI1236" i="2"/>
  <c r="BH1236" i="2"/>
  <c r="BG1236" i="2"/>
  <c r="BF1236" i="2"/>
  <c r="T1236" i="2"/>
  <c r="R1236" i="2"/>
  <c r="P1236" i="2"/>
  <c r="BI1235" i="2"/>
  <c r="BH1235" i="2"/>
  <c r="BG1235" i="2"/>
  <c r="BF1235" i="2"/>
  <c r="T1235" i="2"/>
  <c r="R1235" i="2"/>
  <c r="P1235" i="2"/>
  <c r="BI1214" i="2"/>
  <c r="BH1214" i="2"/>
  <c r="BG1214" i="2"/>
  <c r="BF1214" i="2"/>
  <c r="T1214" i="2"/>
  <c r="R1214" i="2"/>
  <c r="P1214" i="2"/>
  <c r="BI1210" i="2"/>
  <c r="BH1210" i="2"/>
  <c r="BG1210" i="2"/>
  <c r="BF1210" i="2"/>
  <c r="T1210" i="2"/>
  <c r="R1210" i="2"/>
  <c r="P1210" i="2"/>
  <c r="BI1205" i="2"/>
  <c r="BH1205" i="2"/>
  <c r="BG1205" i="2"/>
  <c r="BF1205" i="2"/>
  <c r="T1205" i="2"/>
  <c r="R1205" i="2"/>
  <c r="P1205" i="2"/>
  <c r="BI1204" i="2"/>
  <c r="BH1204" i="2"/>
  <c r="BG1204" i="2"/>
  <c r="BF1204" i="2"/>
  <c r="T1204" i="2"/>
  <c r="R1204" i="2"/>
  <c r="P1204" i="2"/>
  <c r="BI1199" i="2"/>
  <c r="BH1199" i="2"/>
  <c r="BG1199" i="2"/>
  <c r="BF1199" i="2"/>
  <c r="T1199" i="2"/>
  <c r="R1199" i="2"/>
  <c r="P1199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7" i="2"/>
  <c r="BH1187" i="2"/>
  <c r="BG1187" i="2"/>
  <c r="BF1187" i="2"/>
  <c r="T1187" i="2"/>
  <c r="R1187" i="2"/>
  <c r="P1187" i="2"/>
  <c r="BI1183" i="2"/>
  <c r="BH1183" i="2"/>
  <c r="BG1183" i="2"/>
  <c r="BF1183" i="2"/>
  <c r="T1183" i="2"/>
  <c r="R1183" i="2"/>
  <c r="P1183" i="2"/>
  <c r="BI1179" i="2"/>
  <c r="BH1179" i="2"/>
  <c r="BG1179" i="2"/>
  <c r="BF1179" i="2"/>
  <c r="T1179" i="2"/>
  <c r="R1179" i="2"/>
  <c r="P1179" i="2"/>
  <c r="BI1164" i="2"/>
  <c r="BH1164" i="2"/>
  <c r="BG1164" i="2"/>
  <c r="BF1164" i="2"/>
  <c r="T1164" i="2"/>
  <c r="R1164" i="2"/>
  <c r="P1164" i="2"/>
  <c r="BI1160" i="2"/>
  <c r="BH1160" i="2"/>
  <c r="BG1160" i="2"/>
  <c r="BF1160" i="2"/>
  <c r="T1160" i="2"/>
  <c r="R1160" i="2"/>
  <c r="P1160" i="2"/>
  <c r="BI1156" i="2"/>
  <c r="BH1156" i="2"/>
  <c r="BG1156" i="2"/>
  <c r="BF1156" i="2"/>
  <c r="T1156" i="2"/>
  <c r="R1156" i="2"/>
  <c r="P1156" i="2"/>
  <c r="BI1152" i="2"/>
  <c r="BH1152" i="2"/>
  <c r="BG1152" i="2"/>
  <c r="BF1152" i="2"/>
  <c r="T1152" i="2"/>
  <c r="R1152" i="2"/>
  <c r="P1152" i="2"/>
  <c r="BI1143" i="2"/>
  <c r="BH1143" i="2"/>
  <c r="BG1143" i="2"/>
  <c r="BF1143" i="2"/>
  <c r="T1143" i="2"/>
  <c r="R1143" i="2"/>
  <c r="P1143" i="2"/>
  <c r="BI1142" i="2"/>
  <c r="BH1142" i="2"/>
  <c r="BG1142" i="2"/>
  <c r="BF1142" i="2"/>
  <c r="T1142" i="2"/>
  <c r="R1142" i="2"/>
  <c r="P1142" i="2"/>
  <c r="BI1137" i="2"/>
  <c r="BH1137" i="2"/>
  <c r="BG1137" i="2"/>
  <c r="BF1137" i="2"/>
  <c r="T1137" i="2"/>
  <c r="R1137" i="2"/>
  <c r="P1137" i="2"/>
  <c r="BI1103" i="2"/>
  <c r="BH1103" i="2"/>
  <c r="BG1103" i="2"/>
  <c r="BF1103" i="2"/>
  <c r="T1103" i="2"/>
  <c r="R1103" i="2"/>
  <c r="P1103" i="2"/>
  <c r="BI1086" i="2"/>
  <c r="BH1086" i="2"/>
  <c r="BG1086" i="2"/>
  <c r="BF1086" i="2"/>
  <c r="T1086" i="2"/>
  <c r="R1086" i="2"/>
  <c r="P1086" i="2"/>
  <c r="BI1083" i="2"/>
  <c r="BH1083" i="2"/>
  <c r="BG1083" i="2"/>
  <c r="BF1083" i="2"/>
  <c r="T1083" i="2"/>
  <c r="R1083" i="2"/>
  <c r="P1083" i="2"/>
  <c r="BI1081" i="2"/>
  <c r="BH1081" i="2"/>
  <c r="BG1081" i="2"/>
  <c r="BF1081" i="2"/>
  <c r="T1081" i="2"/>
  <c r="R1081" i="2"/>
  <c r="P1081" i="2"/>
  <c r="BI1076" i="2"/>
  <c r="BH1076" i="2"/>
  <c r="BG1076" i="2"/>
  <c r="BF1076" i="2"/>
  <c r="T1076" i="2"/>
  <c r="R1076" i="2"/>
  <c r="P1076" i="2"/>
  <c r="BI1071" i="2"/>
  <c r="BH1071" i="2"/>
  <c r="BG1071" i="2"/>
  <c r="BF1071" i="2"/>
  <c r="T1071" i="2"/>
  <c r="R1071" i="2"/>
  <c r="P1071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4" i="2"/>
  <c r="BH1054" i="2"/>
  <c r="BG1054" i="2"/>
  <c r="BF1054" i="2"/>
  <c r="T1054" i="2"/>
  <c r="R1054" i="2"/>
  <c r="P1054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5" i="2"/>
  <c r="BH1035" i="2"/>
  <c r="BG1035" i="2"/>
  <c r="BF1035" i="2"/>
  <c r="T1035" i="2"/>
  <c r="R1035" i="2"/>
  <c r="P1035" i="2"/>
  <c r="BI1030" i="2"/>
  <c r="BH1030" i="2"/>
  <c r="BG1030" i="2"/>
  <c r="BF1030" i="2"/>
  <c r="T1030" i="2"/>
  <c r="R1030" i="2"/>
  <c r="P1030" i="2"/>
  <c r="BI1025" i="2"/>
  <c r="BH1025" i="2"/>
  <c r="BG1025" i="2"/>
  <c r="BF1025" i="2"/>
  <c r="T1025" i="2"/>
  <c r="R1025" i="2"/>
  <c r="P1025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5" i="2"/>
  <c r="BH1015" i="2"/>
  <c r="BG1015" i="2"/>
  <c r="BF1015" i="2"/>
  <c r="T1015" i="2"/>
  <c r="R1015" i="2"/>
  <c r="P1015" i="2"/>
  <c r="BI1014" i="2"/>
  <c r="BH1014" i="2"/>
  <c r="BG1014" i="2"/>
  <c r="BF1014" i="2"/>
  <c r="T1014" i="2"/>
  <c r="R1014" i="2"/>
  <c r="P1014" i="2"/>
  <c r="BI983" i="2"/>
  <c r="BH983" i="2"/>
  <c r="BG983" i="2"/>
  <c r="BF983" i="2"/>
  <c r="T983" i="2"/>
  <c r="R983" i="2"/>
  <c r="P983" i="2"/>
  <c r="BI958" i="2"/>
  <c r="BH958" i="2"/>
  <c r="BG958" i="2"/>
  <c r="BF958" i="2"/>
  <c r="T958" i="2"/>
  <c r="R958" i="2"/>
  <c r="P958" i="2"/>
  <c r="BI953" i="2"/>
  <c r="BH953" i="2"/>
  <c r="BG953" i="2"/>
  <c r="BF953" i="2"/>
  <c r="T953" i="2"/>
  <c r="R953" i="2"/>
  <c r="P953" i="2"/>
  <c r="BI948" i="2"/>
  <c r="BH948" i="2"/>
  <c r="BG948" i="2"/>
  <c r="BF948" i="2"/>
  <c r="T948" i="2"/>
  <c r="R948" i="2"/>
  <c r="P948" i="2"/>
  <c r="BI937" i="2"/>
  <c r="BH937" i="2"/>
  <c r="BG937" i="2"/>
  <c r="BF937" i="2"/>
  <c r="T937" i="2"/>
  <c r="R937" i="2"/>
  <c r="P937" i="2"/>
  <c r="BI926" i="2"/>
  <c r="BH926" i="2"/>
  <c r="BG926" i="2"/>
  <c r="BF926" i="2"/>
  <c r="T926" i="2"/>
  <c r="R926" i="2"/>
  <c r="P926" i="2"/>
  <c r="BI911" i="2"/>
  <c r="BH911" i="2"/>
  <c r="BG911" i="2"/>
  <c r="BF911" i="2"/>
  <c r="T911" i="2"/>
  <c r="R911" i="2"/>
  <c r="P911" i="2"/>
  <c r="BI904" i="2"/>
  <c r="BH904" i="2"/>
  <c r="BG904" i="2"/>
  <c r="BF904" i="2"/>
  <c r="T904" i="2"/>
  <c r="R904" i="2"/>
  <c r="P904" i="2"/>
  <c r="BI895" i="2"/>
  <c r="BH895" i="2"/>
  <c r="BG895" i="2"/>
  <c r="BF895" i="2"/>
  <c r="T895" i="2"/>
  <c r="R895" i="2"/>
  <c r="P895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7" i="2"/>
  <c r="BH867" i="2"/>
  <c r="BG867" i="2"/>
  <c r="BF867" i="2"/>
  <c r="T867" i="2"/>
  <c r="R867" i="2"/>
  <c r="P867" i="2"/>
  <c r="BI862" i="2"/>
  <c r="BH862" i="2"/>
  <c r="BG862" i="2"/>
  <c r="BF862" i="2"/>
  <c r="T862" i="2"/>
  <c r="R862" i="2"/>
  <c r="P862" i="2"/>
  <c r="BI858" i="2"/>
  <c r="BH858" i="2"/>
  <c r="BG858" i="2"/>
  <c r="BF858" i="2"/>
  <c r="T858" i="2"/>
  <c r="R858" i="2"/>
  <c r="P858" i="2"/>
  <c r="BI853" i="2"/>
  <c r="BH853" i="2"/>
  <c r="BG853" i="2"/>
  <c r="BF853" i="2"/>
  <c r="T853" i="2"/>
  <c r="R853" i="2"/>
  <c r="P853" i="2"/>
  <c r="BI850" i="2"/>
  <c r="BH850" i="2"/>
  <c r="BG850" i="2"/>
  <c r="BF850" i="2"/>
  <c r="T850" i="2"/>
  <c r="R850" i="2"/>
  <c r="P850" i="2"/>
  <c r="BI848" i="2"/>
  <c r="BH848" i="2"/>
  <c r="BG848" i="2"/>
  <c r="BF848" i="2"/>
  <c r="T848" i="2"/>
  <c r="R848" i="2"/>
  <c r="P848" i="2"/>
  <c r="BI831" i="2"/>
  <c r="BH831" i="2"/>
  <c r="BG831" i="2"/>
  <c r="BF831" i="2"/>
  <c r="T831" i="2"/>
  <c r="R831" i="2"/>
  <c r="P831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0" i="2"/>
  <c r="BH820" i="2"/>
  <c r="BG820" i="2"/>
  <c r="BF820" i="2"/>
  <c r="T820" i="2"/>
  <c r="R820" i="2"/>
  <c r="P820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P798" i="2"/>
  <c r="BI793" i="2"/>
  <c r="BH793" i="2"/>
  <c r="BG793" i="2"/>
  <c r="BF793" i="2"/>
  <c r="T793" i="2"/>
  <c r="R793" i="2"/>
  <c r="P793" i="2"/>
  <c r="BI788" i="2"/>
  <c r="BH788" i="2"/>
  <c r="BG788" i="2"/>
  <c r="BF788" i="2"/>
  <c r="T788" i="2"/>
  <c r="R788" i="2"/>
  <c r="P788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3" i="2"/>
  <c r="BH773" i="2"/>
  <c r="BG773" i="2"/>
  <c r="BF773" i="2"/>
  <c r="T773" i="2"/>
  <c r="R773" i="2"/>
  <c r="P773" i="2"/>
  <c r="BI768" i="2"/>
  <c r="BH768" i="2"/>
  <c r="BG768" i="2"/>
  <c r="BF768" i="2"/>
  <c r="T768" i="2"/>
  <c r="R768" i="2"/>
  <c r="P768" i="2"/>
  <c r="BI766" i="2"/>
  <c r="BH766" i="2"/>
  <c r="BG766" i="2"/>
  <c r="BF766" i="2"/>
  <c r="T766" i="2"/>
  <c r="R766" i="2"/>
  <c r="P766" i="2"/>
  <c r="BI764" i="2"/>
  <c r="BH764" i="2"/>
  <c r="BG764" i="2"/>
  <c r="BF764" i="2"/>
  <c r="T764" i="2"/>
  <c r="R764" i="2"/>
  <c r="P764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49" i="2"/>
  <c r="BH749" i="2"/>
  <c r="BG749" i="2"/>
  <c r="BF749" i="2"/>
  <c r="T749" i="2"/>
  <c r="R749" i="2"/>
  <c r="P749" i="2"/>
  <c r="BI747" i="2"/>
  <c r="BH747" i="2"/>
  <c r="BG747" i="2"/>
  <c r="BF747" i="2"/>
  <c r="T747" i="2"/>
  <c r="R747" i="2"/>
  <c r="P747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4" i="2"/>
  <c r="BH734" i="2"/>
  <c r="BG734" i="2"/>
  <c r="BF734" i="2"/>
  <c r="T734" i="2"/>
  <c r="R734" i="2"/>
  <c r="P734" i="2"/>
  <c r="BI732" i="2"/>
  <c r="BH732" i="2"/>
  <c r="BG732" i="2"/>
  <c r="BF732" i="2"/>
  <c r="T732" i="2"/>
  <c r="R732" i="2"/>
  <c r="P732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3" i="2"/>
  <c r="BH713" i="2"/>
  <c r="BG713" i="2"/>
  <c r="BF713" i="2"/>
  <c r="T713" i="2"/>
  <c r="R713" i="2"/>
  <c r="P713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1" i="2"/>
  <c r="BH701" i="2"/>
  <c r="BG701" i="2"/>
  <c r="BF701" i="2"/>
  <c r="T701" i="2"/>
  <c r="R701" i="2"/>
  <c r="P701" i="2"/>
  <c r="BI691" i="2"/>
  <c r="BH691" i="2"/>
  <c r="BG691" i="2"/>
  <c r="BF691" i="2"/>
  <c r="T691" i="2"/>
  <c r="R691" i="2"/>
  <c r="P691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5" i="2"/>
  <c r="BH675" i="2"/>
  <c r="BG675" i="2"/>
  <c r="BF675" i="2"/>
  <c r="T675" i="2"/>
  <c r="R675" i="2"/>
  <c r="P675" i="2"/>
  <c r="BI674" i="2"/>
  <c r="BH674" i="2"/>
  <c r="BG674" i="2"/>
  <c r="BF674" i="2"/>
  <c r="T674" i="2"/>
  <c r="R674" i="2"/>
  <c r="P674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4" i="2"/>
  <c r="BH614" i="2"/>
  <c r="BG614" i="2"/>
  <c r="BF614" i="2"/>
  <c r="T614" i="2"/>
  <c r="R614" i="2"/>
  <c r="P614" i="2"/>
  <c r="BI599" i="2"/>
  <c r="BH599" i="2"/>
  <c r="BG599" i="2"/>
  <c r="BF599" i="2"/>
  <c r="T599" i="2"/>
  <c r="R599" i="2"/>
  <c r="P599" i="2"/>
  <c r="BI593" i="2"/>
  <c r="BH593" i="2"/>
  <c r="BG593" i="2"/>
  <c r="BF593" i="2"/>
  <c r="T593" i="2"/>
  <c r="R593" i="2"/>
  <c r="P593" i="2"/>
  <c r="BI583" i="2"/>
  <c r="BH583" i="2"/>
  <c r="BG583" i="2"/>
  <c r="BF583" i="2"/>
  <c r="T583" i="2"/>
  <c r="R583" i="2"/>
  <c r="P583" i="2"/>
  <c r="BI556" i="2"/>
  <c r="BH556" i="2"/>
  <c r="BG556" i="2"/>
  <c r="BF556" i="2"/>
  <c r="T556" i="2"/>
  <c r="R556" i="2"/>
  <c r="P556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4" i="2"/>
  <c r="BH494" i="2"/>
  <c r="BG494" i="2"/>
  <c r="BF494" i="2"/>
  <c r="T494" i="2"/>
  <c r="R494" i="2"/>
  <c r="P494" i="2"/>
  <c r="BI488" i="2"/>
  <c r="BH488" i="2"/>
  <c r="BG488" i="2"/>
  <c r="BF488" i="2"/>
  <c r="T488" i="2"/>
  <c r="R488" i="2"/>
  <c r="P488" i="2"/>
  <c r="BI480" i="2"/>
  <c r="BH480" i="2"/>
  <c r="BG480" i="2"/>
  <c r="BF480" i="2"/>
  <c r="T480" i="2"/>
  <c r="R480" i="2"/>
  <c r="P480" i="2"/>
  <c r="BI474" i="2"/>
  <c r="BH474" i="2"/>
  <c r="BG474" i="2"/>
  <c r="BF474" i="2"/>
  <c r="T474" i="2"/>
  <c r="R474" i="2"/>
  <c r="P474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22" i="2"/>
  <c r="BH422" i="2"/>
  <c r="BG422" i="2"/>
  <c r="BF422" i="2"/>
  <c r="T422" i="2"/>
  <c r="R422" i="2"/>
  <c r="P422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389" i="2"/>
  <c r="BH389" i="2"/>
  <c r="BG389" i="2"/>
  <c r="BF389" i="2"/>
  <c r="T389" i="2"/>
  <c r="R389" i="2"/>
  <c r="P389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40" i="2"/>
  <c r="BH340" i="2"/>
  <c r="BG340" i="2"/>
  <c r="BF340" i="2"/>
  <c r="T340" i="2"/>
  <c r="R340" i="2"/>
  <c r="P340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57" i="2"/>
  <c r="BH157" i="2"/>
  <c r="BG157" i="2"/>
  <c r="BF157" i="2"/>
  <c r="T157" i="2"/>
  <c r="R157" i="2"/>
  <c r="P15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23" i="2"/>
  <c r="BH123" i="2"/>
  <c r="BG123" i="2"/>
  <c r="BF123" i="2"/>
  <c r="T123" i="2"/>
  <c r="R123" i="2"/>
  <c r="P123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P107" i="2" s="1"/>
  <c r="BI102" i="2"/>
  <c r="BH102" i="2"/>
  <c r="BG102" i="2"/>
  <c r="BF102" i="2"/>
  <c r="T102" i="2"/>
  <c r="R102" i="2"/>
  <c r="P102" i="2"/>
  <c r="F93" i="2"/>
  <c r="E91" i="2"/>
  <c r="F52" i="2"/>
  <c r="E50" i="2"/>
  <c r="J24" i="2"/>
  <c r="E24" i="2"/>
  <c r="J55" i="2" s="1"/>
  <c r="J23" i="2"/>
  <c r="J21" i="2"/>
  <c r="E21" i="2"/>
  <c r="J95" i="2" s="1"/>
  <c r="J20" i="2"/>
  <c r="J18" i="2"/>
  <c r="E18" i="2"/>
  <c r="F96" i="2" s="1"/>
  <c r="J17" i="2"/>
  <c r="J15" i="2"/>
  <c r="E15" i="2"/>
  <c r="F95" i="2" s="1"/>
  <c r="J14" i="2"/>
  <c r="J12" i="2"/>
  <c r="J52" i="2"/>
  <c r="E7" i="2"/>
  <c r="E48" i="2"/>
  <c r="L50" i="1"/>
  <c r="AM50" i="1"/>
  <c r="AM49" i="1"/>
  <c r="L49" i="1"/>
  <c r="AM47" i="1"/>
  <c r="L47" i="1"/>
  <c r="L45" i="1"/>
  <c r="L44" i="1"/>
  <c r="J1210" i="2"/>
  <c r="BK1020" i="2"/>
  <c r="J812" i="2"/>
  <c r="J691" i="2"/>
  <c r="J622" i="2"/>
  <c r="J237" i="2"/>
  <c r="BK1236" i="2"/>
  <c r="J1042" i="2"/>
  <c r="BK858" i="2"/>
  <c r="J742" i="2"/>
  <c r="J628" i="2"/>
  <c r="J279" i="2"/>
  <c r="BK2636" i="2"/>
  <c r="BK2233" i="2"/>
  <c r="J1507" i="2"/>
  <c r="BK1214" i="2"/>
  <c r="J1164" i="2"/>
  <c r="BK828" i="2"/>
  <c r="J747" i="2"/>
  <c r="J620" i="2"/>
  <c r="J376" i="2"/>
  <c r="J113" i="2"/>
  <c r="J1199" i="2"/>
  <c r="BK953" i="2"/>
  <c r="J768" i="2"/>
  <c r="J656" i="2"/>
  <c r="BK291" i="2"/>
  <c r="J1247" i="3"/>
  <c r="J1083" i="3"/>
  <c r="J858" i="3"/>
  <c r="J321" i="3"/>
  <c r="J1370" i="3"/>
  <c r="BK983" i="3"/>
  <c r="J464" i="3"/>
  <c r="BK152" i="3"/>
  <c r="BK1424" i="3"/>
  <c r="BK1388" i="3"/>
  <c r="J1056" i="3"/>
  <c r="BK640" i="3"/>
  <c r="BK292" i="3"/>
  <c r="J1388" i="3"/>
  <c r="J1279" i="3"/>
  <c r="BK1247" i="3"/>
  <c r="BK1197" i="3"/>
  <c r="J1092" i="3"/>
  <c r="BK858" i="3"/>
  <c r="J357" i="3"/>
  <c r="J173" i="3"/>
  <c r="BK325" i="4"/>
  <c r="BK254" i="4"/>
  <c r="J105" i="4"/>
  <c r="BK335" i="4"/>
  <c r="BK278" i="4"/>
  <c r="J153" i="4"/>
  <c r="BK308" i="4"/>
  <c r="J279" i="4"/>
  <c r="BK205" i="4"/>
  <c r="J102" i="4"/>
  <c r="J284" i="4"/>
  <c r="BK157" i="4"/>
  <c r="J91" i="5"/>
  <c r="BK91" i="5"/>
  <c r="BK1242" i="2"/>
  <c r="BK1042" i="2"/>
  <c r="BK783" i="2"/>
  <c r="BK626" i="2"/>
  <c r="BK245" i="2"/>
  <c r="J1388" i="2"/>
  <c r="J1061" i="2"/>
  <c r="J826" i="2"/>
  <c r="BK734" i="2"/>
  <c r="J599" i="2"/>
  <c r="BK123" i="2"/>
  <c r="BK2605" i="2"/>
  <c r="BK2330" i="2"/>
  <c r="J1502" i="2"/>
  <c r="BK1204" i="2"/>
  <c r="BK1086" i="2"/>
  <c r="BK869" i="2"/>
  <c r="J754" i="2"/>
  <c r="BK635" i="2"/>
  <c r="J406" i="2"/>
  <c r="BK1410" i="2"/>
  <c r="J1081" i="2"/>
  <c r="BK826" i="2"/>
  <c r="BK720" i="2"/>
  <c r="J675" i="2"/>
  <c r="BK411" i="2"/>
  <c r="BK1056" i="3"/>
  <c r="J905" i="3"/>
  <c r="BK642" i="3"/>
  <c r="J279" i="3"/>
  <c r="J144" i="3"/>
  <c r="J1270" i="3"/>
  <c r="BK968" i="3"/>
  <c r="J347" i="3"/>
  <c r="J150" i="3"/>
  <c r="BK1432" i="3"/>
  <c r="J1378" i="3"/>
  <c r="BK905" i="3"/>
  <c r="BK443" i="3"/>
  <c r="J152" i="3"/>
  <c r="J1377" i="3"/>
  <c r="BK975" i="3"/>
  <c r="BK456" i="3"/>
  <c r="BK367" i="3"/>
  <c r="BK167" i="3"/>
  <c r="BK324" i="4"/>
  <c r="J195" i="4"/>
  <c r="J91" i="4"/>
  <c r="BK288" i="4"/>
  <c r="BK155" i="4"/>
  <c r="BK358" i="4"/>
  <c r="BK286" i="4"/>
  <c r="J234" i="4"/>
  <c r="BK159" i="4"/>
  <c r="J327" i="4"/>
  <c r="BK259" i="4"/>
  <c r="BK140" i="4"/>
  <c r="J103" i="5"/>
  <c r="BK1365" i="2"/>
  <c r="J806" i="2"/>
  <c r="J705" i="2"/>
  <c r="J463" i="2"/>
  <c r="BK157" i="2"/>
  <c r="J1015" i="2"/>
  <c r="BK853" i="2"/>
  <c r="J740" i="2"/>
  <c r="BK620" i="2"/>
  <c r="J108" i="2"/>
  <c r="BK2618" i="2"/>
  <c r="BK2456" i="2"/>
  <c r="J1882" i="2"/>
  <c r="BK1318" i="2"/>
  <c r="J1137" i="2"/>
  <c r="J862" i="2"/>
  <c r="J713" i="2"/>
  <c r="BK488" i="2"/>
  <c r="J263" i="2"/>
  <c r="BK1504" i="2"/>
  <c r="J1205" i="2"/>
  <c r="J853" i="2"/>
  <c r="BK747" i="2"/>
  <c r="BK691" i="2"/>
  <c r="J556" i="2"/>
  <c r="BK102" i="2"/>
  <c r="J1237" i="3"/>
  <c r="BK1008" i="3"/>
  <c r="BK721" i="3"/>
  <c r="J367" i="3"/>
  <c r="BK1358" i="3"/>
  <c r="BK795" i="3"/>
  <c r="J331" i="3"/>
  <c r="BK1440" i="3"/>
  <c r="BK1405" i="3"/>
  <c r="J957" i="3"/>
  <c r="J721" i="3"/>
  <c r="J301" i="3"/>
  <c r="J1389" i="3"/>
  <c r="J1111" i="3"/>
  <c r="BK835" i="3"/>
  <c r="J368" i="3"/>
  <c r="J265" i="3"/>
  <c r="J329" i="4"/>
  <c r="BK253" i="4"/>
  <c r="BK104" i="4"/>
  <c r="BK339" i="4"/>
  <c r="J289" i="4"/>
  <c r="BK131" i="4"/>
  <c r="BK327" i="4"/>
  <c r="BK269" i="4"/>
  <c r="BK213" i="4"/>
  <c r="BK118" i="4"/>
  <c r="BK293" i="4"/>
  <c r="BK240" i="4"/>
  <c r="BK106" i="4"/>
  <c r="BK114" i="5"/>
  <c r="J1214" i="2"/>
  <c r="J911" i="2"/>
  <c r="BK785" i="2"/>
  <c r="J630" i="2"/>
  <c r="BK406" i="2"/>
  <c r="BK169" i="2"/>
  <c r="J1365" i="2"/>
  <c r="J1049" i="2"/>
  <c r="BK766" i="2"/>
  <c r="BK661" i="2"/>
  <c r="J102" i="2"/>
  <c r="J2592" i="2"/>
  <c r="J2124" i="2"/>
  <c r="J1481" i="2"/>
  <c r="J1243" i="2"/>
  <c r="BK1076" i="2"/>
  <c r="J858" i="2"/>
  <c r="BK756" i="2"/>
  <c r="BK622" i="2"/>
  <c r="BK422" i="2"/>
  <c r="J143" i="2"/>
  <c r="J1054" i="2"/>
  <c r="J766" i="2"/>
  <c r="J663" i="2"/>
  <c r="BK263" i="2"/>
  <c r="J1285" i="3"/>
  <c r="BK1092" i="3"/>
  <c r="BK877" i="3"/>
  <c r="J456" i="3"/>
  <c r="BK134" i="3"/>
  <c r="J1229" i="3"/>
  <c r="BK895" i="3"/>
  <c r="J155" i="3"/>
  <c r="J1424" i="3"/>
  <c r="BK1325" i="3"/>
  <c r="BK1020" i="3"/>
  <c r="BK464" i="3"/>
  <c r="J225" i="3"/>
  <c r="J1326" i="3"/>
  <c r="BK857" i="3"/>
  <c r="BK387" i="3"/>
  <c r="BK179" i="3"/>
  <c r="J335" i="4"/>
  <c r="J269" i="4"/>
  <c r="BK153" i="4"/>
  <c r="J363" i="4"/>
  <c r="J310" i="4"/>
  <c r="BK218" i="4"/>
  <c r="BK87" i="4"/>
  <c r="J281" i="4"/>
  <c r="J207" i="4"/>
  <c r="J106" i="4"/>
  <c r="J253" i="4"/>
  <c r="J131" i="4"/>
  <c r="J96" i="5"/>
  <c r="BK1360" i="2"/>
  <c r="J1035" i="2"/>
  <c r="J793" i="2"/>
  <c r="BK648" i="2"/>
  <c r="J381" i="2"/>
  <c r="BK1429" i="2"/>
  <c r="BK1142" i="2"/>
  <c r="J953" i="2"/>
  <c r="J820" i="2"/>
  <c r="J732" i="2"/>
  <c r="J614" i="2"/>
  <c r="BK113" i="2"/>
  <c r="J2605" i="2"/>
  <c r="J2330" i="2"/>
  <c r="BK1757" i="2"/>
  <c r="BK1330" i="2"/>
  <c r="BK1017" i="2"/>
  <c r="BK806" i="2"/>
  <c r="J668" i="2"/>
  <c r="BK494" i="2"/>
  <c r="BK249" i="2"/>
  <c r="J1392" i="2"/>
  <c r="J1071" i="2"/>
  <c r="BK802" i="2"/>
  <c r="BK705" i="2"/>
  <c r="J637" i="2"/>
  <c r="BK220" i="2"/>
  <c r="J1123" i="3"/>
  <c r="BK917" i="3"/>
  <c r="J449" i="3"/>
  <c r="BK150" i="3"/>
  <c r="BK1220" i="3"/>
  <c r="J876" i="3"/>
  <c r="J329" i="3"/>
  <c r="J1436" i="3"/>
  <c r="J1410" i="3"/>
  <c r="BK1229" i="3"/>
  <c r="J835" i="3"/>
  <c r="BK347" i="3"/>
  <c r="J149" i="3"/>
  <c r="BK1301" i="3"/>
  <c r="BK1270" i="3"/>
  <c r="J1220" i="3"/>
  <c r="BK1117" i="3"/>
  <c r="BK965" i="3"/>
  <c r="J810" i="3"/>
  <c r="J328" i="3"/>
  <c r="BK129" i="3"/>
  <c r="BK310" i="4"/>
  <c r="J247" i="4"/>
  <c r="J95" i="4"/>
  <c r="J315" i="4"/>
  <c r="BK229" i="4"/>
  <c r="BK91" i="4"/>
  <c r="J288" i="4"/>
  <c r="BK260" i="4"/>
  <c r="J218" i="4"/>
  <c r="BK109" i="4"/>
  <c r="J325" i="4"/>
  <c r="J229" i="4"/>
  <c r="BK101" i="4"/>
  <c r="BK108" i="5"/>
  <c r="BK1392" i="2"/>
  <c r="J1076" i="2"/>
  <c r="BK804" i="2"/>
  <c r="BK637" i="2"/>
  <c r="J411" i="2"/>
  <c r="J138" i="2"/>
  <c r="BK1235" i="2"/>
  <c r="J1017" i="2"/>
  <c r="J810" i="2"/>
  <c r="J720" i="2"/>
  <c r="J494" i="2"/>
  <c r="BK2952" i="2"/>
  <c r="J2636" i="2"/>
  <c r="J2233" i="2"/>
  <c r="J1757" i="2"/>
  <c r="J1235" i="2"/>
  <c r="J1066" i="2"/>
  <c r="BK810" i="2"/>
  <c r="BK669" i="2"/>
  <c r="J480" i="2"/>
  <c r="BK255" i="2"/>
  <c r="BK1497" i="2"/>
  <c r="BK1152" i="2"/>
  <c r="J904" i="2"/>
  <c r="J701" i="2"/>
  <c r="J635" i="2"/>
  <c r="BK247" i="2"/>
  <c r="J969" i="3"/>
  <c r="BK810" i="3"/>
  <c r="J397" i="3"/>
  <c r="J131" i="3"/>
  <c r="J1197" i="3"/>
  <c r="BK834" i="3"/>
  <c r="J292" i="3"/>
  <c r="J107" i="3"/>
  <c r="J1418" i="3"/>
  <c r="BK1349" i="3"/>
  <c r="J996" i="3"/>
  <c r="J754" i="3"/>
  <c r="BK331" i="3"/>
  <c r="J117" i="3"/>
  <c r="BK1318" i="3"/>
  <c r="BK957" i="3"/>
  <c r="BK406" i="3"/>
  <c r="J216" i="3"/>
  <c r="J346" i="4"/>
  <c r="BK268" i="4"/>
  <c r="J108" i="4"/>
  <c r="J326" i="4"/>
  <c r="J271" i="4"/>
  <c r="J116" i="4"/>
  <c r="J324" i="4"/>
  <c r="BK277" i="4"/>
  <c r="J200" i="4"/>
  <c r="BK103" i="4"/>
  <c r="J312" i="4"/>
  <c r="J233" i="4"/>
  <c r="BK105" i="4"/>
  <c r="J1497" i="2"/>
  <c r="BK1081" i="2"/>
  <c r="J850" i="2"/>
  <c r="BK768" i="2"/>
  <c r="BK583" i="2"/>
  <c r="J239" i="2"/>
  <c r="J1318" i="2"/>
  <c r="BK958" i="2"/>
  <c r="BK862" i="2"/>
  <c r="J783" i="2"/>
  <c r="BK701" i="2"/>
  <c r="BK480" i="2"/>
  <c r="J245" i="2"/>
  <c r="BK2940" i="2"/>
  <c r="BK2235" i="2"/>
  <c r="J1632" i="2"/>
  <c r="J1160" i="2"/>
  <c r="J983" i="2"/>
  <c r="J749" i="2"/>
  <c r="J616" i="2"/>
  <c r="BK463" i="2"/>
  <c r="J157" i="2"/>
  <c r="BK1243" i="2"/>
  <c r="J1030" i="2"/>
  <c r="J781" i="2"/>
  <c r="BK674" i="2"/>
  <c r="BK286" i="2"/>
  <c r="BK1279" i="3"/>
  <c r="BK1111" i="3"/>
  <c r="J968" i="3"/>
  <c r="J640" i="3"/>
  <c r="BK225" i="3"/>
  <c r="J1310" i="3"/>
  <c r="J1047" i="3"/>
  <c r="BK865" i="3"/>
  <c r="J167" i="3"/>
  <c r="BK1426" i="3"/>
  <c r="BK1370" i="3"/>
  <c r="BK1062" i="3"/>
  <c r="BK797" i="3"/>
  <c r="BK328" i="3"/>
  <c r="J129" i="3"/>
  <c r="BK1083" i="3"/>
  <c r="J895" i="3"/>
  <c r="BK416" i="3"/>
  <c r="J310" i="3"/>
  <c r="J134" i="3"/>
  <c r="J311" i="4"/>
  <c r="J177" i="4"/>
  <c r="J365" i="4"/>
  <c r="BK318" i="4"/>
  <c r="BK284" i="4"/>
  <c r="BK108" i="4"/>
  <c r="J305" i="4"/>
  <c r="J259" i="4"/>
  <c r="J175" i="4"/>
  <c r="J361" i="4"/>
  <c r="J277" i="4"/>
  <c r="BK148" i="4"/>
  <c r="J111" i="5"/>
  <c r="BK1388" i="2"/>
  <c r="BK1030" i="2"/>
  <c r="J802" i="2"/>
  <c r="J669" i="2"/>
  <c r="J468" i="2"/>
  <c r="BK241" i="2"/>
  <c r="J1416" i="2"/>
  <c r="J1086" i="2"/>
  <c r="J825" i="2"/>
  <c r="J681" i="2"/>
  <c r="BK226" i="2"/>
  <c r="J2940" i="2"/>
  <c r="J2587" i="2"/>
  <c r="J2102" i="2"/>
  <c r="J1429" i="2"/>
  <c r="BK1205" i="2"/>
  <c r="J1142" i="2"/>
  <c r="J872" i="2"/>
  <c r="BK742" i="2"/>
  <c r="BK599" i="2"/>
  <c r="J305" i="2"/>
  <c r="J1402" i="2"/>
  <c r="J1083" i="2"/>
  <c r="J848" i="2"/>
  <c r="BK749" i="2"/>
  <c r="BK646" i="2"/>
  <c r="J227" i="2"/>
  <c r="J1129" i="3"/>
  <c r="J982" i="3"/>
  <c r="J719" i="3"/>
  <c r="BK341" i="3"/>
  <c r="BK1389" i="3"/>
  <c r="J975" i="3"/>
  <c r="J436" i="3"/>
  <c r="J1434" i="3"/>
  <c r="J1369" i="3"/>
  <c r="J877" i="3"/>
  <c r="J387" i="3"/>
  <c r="BK127" i="3"/>
  <c r="BK1123" i="3"/>
  <c r="J966" i="3"/>
  <c r="J425" i="3"/>
  <c r="BK234" i="3"/>
  <c r="J358" i="4"/>
  <c r="BK282" i="4"/>
  <c r="BK173" i="4"/>
  <c r="J87" i="4"/>
  <c r="BK333" i="4"/>
  <c r="J286" i="4"/>
  <c r="J118" i="4"/>
  <c r="BK302" i="4"/>
  <c r="J268" i="4"/>
  <c r="J179" i="4"/>
  <c r="BK351" i="4"/>
  <c r="BK292" i="4"/>
  <c r="BK200" i="4"/>
  <c r="BK88" i="5"/>
  <c r="BK1481" i="2"/>
  <c r="BK1061" i="2"/>
  <c r="BK781" i="2"/>
  <c r="BK628" i="2"/>
  <c r="J247" i="2"/>
  <c r="BK1367" i="2"/>
  <c r="BK1066" i="2"/>
  <c r="BK872" i="2"/>
  <c r="BK812" i="2"/>
  <c r="BK718" i="2"/>
  <c r="J422" i="2"/>
  <c r="J220" i="2"/>
  <c r="J2952" i="2"/>
  <c r="J2589" i="2"/>
  <c r="BK2007" i="2"/>
  <c r="J1431" i="2"/>
  <c r="BK1195" i="2"/>
  <c r="BK926" i="2"/>
  <c r="J712" i="2"/>
  <c r="J593" i="2"/>
  <c r="J286" i="2"/>
  <c r="J1242" i="2"/>
  <c r="BK1025" i="2"/>
  <c r="BK754" i="2"/>
  <c r="J680" i="2"/>
  <c r="J241" i="2"/>
  <c r="J1182" i="3"/>
  <c r="BK1014" i="3"/>
  <c r="BK756" i="3"/>
  <c r="J406" i="3"/>
  <c r="BK88" i="3"/>
  <c r="J1014" i="3"/>
  <c r="J591" i="3"/>
  <c r="J194" i="3"/>
  <c r="J1432" i="3"/>
  <c r="J1340" i="3"/>
  <c r="J965" i="3"/>
  <c r="J795" i="3"/>
  <c r="BK321" i="3"/>
  <c r="BK101" i="3"/>
  <c r="J1291" i="3"/>
  <c r="BK1256" i="3"/>
  <c r="J1211" i="3"/>
  <c r="BK1002" i="3"/>
  <c r="J465" i="3"/>
  <c r="BK378" i="3"/>
  <c r="BK279" i="3"/>
  <c r="J347" i="4"/>
  <c r="BK279" i="4"/>
  <c r="J171" i="4"/>
  <c r="J359" i="4"/>
  <c r="J293" i="4"/>
  <c r="J188" i="4"/>
  <c r="J333" i="4"/>
  <c r="BK271" i="4"/>
  <c r="BK177" i="4"/>
  <c r="BK359" i="4"/>
  <c r="J304" i="4"/>
  <c r="BK179" i="4"/>
  <c r="BK111" i="5"/>
  <c r="J98" i="5"/>
  <c r="J1195" i="2"/>
  <c r="J831" i="2"/>
  <c r="BK675" i="2"/>
  <c r="J340" i="2"/>
  <c r="BK1431" i="2"/>
  <c r="BK1137" i="2"/>
  <c r="J869" i="2"/>
  <c r="BK680" i="2"/>
  <c r="BK340" i="2"/>
  <c r="BK2935" i="2"/>
  <c r="BK2589" i="2"/>
  <c r="J2122" i="2"/>
  <c r="BK1428" i="2"/>
  <c r="BK1179" i="2"/>
  <c r="BK904" i="2"/>
  <c r="BK788" i="2"/>
  <c r="BK614" i="2"/>
  <c r="J291" i="2"/>
  <c r="BK108" i="2"/>
  <c r="BK107" i="2" s="1"/>
  <c r="J107" i="2" s="1"/>
  <c r="J62" i="2" s="1"/>
  <c r="J1204" i="2"/>
  <c r="J958" i="2"/>
  <c r="J756" i="2"/>
  <c r="BK616" i="2"/>
  <c r="AS54" i="1"/>
  <c r="BK1377" i="3"/>
  <c r="J1020" i="3"/>
  <c r="J642" i="3"/>
  <c r="BK173" i="3"/>
  <c r="J1426" i="3"/>
  <c r="BK1285" i="3"/>
  <c r="BK866" i="3"/>
  <c r="J378" i="3"/>
  <c r="J320" i="3"/>
  <c r="BK1400" i="3"/>
  <c r="J1062" i="3"/>
  <c r="BK754" i="3"/>
  <c r="BK301" i="3"/>
  <c r="BK107" i="3"/>
  <c r="BK275" i="4"/>
  <c r="J157" i="4"/>
  <c r="BK363" i="4"/>
  <c r="BK312" i="4"/>
  <c r="BK227" i="4"/>
  <c r="J101" i="4"/>
  <c r="BK295" i="4"/>
  <c r="J254" i="4"/>
  <c r="BK116" i="4"/>
  <c r="BK290" i="4"/>
  <c r="BK207" i="4"/>
  <c r="BK98" i="5"/>
  <c r="BK96" i="5"/>
  <c r="BK1199" i="2"/>
  <c r="J1025" i="2"/>
  <c r="BK632" i="2"/>
  <c r="J249" i="2"/>
  <c r="BK1419" i="2"/>
  <c r="J1187" i="2"/>
  <c r="J948" i="2"/>
  <c r="J815" i="2"/>
  <c r="J725" i="2"/>
  <c r="BK381" i="2"/>
  <c r="BK180" i="2"/>
  <c r="J2935" i="2"/>
  <c r="BK2587" i="2"/>
  <c r="BK2102" i="2"/>
  <c r="BK1416" i="2"/>
  <c r="J1191" i="2"/>
  <c r="BK1071" i="2"/>
  <c r="J804" i="2"/>
  <c r="J661" i="2"/>
  <c r="BK556" i="2"/>
  <c r="J300" i="2"/>
  <c r="J1414" i="2"/>
  <c r="BK1187" i="2"/>
  <c r="J937" i="2"/>
  <c r="BK764" i="2"/>
  <c r="BK713" i="2"/>
  <c r="J626" i="2"/>
  <c r="BK1310" i="3"/>
  <c r="BK1074" i="3"/>
  <c r="J911" i="3"/>
  <c r="J457" i="3"/>
  <c r="BK155" i="3"/>
  <c r="BK911" i="3"/>
  <c r="BK368" i="3"/>
  <c r="BK144" i="3"/>
  <c r="BK1416" i="3"/>
  <c r="J1317" i="3"/>
  <c r="BK876" i="3"/>
  <c r="BK397" i="3"/>
  <c r="BK216" i="3"/>
  <c r="J1349" i="3"/>
  <c r="J983" i="3"/>
  <c r="BK583" i="3"/>
  <c r="BK332" i="3"/>
  <c r="BK188" i="3"/>
  <c r="BK117" i="3"/>
  <c r="J295" i="4"/>
  <c r="J148" i="4"/>
  <c r="BK361" i="4"/>
  <c r="J302" i="4"/>
  <c r="BK212" i="4"/>
  <c r="J292" i="4"/>
  <c r="BK239" i="4"/>
  <c r="J104" i="4"/>
  <c r="BK315" i="4"/>
  <c r="J213" i="4"/>
  <c r="BK97" i="4"/>
  <c r="J1441" i="2"/>
  <c r="BK1156" i="2"/>
  <c r="J828" i="2"/>
  <c r="BK712" i="2"/>
  <c r="BK300" i="2"/>
  <c r="J1428" i="2"/>
  <c r="BK1191" i="2"/>
  <c r="BK983" i="2"/>
  <c r="BK732" i="2"/>
  <c r="BK502" i="2"/>
  <c r="BK138" i="2"/>
  <c r="J2618" i="2"/>
  <c r="J2235" i="2"/>
  <c r="BK1632" i="2"/>
  <c r="J1183" i="2"/>
  <c r="BK1015" i="2"/>
  <c r="BK793" i="2"/>
  <c r="BK656" i="2"/>
  <c r="BK474" i="2"/>
  <c r="BK227" i="2"/>
  <c r="J1236" i="2"/>
  <c r="J1020" i="2"/>
  <c r="J798" i="2"/>
  <c r="BK681" i="2"/>
  <c r="J488" i="2"/>
  <c r="J1358" i="3"/>
  <c r="J1117" i="3"/>
  <c r="J958" i="3"/>
  <c r="J416" i="3"/>
  <c r="BK1340" i="3"/>
  <c r="BK1129" i="3"/>
  <c r="BK809" i="3"/>
  <c r="J234" i="3"/>
  <c r="BK139" i="3"/>
  <c r="J1416" i="3"/>
  <c r="J1256" i="3"/>
  <c r="J857" i="3"/>
  <c r="J332" i="3"/>
  <c r="J179" i="3"/>
  <c r="BK1378" i="3"/>
  <c r="J1008" i="3"/>
  <c r="BK719" i="3"/>
  <c r="J358" i="3"/>
  <c r="J139" i="3"/>
  <c r="BK304" i="4"/>
  <c r="BK220" i="4"/>
  <c r="J107" i="4"/>
  <c r="J353" i="4"/>
  <c r="BK296" i="4"/>
  <c r="BK175" i="4"/>
  <c r="J318" i="4"/>
  <c r="J275" i="4"/>
  <c r="J220" i="4"/>
  <c r="BK95" i="4"/>
  <c r="BK307" i="4"/>
  <c r="J227" i="4"/>
  <c r="J96" i="4"/>
  <c r="BK93" i="5"/>
  <c r="BK1183" i="2"/>
  <c r="BK848" i="2"/>
  <c r="BK725" i="2"/>
  <c r="J474" i="2"/>
  <c r="BK143" i="2"/>
  <c r="J1179" i="2"/>
  <c r="J1014" i="2"/>
  <c r="J867" i="2"/>
  <c r="J785" i="2"/>
  <c r="BK668" i="2"/>
  <c r="BK389" i="2"/>
  <c r="J2945" i="2"/>
  <c r="J2567" i="2"/>
  <c r="BK2122" i="2"/>
  <c r="J1419" i="2"/>
  <c r="BK1083" i="2"/>
  <c r="BK867" i="2"/>
  <c r="J773" i="2"/>
  <c r="J641" i="2"/>
  <c r="BK468" i="2"/>
  <c r="J169" i="2"/>
  <c r="BK1502" i="2"/>
  <c r="BK1143" i="2"/>
  <c r="BK850" i="2"/>
  <c r="BK740" i="2"/>
  <c r="J583" i="2"/>
  <c r="BK1369" i="3"/>
  <c r="J1099" i="3"/>
  <c r="BK591" i="3"/>
  <c r="J202" i="3"/>
  <c r="J1301" i="3"/>
  <c r="BK969" i="3"/>
  <c r="BK357" i="3"/>
  <c r="J101" i="3"/>
  <c r="BK1418" i="3"/>
  <c r="BK1291" i="3"/>
  <c r="J896" i="3"/>
  <c r="BK436" i="3"/>
  <c r="BK202" i="3"/>
  <c r="BK1317" i="3"/>
  <c r="BK1237" i="3"/>
  <c r="J1161" i="3"/>
  <c r="BK896" i="3"/>
  <c r="BK435" i="3"/>
  <c r="BK194" i="3"/>
  <c r="J88" i="3"/>
  <c r="BK301" i="4"/>
  <c r="J205" i="4"/>
  <c r="BK365" i="4"/>
  <c r="J308" i="4"/>
  <c r="J109" i="4"/>
  <c r="J296" i="4"/>
  <c r="BK247" i="4"/>
  <c r="J140" i="4"/>
  <c r="BK329" i="4"/>
  <c r="J260" i="4"/>
  <c r="BK107" i="4"/>
  <c r="J108" i="5"/>
  <c r="J1457" i="2"/>
  <c r="BK948" i="2"/>
  <c r="BK727" i="2"/>
  <c r="BK507" i="2"/>
  <c r="BK175" i="2"/>
  <c r="BK1164" i="2"/>
  <c r="J926" i="2"/>
  <c r="J764" i="2"/>
  <c r="J646" i="2"/>
  <c r="BK237" i="2"/>
  <c r="BK2945" i="2"/>
  <c r="BK2567" i="2"/>
  <c r="J2007" i="2"/>
  <c r="J1367" i="2"/>
  <c r="J1152" i="2"/>
  <c r="BK1014" i="2"/>
  <c r="BK831" i="2"/>
  <c r="J718" i="2"/>
  <c r="J507" i="2"/>
  <c r="J175" i="2"/>
  <c r="J1330" i="2"/>
  <c r="BK1035" i="2"/>
  <c r="BK773" i="2"/>
  <c r="J648" i="2"/>
  <c r="J226" i="2"/>
  <c r="BK966" i="3"/>
  <c r="J435" i="3"/>
  <c r="J201" i="3"/>
  <c r="J1325" i="3"/>
  <c r="BK996" i="3"/>
  <c r="BK457" i="3"/>
  <c r="BK1436" i="3"/>
  <c r="J1400" i="3"/>
  <c r="BK1100" i="3"/>
  <c r="J809" i="3"/>
  <c r="J341" i="3"/>
  <c r="BK265" i="3"/>
  <c r="J1100" i="3"/>
  <c r="J866" i="3"/>
  <c r="BK329" i="3"/>
  <c r="BK131" i="3"/>
  <c r="BK305" i="4"/>
  <c r="J240" i="4"/>
  <c r="J103" i="4"/>
  <c r="BK347" i="4"/>
  <c r="J301" i="4"/>
  <c r="BK195" i="4"/>
  <c r="J307" i="4"/>
  <c r="J212" i="4"/>
  <c r="BK353" i="4"/>
  <c r="J282" i="4"/>
  <c r="BK171" i="4"/>
  <c r="J93" i="5"/>
  <c r="BK1402" i="2"/>
  <c r="BK1049" i="2"/>
  <c r="J788" i="2"/>
  <c r="J674" i="2"/>
  <c r="BK376" i="2"/>
  <c r="J1504" i="2"/>
  <c r="J1103" i="2"/>
  <c r="J895" i="2"/>
  <c r="BK798" i="2"/>
  <c r="BK663" i="2"/>
  <c r="BK305" i="2"/>
  <c r="BK2947" i="2"/>
  <c r="BK2592" i="2"/>
  <c r="BK2124" i="2"/>
  <c r="BK1441" i="2"/>
  <c r="BK1210" i="2"/>
  <c r="BK820" i="2"/>
  <c r="J632" i="2"/>
  <c r="J389" i="2"/>
  <c r="J180" i="2"/>
  <c r="J1360" i="2"/>
  <c r="BK1103" i="2"/>
  <c r="BK825" i="2"/>
  <c r="BK641" i="2"/>
  <c r="BK239" i="2"/>
  <c r="BK1161" i="3"/>
  <c r="J834" i="3"/>
  <c r="BK425" i="3"/>
  <c r="BK1395" i="3"/>
  <c r="J1236" i="3"/>
  <c r="BK982" i="3"/>
  <c r="BK465" i="3"/>
  <c r="BK201" i="3"/>
  <c r="BK1434" i="3"/>
  <c r="BK1326" i="3"/>
  <c r="BK1236" i="3"/>
  <c r="J865" i="3"/>
  <c r="BK358" i="3"/>
  <c r="BK1410" i="3"/>
  <c r="BK1182" i="3"/>
  <c r="BK958" i="3"/>
  <c r="J443" i="3"/>
  <c r="BK149" i="3"/>
  <c r="J351" i="4"/>
  <c r="J239" i="4"/>
  <c r="BK96" i="4"/>
  <c r="BK311" i="4"/>
  <c r="BK234" i="4"/>
  <c r="BK346" i="4"/>
  <c r="J278" i="4"/>
  <c r="BK188" i="4"/>
  <c r="J339" i="4"/>
  <c r="BK289" i="4"/>
  <c r="J173" i="4"/>
  <c r="J114" i="5"/>
  <c r="J1410" i="2"/>
  <c r="BK1054" i="2"/>
  <c r="J734" i="2"/>
  <c r="BK593" i="2"/>
  <c r="BK1507" i="2"/>
  <c r="J1143" i="2"/>
  <c r="BK937" i="2"/>
  <c r="J727" i="2"/>
  <c r="J255" i="2"/>
  <c r="J2947" i="2"/>
  <c r="J2456" i="2"/>
  <c r="BK1882" i="2"/>
  <c r="BK1414" i="2"/>
  <c r="J1156" i="2"/>
  <c r="BK895" i="2"/>
  <c r="BK815" i="2"/>
  <c r="BK707" i="2"/>
  <c r="J502" i="2"/>
  <c r="BK279" i="2"/>
  <c r="BK1457" i="2"/>
  <c r="BK1160" i="2"/>
  <c r="BK911" i="2"/>
  <c r="J707" i="2"/>
  <c r="BK630" i="2"/>
  <c r="J123" i="2"/>
  <c r="BK1211" i="3"/>
  <c r="BK1047" i="3"/>
  <c r="J797" i="3"/>
  <c r="J188" i="3"/>
  <c r="J1318" i="3"/>
  <c r="J1002" i="3"/>
  <c r="J583" i="3"/>
  <c r="J1440" i="3"/>
  <c r="J1395" i="3"/>
  <c r="J1074" i="3"/>
  <c r="J756" i="3"/>
  <c r="BK310" i="3"/>
  <c r="J1405" i="3"/>
  <c r="BK1099" i="3"/>
  <c r="J917" i="3"/>
  <c r="BK449" i="3"/>
  <c r="BK320" i="3"/>
  <c r="J127" i="3"/>
  <c r="BK313" i="4"/>
  <c r="BK248" i="4"/>
  <c r="J97" i="4"/>
  <c r="J313" i="4"/>
  <c r="BK233" i="4"/>
  <c r="BK102" i="4"/>
  <c r="J290" i="4"/>
  <c r="J248" i="4"/>
  <c r="J155" i="4"/>
  <c r="BK326" i="4"/>
  <c r="BK281" i="4"/>
  <c r="J159" i="4"/>
  <c r="BK103" i="5"/>
  <c r="J88" i="5"/>
  <c r="P101" i="2" l="1"/>
  <c r="R122" i="2"/>
  <c r="R238" i="2"/>
  <c r="P613" i="2"/>
  <c r="BK634" i="2"/>
  <c r="J634" i="2"/>
  <c r="J66" i="2"/>
  <c r="T640" i="2"/>
  <c r="R787" i="2"/>
  <c r="T814" i="2"/>
  <c r="R830" i="2"/>
  <c r="T852" i="2"/>
  <c r="R871" i="2"/>
  <c r="BK1085" i="2"/>
  <c r="J1085" i="2"/>
  <c r="J75" i="2"/>
  <c r="BK1418" i="2"/>
  <c r="J1418" i="2"/>
  <c r="J76" i="2"/>
  <c r="R1506" i="2"/>
  <c r="R2591" i="2"/>
  <c r="P2635" i="2"/>
  <c r="T87" i="3"/>
  <c r="R154" i="3"/>
  <c r="R101" i="2"/>
  <c r="P122" i="2"/>
  <c r="P238" i="2"/>
  <c r="T613" i="2"/>
  <c r="T634" i="2"/>
  <c r="R640" i="2"/>
  <c r="T787" i="2"/>
  <c r="R814" i="2"/>
  <c r="T830" i="2"/>
  <c r="P852" i="2"/>
  <c r="T871" i="2"/>
  <c r="R1019" i="2"/>
  <c r="P1085" i="2"/>
  <c r="P1418" i="2"/>
  <c r="P1506" i="2"/>
  <c r="P2591" i="2"/>
  <c r="T2635" i="2"/>
  <c r="BK87" i="3"/>
  <c r="J87" i="3"/>
  <c r="J61" i="3"/>
  <c r="BK133" i="3"/>
  <c r="J133" i="3"/>
  <c r="J62" i="3"/>
  <c r="R133" i="3"/>
  <c r="R86" i="3" s="1"/>
  <c r="R85" i="3" s="1"/>
  <c r="T154" i="3"/>
  <c r="R86" i="4"/>
  <c r="BK317" i="4"/>
  <c r="J317" i="4" s="1"/>
  <c r="J62" i="4" s="1"/>
  <c r="R317" i="4"/>
  <c r="R85" i="4" s="1"/>
  <c r="T332" i="4"/>
  <c r="T331" i="4" s="1"/>
  <c r="BK122" i="2"/>
  <c r="J122" i="2"/>
  <c r="J63" i="2"/>
  <c r="BK238" i="2"/>
  <c r="J238" i="2"/>
  <c r="J64" i="2"/>
  <c r="BK613" i="2"/>
  <c r="J613" i="2" s="1"/>
  <c r="J65" i="2" s="1"/>
  <c r="R634" i="2"/>
  <c r="P640" i="2"/>
  <c r="P787" i="2"/>
  <c r="P814" i="2"/>
  <c r="P830" i="2"/>
  <c r="BK871" i="2"/>
  <c r="J871" i="2" s="1"/>
  <c r="J73" i="2" s="1"/>
  <c r="BK1019" i="2"/>
  <c r="J1019" i="2"/>
  <c r="J74" i="2" s="1"/>
  <c r="T1019" i="2"/>
  <c r="T1085" i="2"/>
  <c r="T1506" i="2"/>
  <c r="T2591" i="2"/>
  <c r="BK2635" i="2"/>
  <c r="J2635" i="2"/>
  <c r="J79" i="2"/>
  <c r="R87" i="3"/>
  <c r="P154" i="3"/>
  <c r="P86" i="4"/>
  <c r="P85" i="4"/>
  <c r="P84" i="4"/>
  <c r="AU57" i="1"/>
  <c r="P317" i="4"/>
  <c r="BK332" i="4"/>
  <c r="J332" i="4"/>
  <c r="J64" i="4"/>
  <c r="P332" i="4"/>
  <c r="P331" i="4"/>
  <c r="R90" i="5"/>
  <c r="P95" i="5"/>
  <c r="P86" i="5" s="1"/>
  <c r="P85" i="5" s="1"/>
  <c r="AU58" i="1" s="1"/>
  <c r="T101" i="2"/>
  <c r="T122" i="2"/>
  <c r="T238" i="2"/>
  <c r="R613" i="2"/>
  <c r="P634" i="2"/>
  <c r="BK640" i="2"/>
  <c r="BK787" i="2"/>
  <c r="J787" i="2"/>
  <c r="J69" i="2" s="1"/>
  <c r="BK814" i="2"/>
  <c r="J814" i="2"/>
  <c r="J70" i="2"/>
  <c r="BK830" i="2"/>
  <c r="J830" i="2"/>
  <c r="J71" i="2"/>
  <c r="BK852" i="2"/>
  <c r="J852" i="2" s="1"/>
  <c r="J72" i="2" s="1"/>
  <c r="R852" i="2"/>
  <c r="P871" i="2"/>
  <c r="P1019" i="2"/>
  <c r="R1085" i="2"/>
  <c r="R1418" i="2"/>
  <c r="T1418" i="2"/>
  <c r="BK1506" i="2"/>
  <c r="J1506" i="2"/>
  <c r="J77" i="2"/>
  <c r="BK2591" i="2"/>
  <c r="J2591" i="2" s="1"/>
  <c r="J78" i="2" s="1"/>
  <c r="R2635" i="2"/>
  <c r="P87" i="3"/>
  <c r="P133" i="3"/>
  <c r="T133" i="3"/>
  <c r="BK154" i="3"/>
  <c r="J154" i="3"/>
  <c r="J63" i="3" s="1"/>
  <c r="BK86" i="4"/>
  <c r="J86" i="4"/>
  <c r="J61" i="4"/>
  <c r="T86" i="4"/>
  <c r="T317" i="4"/>
  <c r="T85" i="4" s="1"/>
  <c r="T84" i="4" s="1"/>
  <c r="R332" i="4"/>
  <c r="R331" i="4"/>
  <c r="BK90" i="5"/>
  <c r="J90" i="5"/>
  <c r="J62" i="5" s="1"/>
  <c r="P90" i="5"/>
  <c r="T90" i="5"/>
  <c r="BK95" i="5"/>
  <c r="J95" i="5"/>
  <c r="J63" i="5" s="1"/>
  <c r="R95" i="5"/>
  <c r="T95" i="5"/>
  <c r="BK101" i="2"/>
  <c r="J101" i="2" s="1"/>
  <c r="J61" i="2" s="1"/>
  <c r="BK1439" i="3"/>
  <c r="J1439" i="3"/>
  <c r="J65" i="3" s="1"/>
  <c r="BK87" i="5"/>
  <c r="J87" i="5"/>
  <c r="J61" i="5"/>
  <c r="BK110" i="5"/>
  <c r="J110" i="5"/>
  <c r="J64" i="5"/>
  <c r="BK113" i="5"/>
  <c r="J113" i="5" s="1"/>
  <c r="J65" i="5" s="1"/>
  <c r="J54" i="5"/>
  <c r="E75" i="5"/>
  <c r="J79" i="5"/>
  <c r="BE103" i="5"/>
  <c r="BE108" i="5"/>
  <c r="BE111" i="5"/>
  <c r="J55" i="5"/>
  <c r="F82" i="5"/>
  <c r="BE91" i="5"/>
  <c r="BE96" i="5"/>
  <c r="F81" i="5"/>
  <c r="BE88" i="5"/>
  <c r="BE98" i="5"/>
  <c r="BE114" i="5"/>
  <c r="BE93" i="5"/>
  <c r="J52" i="4"/>
  <c r="F55" i="4"/>
  <c r="J80" i="4"/>
  <c r="BE91" i="4"/>
  <c r="BE108" i="4"/>
  <c r="BE109" i="4"/>
  <c r="BE153" i="4"/>
  <c r="BE175" i="4"/>
  <c r="BE188" i="4"/>
  <c r="BE218" i="4"/>
  <c r="BE234" i="4"/>
  <c r="BE248" i="4"/>
  <c r="BE268" i="4"/>
  <c r="BE271" i="4"/>
  <c r="BE278" i="4"/>
  <c r="BE295" i="4"/>
  <c r="BE296" i="4"/>
  <c r="BE311" i="4"/>
  <c r="BE313" i="4"/>
  <c r="BE318" i="4"/>
  <c r="BE335" i="4"/>
  <c r="BE346" i="4"/>
  <c r="BE347" i="4"/>
  <c r="BE87" i="4"/>
  <c r="BE96" i="4"/>
  <c r="BE97" i="4"/>
  <c r="BE104" i="4"/>
  <c r="BE106" i="4"/>
  <c r="BE107" i="4"/>
  <c r="BE148" i="4"/>
  <c r="BE155" i="4"/>
  <c r="BE171" i="4"/>
  <c r="BE173" i="4"/>
  <c r="BE195" i="4"/>
  <c r="BE220" i="4"/>
  <c r="BE229" i="4"/>
  <c r="BE240" i="4"/>
  <c r="BE254" i="4"/>
  <c r="BE279" i="4"/>
  <c r="BE288" i="4"/>
  <c r="BE310" i="4"/>
  <c r="BE325" i="4"/>
  <c r="BE333" i="4"/>
  <c r="BE351" i="4"/>
  <c r="BE361" i="4"/>
  <c r="E48" i="4"/>
  <c r="F54" i="4"/>
  <c r="J55" i="4"/>
  <c r="BE95" i="4"/>
  <c r="BE140" i="4"/>
  <c r="BE157" i="4"/>
  <c r="BE159" i="4"/>
  <c r="BE200" i="4"/>
  <c r="BE207" i="4"/>
  <c r="BE239" i="4"/>
  <c r="BE275" i="4"/>
  <c r="BE281" i="4"/>
  <c r="BE282" i="4"/>
  <c r="BE293" i="4"/>
  <c r="BE302" i="4"/>
  <c r="BE304" i="4"/>
  <c r="BE305" i="4"/>
  <c r="BE324" i="4"/>
  <c r="BE326" i="4"/>
  <c r="BE327" i="4"/>
  <c r="BE339" i="4"/>
  <c r="BE358" i="4"/>
  <c r="BE359" i="4"/>
  <c r="BE363" i="4"/>
  <c r="BE365" i="4"/>
  <c r="BE101" i="4"/>
  <c r="BE102" i="4"/>
  <c r="BE103" i="4"/>
  <c r="BE105" i="4"/>
  <c r="BE116" i="4"/>
  <c r="BE118" i="4"/>
  <c r="BE131" i="4"/>
  <c r="BE177" i="4"/>
  <c r="BE179" i="4"/>
  <c r="BE205" i="4"/>
  <c r="BE212" i="4"/>
  <c r="BE213" i="4"/>
  <c r="BE227" i="4"/>
  <c r="BE233" i="4"/>
  <c r="BE247" i="4"/>
  <c r="BE253" i="4"/>
  <c r="BE259" i="4"/>
  <c r="BE260" i="4"/>
  <c r="BE269" i="4"/>
  <c r="BE277" i="4"/>
  <c r="BE284" i="4"/>
  <c r="BE286" i="4"/>
  <c r="BE289" i="4"/>
  <c r="BE290" i="4"/>
  <c r="BE292" i="4"/>
  <c r="BE301" i="4"/>
  <c r="BE307" i="4"/>
  <c r="BE308" i="4"/>
  <c r="BE312" i="4"/>
  <c r="BE315" i="4"/>
  <c r="BE329" i="4"/>
  <c r="BE353" i="4"/>
  <c r="J640" i="2"/>
  <c r="J68" i="2" s="1"/>
  <c r="J52" i="3"/>
  <c r="F55" i="3"/>
  <c r="F81" i="3"/>
  <c r="BE88" i="3"/>
  <c r="BE150" i="3"/>
  <c r="BE201" i="3"/>
  <c r="BE225" i="3"/>
  <c r="BE329" i="3"/>
  <c r="BE341" i="3"/>
  <c r="BE457" i="3"/>
  <c r="BE640" i="3"/>
  <c r="BE642" i="3"/>
  <c r="BE795" i="3"/>
  <c r="BE797" i="3"/>
  <c r="BE834" i="3"/>
  <c r="BE858" i="3"/>
  <c r="BE876" i="3"/>
  <c r="BE905" i="3"/>
  <c r="BE968" i="3"/>
  <c r="BE1014" i="3"/>
  <c r="BE1062" i="3"/>
  <c r="BE1236" i="3"/>
  <c r="BE1326" i="3"/>
  <c r="BE1369" i="3"/>
  <c r="BE1389" i="3"/>
  <c r="J54" i="3"/>
  <c r="J82" i="3"/>
  <c r="BE129" i="3"/>
  <c r="BE134" i="3"/>
  <c r="BE149" i="3"/>
  <c r="BE152" i="3"/>
  <c r="BE155" i="3"/>
  <c r="BE188" i="3"/>
  <c r="BE194" i="3"/>
  <c r="BE397" i="3"/>
  <c r="BE406" i="3"/>
  <c r="BE425" i="3"/>
  <c r="BE465" i="3"/>
  <c r="BE583" i="3"/>
  <c r="BE756" i="3"/>
  <c r="BE809" i="3"/>
  <c r="BE810" i="3"/>
  <c r="BE877" i="3"/>
  <c r="BE911" i="3"/>
  <c r="BE966" i="3"/>
  <c r="BE969" i="3"/>
  <c r="BE975" i="3"/>
  <c r="BE982" i="3"/>
  <c r="BE996" i="3"/>
  <c r="BE1008" i="3"/>
  <c r="BE1020" i="3"/>
  <c r="BE1047" i="3"/>
  <c r="BE1083" i="3"/>
  <c r="BE1092" i="3"/>
  <c r="BE1123" i="3"/>
  <c r="BE1129" i="3"/>
  <c r="BE1182" i="3"/>
  <c r="BE1197" i="3"/>
  <c r="BE1211" i="3"/>
  <c r="BE1237" i="3"/>
  <c r="BE1270" i="3"/>
  <c r="BE1301" i="3"/>
  <c r="BE1410" i="3"/>
  <c r="BE1416" i="3"/>
  <c r="BE1418" i="3"/>
  <c r="BE1424" i="3"/>
  <c r="BE1426" i="3"/>
  <c r="BE1432" i="3"/>
  <c r="BE1434" i="3"/>
  <c r="BE1436" i="3"/>
  <c r="BE1440" i="3"/>
  <c r="E75" i="3"/>
  <c r="BE117" i="3"/>
  <c r="BE131" i="3"/>
  <c r="BE179" i="3"/>
  <c r="BE202" i="3"/>
  <c r="BE216" i="3"/>
  <c r="BE265" i="3"/>
  <c r="BE279" i="3"/>
  <c r="BE301" i="3"/>
  <c r="BE310" i="3"/>
  <c r="BE320" i="3"/>
  <c r="BE321" i="3"/>
  <c r="BE332" i="3"/>
  <c r="BE358" i="3"/>
  <c r="BE378" i="3"/>
  <c r="BE416" i="3"/>
  <c r="BE443" i="3"/>
  <c r="BE449" i="3"/>
  <c r="BE456" i="3"/>
  <c r="BE591" i="3"/>
  <c r="BE719" i="3"/>
  <c r="BE721" i="3"/>
  <c r="BE754" i="3"/>
  <c r="BE835" i="3"/>
  <c r="BE857" i="3"/>
  <c r="BE896" i="3"/>
  <c r="BE917" i="3"/>
  <c r="BE965" i="3"/>
  <c r="BE1002" i="3"/>
  <c r="BE1056" i="3"/>
  <c r="BE1074" i="3"/>
  <c r="BE1099" i="3"/>
  <c r="BE1100" i="3"/>
  <c r="BE1111" i="3"/>
  <c r="BE1117" i="3"/>
  <c r="BE1161" i="3"/>
  <c r="BE1279" i="3"/>
  <c r="BE1285" i="3"/>
  <c r="BE1310" i="3"/>
  <c r="BE1325" i="3"/>
  <c r="BE1349" i="3"/>
  <c r="BE1358" i="3"/>
  <c r="BE1405" i="3"/>
  <c r="BE101" i="3"/>
  <c r="BE107" i="3"/>
  <c r="BE127" i="3"/>
  <c r="BE139" i="3"/>
  <c r="BE144" i="3"/>
  <c r="BE167" i="3"/>
  <c r="BE173" i="3"/>
  <c r="BE234" i="3"/>
  <c r="BE292" i="3"/>
  <c r="BE328" i="3"/>
  <c r="BE331" i="3"/>
  <c r="BE347" i="3"/>
  <c r="BE357" i="3"/>
  <c r="BE367" i="3"/>
  <c r="BE368" i="3"/>
  <c r="BE387" i="3"/>
  <c r="BE435" i="3"/>
  <c r="BE436" i="3"/>
  <c r="BE464" i="3"/>
  <c r="BE865" i="3"/>
  <c r="BE866" i="3"/>
  <c r="BE895" i="3"/>
  <c r="BE957" i="3"/>
  <c r="BE958" i="3"/>
  <c r="BE983" i="3"/>
  <c r="BE1220" i="3"/>
  <c r="BE1229" i="3"/>
  <c r="BE1247" i="3"/>
  <c r="BE1256" i="3"/>
  <c r="BE1291" i="3"/>
  <c r="BE1317" i="3"/>
  <c r="BE1318" i="3"/>
  <c r="BE1340" i="3"/>
  <c r="BE1370" i="3"/>
  <c r="BE1377" i="3"/>
  <c r="BE1378" i="3"/>
  <c r="BE1388" i="3"/>
  <c r="BE1395" i="3"/>
  <c r="BE1400" i="3"/>
  <c r="F54" i="2"/>
  <c r="E89" i="2"/>
  <c r="BE138" i="2"/>
  <c r="BE175" i="2"/>
  <c r="BE249" i="2"/>
  <c r="BE305" i="2"/>
  <c r="BE340" i="2"/>
  <c r="BE389" i="2"/>
  <c r="BE422" i="2"/>
  <c r="BE474" i="2"/>
  <c r="BE480" i="2"/>
  <c r="BE502" i="2"/>
  <c r="BE593" i="2"/>
  <c r="BE620" i="2"/>
  <c r="BE628" i="2"/>
  <c r="BE661" i="2"/>
  <c r="BE668" i="2"/>
  <c r="BE712" i="2"/>
  <c r="BE727" i="2"/>
  <c r="BE781" i="2"/>
  <c r="BE785" i="2"/>
  <c r="BE788" i="2"/>
  <c r="BE804" i="2"/>
  <c r="BE806" i="2"/>
  <c r="BE810" i="2"/>
  <c r="BE820" i="2"/>
  <c r="BE831" i="2"/>
  <c r="BE858" i="2"/>
  <c r="BE869" i="2"/>
  <c r="BE872" i="2"/>
  <c r="BE958" i="2"/>
  <c r="BE1015" i="2"/>
  <c r="BE1042" i="2"/>
  <c r="BE1061" i="2"/>
  <c r="BE1137" i="2"/>
  <c r="BE1179" i="2"/>
  <c r="BE1191" i="2"/>
  <c r="BE1235" i="2"/>
  <c r="BE1318" i="2"/>
  <c r="BE1367" i="2"/>
  <c r="BE1388" i="2"/>
  <c r="BE1431" i="2"/>
  <c r="F55" i="2"/>
  <c r="J93" i="2"/>
  <c r="J96" i="2"/>
  <c r="BE123" i="2"/>
  <c r="BE220" i="2"/>
  <c r="BE237" i="2"/>
  <c r="BE241" i="2"/>
  <c r="BE245" i="2"/>
  <c r="BE247" i="2"/>
  <c r="BE376" i="2"/>
  <c r="BE381" i="2"/>
  <c r="BE646" i="2"/>
  <c r="BE675" i="2"/>
  <c r="BE681" i="2"/>
  <c r="BE701" i="2"/>
  <c r="BE718" i="2"/>
  <c r="BE720" i="2"/>
  <c r="BE725" i="2"/>
  <c r="BE732" i="2"/>
  <c r="BE734" i="2"/>
  <c r="BE764" i="2"/>
  <c r="BE766" i="2"/>
  <c r="BE783" i="2"/>
  <c r="BE798" i="2"/>
  <c r="BE812" i="2"/>
  <c r="BE826" i="2"/>
  <c r="BE848" i="2"/>
  <c r="BE937" i="2"/>
  <c r="BE1025" i="2"/>
  <c r="BE1035" i="2"/>
  <c r="BE1049" i="2"/>
  <c r="BE1054" i="2"/>
  <c r="BE1103" i="2"/>
  <c r="BE1143" i="2"/>
  <c r="BE1360" i="2"/>
  <c r="BE1414" i="2"/>
  <c r="BE1504" i="2"/>
  <c r="BE1507" i="2"/>
  <c r="BE1632" i="2"/>
  <c r="BE1757" i="2"/>
  <c r="BE1882" i="2"/>
  <c r="BE2007" i="2"/>
  <c r="BE2102" i="2"/>
  <c r="BE2122" i="2"/>
  <c r="BE2124" i="2"/>
  <c r="BE2233" i="2"/>
  <c r="BE2235" i="2"/>
  <c r="BE2330" i="2"/>
  <c r="BE2456" i="2"/>
  <c r="BE2567" i="2"/>
  <c r="BE2587" i="2"/>
  <c r="BE2589" i="2"/>
  <c r="BE2592" i="2"/>
  <c r="BE2605" i="2"/>
  <c r="BE2618" i="2"/>
  <c r="BE2636" i="2"/>
  <c r="BE2935" i="2"/>
  <c r="BE2940" i="2"/>
  <c r="BE2945" i="2"/>
  <c r="BE2947" i="2"/>
  <c r="BE2952" i="2"/>
  <c r="J54" i="2"/>
  <c r="BE143" i="2"/>
  <c r="BE157" i="2"/>
  <c r="BE169" i="2"/>
  <c r="BE227" i="2"/>
  <c r="BE239" i="2"/>
  <c r="BE255" i="2"/>
  <c r="BE286" i="2"/>
  <c r="BE300" i="2"/>
  <c r="BE406" i="2"/>
  <c r="BE463" i="2"/>
  <c r="BE468" i="2"/>
  <c r="BE507" i="2"/>
  <c r="BE556" i="2"/>
  <c r="BE583" i="2"/>
  <c r="BE614" i="2"/>
  <c r="BE622" i="2"/>
  <c r="BE626" i="2"/>
  <c r="BE630" i="2"/>
  <c r="BE632" i="2"/>
  <c r="BE635" i="2"/>
  <c r="BE637" i="2"/>
  <c r="BE648" i="2"/>
  <c r="BE669" i="2"/>
  <c r="BE674" i="2"/>
  <c r="BE691" i="2"/>
  <c r="BE705" i="2"/>
  <c r="BE707" i="2"/>
  <c r="BE747" i="2"/>
  <c r="BE754" i="2"/>
  <c r="BE768" i="2"/>
  <c r="BE773" i="2"/>
  <c r="BE793" i="2"/>
  <c r="BE802" i="2"/>
  <c r="BE825" i="2"/>
  <c r="BE828" i="2"/>
  <c r="BE850" i="2"/>
  <c r="BE895" i="2"/>
  <c r="BE904" i="2"/>
  <c r="BE926" i="2"/>
  <c r="BE948" i="2"/>
  <c r="BE1020" i="2"/>
  <c r="BE1030" i="2"/>
  <c r="BE1071" i="2"/>
  <c r="BE1076" i="2"/>
  <c r="BE1081" i="2"/>
  <c r="BE1152" i="2"/>
  <c r="BE1156" i="2"/>
  <c r="BE1183" i="2"/>
  <c r="BE1195" i="2"/>
  <c r="BE1199" i="2"/>
  <c r="BE1205" i="2"/>
  <c r="BE1242" i="2"/>
  <c r="BE1330" i="2"/>
  <c r="BE1365" i="2"/>
  <c r="BE1402" i="2"/>
  <c r="BE1416" i="2"/>
  <c r="BE1419" i="2"/>
  <c r="BE1428" i="2"/>
  <c r="BE1441" i="2"/>
  <c r="BE1457" i="2"/>
  <c r="BE1481" i="2"/>
  <c r="BE1497" i="2"/>
  <c r="BE102" i="2"/>
  <c r="BE108" i="2"/>
  <c r="BE113" i="2"/>
  <c r="BE180" i="2"/>
  <c r="BE226" i="2"/>
  <c r="BE263" i="2"/>
  <c r="BE279" i="2"/>
  <c r="BE291" i="2"/>
  <c r="BE411" i="2"/>
  <c r="BE488" i="2"/>
  <c r="BE494" i="2"/>
  <c r="BE599" i="2"/>
  <c r="BE616" i="2"/>
  <c r="BE641" i="2"/>
  <c r="BE656" i="2"/>
  <c r="BE663" i="2"/>
  <c r="BE680" i="2"/>
  <c r="BE713" i="2"/>
  <c r="BE740" i="2"/>
  <c r="BE742" i="2"/>
  <c r="BE749" i="2"/>
  <c r="BE756" i="2"/>
  <c r="BE815" i="2"/>
  <c r="BE853" i="2"/>
  <c r="BE862" i="2"/>
  <c r="BE867" i="2"/>
  <c r="BE911" i="2"/>
  <c r="BE953" i="2"/>
  <c r="BE983" i="2"/>
  <c r="BE1014" i="2"/>
  <c r="BE1017" i="2"/>
  <c r="BE1066" i="2"/>
  <c r="BE1083" i="2"/>
  <c r="BE1086" i="2"/>
  <c r="BE1142" i="2"/>
  <c r="BE1160" i="2"/>
  <c r="BE1164" i="2"/>
  <c r="BE1187" i="2"/>
  <c r="BE1204" i="2"/>
  <c r="BE1210" i="2"/>
  <c r="BE1214" i="2"/>
  <c r="BE1236" i="2"/>
  <c r="BE1243" i="2"/>
  <c r="BE1392" i="2"/>
  <c r="BE1410" i="2"/>
  <c r="BE1429" i="2"/>
  <c r="BE1502" i="2"/>
  <c r="F37" i="2"/>
  <c r="BD55" i="1" s="1"/>
  <c r="F35" i="3"/>
  <c r="BB56" i="1"/>
  <c r="J34" i="4"/>
  <c r="AW57" i="1" s="1"/>
  <c r="J34" i="5"/>
  <c r="AW58" i="1"/>
  <c r="F36" i="2"/>
  <c r="BC55" i="1" s="1"/>
  <c r="F37" i="3"/>
  <c r="BD56" i="1"/>
  <c r="F34" i="4"/>
  <c r="BA57" i="1" s="1"/>
  <c r="F36" i="5"/>
  <c r="BC58" i="1"/>
  <c r="J34" i="3"/>
  <c r="AW56" i="1" s="1"/>
  <c r="F36" i="4"/>
  <c r="BC57" i="1"/>
  <c r="F37" i="4"/>
  <c r="BD57" i="1" s="1"/>
  <c r="F34" i="5"/>
  <c r="BA58" i="1"/>
  <c r="F37" i="5"/>
  <c r="BD58" i="1" s="1"/>
  <c r="J34" i="2"/>
  <c r="AW55" i="1"/>
  <c r="F34" i="3"/>
  <c r="BA56" i="1" s="1"/>
  <c r="F35" i="4"/>
  <c r="BB57" i="1"/>
  <c r="F35" i="5"/>
  <c r="BB58" i="1" s="1"/>
  <c r="F36" i="3"/>
  <c r="BC56" i="1"/>
  <c r="F35" i="2"/>
  <c r="BB55" i="1" s="1"/>
  <c r="F34" i="2"/>
  <c r="BA55" i="1"/>
  <c r="R86" i="5" l="1"/>
  <c r="R85" i="5"/>
  <c r="T86" i="5"/>
  <c r="T85" i="5"/>
  <c r="BK639" i="2"/>
  <c r="J639" i="2"/>
  <c r="J67" i="2"/>
  <c r="T100" i="2"/>
  <c r="P639" i="2"/>
  <c r="R639" i="2"/>
  <c r="R84" i="4"/>
  <c r="T86" i="3"/>
  <c r="T85" i="3" s="1"/>
  <c r="T639" i="2"/>
  <c r="P86" i="3"/>
  <c r="P85" i="3"/>
  <c r="AU56" i="1" s="1"/>
  <c r="R100" i="2"/>
  <c r="R99" i="2"/>
  <c r="P100" i="2"/>
  <c r="P99" i="2" s="1"/>
  <c r="AU55" i="1" s="1"/>
  <c r="BK100" i="2"/>
  <c r="J100" i="2"/>
  <c r="J60" i="2" s="1"/>
  <c r="BK85" i="4"/>
  <c r="J85" i="4"/>
  <c r="J60" i="4"/>
  <c r="BK331" i="4"/>
  <c r="J331" i="4"/>
  <c r="J63" i="4"/>
  <c r="BK86" i="3"/>
  <c r="J86" i="3" s="1"/>
  <c r="J60" i="3" s="1"/>
  <c r="BK1438" i="3"/>
  <c r="J1438" i="3"/>
  <c r="J64" i="3" s="1"/>
  <c r="BK86" i="5"/>
  <c r="J86" i="5"/>
  <c r="J60" i="5"/>
  <c r="BA54" i="1"/>
  <c r="AW54" i="1" s="1"/>
  <c r="AK30" i="1" s="1"/>
  <c r="F33" i="3"/>
  <c r="AZ56" i="1" s="1"/>
  <c r="F33" i="4"/>
  <c r="AZ57" i="1"/>
  <c r="F33" i="5"/>
  <c r="AZ58" i="1" s="1"/>
  <c r="BC54" i="1"/>
  <c r="AY54" i="1"/>
  <c r="J33" i="2"/>
  <c r="AV55" i="1" s="1"/>
  <c r="AT55" i="1" s="1"/>
  <c r="J33" i="3"/>
  <c r="AV56" i="1"/>
  <c r="AT56" i="1" s="1"/>
  <c r="J33" i="5"/>
  <c r="AV58" i="1"/>
  <c r="AT58" i="1"/>
  <c r="J33" i="4"/>
  <c r="AV57" i="1"/>
  <c r="AT57" i="1"/>
  <c r="BD54" i="1"/>
  <c r="W33" i="1" s="1"/>
  <c r="BB54" i="1"/>
  <c r="W31" i="1"/>
  <c r="F33" i="2"/>
  <c r="AZ55" i="1" s="1"/>
  <c r="T99" i="2" l="1"/>
  <c r="BK99" i="2"/>
  <c r="J99" i="2"/>
  <c r="J59" i="2"/>
  <c r="BK84" i="4"/>
  <c r="J84" i="4"/>
  <c r="BK85" i="3"/>
  <c r="J85" i="3"/>
  <c r="J30" i="3" s="1"/>
  <c r="AG56" i="1" s="1"/>
  <c r="BK85" i="5"/>
  <c r="J85" i="5"/>
  <c r="J59" i="5"/>
  <c r="J30" i="4"/>
  <c r="AG57" i="1" s="1"/>
  <c r="AU54" i="1"/>
  <c r="AZ54" i="1"/>
  <c r="AV54" i="1"/>
  <c r="AK29" i="1"/>
  <c r="W32" i="1"/>
  <c r="AX54" i="1"/>
  <c r="W30" i="1"/>
  <c r="J39" i="4" l="1"/>
  <c r="J39" i="3"/>
  <c r="J59" i="4"/>
  <c r="J59" i="3"/>
  <c r="AN56" i="1"/>
  <c r="AN57" i="1"/>
  <c r="J30" i="5"/>
  <c r="AG58" i="1"/>
  <c r="W29" i="1"/>
  <c r="AT54" i="1"/>
  <c r="J30" i="2"/>
  <c r="AG55" i="1"/>
  <c r="AN55" i="1" s="1"/>
  <c r="J39" i="5" l="1"/>
  <c r="J39" i="2"/>
  <c r="AN58" i="1"/>
  <c r="AG54" i="1"/>
  <c r="AK26" i="1" s="1"/>
  <c r="AK35" i="1" l="1"/>
  <c r="AN54" i="1"/>
</calcChain>
</file>

<file path=xl/sharedStrings.xml><?xml version="1.0" encoding="utf-8"?>
<sst xmlns="http://schemas.openxmlformats.org/spreadsheetml/2006/main" count="44928" uniqueCount="3198">
  <si>
    <t>Export Komplet</t>
  </si>
  <si>
    <t>VZ</t>
  </si>
  <si>
    <t>2.0</t>
  </si>
  <si>
    <t>ZAMOK</t>
  </si>
  <si>
    <t>False</t>
  </si>
  <si>
    <t>{793d651b-13a3-4c13-9351-bb2501ca3486}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</si>
  <si>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</si>
  <si>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</si>
  <si>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</si>
  <si>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</si>
  <si>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</si>
  <si>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</si>
  <si>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</si>
  <si>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</si>
  <si>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</si>
  <si>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</si>
  <si>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Dětské skupiny Mirovická 1282/6, Praha 8 - Kobylisy</t>
  </si>
  <si>
    <t>KSO:</t>
  </si>
  <si>
    <t/>
  </si>
  <si>
    <t>CC-CZ:</t>
  </si>
  <si>
    <t>Místo:</t>
  </si>
  <si>
    <t xml:space="preserve">Mirovická 1282/6, Praha </t>
  </si>
  <si>
    <t>Datum:</t>
  </si>
  <si>
    <t>2. 6. 2025</t>
  </si>
  <si>
    <t>Zadavatel:</t>
  </si>
  <si>
    <t>IČ:</t>
  </si>
  <si>
    <t>Osmá správa majetku a služeb a.s.Nekvasilova 2, P8</t>
  </si>
  <si>
    <t>DIČ:</t>
  </si>
  <si>
    <t>Účastník:</t>
  </si>
  <si>
    <t>Vyplň údaj</t>
  </si>
  <si>
    <t>Projektant:</t>
  </si>
  <si>
    <t>KVS-projekt s.r.o. Ing. Čermáková H.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</si>
  <si>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</si>
  <si>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</si>
  <si>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</si>
  <si>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</si>
  <si>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</si>
  <si>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</si>
  <si>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</si>
  <si>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</si>
  <si>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</si>
  <si>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</si>
  <si>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</si>
  <si>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</si>
  <si>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</si>
  <si>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</si>
  <si>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</si>
  <si>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</si>
  <si>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</si>
  <si>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</si>
  <si>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</si>
  <si>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</si>
  <si>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</si>
  <si>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</si>
  <si>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</si>
  <si>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</si>
  <si>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</si>
  <si>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</si>
  <si>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</si>
  <si>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</si>
  <si>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</si>
  <si>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</si>
  <si>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</si>
  <si>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</si>
  <si>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</si>
  <si>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</si>
  <si>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</si>
  <si>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</si>
  <si>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</si>
  <si>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</si>
  <si>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</si>
  <si>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</si>
  <si>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</si>
  <si>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</si>
  <si>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</si>
  <si>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</si>
  <si>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</si>
  <si>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</si>
  <si>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</si>
  <si>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</si>
  <si>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{aa5b9c63-c3f3-428e-8d4c-df13c3df8401}</t>
  </si>
  <si>
    <t>2</t>
  </si>
  <si>
    <t>02</t>
  </si>
  <si>
    <t>VZT</t>
  </si>
  <si>
    <t>{f3ec05a8-55b8-41ec-a919-1e0ba027597d}</t>
  </si>
  <si>
    <t>03</t>
  </si>
  <si>
    <t>Elektroinstalace</t>
  </si>
  <si>
    <t>{2a0fc650-22b6-4b2d-a847-06684cef8b23}</t>
  </si>
  <si>
    <t>04</t>
  </si>
  <si>
    <t>VRN</t>
  </si>
  <si>
    <t>{7d75affa-1cde-429f-b9fc-141f7eefee90}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</si>
  <si>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</si>
  <si>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</si>
  <si>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</si>
  <si>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</si>
  <si>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</si>
  <si>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</si>
  <si>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</si>
  <si>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</si>
  <si>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</si>
  <si>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</si>
  <si>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</si>
  <si>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</si>
  <si>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</si>
  <si>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</si>
  <si>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</si>
  <si>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</si>
  <si>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</si>
  <si>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</si>
  <si>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</si>
  <si>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</si>
  <si>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</si>
  <si>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</si>
  <si>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</si>
  <si>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</si>
  <si>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</si>
  <si>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</si>
  <si>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</si>
  <si>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</si>
  <si>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</si>
  <si>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</si>
  <si>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</si>
  <si>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</si>
  <si>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</si>
  <si>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</si>
  <si>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</si>
  <si>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</si>
  <si>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</si>
  <si>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</si>
  <si>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</si>
  <si>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</si>
  <si>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</si>
  <si>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</si>
  <si>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</si>
  <si>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</si>
  <si>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</si>
  <si>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</si>
  <si>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</si>
  <si>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</si>
  <si>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CS ÚRS 2023 02</t>
  </si>
  <si>
    <t>4</t>
  </si>
  <si>
    <t>1310610745</t>
  </si>
  <si>
    <t>Online PSC</t>
  </si>
  <si>
    <t>https://podminky.urs.cz/item/CS_URS_2023_02/113202111</t>
  </si>
  <si>
    <t>VV</t>
  </si>
  <si>
    <t>pro nové vstupní dveře</t>
  </si>
  <si>
    <t>1,8</t>
  </si>
  <si>
    <t>Součet</t>
  </si>
  <si>
    <t>3</t>
  </si>
  <si>
    <t>Svislé a kompletní konstrukce</t>
  </si>
  <si>
    <t>310271071</t>
  </si>
  <si>
    <t>Zazdívka otvorů ve zdivu nadzákladovém pórobetonovými tvárnicemi plochy přes 1 do 4 m2, tl. zdiva 300 mm, pevnost tvárnic do P2</t>
  </si>
  <si>
    <t>m2</t>
  </si>
  <si>
    <t>1326468892</t>
  </si>
  <si>
    <t>https://podminky.urs.cz/item/CS_URS_2023_02/310271071</t>
  </si>
  <si>
    <t>m.č.2.27</t>
  </si>
  <si>
    <t>1,35*2</t>
  </si>
  <si>
    <t>349231811</t>
  </si>
  <si>
    <t>Přizdívka z cihel ostění s ozubem ve vybouraných otvorech, s vysekáním kapes pro zavázaní přes 80 do 150 mm</t>
  </si>
  <si>
    <t>1786660350</t>
  </si>
  <si>
    <t>https://podminky.urs.cz/item/CS_URS_2023_02/349231811</t>
  </si>
  <si>
    <t>O2</t>
  </si>
  <si>
    <t>(0,9*0,05)*4</t>
  </si>
  <si>
    <t>O3</t>
  </si>
  <si>
    <t>(0,9*0,05)*16</t>
  </si>
  <si>
    <t>O4</t>
  </si>
  <si>
    <t>(1,2*0,5)*8</t>
  </si>
  <si>
    <t>6</t>
  </si>
  <si>
    <t>Úpravy povrchů, podlahy a osazování výplní</t>
  </si>
  <si>
    <t>611325121</t>
  </si>
  <si>
    <t>Vápenocementová omítka rýh štuková ve stropech, šířky rýhy do 150 mm</t>
  </si>
  <si>
    <t>1694297990</t>
  </si>
  <si>
    <t>https://podminky.urs.cz/item/CS_URS_2023_02/611325121</t>
  </si>
  <si>
    <t>elektroinstalace</t>
  </si>
  <si>
    <t>EPS</t>
  </si>
  <si>
    <t>10</t>
  </si>
  <si>
    <t>nouzové osvětlení</t>
  </si>
  <si>
    <t>8</t>
  </si>
  <si>
    <t>nová svítidla</t>
  </si>
  <si>
    <t>18</t>
  </si>
  <si>
    <t>montáž antény</t>
  </si>
  <si>
    <t>FVE</t>
  </si>
  <si>
    <t>15</t>
  </si>
  <si>
    <t>Mezisoučet</t>
  </si>
  <si>
    <t>69*0,1</t>
  </si>
  <si>
    <t>5</t>
  </si>
  <si>
    <t>611325223</t>
  </si>
  <si>
    <t>Vápenocementová omítka jednotlivých malých ploch štuková dvouvrstvá na stropech, plochy jednotlivě přes 0,25 do 1 m2</t>
  </si>
  <si>
    <t>kus</t>
  </si>
  <si>
    <t>CS ÚRS 2024 02</t>
  </si>
  <si>
    <t>-1002227158</t>
  </si>
  <si>
    <t>https://podminky.urs.cz/item/CS_URS_2024_02/611325223</t>
  </si>
  <si>
    <t>opravy kolem prostupů</t>
  </si>
  <si>
    <t>14</t>
  </si>
  <si>
    <t>612142001</t>
  </si>
  <si>
    <t>Potažení vnitřních ploch pletivem v ploše nebo pruzích, na plném podkladu sklovláknitým vtlačením do tmelu stěn</t>
  </si>
  <si>
    <t>-1973099378</t>
  </si>
  <si>
    <t>https://podminky.urs.cz/item/CS_URS_2023_02/612142001</t>
  </si>
  <si>
    <t>dozdívka ostění oken</t>
  </si>
  <si>
    <t>(0,9*0,1)*2*4</t>
  </si>
  <si>
    <t>(0,9*0,1)*2*16</t>
  </si>
  <si>
    <t>(1,2*0,1)*2*8</t>
  </si>
  <si>
    <t>oprava omítek</t>
  </si>
  <si>
    <t>40</t>
  </si>
  <si>
    <t>m.č.2.27 a 2.29 - zadění původních 2 křídlých dveří</t>
  </si>
  <si>
    <t>(1,9*3)*2</t>
  </si>
  <si>
    <t>7</t>
  </si>
  <si>
    <t>612321131</t>
  </si>
  <si>
    <t>Potažení vnitřních ploch vápenocementovým štukem tloušťky do 3 mm svislých konstrukcí stěn</t>
  </si>
  <si>
    <t>-380463959</t>
  </si>
  <si>
    <t>https://podminky.urs.cz/item/CS_URS_2023_02/612321131</t>
  </si>
  <si>
    <t>(1,3*0,2)*2*4</t>
  </si>
  <si>
    <t>(1,3*0,2)*2*16</t>
  </si>
  <si>
    <t>(1,5*0,2)*2*8</t>
  </si>
  <si>
    <t>612325121</t>
  </si>
  <si>
    <t>Vápenocementová omítka rýh štuková ve stěnách, šířky rýhy do 150 mm</t>
  </si>
  <si>
    <t>2052058390</t>
  </si>
  <si>
    <t>https://podminky.urs.cz/item/CS_URS_2023_02/612325121</t>
  </si>
  <si>
    <t>úprava ER rozvaděče</t>
  </si>
  <si>
    <t>(10+20)*0,1</t>
  </si>
  <si>
    <t>9</t>
  </si>
  <si>
    <t>612325223</t>
  </si>
  <si>
    <t>Vápenocementová omítka jednotlivých malých ploch štuková dvouvrstvá na stěnách, plochy jednotlivě přes 0,25 do 1 m2</t>
  </si>
  <si>
    <t>384928626</t>
  </si>
  <si>
    <t>https://podminky.urs.cz/item/CS_URS_2024_02/612325223</t>
  </si>
  <si>
    <t>50</t>
  </si>
  <si>
    <t>612325302</t>
  </si>
  <si>
    <t>Vápenocementová omítka ostění nebo nadpraží štuková</t>
  </si>
  <si>
    <t>1308389386</t>
  </si>
  <si>
    <t>https://podminky.urs.cz/item/CS_URS_2023_02/612325302</t>
  </si>
  <si>
    <t>O1-  vnitřní strana</t>
  </si>
  <si>
    <t>(5,56+2,6)*2*0,1</t>
  </si>
  <si>
    <t>ostění z obou stran oken a dveří</t>
  </si>
  <si>
    <t>(0,9+1,75)*2*0,1*2*4</t>
  </si>
  <si>
    <t>(0,9+0,7)*2*0,1*2*16</t>
  </si>
  <si>
    <t>(1,2+1,7)*2*0,1*2*8</t>
  </si>
  <si>
    <t>D2</t>
  </si>
  <si>
    <t>1.NP</t>
  </si>
  <si>
    <t>(2,95*2+0,9)*0,1*5*2</t>
  </si>
  <si>
    <t>2.NP</t>
  </si>
  <si>
    <t>(3*2+0,9)*0,1*5*2</t>
  </si>
  <si>
    <t>ostění z jedné strany dozdívky ze skleněných tvárnic</t>
  </si>
  <si>
    <t>m.č.1.15</t>
  </si>
  <si>
    <t>(1,32*1,65)*2*0,1</t>
  </si>
  <si>
    <t>m.č.1.29</t>
  </si>
  <si>
    <t>(1,3*1,65)*2*0,1</t>
  </si>
  <si>
    <t>m.č.1.33</t>
  </si>
  <si>
    <t>m.č.1.13</t>
  </si>
  <si>
    <t>(1,32+1,67)*2*0,1</t>
  </si>
  <si>
    <t>m.č.2.23</t>
  </si>
  <si>
    <t>(1,34*1,67)*2*0,1</t>
  </si>
  <si>
    <t>m.č.2.12</t>
  </si>
  <si>
    <t>m.č.2.18</t>
  </si>
  <si>
    <t>(1,34+1,67)*2*0,1</t>
  </si>
  <si>
    <t>(2,1*2+0,8)*0,25</t>
  </si>
  <si>
    <t>m.č.2.10</t>
  </si>
  <si>
    <t>(2,1*2+1)*0,25</t>
  </si>
  <si>
    <t>(2,1*2+08)*0,25</t>
  </si>
  <si>
    <t>2.29</t>
  </si>
  <si>
    <t>11</t>
  </si>
  <si>
    <t>642942111</t>
  </si>
  <si>
    <t>Osazování zárubní nebo rámů kovových dveřních lisovaných nebo z úhelníků bez dveřních křídel na cementovou maltu, plochy otvoru do 2,5 m2</t>
  </si>
  <si>
    <t>239434423</t>
  </si>
  <si>
    <t>https://podminky.urs.cz/item/CS_URS_2023_02/642942111</t>
  </si>
  <si>
    <t>D9</t>
  </si>
  <si>
    <t>M</t>
  </si>
  <si>
    <t>55331486</t>
  </si>
  <si>
    <t>zárubeň jednokřídlá ocelová pro zdění tl stěny 110-150mm rozměru 700/1970, 2100mm</t>
  </si>
  <si>
    <t>52998725</t>
  </si>
  <si>
    <t>13</t>
  </si>
  <si>
    <t>642945111</t>
  </si>
  <si>
    <t>Osazování ocelových zárubní protipožárních nebo protiplynových dveří do vynechaného otvoru, s obetonováním, dveří jednokřídlových do 2,5 m2</t>
  </si>
  <si>
    <t>-914583203</t>
  </si>
  <si>
    <t>https://podminky.urs.cz/item/CS_URS_2023_02/642945111</t>
  </si>
  <si>
    <t>D8</t>
  </si>
  <si>
    <t>m.č.1.02</t>
  </si>
  <si>
    <t>m.č.1.05</t>
  </si>
  <si>
    <t>55331558</t>
  </si>
  <si>
    <t>zárubeň jednokřídlá ocelová pro zdění s protipožární úpravou tl stěny 75-100mm rozměru 900/1970, 2100mm</t>
  </si>
  <si>
    <t>-2033405252</t>
  </si>
  <si>
    <t>Ostatní konstrukce a práce, bourání</t>
  </si>
  <si>
    <t>946113112</t>
  </si>
  <si>
    <t>Věže pojízdné trubkové nebo dílcové s maximálním zatížením podlahy do 200 kg/m2 o půdorysné ploše přes 5 m2 výšky přes 1,5 m do 2,5 m montáž</t>
  </si>
  <si>
    <t>1080550949</t>
  </si>
  <si>
    <t>https://podminky.urs.cz/item/CS_URS_2023_02/946113112</t>
  </si>
  <si>
    <t>16</t>
  </si>
  <si>
    <t>946113212</t>
  </si>
  <si>
    <t>Věže pojízdné trubkové nebo dílcové s maximálním zatížením podlahy do 200 kg/m2 o půdorysné ploše přes 5 m2 výšky přes 1,5 m do 2,5 m příplatek k ceně za každý den použití</t>
  </si>
  <si>
    <t>-1320220900</t>
  </si>
  <si>
    <t>https://podminky.urs.cz/item/CS_URS_2023_02/946113212</t>
  </si>
  <si>
    <t>4*30</t>
  </si>
  <si>
    <t>17</t>
  </si>
  <si>
    <t>946113812</t>
  </si>
  <si>
    <t>Věže pojízdné trubkové nebo dílcové s maximálním zatížením podlahy do 200 kg/m2 o půdorysné ploše přes 5 m2 výšky přes 1,5 m do 2,5 m demontáž</t>
  </si>
  <si>
    <t>-545966947</t>
  </si>
  <si>
    <t>https://podminky.urs.cz/item/CS_URS_2023_02/946113812</t>
  </si>
  <si>
    <t>952901111</t>
  </si>
  <si>
    <t>Vyčištění budov nebo objektů před předáním do užívání budov bytové nebo občanské výstavby, světlé výšky podlaží do 4 m</t>
  </si>
  <si>
    <t>-735423590</t>
  </si>
  <si>
    <t>https://podminky.urs.cz/item/CS_URS_2023_02/952901111</t>
  </si>
  <si>
    <t>19</t>
  </si>
  <si>
    <t>962041314</t>
  </si>
  <si>
    <t>Bourání příček z betonu prostého tloušťky do 120 mm</t>
  </si>
  <si>
    <t>224993288</t>
  </si>
  <si>
    <t>https://podminky.urs.cz/item/CS_URS_2023_02/962041314</t>
  </si>
  <si>
    <t>nové dveře do m.č.2.18</t>
  </si>
  <si>
    <t>0,9*2,1</t>
  </si>
  <si>
    <t>20</t>
  </si>
  <si>
    <t>962042320</t>
  </si>
  <si>
    <t>Bourání zdiva z betonu prostého nadzákladového objemu do 1 m3</t>
  </si>
  <si>
    <t>m3</t>
  </si>
  <si>
    <t>-2008663508</t>
  </si>
  <si>
    <t>https://podminky.urs.cz/item/CS_URS_2023_02/962042320</t>
  </si>
  <si>
    <t>parapet pro nové vstupní dveře</t>
  </si>
  <si>
    <t>(1,8*0,85)*0,32</t>
  </si>
  <si>
    <t>dveře do m.č.2.29</t>
  </si>
  <si>
    <t>(1*2,2)*0,35</t>
  </si>
  <si>
    <t>962081131</t>
  </si>
  <si>
    <t>Bourání zdiva příček nebo vybourání otvorů ze skleněných tvárnic, tl. do 100 mm</t>
  </si>
  <si>
    <t>1340331457</t>
  </si>
  <si>
    <t>https://podminky.urs.cz/item/CS_URS_2023_02/962081131</t>
  </si>
  <si>
    <t>okna</t>
  </si>
  <si>
    <t>m.č.1.01</t>
  </si>
  <si>
    <t>(0,7*0,9)*4</t>
  </si>
  <si>
    <t>m.č.1.04</t>
  </si>
  <si>
    <t>(0,64*0,9)+(0,68*0,9)</t>
  </si>
  <si>
    <t>(0,7*0,9)*2</t>
  </si>
  <si>
    <t>m.č.2.03</t>
  </si>
  <si>
    <t>(0,66*0,9)*2</t>
  </si>
  <si>
    <t>(0,68*0,9)*2</t>
  </si>
  <si>
    <t>m.č.2.01</t>
  </si>
  <si>
    <t>22</t>
  </si>
  <si>
    <t>962086111</t>
  </si>
  <si>
    <t>Bourání zdiva příček nebo vybourání otvorů z plynosilikátu, siporexu a ostatních nepálených zdících materiálů o objemové hmotnosti do 500 kg/m3, tl. do 150 mm</t>
  </si>
  <si>
    <t>928707708</t>
  </si>
  <si>
    <t>https://podminky.urs.cz/item/CS_URS_2023_02/962086111</t>
  </si>
  <si>
    <t>prostupy pro VZT na střešní konstrukci</t>
  </si>
  <si>
    <t>0,66*0,3</t>
  </si>
  <si>
    <t>(0,45*0,45)*6</t>
  </si>
  <si>
    <t>(0,64*0,3)*3</t>
  </si>
  <si>
    <t>23</t>
  </si>
  <si>
    <t>965042131</t>
  </si>
  <si>
    <t>Bourání mazanin betonových nebo z litého asfaltu tl. do 100 mm, plochy do 4 m2</t>
  </si>
  <si>
    <t>579957098</t>
  </si>
  <si>
    <t>https://podminky.urs.cz/item/CS_URS_2023_02/965042131</t>
  </si>
  <si>
    <t>rampa ke dvojkřídlým dveřím</t>
  </si>
  <si>
    <t>(1,5*2,9)*0,1/2</t>
  </si>
  <si>
    <t>24</t>
  </si>
  <si>
    <t>965045111</t>
  </si>
  <si>
    <t>Bourání potěrů tl. do 50 mm cementových nebo pískocementových, plochy do 1 m2</t>
  </si>
  <si>
    <t>-1753529273</t>
  </si>
  <si>
    <t>https://podminky.urs.cz/item/CS_URS_2023_02/965045111</t>
  </si>
  <si>
    <t>(0,66*0,3)*0,25</t>
  </si>
  <si>
    <t>(0,64*0,3)*0,25</t>
  </si>
  <si>
    <t>(0,45*0,45)*0,25*2</t>
  </si>
  <si>
    <t>(0,64*0,3)*0,25*2</t>
  </si>
  <si>
    <t>25</t>
  </si>
  <si>
    <t>965081212</t>
  </si>
  <si>
    <t>Bourání podlah z dlaždic bez podkladního lože nebo mazaniny, s jakoukoliv výplní spár keramických nebo xylolitových tl. do 10 mm, plochy do 1 m2</t>
  </si>
  <si>
    <t>1759758683</t>
  </si>
  <si>
    <t>https://podminky.urs.cz/item/CS_URS_2023_02/965081212</t>
  </si>
  <si>
    <t>m.č.1.38</t>
  </si>
  <si>
    <t>0,6</t>
  </si>
  <si>
    <t>26</t>
  </si>
  <si>
    <t>965081213</t>
  </si>
  <si>
    <t>Bourání podlah z dlaždic bez podkladního lože nebo mazaniny, s jakoukoliv výplní spár keramických nebo xylolitových tl. do 10 mm, plochy přes 1 m2</t>
  </si>
  <si>
    <t>1657088336</t>
  </si>
  <si>
    <t>https://podminky.urs.cz/item/CS_URS_2023_02/965081213</t>
  </si>
  <si>
    <t>m.č.1.09</t>
  </si>
  <si>
    <t>3,5</t>
  </si>
  <si>
    <t>m.č.1.18</t>
  </si>
  <si>
    <t>4,6</t>
  </si>
  <si>
    <t>m.č.1.19</t>
  </si>
  <si>
    <t>4,4</t>
  </si>
  <si>
    <t>m.č.1.23</t>
  </si>
  <si>
    <t>m.č.1.24</t>
  </si>
  <si>
    <t>m.č.1.27</t>
  </si>
  <si>
    <t>2,1</t>
  </si>
  <si>
    <t>m.č.1.28</t>
  </si>
  <si>
    <t>9,1</t>
  </si>
  <si>
    <t>m.č.1.30</t>
  </si>
  <si>
    <t>2,8</t>
  </si>
  <si>
    <t>m.č.1.32</t>
  </si>
  <si>
    <t>m.č.1.35</t>
  </si>
  <si>
    <t>17,3</t>
  </si>
  <si>
    <t>m.č.1.36</t>
  </si>
  <si>
    <t>3,3</t>
  </si>
  <si>
    <t>m.č.1.37</t>
  </si>
  <si>
    <t>1,1</t>
  </si>
  <si>
    <t>m.č.1.39</t>
  </si>
  <si>
    <t>3,6</t>
  </si>
  <si>
    <t>m.č.2.07</t>
  </si>
  <si>
    <t>m.č.2.34</t>
  </si>
  <si>
    <t>3,2</t>
  </si>
  <si>
    <t>27</t>
  </si>
  <si>
    <t>965081611</t>
  </si>
  <si>
    <t>Odsekání soklíků včetně otlučení podkladní omítky až na zdivo rovných</t>
  </si>
  <si>
    <t>-831287665</t>
  </si>
  <si>
    <t>https://podminky.urs.cz/item/CS_URS_2023_02/965081611</t>
  </si>
  <si>
    <t>1,5*2+1,93</t>
  </si>
  <si>
    <t>2,61+0,4</t>
  </si>
  <si>
    <t>(1,7+2,61)*2</t>
  </si>
  <si>
    <t>2,61+0,5</t>
  </si>
  <si>
    <t>(0,99+2)*2</t>
  </si>
  <si>
    <t>2+1,97+2</t>
  </si>
  <si>
    <t>(1,05+2,58)*2</t>
  </si>
  <si>
    <t>1,9*2+0,2</t>
  </si>
  <si>
    <t>2,32*2+4,75</t>
  </si>
  <si>
    <t>(1+3,15)*2</t>
  </si>
  <si>
    <t>0,83*21,4+1</t>
  </si>
  <si>
    <t>(0,83+0,7)*2</t>
  </si>
  <si>
    <t>1,5*2+1+0,25+0,25+0,15+0,15</t>
  </si>
  <si>
    <t>2,08+1,77)*2</t>
  </si>
  <si>
    <t>(1,63+2,2)*2</t>
  </si>
  <si>
    <t>28</t>
  </si>
  <si>
    <t>966080105</t>
  </si>
  <si>
    <t>Bourání kontaktního zateplení včetně povrchové úpravy omítkou nebo nátěrem z polystyrénových desek, tloušťky přes 120 do 180 mm</t>
  </si>
  <si>
    <t>275974801</t>
  </si>
  <si>
    <t>https://podminky.urs.cz/item/CS_URS_2023_02/966080105</t>
  </si>
  <si>
    <t>nové vstupní dveře</t>
  </si>
  <si>
    <t>1,8*0,85</t>
  </si>
  <si>
    <t>29</t>
  </si>
  <si>
    <t>968062455</t>
  </si>
  <si>
    <t>Vybourání dřevěných rámů oken s křídly, dveřních zárubní, vrat, stěn, ostění nebo obkladů dveřních zárubní, plochy do 2 m2</t>
  </si>
  <si>
    <t>-1945022612</t>
  </si>
  <si>
    <t>https://podminky.urs.cz/item/CS_URS_2023_02/968062455</t>
  </si>
  <si>
    <t>m.č.2.26</t>
  </si>
  <si>
    <t>0,7*1,93</t>
  </si>
  <si>
    <t>m.č.2.09</t>
  </si>
  <si>
    <t>30</t>
  </si>
  <si>
    <t>968072455</t>
  </si>
  <si>
    <t>Vybourání kovových rámů oken s křídly, dveřních zárubní, vrat, stěn, ostění nebo obkladů dveřních zárubní, plochy do 2 m2</t>
  </si>
  <si>
    <t>-712255090</t>
  </si>
  <si>
    <t>https://podminky.urs.cz/item/CS_URS_2023_02/968072455</t>
  </si>
  <si>
    <t>0,9*1,2</t>
  </si>
  <si>
    <t>m.č.2.31</t>
  </si>
  <si>
    <t>0,8*1,95</t>
  </si>
  <si>
    <t>m.č.2.04</t>
  </si>
  <si>
    <t>0,8*1,93</t>
  </si>
  <si>
    <t>m.č.2.08</t>
  </si>
  <si>
    <t>0,8*1,97</t>
  </si>
  <si>
    <t>31</t>
  </si>
  <si>
    <t>968072456</t>
  </si>
  <si>
    <t>Vybourání kovových rámů oken s křídly, dveřních zárubní, vrat, stěn, ostění nebo obkladů dveřních zárubní, plochy přes 2 m2</t>
  </si>
  <si>
    <t>80781171</t>
  </si>
  <si>
    <t>https://podminky.urs.cz/item/CS_URS_2023_02/968072456</t>
  </si>
  <si>
    <t>32</t>
  </si>
  <si>
    <t>968082016</t>
  </si>
  <si>
    <t>Vybourání plastových rámů oken s křídly, dveřních zárubní, vrat rámu oken s křídly, plochy přes 1 do 2 m2</t>
  </si>
  <si>
    <t>1835076183</t>
  </si>
  <si>
    <t>https://podminky.urs.cz/item/CS_URS_2023_02/968082016</t>
  </si>
  <si>
    <t>m.č.1.10 - okno</t>
  </si>
  <si>
    <t>0,9*1,75</t>
  </si>
  <si>
    <t>m.č.2.30</t>
  </si>
  <si>
    <t>33</t>
  </si>
  <si>
    <t>968082017</t>
  </si>
  <si>
    <t>Vybourání plastových rámů oken s křídly, dveřních zárubní, vrat rámu oken s křídly, plochy přes 2 do 4 m2</t>
  </si>
  <si>
    <t>-1154400442</t>
  </si>
  <si>
    <t>https://podminky.urs.cz/item/CS_URS_2023_02/968082017</t>
  </si>
  <si>
    <t xml:space="preserve">m.č.1.06 </t>
  </si>
  <si>
    <t>0,95*2,95</t>
  </si>
  <si>
    <t xml:space="preserve">m.č.1.16 </t>
  </si>
  <si>
    <t>1,16*1,75</t>
  </si>
  <si>
    <t>1,32*1,65</t>
  </si>
  <si>
    <t>m.č.1.17</t>
  </si>
  <si>
    <t>1,18*1,75</t>
  </si>
  <si>
    <t>m.č.1.22</t>
  </si>
  <si>
    <t>1,17*1,75</t>
  </si>
  <si>
    <t>(1,16*1,75)+(1,3*1,65)</t>
  </si>
  <si>
    <t>(0,88*1,75)+(0,95*2,95)</t>
  </si>
  <si>
    <t>0,95*3</t>
  </si>
  <si>
    <t>m.č.2.25</t>
  </si>
  <si>
    <t>0,9*3</t>
  </si>
  <si>
    <t>(1,2*1,75)+(1,34*1,67)</t>
  </si>
  <si>
    <t>m.č.2.22</t>
  </si>
  <si>
    <t>1,2*1,75</t>
  </si>
  <si>
    <t>m.č.2.21</t>
  </si>
  <si>
    <t>m.č.2.17</t>
  </si>
  <si>
    <t>m.č.2.14</t>
  </si>
  <si>
    <t>m.č.2.13</t>
  </si>
  <si>
    <t>34</t>
  </si>
  <si>
    <t>968082018</t>
  </si>
  <si>
    <t>Vybourání plastových rámů oken s křídly, dveřních zárubní, vrat rámu oken s křídly, plochy přes 4 m2</t>
  </si>
  <si>
    <t>57218008</t>
  </si>
  <si>
    <t>https://podminky.urs.cz/item/CS_URS_2023_02/968082018</t>
  </si>
  <si>
    <t xml:space="preserve">m.č.1.03 </t>
  </si>
  <si>
    <t>(3,76+1,8)*1,75</t>
  </si>
  <si>
    <t>35</t>
  </si>
  <si>
    <t>971012211</t>
  </si>
  <si>
    <t>Vybourání výplní otvorů z lehkých betonů z prefabrikovaných stěnových dílců tl. přes 150 mm, plochy do 0,09 m2</t>
  </si>
  <si>
    <t>98355982</t>
  </si>
  <si>
    <t>https://podminky.urs.cz/item/CS_URS_2023_02/971012211</t>
  </si>
  <si>
    <t>prostupy zdivem pro rozvody elektro</t>
  </si>
  <si>
    <t>36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</si>
  <si>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</si>
  <si>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</si>
  <si>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1090595181</t>
  </si>
  <si>
    <t>https://podminky.urs.cz/item/CS_URS_2023_02/971033141</t>
  </si>
  <si>
    <t>52</t>
  </si>
  <si>
    <t>37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</si>
  <si>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</si>
  <si>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</si>
  <si>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976830608</t>
  </si>
  <si>
    <t>https://podminky.urs.cz/item/CS_URS_2023_02/971033241</t>
  </si>
  <si>
    <t>hromosvod</t>
  </si>
  <si>
    <t>38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</si>
  <si>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</si>
  <si>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</si>
  <si>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-873131274</t>
  </si>
  <si>
    <t>https://podminky.urs.cz/item/CS_URS_2023_02/971033251</t>
  </si>
  <si>
    <t>39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</si>
  <si>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</si>
  <si>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</si>
  <si>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849574380</t>
  </si>
  <si>
    <t>https://podminky.urs.cz/item/CS_URS_2023_02/971033361</t>
  </si>
  <si>
    <t>úprava rozvaděče</t>
  </si>
  <si>
    <t>971042231</t>
  </si>
  <si>
    <t>Vybourání otvorů v betonových příčkách a zdech základových nebo nadzákladových plochy do 0,0225 m2, tl. do 150 mm</t>
  </si>
  <si>
    <t>988103156</t>
  </si>
  <si>
    <t>https://podminky.urs.cz/item/CS_URS_2023_02/971042231</t>
  </si>
  <si>
    <t>60</t>
  </si>
  <si>
    <t>41</t>
  </si>
  <si>
    <t>971042551</t>
  </si>
  <si>
    <t>Vybourání otvorů v betonových příčkách a zdech základových nebo nadzákladových plochy do 1 m2, tl. jakékoliv</t>
  </si>
  <si>
    <t>-377334077</t>
  </si>
  <si>
    <t>https://podminky.urs.cz/item/CS_URS_2023_02/971042551</t>
  </si>
  <si>
    <t>1NP</t>
  </si>
  <si>
    <t>m.č.1.34</t>
  </si>
  <si>
    <t>(0,6*0,6)*2</t>
  </si>
  <si>
    <t>0,6*0,6</t>
  </si>
  <si>
    <t>(0,6*0,6)*4</t>
  </si>
  <si>
    <t>(0,6*0,6)*3</t>
  </si>
  <si>
    <t>m.č.1.31</t>
  </si>
  <si>
    <t>m.č.1.14</t>
  </si>
  <si>
    <t>m.č.1.10</t>
  </si>
  <si>
    <t>m.č.2.05</t>
  </si>
  <si>
    <t>0,4*0,4</t>
  </si>
  <si>
    <t>(0,4*0,4)*2</t>
  </si>
  <si>
    <t>m.č.2.15</t>
  </si>
  <si>
    <t>(0,4*0,4)*3</t>
  </si>
  <si>
    <t>m.č.2.29</t>
  </si>
  <si>
    <t>14,24*0,15</t>
  </si>
  <si>
    <t>42</t>
  </si>
  <si>
    <t>972054491</t>
  </si>
  <si>
    <t>Vybourání otvorů ve stropech nebo klenbách železobetonových bez odstranění podlahy a násypu, plochy do 1 m2, tl. přes 80 mm</t>
  </si>
  <si>
    <t>-985532278</t>
  </si>
  <si>
    <t>https://podminky.urs.cz/item/CS_URS_2023_02/972054491</t>
  </si>
  <si>
    <t>prostup P1</t>
  </si>
  <si>
    <t>m.č.1.16</t>
  </si>
  <si>
    <t>(0,9*0,5)*0,25</t>
  </si>
  <si>
    <t>prostup P2</t>
  </si>
  <si>
    <t>(0,5*0,5)*0,25</t>
  </si>
  <si>
    <t>Prostup P3</t>
  </si>
  <si>
    <t>(0,5*0,5)*0,25*2</t>
  </si>
  <si>
    <t>Prostup P4</t>
  </si>
  <si>
    <t>(0,25*0,25)*0,25</t>
  </si>
  <si>
    <t>Prostup P5</t>
  </si>
  <si>
    <t>m.č.2.25 + 2.13</t>
  </si>
  <si>
    <t>(0,4*1)*0,2*4</t>
  </si>
  <si>
    <t>Prostup P6</t>
  </si>
  <si>
    <t>m.č.2.11</t>
  </si>
  <si>
    <t>(0,4*1)*0,25</t>
  </si>
  <si>
    <t>43</t>
  </si>
  <si>
    <t>977311111</t>
  </si>
  <si>
    <t>Řezání stávajících betonových mazanin bez vyztužení hloubky do 50 mm</t>
  </si>
  <si>
    <t>-1465149620</t>
  </si>
  <si>
    <t>https://podminky.urs.cz/item/CS_URS_2023_02/977311111</t>
  </si>
  <si>
    <t>řezání cementového potěru na střešní konstrukci</t>
  </si>
  <si>
    <t>(0,66+0,3)*2</t>
  </si>
  <si>
    <t>(0,64+0,3)*2</t>
  </si>
  <si>
    <t>(0,45+0,45)*2*2</t>
  </si>
  <si>
    <t>(0,64+0,3)*2*2</t>
  </si>
  <si>
    <t>44</t>
  </si>
  <si>
    <t>977332112</t>
  </si>
  <si>
    <t>Frézování drážek pro vodiče ve stěnách z cihel, rozměru do 50x50 mm</t>
  </si>
  <si>
    <t>-1294654653</t>
  </si>
  <si>
    <t>https://podminky.urs.cz/item/CS_URS_2023_02/977332112</t>
  </si>
  <si>
    <t>20+10</t>
  </si>
  <si>
    <t>45</t>
  </si>
  <si>
    <t>977343112</t>
  </si>
  <si>
    <t>Frézování drážek pro vodiče ve stropech nebo klenbách z betonu, rozměru do 50x50 mm</t>
  </si>
  <si>
    <t>-1089655895</t>
  </si>
  <si>
    <t>https://podminky.urs.cz/item/CS_URS_2023_02/977343112</t>
  </si>
  <si>
    <t>997</t>
  </si>
  <si>
    <t>Přesun sutě</t>
  </si>
  <si>
    <t>46</t>
  </si>
  <si>
    <t>997013211</t>
  </si>
  <si>
    <t>Vnitrostaveništní doprava suti a vybouraných hmot vodorovně do 50 m svisle ručně pro budovy a haly výšky do 6 m</t>
  </si>
  <si>
    <t>t</t>
  </si>
  <si>
    <t>CS ÚRS 2023 01</t>
  </si>
  <si>
    <t>1279728953</t>
  </si>
  <si>
    <t>https://podminky.urs.cz/item/CS_URS_2023_01/997013211</t>
  </si>
  <si>
    <t>47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</si>
  <si>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</si>
  <si>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</si>
  <si>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-350430579</t>
  </si>
  <si>
    <t>https://podminky.urs.cz/item/CS_URS_2023_01/997013219</t>
  </si>
  <si>
    <t>38,055*5</t>
  </si>
  <si>
    <t>48</t>
  </si>
  <si>
    <t>997013501</t>
  </si>
  <si>
    <t>Odvoz suti a vybouraných hmot na skládku nebo meziskládku se složením, na vzdálenost do 1 km</t>
  </si>
  <si>
    <t>-1400608513</t>
  </si>
  <si>
    <t>https://podminky.urs.cz/item/CS_URS_2023_01/997013501</t>
  </si>
  <si>
    <t>49</t>
  </si>
  <si>
    <t>997013509</t>
  </si>
  <si>
    <t>Odvoz suti a vybouraných hmot na skládku nebo meziskládku se složením, na vzdálenost Příplatek k ceně za každý další i započatý 1 km přes 1 km</t>
  </si>
  <si>
    <t>1386164806</t>
  </si>
  <si>
    <t>https://podminky.urs.cz/item/CS_URS_2023_01/997013509</t>
  </si>
  <si>
    <t>38,055*29</t>
  </si>
  <si>
    <t>997013631</t>
  </si>
  <si>
    <t>Poplatek za uložení stavebního odpadu na skládce (skládkovné) směsného stavebního a demoličního zatříděného do Katalogu odpadů pod kódem 17 09 04</t>
  </si>
  <si>
    <t>-361849290</t>
  </si>
  <si>
    <t>https://podminky.urs.cz/item/CS_URS_2023_01/997013631</t>
  </si>
  <si>
    <t>51</t>
  </si>
  <si>
    <t>997013645</t>
  </si>
  <si>
    <t>Poplatek za uložení stavebního odpadu na skládce (skládkovné) asfaltového bez obsahu dehtu zatříděného do Katalogu odpadů pod kódem 17 03 02</t>
  </si>
  <si>
    <t>-1465292714</t>
  </si>
  <si>
    <t>https://podminky.urs.cz/item/CS_URS_2023_02/997013645</t>
  </si>
  <si>
    <t>997013811</t>
  </si>
  <si>
    <t>Poplatek za uložení stavebního odpadu na skládce (skládkovné) dřevěného zatříděného do Katalogu odpadů pod kódem 17 02 01</t>
  </si>
  <si>
    <t>-1244291965</t>
  </si>
  <si>
    <t>https://podminky.urs.cz/item/CS_URS_2023_02/997013811</t>
  </si>
  <si>
    <t>53</t>
  </si>
  <si>
    <t>997013813</t>
  </si>
  <si>
    <t>Poplatek za uložení stavebního odpadu na skládce (skládkovné) z plastických hmot zatříděného do Katalogu odpadů pod kódem 17 02 03</t>
  </si>
  <si>
    <t>-1710278839</t>
  </si>
  <si>
    <t>https://podminky.urs.cz/item/CS_URS_2023_02/997013813</t>
  </si>
  <si>
    <t>998</t>
  </si>
  <si>
    <t>Přesun hmot</t>
  </si>
  <si>
    <t>54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</si>
  <si>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</si>
  <si>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</si>
  <si>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-1734116538</t>
  </si>
  <si>
    <t>https://podminky.urs.cz/item/CS_URS_2023_01/998018001</t>
  </si>
  <si>
    <t>55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</si>
  <si>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</si>
  <si>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</si>
  <si>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-932020239</t>
  </si>
  <si>
    <t>https://podminky.urs.cz/item/CS_URS_2023_01/998018011</t>
  </si>
  <si>
    <t>PSV</t>
  </si>
  <si>
    <t>Práce a dodávky PSV</t>
  </si>
  <si>
    <t>712</t>
  </si>
  <si>
    <t>Povlakové krytiny</t>
  </si>
  <si>
    <t>56</t>
  </si>
  <si>
    <t>712311111</t>
  </si>
  <si>
    <t>Provedení povlakové krytiny střech plochých do 10° natěradly a tmely za studena nátěrem suspensí asfaltovou</t>
  </si>
  <si>
    <t>1645232198</t>
  </si>
  <si>
    <t>https://podminky.urs.cz/item/CS_URS_2023_02/712311111</t>
  </si>
  <si>
    <t xml:space="preserve">střecha - nová skladba </t>
  </si>
  <si>
    <t>36,2*12,65</t>
  </si>
  <si>
    <t>57</t>
  </si>
  <si>
    <t>11163346</t>
  </si>
  <si>
    <t>suspenze hydroizolační asfaltová</t>
  </si>
  <si>
    <t>-1043820638</t>
  </si>
  <si>
    <t>457,93*0,00105 'Přepočtené koeficientem množství</t>
  </si>
  <si>
    <t>58</t>
  </si>
  <si>
    <t>712340831</t>
  </si>
  <si>
    <t>Odstranění povlakové krytiny střech plochých do 10° z přitavených pásů NAIP v plné ploše jednovrstvé</t>
  </si>
  <si>
    <t>86271622</t>
  </si>
  <si>
    <t>https://podminky.urs.cz/item/CS_URS_2023_02/712340831</t>
  </si>
  <si>
    <t>střecha - vrchní asfaltový pás + spodní sfaltový pás</t>
  </si>
  <si>
    <t>(36,2*12,65)*2</t>
  </si>
  <si>
    <t>střecha atika</t>
  </si>
  <si>
    <t>(37,3+12,65)*2*0,7</t>
  </si>
  <si>
    <t>(37,3+12,65)*2*0,55</t>
  </si>
  <si>
    <t>59</t>
  </si>
  <si>
    <t>712341559</t>
  </si>
  <si>
    <t>Provedení povlakové krytiny střech plochých do 10° pásy přitavením NAIP v plné ploše</t>
  </si>
  <si>
    <t>-171753118</t>
  </si>
  <si>
    <t>https://podminky.urs.cz/item/CS_URS_2023_02/712341559</t>
  </si>
  <si>
    <t>37,52*14,17</t>
  </si>
  <si>
    <t>62832134</t>
  </si>
  <si>
    <t>pás asfaltový natavitelný oxidovaný s vložkou ze skleněné rohože typu V60 s jemnozrnným minerálním posypem tl 4,0mm</t>
  </si>
  <si>
    <t>822650121</t>
  </si>
  <si>
    <t>531,658*1,1655 'Přepočtené koeficientem množství</t>
  </si>
  <si>
    <t>61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</si>
  <si>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</si>
  <si>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</si>
  <si>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-538508436</t>
  </si>
  <si>
    <t>https://podminky.urs.cz/item/CS_URS_2023_02/712341715</t>
  </si>
  <si>
    <t>skladba S1 - prostupy kanalizace</t>
  </si>
  <si>
    <t>62</t>
  </si>
  <si>
    <t>62851033</t>
  </si>
  <si>
    <t>prostup parozábranou s integrovanou manžetou z modifikovaného asfaltového pásu DN 125</t>
  </si>
  <si>
    <t>1088038939</t>
  </si>
  <si>
    <t>63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</si>
  <si>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</si>
  <si>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</si>
  <si>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2054149032</t>
  </si>
  <si>
    <t>https://podminky.urs.cz/item/CS_URS_2023_02/712341716</t>
  </si>
  <si>
    <t>skladba S1 - prostpy VZt</t>
  </si>
  <si>
    <t>64</t>
  </si>
  <si>
    <t>62832000</t>
  </si>
  <si>
    <t>pás asfaltový natavitelný oxidovaný s vložkou ze skleněné rohože typu V60 s jemnozrnným minerálním posypem tl 3,0mm</t>
  </si>
  <si>
    <t>-1805966440</t>
  </si>
  <si>
    <t>65</t>
  </si>
  <si>
    <t>712341717</t>
  </si>
  <si>
    <t>Provedení povlakové krytiny střech plochých do 10° pásy přitavením NAIP ostatní činnosti při pokládání pásů (materiál ve specifikaci) zaizolování prostupů střešní rovinou kruhový průřez, průměr přes 500 mm do 1000 mm</t>
  </si>
  <si>
    <t>-168239196</t>
  </si>
  <si>
    <t>https://podminky.urs.cz/item/CS_URS_2023_02/712341717</t>
  </si>
  <si>
    <t>66</t>
  </si>
  <si>
    <t>704920892</t>
  </si>
  <si>
    <t>67</t>
  </si>
  <si>
    <t>712363003</t>
  </si>
  <si>
    <t>Provedení povlakové krytiny střech plochých do 10° fólií termoplastickou mPVC (měkčené PVC) vytvoření spoje dvou pásů fólií horkovzdušným navařením</t>
  </si>
  <si>
    <t>141917471</t>
  </si>
  <si>
    <t>https://podminky.urs.cz/item/CS_URS_2023_02/712363003</t>
  </si>
  <si>
    <t>skladba S1</t>
  </si>
  <si>
    <t>spoje v ploše</t>
  </si>
  <si>
    <t>12,85*10</t>
  </si>
  <si>
    <t>spoj svislé a vodorovné plochy na atice</t>
  </si>
  <si>
    <t>(36,18+12,85)*2</t>
  </si>
  <si>
    <t>spoj vodorovné a svislé plochy na patě atiky</t>
  </si>
  <si>
    <t>68</t>
  </si>
  <si>
    <t>28342411</t>
  </si>
  <si>
    <t>fólie hydroizolační střešní mPVC s nakašírovaným PES rounem určená k lepení tl 1,5mm</t>
  </si>
  <si>
    <t>-757693773</t>
  </si>
  <si>
    <t>(12,85*10)*0,1</t>
  </si>
  <si>
    <t>(36,18+12,85)*2*0,1</t>
  </si>
  <si>
    <t>(36,18+12,85)*2*0,2</t>
  </si>
  <si>
    <t>42,268*1,15 'Přepočtené koeficientem množství</t>
  </si>
  <si>
    <t>69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</si>
  <si>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</si>
  <si>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</si>
  <si>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-2003232041</t>
  </si>
  <si>
    <t>https://podminky.urs.cz/item/CS_URS_2023_02/712363005</t>
  </si>
  <si>
    <t>(37,3+12,63)*2*0,56</t>
  </si>
  <si>
    <t>70</t>
  </si>
  <si>
    <t>1150401896</t>
  </si>
  <si>
    <t>55,922*1,1655 'Přepočtené koeficientem množství</t>
  </si>
  <si>
    <t>71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</si>
  <si>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</si>
  <si>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</si>
  <si>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254768341</t>
  </si>
  <si>
    <t>https://podminky.urs.cz/item/CS_URS_2023_02/712363115</t>
  </si>
  <si>
    <t>skladba S1 - prostpy kanalizace</t>
  </si>
  <si>
    <t>72</t>
  </si>
  <si>
    <t>28342028</t>
  </si>
  <si>
    <t>manžeta těsnící pro prostupy hydroizolací z PVC otevřená kruhová vnitřní průměr 200</t>
  </si>
  <si>
    <t>1745864742</t>
  </si>
  <si>
    <t>73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</si>
  <si>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</si>
  <si>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</si>
  <si>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1012875734</t>
  </si>
  <si>
    <t>https://podminky.urs.cz/item/CS_URS_2023_02/712363116</t>
  </si>
  <si>
    <t>74</t>
  </si>
  <si>
    <t>28322058</t>
  </si>
  <si>
    <t>fólie hydroizolační střešní mPVC nevyztužená určená na detaily šedá tl 1,5mm</t>
  </si>
  <si>
    <t>-1748131841</t>
  </si>
  <si>
    <t>4*0,88 'Přepočtené koeficientem množství</t>
  </si>
  <si>
    <t>75</t>
  </si>
  <si>
    <t>712363120</t>
  </si>
  <si>
    <t>Provedení povlakové krytiny střech plochých do 10° fólií ostatní činnosti při pokládání hydroizolačních fólií (materiál ve specifikaci) zaizolování prostupů střešní rovinou hranatý průřez, vnitřní plochy přes 0,25 m2 do 0,75 m2</t>
  </si>
  <si>
    <t>-541567458</t>
  </si>
  <si>
    <t>https://podminky.urs.cz/item/CS_URS_2023_02/712363120</t>
  </si>
  <si>
    <t>76</t>
  </si>
  <si>
    <t>754682095</t>
  </si>
  <si>
    <t>4*1,98 'Přepočtené koeficientem množství</t>
  </si>
  <si>
    <t>77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</si>
  <si>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</si>
  <si>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</si>
  <si>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178764784</t>
  </si>
  <si>
    <t>https://podminky.urs.cz/item/CS_URS_2023_02/712363604</t>
  </si>
  <si>
    <t>31,3*6,85</t>
  </si>
  <si>
    <t>78</t>
  </si>
  <si>
    <t>28322013</t>
  </si>
  <si>
    <t>fólie hydroizolační střešní mPVC mechanicky kotvená barevná tl 1,5mm</t>
  </si>
  <si>
    <t>1763475714</t>
  </si>
  <si>
    <t>214,405*1,1655 'Přepočtené koeficientem množství</t>
  </si>
  <si>
    <t>79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</si>
  <si>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</si>
  <si>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</si>
  <si>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723456604</t>
  </si>
  <si>
    <t>https://podminky.urs.cz/item/CS_URS_2023_02/712363605</t>
  </si>
  <si>
    <t>(3*6,85)*2</t>
  </si>
  <si>
    <t>(31,3*3)*2</t>
  </si>
  <si>
    <t>80</t>
  </si>
  <si>
    <t>1354319274</t>
  </si>
  <si>
    <t>228,9*1,1655 'Přepočtené koeficientem množství</t>
  </si>
  <si>
    <t>81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</si>
  <si>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</si>
  <si>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</si>
  <si>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-578205641</t>
  </si>
  <si>
    <t>https://podminky.urs.cz/item/CS_URS_2023_02/712363606</t>
  </si>
  <si>
    <t>(3*3)*4</t>
  </si>
  <si>
    <t>82</t>
  </si>
  <si>
    <t>-1303095515</t>
  </si>
  <si>
    <t>36*1,1655 'Přepočtené koeficientem množství</t>
  </si>
  <si>
    <t>83</t>
  </si>
  <si>
    <t>712391171</t>
  </si>
  <si>
    <t>Provedení povlakové krytiny střech plochých do 10° -ostatní práce provedení vrstvy textilní podkladní</t>
  </si>
  <si>
    <t>-1851446304</t>
  </si>
  <si>
    <t>https://podminky.urs.cz/item/CS_URS_2023_02/712391171</t>
  </si>
  <si>
    <t>37,62*14,37</t>
  </si>
  <si>
    <t>84</t>
  </si>
  <si>
    <t>69311096</t>
  </si>
  <si>
    <t>geotextilie netkaná separační, filtrační, ochranná s převahou recyklovaných PES vláken 200g/m2</t>
  </si>
  <si>
    <t>2128814500</t>
  </si>
  <si>
    <t>540,599*1,155 'Přepočtené koeficientem množství</t>
  </si>
  <si>
    <t>85</t>
  </si>
  <si>
    <t>712391175</t>
  </si>
  <si>
    <t>Provedení povlakové krytiny střech plochých do 10° -ostatní práce připevnění izolace kotvícími pásky nebo úhelníky</t>
  </si>
  <si>
    <t>664197311</t>
  </si>
  <si>
    <t>https://podminky.urs.cz/item/CS_URS_2023_02/712391175</t>
  </si>
  <si>
    <t>vnitřní roh u atiky</t>
  </si>
  <si>
    <t>vnější roh u atiky</t>
  </si>
  <si>
    <t>(36,8+12,85)*2</t>
  </si>
  <si>
    <t>86</t>
  </si>
  <si>
    <t>13880016</t>
  </si>
  <si>
    <t>lišta L koutová vnitřní z poplastovaného plechu (PVC-P) rš 160mm</t>
  </si>
  <si>
    <t>702388623</t>
  </si>
  <si>
    <t>197,36*1,05 'Přepočtené koeficientem množství</t>
  </si>
  <si>
    <t>87</t>
  </si>
  <si>
    <t>55344005</t>
  </si>
  <si>
    <t>lišta L rohová vnější z poplastovaného plechu (PVC-P) rš 100mm</t>
  </si>
  <si>
    <t>-34258682</t>
  </si>
  <si>
    <t>88</t>
  </si>
  <si>
    <t>712963705</t>
  </si>
  <si>
    <t>Provedení povlakové krytiny střech fóliemi - ostatní práce překrytí spár fólií PVC přilepenou nebo přivařenou k podkladu rš 500 nebo 600 mm</t>
  </si>
  <si>
    <t>574463717</t>
  </si>
  <si>
    <t>https://podminky.urs.cz/item/CS_URS_2023_02/712963705</t>
  </si>
  <si>
    <t>89</t>
  </si>
  <si>
    <t>712964703</t>
  </si>
  <si>
    <t>Provedení povlakové krytiny střech fóliemi - ostatní práce zesílení koutů, rohů nebo hran fólií</t>
  </si>
  <si>
    <t>1423309543</t>
  </si>
  <si>
    <t>https://podminky.urs.cz/item/CS_URS_2023_02/712964703</t>
  </si>
  <si>
    <t>90</t>
  </si>
  <si>
    <t>28322023</t>
  </si>
  <si>
    <t>fólie hydroizolační střešní mPVC nevyztužená určená na detaily barevná tl 1,5mm</t>
  </si>
  <si>
    <t>-288140507</t>
  </si>
  <si>
    <t>197,36*0,6 'Přepočtené koeficientem množství</t>
  </si>
  <si>
    <t>91</t>
  </si>
  <si>
    <t>998712202</t>
  </si>
  <si>
    <t>Přesun hmot pro povlakové krytiny stanovený procentní sazbou (%) z ceny vodorovná dopravní vzdálenost do 50 m v objektech výšky přes 6 do 12 m</t>
  </si>
  <si>
    <t>%</t>
  </si>
  <si>
    <t>-232494326</t>
  </si>
  <si>
    <t>https://podminky.urs.cz/item/CS_URS_2023_02/998712202</t>
  </si>
  <si>
    <t>92</t>
  </si>
  <si>
    <t>998712292</t>
  </si>
  <si>
    <t>Přesun hmot pro povlakové krytiny stanovený procentní sazbou (%) z ceny Příplatek k cenám za zvětšený přesun přes vymezenou největší dopravní vzdálenost do 100 m</t>
  </si>
  <si>
    <t>1322460764</t>
  </si>
  <si>
    <t>https://podminky.urs.cz/item/CS_URS_2023_02/998712292</t>
  </si>
  <si>
    <t>713</t>
  </si>
  <si>
    <t>Izolace tepelné</t>
  </si>
  <si>
    <t>93</t>
  </si>
  <si>
    <t>713140861</t>
  </si>
  <si>
    <t>Odstranění tepelné izolace střech plochých z rohoží, pásů, dílců, desek, bloků nadstřešních izolací připevněných lepením z polystyrenu suchého, tloušťka izolace do 100 mm</t>
  </si>
  <si>
    <t>-1083009422</t>
  </si>
  <si>
    <t>https://podminky.urs.cz/item/CS_URS_2023_02/713140861</t>
  </si>
  <si>
    <t>(37,3+12,65)*2*0,4</t>
  </si>
  <si>
    <t>94</t>
  </si>
  <si>
    <t>713140863</t>
  </si>
  <si>
    <t>Odstranění tepelné izolace střech plochých z rohoží, pásů, dílců, desek, bloků nadstřešních izolací připevněných lepením z polystyrenu suchého, tloušťka izolace přes 100 mm</t>
  </si>
  <si>
    <t>1602369638</t>
  </si>
  <si>
    <t>https://podminky.urs.cz/item/CS_URS_2023_02/713140863</t>
  </si>
  <si>
    <t>střecha</t>
  </si>
  <si>
    <t>95</t>
  </si>
  <si>
    <t>713141152</t>
  </si>
  <si>
    <t>Montáž tepelné izolace střech plochých rohožemi, pásy, deskami, dílci, bloky (izolační materiál ve specifikaci) kladenými volně dvouvrstvá</t>
  </si>
  <si>
    <t>860154081</t>
  </si>
  <si>
    <t>https://podminky.urs.cz/item/CS_URS_2023_02/713141152</t>
  </si>
  <si>
    <t>36,18*12,85</t>
  </si>
  <si>
    <t>96</t>
  </si>
  <si>
    <t>28375914</t>
  </si>
  <si>
    <t>deska EPS 150 pro konstrukce s vysokým zatížením λ=0,035 tl 100mm</t>
  </si>
  <si>
    <t>-1522797123</t>
  </si>
  <si>
    <t>464,913*1,1 'Přepočtené koeficientem množství</t>
  </si>
  <si>
    <t>97</t>
  </si>
  <si>
    <t>28375991</t>
  </si>
  <si>
    <t>deska EPS 150 pro konstrukce s vysokým zatížením λ=0,035 tl 160mm</t>
  </si>
  <si>
    <t>1495943913</t>
  </si>
  <si>
    <t>98</t>
  </si>
  <si>
    <t>713141263</t>
  </si>
  <si>
    <t>Montáž tepelné izolace střech plochých mechanické přikotvení šrouby včetně dodávky šroubů, bez položení tepelné izolace tl. izolace přes 240 mm do betonu</t>
  </si>
  <si>
    <t>1834519634</t>
  </si>
  <si>
    <t>https://podminky.urs.cz/item/CS_URS_2023_02/713141263</t>
  </si>
  <si>
    <t>99</t>
  </si>
  <si>
    <t>998713202</t>
  </si>
  <si>
    <t>Přesun hmot pro izolace tepelné stanovený procentní sazbou (%) z ceny vodorovná dopravní vzdálenost do 50 m v objektech výšky přes 6 do 12 m</t>
  </si>
  <si>
    <t>1809830131</t>
  </si>
  <si>
    <t>https://podminky.urs.cz/item/CS_URS_2023_02/998713202</t>
  </si>
  <si>
    <t>100</t>
  </si>
  <si>
    <t>998713292</t>
  </si>
  <si>
    <t>Přesun hmot pro izolace tepelné stanovený procentní sazbou (%) z ceny Příplatek k cenám za zvětšený přesun přes vymezenou největší dopravní vzdálenost do 100 m</t>
  </si>
  <si>
    <t>-595589570</t>
  </si>
  <si>
    <t>https://podminky.urs.cz/item/CS_URS_2023_02/998713292</t>
  </si>
  <si>
    <t>721</t>
  </si>
  <si>
    <t>Zdravotechnika - vnitřní kanalizace</t>
  </si>
  <si>
    <t>101</t>
  </si>
  <si>
    <t>721210824</t>
  </si>
  <si>
    <t>Demontáž kanalizačního příslušenství střešních vtoků DN 150</t>
  </si>
  <si>
    <t>1712114681</t>
  </si>
  <si>
    <t>https://podminky.urs.cz/item/CS_URS_2023_02/721210824</t>
  </si>
  <si>
    <t>102</t>
  </si>
  <si>
    <t>721239114</t>
  </si>
  <si>
    <t>Střešní vtoky (vpusti) montáž střešních vtoků ostatních typů se svislým odtokem do DN 160</t>
  </si>
  <si>
    <t>238323701</t>
  </si>
  <si>
    <t>https://podminky.urs.cz/item/CS_URS_2023_02/721239114</t>
  </si>
  <si>
    <t>R1</t>
  </si>
  <si>
    <t>103</t>
  </si>
  <si>
    <t>56231223</t>
  </si>
  <si>
    <t>vtok střešní svislý s vyhříváním s přírubou pro PVC hydroizolaci pochůzných plochých střech DN 125</t>
  </si>
  <si>
    <t>-1879627273</t>
  </si>
  <si>
    <t>104</t>
  </si>
  <si>
    <t>998721202</t>
  </si>
  <si>
    <t>Přesun hmot pro vnitřní kanalizace stanovený procentní sazbou (%) z ceny vodorovná dopravní vzdálenost do 50 m v objektech výšky přes 6 do 12 m</t>
  </si>
  <si>
    <t>-1499341199</t>
  </si>
  <si>
    <t>https://podminky.urs.cz/item/CS_URS_2023_02/998721202</t>
  </si>
  <si>
    <t>105</t>
  </si>
  <si>
    <t>998721292</t>
  </si>
  <si>
    <t>Přesun hmot pro vnitřní kanalizace stanovený procentní sazbou (%) z ceny Příplatek k cenám za zvětšený přesun přes vymezenou největší dopravní vzdálenost do 100 m</t>
  </si>
  <si>
    <t>-1898756501</t>
  </si>
  <si>
    <t>https://podminky.urs.cz/item/CS_URS_2023_02/998721292</t>
  </si>
  <si>
    <t>761</t>
  </si>
  <si>
    <t>Konstrukce prosvětlovací</t>
  </si>
  <si>
    <t>106</t>
  </si>
  <si>
    <t>761611111</t>
  </si>
  <si>
    <t>Okna ze skleněných tvárnic zděné rozměr 190 x 190 x 80 mm bezbarvé lesklé dezén mřížka</t>
  </si>
  <si>
    <t>-1861585220</t>
  </si>
  <si>
    <t>https://podminky.urs.cz/item/CS_URS_2023_02/761611111</t>
  </si>
  <si>
    <t>(0,9*1,75)*4</t>
  </si>
  <si>
    <t>(0,9*0,7)*16</t>
  </si>
  <si>
    <t>(1,2*1,7)*8</t>
  </si>
  <si>
    <t>1,3*1,65</t>
  </si>
  <si>
    <t>1,34*1,67</t>
  </si>
  <si>
    <t>107</t>
  </si>
  <si>
    <t>998761201</t>
  </si>
  <si>
    <t>Přesun hmot pro konstrukce prosvětlovací stanovený procentní sazbou (%) z ceny vodorovná dopravní vzdálenost do 50 m v objektech výšky do 6 m</t>
  </si>
  <si>
    <t>187374619</t>
  </si>
  <si>
    <t>https://podminky.urs.cz/item/CS_URS_2023_02/998761201</t>
  </si>
  <si>
    <t>108</t>
  </si>
  <si>
    <t>998761292</t>
  </si>
  <si>
    <t>Přesun hmot pro konstrukce prosvětlovací stanovený procentní sazbou (%) z ceny Příplatek k cenám za zvětšený přesun přes vymezenou největší dopravní vzdálenost do 100 m</t>
  </si>
  <si>
    <t>2003760482</t>
  </si>
  <si>
    <t>https://podminky.urs.cz/item/CS_URS_2023_02/998761292</t>
  </si>
  <si>
    <t>762</t>
  </si>
  <si>
    <t>Konstrukce tesařské</t>
  </si>
  <si>
    <t>109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</si>
  <si>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</si>
  <si>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</si>
  <si>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-674777493</t>
  </si>
  <si>
    <t>https://podminky.urs.cz/item/CS_URS_2023_02/762341832</t>
  </si>
  <si>
    <t>110</t>
  </si>
  <si>
    <t>762361322</t>
  </si>
  <si>
    <t>Konstrukční vrstva pod klempířské prvky pro oplechování horních ploch zdí a nadezdívek (atik) z desek cementotřískových šroubovaných do podkladu, tloušťky desky 22 mm</t>
  </si>
  <si>
    <t>-72590897</t>
  </si>
  <si>
    <t>https://podminky.urs.cz/item/CS_URS_2023_02/762361322</t>
  </si>
  <si>
    <t>111</t>
  </si>
  <si>
    <t>762512811</t>
  </si>
  <si>
    <t>Demontáž konstrukce roštu podkladového</t>
  </si>
  <si>
    <t>42899300</t>
  </si>
  <si>
    <t>https://podminky.urs.cz/item/CS_URS_2023_02/762512811</t>
  </si>
  <si>
    <t>112</t>
  </si>
  <si>
    <t>998762202</t>
  </si>
  <si>
    <t>Přesun hmot pro konstrukce tesařské stanovený procentní sazbou (%) z ceny vodorovná dopravní vzdálenost do 50 m v objektech výšky přes 6 do 12 m</t>
  </si>
  <si>
    <t>1226150342</t>
  </si>
  <si>
    <t>https://podminky.urs.cz/item/CS_URS_2023_02/998762202</t>
  </si>
  <si>
    <t>113</t>
  </si>
  <si>
    <t>998762294</t>
  </si>
  <si>
    <t>Přesun hmot pro konstrukce tesařské stanovený procentní sazbou (%) z ceny Příplatek k cenám za zvětšený přesun přes vymezenou největší dopravní vzdálenost do 1000 m</t>
  </si>
  <si>
    <t>839951984</t>
  </si>
  <si>
    <t>https://podminky.urs.cz/item/CS_URS_2023_02/998762294</t>
  </si>
  <si>
    <t>763</t>
  </si>
  <si>
    <t>Konstrukce suché výstavby</t>
  </si>
  <si>
    <t>114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</si>
  <si>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</si>
  <si>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</si>
  <si>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-1448885065</t>
  </si>
  <si>
    <t>https://podminky.urs.cz/item/CS_URS_2023_02/763111314</t>
  </si>
  <si>
    <t>0,9*2,95</t>
  </si>
  <si>
    <t>m.č.1.06</t>
  </si>
  <si>
    <t>115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</si>
  <si>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</si>
  <si>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</si>
  <si>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-1523802421</t>
  </si>
  <si>
    <t>https://podminky.urs.cz/item/CS_URS_2023_02/763111323</t>
  </si>
  <si>
    <t>m.č.1.03a</t>
  </si>
  <si>
    <t>(1,15*2,95)*4</t>
  </si>
  <si>
    <t>m.č.2.02a</t>
  </si>
  <si>
    <t>(1,15*3)*2</t>
  </si>
  <si>
    <t>m.č.2.02b</t>
  </si>
  <si>
    <t>1,15*3</t>
  </si>
  <si>
    <t>116</t>
  </si>
  <si>
    <t>763111717</t>
  </si>
  <si>
    <t>Příčka ze sádrokartonových desek ostatní konstrukce a práce na příčkách ze sádrokartonových desek základní penetrační nátěr (oboustranný)</t>
  </si>
  <si>
    <t>439047833</t>
  </si>
  <si>
    <t>https://podminky.urs.cz/item/CS_URS_2023_02/763111717</t>
  </si>
  <si>
    <t>D1</t>
  </si>
  <si>
    <t>23,92</t>
  </si>
  <si>
    <t>26,775</t>
  </si>
  <si>
    <t>117</t>
  </si>
  <si>
    <t>763111751</t>
  </si>
  <si>
    <t>Příčka ze sádrokartonových desek Příplatek k cenám za plochu do 6 m2 jednotlivě</t>
  </si>
  <si>
    <t>-1589728470</t>
  </si>
  <si>
    <t>https://podminky.urs.cz/item/CS_URS_2023_02/763111751</t>
  </si>
  <si>
    <t>šachta VZT</t>
  </si>
  <si>
    <t>(0,725+0,465)*2</t>
  </si>
  <si>
    <t>(0,465+0,77+0,465)*2</t>
  </si>
  <si>
    <t>(0,705+0,465)*3</t>
  </si>
  <si>
    <t>(0,465+0,77+0,465)*3</t>
  </si>
  <si>
    <t>118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</si>
  <si>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</si>
  <si>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</si>
  <si>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1589217370</t>
  </si>
  <si>
    <t>https://podminky.urs.cz/item/CS_URS_2023_02/763113323</t>
  </si>
  <si>
    <t>119</t>
  </si>
  <si>
    <t>763121714</t>
  </si>
  <si>
    <t>Stěna předsazená ze sádrokartonových desek ostatní konstrukce a práce na předsazených stěnách ze sádrokartonových desek základní penetrační nátěr</t>
  </si>
  <si>
    <t>664240044</t>
  </si>
  <si>
    <t>https://podminky.urs.cz/item/CS_URS_2023_02/763121714</t>
  </si>
  <si>
    <t>120</t>
  </si>
  <si>
    <t>763131411</t>
  </si>
  <si>
    <t>Podhled ze sádrokartonových desek dvouvrstvá zavěšená spodní konstrukce z ocelových profilů CD, UD jednoduše opláštěná deskou standardní A, tl. 12,5 mm, bez izolace</t>
  </si>
  <si>
    <t>1683525774</t>
  </si>
  <si>
    <t>https://podminky.urs.cz/item/CS_URS_2024_02/763131411</t>
  </si>
  <si>
    <t>1,95*2,1</t>
  </si>
  <si>
    <t>121</t>
  </si>
  <si>
    <t>763131821</t>
  </si>
  <si>
    <t>Demontáž podhledu nebo samostatného požárního předělu ze sádrokartonových desek s nosnou konstrukcí dvouvrstvou z ocelových profilů, opláštění jednoduché</t>
  </si>
  <si>
    <t>1017649411</t>
  </si>
  <si>
    <t>https://podminky.urs.cz/item/CS_URS_2023_02/763131821</t>
  </si>
  <si>
    <t>122</t>
  </si>
  <si>
    <t>763164551</t>
  </si>
  <si>
    <t>Obklad konstrukcí sádrokartonovými deskami včetně ochranných úhelníků ve tvaru L rozvinuté šíře přes 0,8 m, opláštěný deskou standardní A, tl. 12,5 mm</t>
  </si>
  <si>
    <t>-745423546</t>
  </si>
  <si>
    <t>https://podminky.urs.cz/item/CS_URS_2024_02/763164551</t>
  </si>
  <si>
    <t>rozvod VZT  pouze v učebnách</t>
  </si>
  <si>
    <t>m.č.1.12</t>
  </si>
  <si>
    <t>(7,29+5)*(0,6*0,5)</t>
  </si>
  <si>
    <t>(8,56*2)*(0,6+0,5)</t>
  </si>
  <si>
    <t>m.č.133</t>
  </si>
  <si>
    <t>(8,62+6)*(0,6+0,5)</t>
  </si>
  <si>
    <t>8,62*(1+0,5)</t>
  </si>
  <si>
    <t>(7,65+6)*(0,6+0,5)</t>
  </si>
  <si>
    <t>7,65*(1,2+0,5)</t>
  </si>
  <si>
    <t>(11,86+5,99+11,85)*(1,2*0,5)</t>
  </si>
  <si>
    <t>(5,99+7,31+5,99)*(1,2+0,5)</t>
  </si>
  <si>
    <t>(4,48+6,28)*(0,6+0,5)</t>
  </si>
  <si>
    <t>4,48*(1*0,5)</t>
  </si>
  <si>
    <t>m.č.2.28</t>
  </si>
  <si>
    <t>(5,98+1,9)*(1+0,5)</t>
  </si>
  <si>
    <t>(5,98+4)*(0,6+0,5)</t>
  </si>
  <si>
    <t>123</t>
  </si>
  <si>
    <t>763181311</t>
  </si>
  <si>
    <t>Výplně otvorů konstrukcí ze sádrokartonových desek montáž zárubně kovové s konstrukcí jednokřídlové</t>
  </si>
  <si>
    <t>463701148</t>
  </si>
  <si>
    <t>https://podminky.urs.cz/item/CS_URS_2023_02/763181311</t>
  </si>
  <si>
    <t>124</t>
  </si>
  <si>
    <t>55331590</t>
  </si>
  <si>
    <t>zárubeň jednokřídlá ocelová pro sádrokartonové příčky tl stěny 75-100mm rozměru 800/1970, 2100mm</t>
  </si>
  <si>
    <t>1396204983</t>
  </si>
  <si>
    <t>125</t>
  </si>
  <si>
    <t>998763401</t>
  </si>
  <si>
    <t>Přesun hmot pro konstrukce montované z desek stanovený procentní sazbou (%) z ceny vodorovná dopravní vzdálenost do 50 m v objektech výšky do 6 m</t>
  </si>
  <si>
    <t>172543122</t>
  </si>
  <si>
    <t>https://podminky.urs.cz/item/CS_URS_2023_02/998763401</t>
  </si>
  <si>
    <t>126</t>
  </si>
  <si>
    <t>998763491</t>
  </si>
  <si>
    <t>Přesun hmot pro konstrukce montované z desek stanovený procentní sazbou (%) z ceny Příplatek k cenám za zvětšený přesun přes vymezenou dopravní vzdálenost do 100 m</t>
  </si>
  <si>
    <t>1888369035</t>
  </si>
  <si>
    <t>https://podminky.urs.cz/item/CS_URS_2023_02/998763491</t>
  </si>
  <si>
    <t>764</t>
  </si>
  <si>
    <t>Konstrukce klempířské</t>
  </si>
  <si>
    <t>127</t>
  </si>
  <si>
    <t>764002841</t>
  </si>
  <si>
    <t>Demontáž klempířských konstrukcí oplechování horních ploch zdí a nadezdívek do suti</t>
  </si>
  <si>
    <t>926405214</t>
  </si>
  <si>
    <t>https://podminky.urs.cz/item/CS_URS_2023_02/764002841</t>
  </si>
  <si>
    <t>(37,3+12,65)*2</t>
  </si>
  <si>
    <t>128</t>
  </si>
  <si>
    <t>764002851</t>
  </si>
  <si>
    <t>Demontáž klempířských konstrukcí oplechování parapetů do suti</t>
  </si>
  <si>
    <t>-730746577</t>
  </si>
  <si>
    <t>https://podminky.urs.cz/item/CS_URS_2023_02/764002851</t>
  </si>
  <si>
    <t>129</t>
  </si>
  <si>
    <t>764212401</t>
  </si>
  <si>
    <t>Oplechování střešních prvků z pozinkovaného plechu střešního prvku závětrnou lištou rš 160 mm</t>
  </si>
  <si>
    <t>-1873001102</t>
  </si>
  <si>
    <t>https://podminky.urs.cz/item/CS_URS_2023_02/764212401</t>
  </si>
  <si>
    <t>K03</t>
  </si>
  <si>
    <t>8,8</t>
  </si>
  <si>
    <t>130</t>
  </si>
  <si>
    <t>764212402</t>
  </si>
  <si>
    <t>Oplechování střešních prvků z pozinkovaného plechu prostup VZT - límec rš 200 mm</t>
  </si>
  <si>
    <t>-2063428891</t>
  </si>
  <si>
    <t>https://podminky.urs.cz/item/CS_URS_2023_02/764212402</t>
  </si>
  <si>
    <t>K04a</t>
  </si>
  <si>
    <t>1*8</t>
  </si>
  <si>
    <t>K05a</t>
  </si>
  <si>
    <t>1*6</t>
  </si>
  <si>
    <t>131</t>
  </si>
  <si>
    <t>764212407</t>
  </si>
  <si>
    <t>Oplechování střešních prvků z pozinkovaného plechu prostup VZT rš 670 mm</t>
  </si>
  <si>
    <t>231805455</t>
  </si>
  <si>
    <t>https://podminky.urs.cz/item/CS_URS_2023_02/764212407</t>
  </si>
  <si>
    <t>K04b</t>
  </si>
  <si>
    <t>K05b</t>
  </si>
  <si>
    <t>132</t>
  </si>
  <si>
    <t>764212419</t>
  </si>
  <si>
    <t>Oplechování střešních prvků z pozinkovaného plechu prostupu VZT rš 840 mm</t>
  </si>
  <si>
    <t>299886423</t>
  </si>
  <si>
    <t>https://podminky.urs.cz/item/CS_URS_2023_02/764212419</t>
  </si>
  <si>
    <t>K04c</t>
  </si>
  <si>
    <t>133</t>
  </si>
  <si>
    <t>764212631</t>
  </si>
  <si>
    <t>Oplechování prostupu VZT z pozinkovaného plechu s povrchovou úpravou oplechování prostupu VZT rš 50 mm</t>
  </si>
  <si>
    <t>159660072</t>
  </si>
  <si>
    <t>https://podminky.urs.cz/item/CS_URS_2023_02/764212631</t>
  </si>
  <si>
    <t>K04d</t>
  </si>
  <si>
    <t>K05c</t>
  </si>
  <si>
    <t>134</t>
  </si>
  <si>
    <t>764214604</t>
  </si>
  <si>
    <t>Oplechování horních ploch zdí a nadezdívek (atik) z pozinkovaného plechu s povrchovou úpravou mechanicky kotvené rš 330 mm</t>
  </si>
  <si>
    <t>1693951928</t>
  </si>
  <si>
    <t>https://podminky.urs.cz/item/CS_URS_2023_02/764214604</t>
  </si>
  <si>
    <t>K01a</t>
  </si>
  <si>
    <t>74,6</t>
  </si>
  <si>
    <t>135</t>
  </si>
  <si>
    <t>764214605</t>
  </si>
  <si>
    <t>Oplechování horních ploch zdí a nadezdívek (atik) z pozinkovaného plechu s povrchovou úpravou mechanicky kotvené rš 400 mm</t>
  </si>
  <si>
    <t>-1558547451</t>
  </si>
  <si>
    <t>https://podminky.urs.cz/item/CS_URS_2023_02/764214605</t>
  </si>
  <si>
    <t>K02a</t>
  </si>
  <si>
    <t>136</t>
  </si>
  <si>
    <t>764216402</t>
  </si>
  <si>
    <t>Oplechování parapetů z pozinkovaného plechu rovných mechanicky kotvené, bez rohů rš 200 mm</t>
  </si>
  <si>
    <t>990529040</t>
  </si>
  <si>
    <t>https://podminky.urs.cz/item/CS_URS_2023_02/764216402</t>
  </si>
  <si>
    <t>K06</t>
  </si>
  <si>
    <t>137</t>
  </si>
  <si>
    <t>764216603</t>
  </si>
  <si>
    <t>Oplechování parapetů z pozinkovaného plechu s povrchovou úpravou rovných mechanicky kotvené, bez rohů rš 250 mm</t>
  </si>
  <si>
    <t>868873318</t>
  </si>
  <si>
    <t>https://podminky.urs.cz/item/CS_URS_2023_02/764216603</t>
  </si>
  <si>
    <t>K07</t>
  </si>
  <si>
    <t>3,8</t>
  </si>
  <si>
    <t>138</t>
  </si>
  <si>
    <t>998764202</t>
  </si>
  <si>
    <t>Přesun hmot pro konstrukce klempířské stanovený procentní sazbou (%) z ceny vodorovná dopravní vzdálenost do 50 m v objektech výšky přes 6 do 12 m</t>
  </si>
  <si>
    <t>1521921803</t>
  </si>
  <si>
    <t>https://podminky.urs.cz/item/CS_URS_2023_02/998764202</t>
  </si>
  <si>
    <t>139</t>
  </si>
  <si>
    <t>998764292</t>
  </si>
  <si>
    <t>Přesun hmot pro konstrukce klempířské stanovený procentní sazbou (%) z ceny Příplatek k cenám za zvětšený přesun přes vymezenou největší dopravní vzdálenost do 100 m</t>
  </si>
  <si>
    <t>-991250065</t>
  </si>
  <si>
    <t>https://podminky.urs.cz/item/CS_URS_2023_02/998764292</t>
  </si>
  <si>
    <t>766</t>
  </si>
  <si>
    <t>Konstrukce truhlářské</t>
  </si>
  <si>
    <t>140</t>
  </si>
  <si>
    <t>766441811</t>
  </si>
  <si>
    <t>Demontáž parapetních desek dřevěných nebo plastových šířky do 300 mm, délky do 1000 mm</t>
  </si>
  <si>
    <t>371132412</t>
  </si>
  <si>
    <t>https://podminky.urs.cz/item/CS_URS_2023_02/766441811</t>
  </si>
  <si>
    <t>m.č.1.03</t>
  </si>
  <si>
    <t>0,88+0,9</t>
  </si>
  <si>
    <t>0,88</t>
  </si>
  <si>
    <t>0,9</t>
  </si>
  <si>
    <t>m.č.2.02</t>
  </si>
  <si>
    <t>0,9+0,9</t>
  </si>
  <si>
    <t>141</t>
  </si>
  <si>
    <t>766441821</t>
  </si>
  <si>
    <t>Demontáž parapetních desek dřevěných nebo plastových šířky do 300 mm, délky přes 1000 do 2000 mm</t>
  </si>
  <si>
    <t>680499786</t>
  </si>
  <si>
    <t>https://podminky.urs.cz/item/CS_URS_2023_02/766441821</t>
  </si>
  <si>
    <t>parapety vybouraných oken</t>
  </si>
  <si>
    <t>5,56+1,16+1,17+1,18+1,16</t>
  </si>
  <si>
    <t>1,16+1,3</t>
  </si>
  <si>
    <t>1,17</t>
  </si>
  <si>
    <t>1,18</t>
  </si>
  <si>
    <t>1,16+1,32</t>
  </si>
  <si>
    <t>1,32</t>
  </si>
  <si>
    <t>1,3</t>
  </si>
  <si>
    <t>1,2+1,2+1,2+1,2</t>
  </si>
  <si>
    <t>1,2+1,34</t>
  </si>
  <si>
    <t>1,2</t>
  </si>
  <si>
    <t>1,34</t>
  </si>
  <si>
    <t>142</t>
  </si>
  <si>
    <t>766622116</t>
  </si>
  <si>
    <t>Montáž oken plastových včetně montáže rámu plochy přes 1 m2 pevných do zdiva, výšky přes 1,5 do 2,5 m</t>
  </si>
  <si>
    <t>993029614</t>
  </si>
  <si>
    <t>https://podminky.urs.cz/item/CS_URS_2023_02/766622116</t>
  </si>
  <si>
    <t>O1</t>
  </si>
  <si>
    <t>1,75*3,76</t>
  </si>
  <si>
    <t>143</t>
  </si>
  <si>
    <t>61140045</t>
  </si>
  <si>
    <t>okno plastové s fixním zasklením dvojsklo přes plochu 1m2 v 1,5-2,5m</t>
  </si>
  <si>
    <t>54301940</t>
  </si>
  <si>
    <t>144</t>
  </si>
  <si>
    <t>766660001</t>
  </si>
  <si>
    <t>Montáž dveřních křídel dřevěných nebo plastových otevíravých do ocelové zárubně povrchově upravených jednokřídlových, šířky do 800 mm</t>
  </si>
  <si>
    <t>814665452</t>
  </si>
  <si>
    <t>https://podminky.urs.cz/item/CS_URS_2023_02/766660001</t>
  </si>
  <si>
    <t>D3</t>
  </si>
  <si>
    <t>D5</t>
  </si>
  <si>
    <t>145</t>
  </si>
  <si>
    <t>61162074</t>
  </si>
  <si>
    <t>dveře jednokřídlé voštinové povrch laminátový plné 800x1970-2100mm</t>
  </si>
  <si>
    <t>-849276383</t>
  </si>
  <si>
    <t>146</t>
  </si>
  <si>
    <t>61162073</t>
  </si>
  <si>
    <t>dveře jednokřídlé voštinové povrch laminátový plné 700x1970-2100mm</t>
  </si>
  <si>
    <t>284950550</t>
  </si>
  <si>
    <t>147</t>
  </si>
  <si>
    <t>61161009</t>
  </si>
  <si>
    <t>dveře jednokřídlé voštinové povrch lakovaný částečně prosklené 900x1970-2100mm</t>
  </si>
  <si>
    <t>1755461509</t>
  </si>
  <si>
    <t>148</t>
  </si>
  <si>
    <t>766660021</t>
  </si>
  <si>
    <t>Montáž dveřních křídel dřevěných nebo plastových otevíravých do ocelové zárubně protipožárních jednokřídlových, šířky do 800 mm</t>
  </si>
  <si>
    <t>-1179330038</t>
  </si>
  <si>
    <t>https://podminky.urs.cz/item/CS_URS_2023_02/766660021</t>
  </si>
  <si>
    <t>D6</t>
  </si>
  <si>
    <t>D7</t>
  </si>
  <si>
    <t>D4</t>
  </si>
  <si>
    <t>149</t>
  </si>
  <si>
    <t>61165339</t>
  </si>
  <si>
    <t>dveře jednokřídlé dřevotřískové protipožární EI (EW) 30 D3 povrch lakovaný plné 800x1970-2100mm</t>
  </si>
  <si>
    <t>-1660531987</t>
  </si>
  <si>
    <t>150</t>
  </si>
  <si>
    <t>61161025</t>
  </si>
  <si>
    <t>dveře jednokřídlé dřevotřískové protipožární EI (EW) 30 D3 povrch lakovaný plné 700x1970-2100mm</t>
  </si>
  <si>
    <t>1292567754</t>
  </si>
  <si>
    <t>151</t>
  </si>
  <si>
    <t>61161024</t>
  </si>
  <si>
    <t>dveře jednokřídlé dřevotřískové protipožární EI (EW) 30 D3 povrch lakovaný plné 600x1970-2100mm</t>
  </si>
  <si>
    <t>1908647590</t>
  </si>
  <si>
    <t>152</t>
  </si>
  <si>
    <t>61162038</t>
  </si>
  <si>
    <t>dveře jednokřídlé dřevotřískové protipožární EI (EW) 30 D3 povrch fóliový prosklené 800x1970-2100mm</t>
  </si>
  <si>
    <t>-488761361</t>
  </si>
  <si>
    <t>153</t>
  </si>
  <si>
    <t>61162039</t>
  </si>
  <si>
    <t>dveře jednokřídlé dřevotřískové protipožární EI (EW) 30 D3 povrch fóliový prosklené 900x1970-2100mm</t>
  </si>
  <si>
    <t>-1404722950</t>
  </si>
  <si>
    <t>154</t>
  </si>
  <si>
    <t>766660022</t>
  </si>
  <si>
    <t>Montáž dveřních křídel dřevěných nebo plastových otevíravých do ocelové zárubně protipožárních jednokřídlových, šířky přes 800 mm</t>
  </si>
  <si>
    <t>1522488068</t>
  </si>
  <si>
    <t>https://podminky.urs.cz/item/CS_URS_2023_02/766660022</t>
  </si>
  <si>
    <t>155</t>
  </si>
  <si>
    <t>61165340</t>
  </si>
  <si>
    <t>dveře jednokřídlé dřevotřískové protipožární EI (EW) 30 D3 povrch lakovaný plné 900x1970-2100mm</t>
  </si>
  <si>
    <t>-370110259</t>
  </si>
  <si>
    <t>156</t>
  </si>
  <si>
    <t>766660461</t>
  </si>
  <si>
    <t>Montáž dveřních křídel dřevěných nebo plastových vchodových dveří včetně rámu do zdiva dvoukřídlových s nadsvětlíkem</t>
  </si>
  <si>
    <t>-1982258008</t>
  </si>
  <si>
    <t>https://podminky.urs.cz/item/CS_URS_2023_02/766660461</t>
  </si>
  <si>
    <t>157</t>
  </si>
  <si>
    <t>61140511</t>
  </si>
  <si>
    <t>dveře dvoukřídlé plastové prosklené max rozměru otvoru 4,84m2 bezpečnostní třídy RC2_x000D_
Rám plast 5komorový v bílé barvě RAL 9010, otevíravé,sklopné,i zolační dvojsklo 4/16Ar/4,_x000D_
souč.prostupu tepla Uo=max. 1,2W/m2K,vzduchová neprůzvučnost min.30 dB</t>
  </si>
  <si>
    <t>-121297717</t>
  </si>
  <si>
    <t>2,6*1,8</t>
  </si>
  <si>
    <t>158</t>
  </si>
  <si>
    <t>766660729</t>
  </si>
  <si>
    <t>Montáž dveřních doplňků dveřního kování interiérového štítku s klikou</t>
  </si>
  <si>
    <t>-1265250321</t>
  </si>
  <si>
    <t>https://podminky.urs.cz/item/CS_URS_2023_02/766660729</t>
  </si>
  <si>
    <t>159</t>
  </si>
  <si>
    <t>54914123</t>
  </si>
  <si>
    <t>kování rozetové klika/klika</t>
  </si>
  <si>
    <t>-515280310</t>
  </si>
  <si>
    <t>160</t>
  </si>
  <si>
    <t>766660734</t>
  </si>
  <si>
    <t>Montáž dveřních doplňků dveřního kování bezpečnostního panikového kování</t>
  </si>
  <si>
    <t>-1200984954</t>
  </si>
  <si>
    <t>https://podminky.urs.cz/item/CS_URS_2023_02/766660734</t>
  </si>
  <si>
    <t>m.č.1.03a - stávající dvojkřídlé dveře</t>
  </si>
  <si>
    <t>161</t>
  </si>
  <si>
    <t>54914136</t>
  </si>
  <si>
    <t>kování panikové madlo/klika</t>
  </si>
  <si>
    <t>-21559170</t>
  </si>
  <si>
    <t>162</t>
  </si>
  <si>
    <t>766662811</t>
  </si>
  <si>
    <t>Demontáž dveřních konstrukcí prahů dveří jednokřídlových</t>
  </si>
  <si>
    <t>2068217312</t>
  </si>
  <si>
    <t>https://podminky.urs.cz/item/CS_URS_2023_02/766662811</t>
  </si>
  <si>
    <t>m.č.1.07</t>
  </si>
  <si>
    <t>m.č.1.08</t>
  </si>
  <si>
    <t>m.č.1.20</t>
  </si>
  <si>
    <t>m.č.1.25</t>
  </si>
  <si>
    <t>m.č.2.06</t>
  </si>
  <si>
    <t>m.č.2.19</t>
  </si>
  <si>
    <t>m.č.2.24</t>
  </si>
  <si>
    <t>163</t>
  </si>
  <si>
    <t>766662812</t>
  </si>
  <si>
    <t>Demontáž dveřních konstrukcí í prahů dveří dvoukřídlových</t>
  </si>
  <si>
    <t>-1942901710</t>
  </si>
  <si>
    <t>https://podminky.urs.cz/item/CS_URS_2023_02/766662812</t>
  </si>
  <si>
    <t>m.č.112</t>
  </si>
  <si>
    <t>164</t>
  </si>
  <si>
    <t>766691914</t>
  </si>
  <si>
    <t>Ostatní práce vyvěšení nebo zavěšení křídel dřevěných dveřních, plochy do 2 m2</t>
  </si>
  <si>
    <t>738833989</t>
  </si>
  <si>
    <t>https://podminky.urs.cz/item/CS_URS_2023_02/766691914</t>
  </si>
  <si>
    <t>vyvěšení dveřních křídel</t>
  </si>
  <si>
    <t>165</t>
  </si>
  <si>
    <t>766694116</t>
  </si>
  <si>
    <t>Montáž ostatních truhlářských konstrukcí parapetních desek dřevěných nebo plastových šířky do 300 mm</t>
  </si>
  <si>
    <t>1578054154</t>
  </si>
  <si>
    <t>https://podminky.urs.cz/item/CS_URS_2023_02/766694116</t>
  </si>
  <si>
    <t>T1</t>
  </si>
  <si>
    <t>3,76</t>
  </si>
  <si>
    <t>166</t>
  </si>
  <si>
    <t>60794101</t>
  </si>
  <si>
    <t>parapet dřevotřískový vnitřní povrch laminátový š 200mm</t>
  </si>
  <si>
    <t>-1323835770</t>
  </si>
  <si>
    <t>3,76*1,1 'Přepočtené koeficientem množství</t>
  </si>
  <si>
    <t>167</t>
  </si>
  <si>
    <t>766695213</t>
  </si>
  <si>
    <t>Montáž ostatních truhlářských konstrukcí prahů dveří jednokřídlových, šířky přes 100 mm</t>
  </si>
  <si>
    <t>-1000843061</t>
  </si>
  <si>
    <t>https://podminky.urs.cz/item/CS_URS_2023_02/766695213</t>
  </si>
  <si>
    <t>168</t>
  </si>
  <si>
    <t>61187121</t>
  </si>
  <si>
    <t>práh dveřní dřevěný dubový tl 20mm dl 620mm š 150mm</t>
  </si>
  <si>
    <t>1290534503</t>
  </si>
  <si>
    <t>169</t>
  </si>
  <si>
    <t>61187161</t>
  </si>
  <si>
    <t>práh dveřní dřevěný dubový tl 20mm dl 820mm š 150mm</t>
  </si>
  <si>
    <t>529276975</t>
  </si>
  <si>
    <t>170</t>
  </si>
  <si>
    <t>61187141</t>
  </si>
  <si>
    <t>práh dveřní dřevěný dubový tl 20mm dl 720mm š 150mm</t>
  </si>
  <si>
    <t>CS ÚRS 2022 01</t>
  </si>
  <si>
    <t>463352801</t>
  </si>
  <si>
    <t>171</t>
  </si>
  <si>
    <t>61187181</t>
  </si>
  <si>
    <t>práh dveřní dřevěný dubový tl 20mm dl 920mm š 150mm</t>
  </si>
  <si>
    <t>-1550618271</t>
  </si>
  <si>
    <t>172</t>
  </si>
  <si>
    <t>998766201</t>
  </si>
  <si>
    <t>Přesun hmot pro konstrukce truhlářské stanovený procentní sazbou (%) z ceny vodorovná dopravní vzdálenost do 50 m v objektech výšky do 6 m</t>
  </si>
  <si>
    <t>-1846561767</t>
  </si>
  <si>
    <t>https://podminky.urs.cz/item/CS_URS_2023_02/998766201</t>
  </si>
  <si>
    <t>173</t>
  </si>
  <si>
    <t>998766292</t>
  </si>
  <si>
    <t>Přesun hmot pro konstrukce truhlářské stanovený procentní sazbou (%) z ceny Příplatek k cenám za zvětšený přesun přes vymezenou největší dopravní vzdálenost do 100 m</t>
  </si>
  <si>
    <t>-828588260</t>
  </si>
  <si>
    <t>https://podminky.urs.cz/item/CS_URS_2023_02/998766292</t>
  </si>
  <si>
    <t>767</t>
  </si>
  <si>
    <t>Konstrukce zámečnické</t>
  </si>
  <si>
    <t>174</t>
  </si>
  <si>
    <t>767620251</t>
  </si>
  <si>
    <t>Montáž oken s izolačními skly z hliníkových nebo ocelových profilů na polyuretanovou pěnu s dvojskly otevíravých do zdiva, plochy do 0,6 m2</t>
  </si>
  <si>
    <t>1011942136</t>
  </si>
  <si>
    <t>https://podminky.urs.cz/item/CS_URS_2023_02/767620251</t>
  </si>
  <si>
    <t>(0,68*0,58)*4</t>
  </si>
  <si>
    <t>(0,58*0,39)*16</t>
  </si>
  <si>
    <t>(0,775*0,58)*8</t>
  </si>
  <si>
    <t>175</t>
  </si>
  <si>
    <t>55341008</t>
  </si>
  <si>
    <t>okno ocelové otevíravé/sklopné dvojsklo do plochy 1m2,souč.prostupu tepla Uo=max. 3,0W/m2K,vzduchová neprůzvučnost min.30-45 dB_x000D_
Rám okna jekl 50x50x1,5mm,povrchová úprava bílá RAL 9010_x000D_
kování: typizované ocelové,celoobvodové, pro sklopné okno s aretací polohy,okenní mechanický otvírač pákový/klikový</t>
  </si>
  <si>
    <t>-50938802</t>
  </si>
  <si>
    <t>176</t>
  </si>
  <si>
    <t>13010420</t>
  </si>
  <si>
    <t>úhelník ocelový rovnostranný jakost S235JR (11 375) 50x50x5mm</t>
  </si>
  <si>
    <t>1754757210</t>
  </si>
  <si>
    <t>0,066*1,05 'Přepočtené koeficientem množství</t>
  </si>
  <si>
    <t>177</t>
  </si>
  <si>
    <t>767995112</t>
  </si>
  <si>
    <t>Montáž ostatních atypických zámečnických konstrukcí hmotnosti přes 5 do 10 kg</t>
  </si>
  <si>
    <t>kg</t>
  </si>
  <si>
    <t>918238832</t>
  </si>
  <si>
    <t>https://podminky.urs.cz/item/CS_URS_2023_02/767995112</t>
  </si>
  <si>
    <t>plechy a výztuhy</t>
  </si>
  <si>
    <t>PA2</t>
  </si>
  <si>
    <t>(0,54*16,956)*2</t>
  </si>
  <si>
    <t>PA4</t>
  </si>
  <si>
    <t>PA5</t>
  </si>
  <si>
    <t>(0,45*16,956)*2</t>
  </si>
  <si>
    <t>178</t>
  </si>
  <si>
    <t>13515113</t>
  </si>
  <si>
    <t>ocel široká jakost S235JR 180x12mm</t>
  </si>
  <si>
    <t>1393598255</t>
  </si>
  <si>
    <t>(0,54*0,016956)*2</t>
  </si>
  <si>
    <t>(0,45*0,016956)*2</t>
  </si>
  <si>
    <t>PA1</t>
  </si>
  <si>
    <t>(0,6*0,016956)*2</t>
  </si>
  <si>
    <t>PA3</t>
  </si>
  <si>
    <t>PA6</t>
  </si>
  <si>
    <t>(0,74*0,016956)*2</t>
  </si>
  <si>
    <t>0,116*1,05 'Přepočtené koeficientem množství</t>
  </si>
  <si>
    <t>179</t>
  </si>
  <si>
    <t>767995113</t>
  </si>
  <si>
    <t>Montáž ostatních atypických zámečnických konstrukcí hmotnosti přes 10 do 20 kg</t>
  </si>
  <si>
    <t>-1406641915</t>
  </si>
  <si>
    <t>https://podminky.urs.cz/item/CS_URS_2023_02/767995113</t>
  </si>
  <si>
    <t>ocelové překlady</t>
  </si>
  <si>
    <t>PR1</t>
  </si>
  <si>
    <t>(0,84*21,62)*4</t>
  </si>
  <si>
    <t>PR2</t>
  </si>
  <si>
    <t>(0,54*21,64)*4</t>
  </si>
  <si>
    <t>PR3</t>
  </si>
  <si>
    <t>PR4</t>
  </si>
  <si>
    <t>(0,54*21,62)*4</t>
  </si>
  <si>
    <t>PR5</t>
  </si>
  <si>
    <t>(0,69*21,62)*4</t>
  </si>
  <si>
    <t>PR6</t>
  </si>
  <si>
    <t>(0,74*21,62)*4</t>
  </si>
  <si>
    <t>PR7</t>
  </si>
  <si>
    <t>(0,75*27,44)*4</t>
  </si>
  <si>
    <t>(0,6*16,956)*2</t>
  </si>
  <si>
    <t>(0,74*16,956)*2</t>
  </si>
  <si>
    <t>180</t>
  </si>
  <si>
    <t>13011070</t>
  </si>
  <si>
    <t>úhelník ocelový rovnostranný jakost S235JR (11 375) 120x120x12mm</t>
  </si>
  <si>
    <t>-684490206</t>
  </si>
  <si>
    <t>(0,84*0,02162)*4</t>
  </si>
  <si>
    <t>(0,54*0,02164)*4</t>
  </si>
  <si>
    <t>(0,54*0,02162)*4</t>
  </si>
  <si>
    <t>(0,69*0,02162)*4</t>
  </si>
  <si>
    <t>(0,74*0,02162)*4</t>
  </si>
  <si>
    <t>0,364*1,05 'Přepočtené koeficientem množství</t>
  </si>
  <si>
    <t>181</t>
  </si>
  <si>
    <t>13431006</t>
  </si>
  <si>
    <t>úhelník ocelový rovnostranný jakost S235JR (11 375) 150x150x12mm</t>
  </si>
  <si>
    <t>1014732771</t>
  </si>
  <si>
    <t>(0,75*0,02744)*4</t>
  </si>
  <si>
    <t>0,082*1,05 'Přepočtené koeficientem množství</t>
  </si>
  <si>
    <t>182</t>
  </si>
  <si>
    <t>998767201</t>
  </si>
  <si>
    <t>Přesun hmot pro zámečnické konstrukce stanovený procentní sazbou (%) z ceny vodorovná dopravní vzdálenost do 50 m v objektech výšky do 6 m</t>
  </si>
  <si>
    <t>1478926678</t>
  </si>
  <si>
    <t>https://podminky.urs.cz/item/CS_URS_2023_02/998767201</t>
  </si>
  <si>
    <t>183</t>
  </si>
  <si>
    <t>998767292</t>
  </si>
  <si>
    <t>Přesun hmot pro zámečnické konstrukce stanovený procentní sazbou (%) z ceny Příplatek k cenám za zvětšený přesun přes vymezenou největší dopravní vzdálenost do 100 m</t>
  </si>
  <si>
    <t>-1190978298</t>
  </si>
  <si>
    <t>https://podminky.urs.cz/item/CS_URS_2023_02/998767292</t>
  </si>
  <si>
    <t>776</t>
  </si>
  <si>
    <t>Podlahy povlakové</t>
  </si>
  <si>
    <t>184</t>
  </si>
  <si>
    <t>776111126</t>
  </si>
  <si>
    <t>Příprava podkladu broušení schodišť stávajícího podkladu pro odstranění lepidla (po starých krytinách)</t>
  </si>
  <si>
    <t>-467539655</t>
  </si>
  <si>
    <t>https://podminky.urs.cz/item/CS_URS_2023_02/776111126</t>
  </si>
  <si>
    <t>17,2</t>
  </si>
  <si>
    <t>m.č.1.11</t>
  </si>
  <si>
    <t>15,5</t>
  </si>
  <si>
    <t>48,4</t>
  </si>
  <si>
    <t>7,1</t>
  </si>
  <si>
    <t>9,2</t>
  </si>
  <si>
    <t>2,9</t>
  </si>
  <si>
    <t>7,2</t>
  </si>
  <si>
    <t>15,6</t>
  </si>
  <si>
    <t>54,2</t>
  </si>
  <si>
    <t>48,3</t>
  </si>
  <si>
    <t>16,9</t>
  </si>
  <si>
    <t>15,7</t>
  </si>
  <si>
    <t>74,7</t>
  </si>
  <si>
    <t>7,4</t>
  </si>
  <si>
    <t>8,7</t>
  </si>
  <si>
    <t>1,4</t>
  </si>
  <si>
    <t>45,6</t>
  </si>
  <si>
    <t>7,5</t>
  </si>
  <si>
    <t>28,4</t>
  </si>
  <si>
    <t>11,3</t>
  </si>
  <si>
    <t>25,6</t>
  </si>
  <si>
    <t>m.č.2.32</t>
  </si>
  <si>
    <t>m.č.2.33</t>
  </si>
  <si>
    <t>185</t>
  </si>
  <si>
    <t>776111311</t>
  </si>
  <si>
    <t>Příprava podkladu vysátí podlah</t>
  </si>
  <si>
    <t>-881942364</t>
  </si>
  <si>
    <t>https://podminky.urs.cz/item/CS_URS_2023_02/776111311</t>
  </si>
  <si>
    <t>186</t>
  </si>
  <si>
    <t>776121112</t>
  </si>
  <si>
    <t>Příprava podkladu penetrace vodou ředitelná podlah</t>
  </si>
  <si>
    <t>-1540304438</t>
  </si>
  <si>
    <t>https://podminky.urs.cz/item/CS_URS_2023_02/776121112</t>
  </si>
  <si>
    <t>187</t>
  </si>
  <si>
    <t>776141111</t>
  </si>
  <si>
    <t>Příprava podkladu vyrovnání samonivelační stěrkou podlah min.pevnosti 20 MPa, tloušťky do 3 mm</t>
  </si>
  <si>
    <t>1857136342</t>
  </si>
  <si>
    <t>https://podminky.urs.cz/item/CS_URS_2023_02/776141111</t>
  </si>
  <si>
    <t>188</t>
  </si>
  <si>
    <t>776201812</t>
  </si>
  <si>
    <t>Demontáž povlakových podlahovin lepených ručně s podložkou</t>
  </si>
  <si>
    <t>811194390</t>
  </si>
  <si>
    <t>https://podminky.urs.cz/item/CS_URS_2023_02/776201812</t>
  </si>
  <si>
    <t>189</t>
  </si>
  <si>
    <t>776211111</t>
  </si>
  <si>
    <t>Montáž textilních podlahovin lepením pásů standardních</t>
  </si>
  <si>
    <t>1477317151</t>
  </si>
  <si>
    <t>https://podminky.urs.cz/item/CS_URS_2023_02/776211111</t>
  </si>
  <si>
    <t>190</t>
  </si>
  <si>
    <t>69751060</t>
  </si>
  <si>
    <t>koberec zátěžový vpichovaný role š 2m, vlákno 100% PA, hm 540g/m2, R ≤ 100MΩ, zátěž 33, útlum 21dB, hořlavost Bfl S1</t>
  </si>
  <si>
    <t>-81968743</t>
  </si>
  <si>
    <t>379,2*1,1 'Přepočtené koeficientem množství</t>
  </si>
  <si>
    <t>191</t>
  </si>
  <si>
    <t>776251111</t>
  </si>
  <si>
    <t>Montáž podlahovin z přírodního linolea (marmolea) lepením standardním lepidlem z pásů standardních</t>
  </si>
  <si>
    <t>1326226422</t>
  </si>
  <si>
    <t>https://podminky.urs.cz/item/CS_URS_2023_02/776251111</t>
  </si>
  <si>
    <t>192</t>
  </si>
  <si>
    <t>60756140</t>
  </si>
  <si>
    <t>linoleum přírodní tl 2,5mm, hořlavost Cfl-s1, smykové tření µ ≥0,5, třída zátěže 34/43</t>
  </si>
  <si>
    <t>1034266160</t>
  </si>
  <si>
    <t>298*1,1 'Přepočtené koeficientem množství</t>
  </si>
  <si>
    <t>193</t>
  </si>
  <si>
    <t>776410811</t>
  </si>
  <si>
    <t>Demontáž soklíků nebo lišt pryžových nebo plastových</t>
  </si>
  <si>
    <t>-1037083830</t>
  </si>
  <si>
    <t>https://podminky.urs.cz/item/CS_URS_2023_02/776410811</t>
  </si>
  <si>
    <t>(0,83+1,23)*2</t>
  </si>
  <si>
    <t>(0,75+0,83)*2</t>
  </si>
  <si>
    <t>(2,35+4,75)*2</t>
  </si>
  <si>
    <t>(3,31+4,75)*2</t>
  </si>
  <si>
    <t>(7,67+6)*2</t>
  </si>
  <si>
    <t>(8,56+6)*2</t>
  </si>
  <si>
    <t>(1,05+1,95)*2</t>
  </si>
  <si>
    <t>(1,55+4,75)*2</t>
  </si>
  <si>
    <t>(1,05+2,6)*2</t>
  </si>
  <si>
    <t>(1,95+4,75)*2</t>
  </si>
  <si>
    <t>(2,5+1,75)*2</t>
  </si>
  <si>
    <t>(0,98+2)*2</t>
  </si>
  <si>
    <t>(1,7+2,5)*2</t>
  </si>
  <si>
    <t>(1,58+4,75)*2</t>
  </si>
  <si>
    <t>(3,32+4,75)*2</t>
  </si>
  <si>
    <t>(8,6+6)*2</t>
  </si>
  <si>
    <t>(7,65+6)*2</t>
  </si>
  <si>
    <t>(1,1+3,1)*2</t>
  </si>
  <si>
    <t>(0,84+1,38)*2</t>
  </si>
  <si>
    <t>(0,7+0,84)*2</t>
  </si>
  <si>
    <t>(3,65+4,75)*2</t>
  </si>
  <si>
    <t>(3,47+4,75)*2</t>
  </si>
  <si>
    <t>(11,86+5,99)*2</t>
  </si>
  <si>
    <t>(1,97+1,1)*2</t>
  </si>
  <si>
    <t>(1,56+4,75)*2</t>
  </si>
  <si>
    <t>(1,1+258)*2</t>
  </si>
  <si>
    <t>(1,85+4,75)*2</t>
  </si>
  <si>
    <t>(0,96+1,5)*2</t>
  </si>
  <si>
    <t>(1+2)*2</t>
  </si>
  <si>
    <t>(7,31+5,99)*2</t>
  </si>
  <si>
    <t>(1,02+2)*2</t>
  </si>
  <si>
    <t>(1,86+4,75)*2</t>
  </si>
  <si>
    <t>(1,12+1,95)*2</t>
  </si>
  <si>
    <t>(1,12+2,6)*2</t>
  </si>
  <si>
    <t>(3,42+4,75)*2</t>
  </si>
  <si>
    <t>(4,46+6,28)*2</t>
  </si>
  <si>
    <t>(5,98+1,89)*2</t>
  </si>
  <si>
    <t>(5,98+4)*2</t>
  </si>
  <si>
    <t>(3,63+4,75)*2</t>
  </si>
  <si>
    <t>(3,1+1,12)*2</t>
  </si>
  <si>
    <t>(1,38+0,85)*2</t>
  </si>
  <si>
    <t>(0,70,85)*2</t>
  </si>
  <si>
    <t>194</t>
  </si>
  <si>
    <t>776411111</t>
  </si>
  <si>
    <t>Montáž soklíků lepením obvodových, výšky do 80 mm</t>
  </si>
  <si>
    <t>-1453774212</t>
  </si>
  <si>
    <t>https://podminky.urs.cz/item/CS_URS_2023_02/776411111</t>
  </si>
  <si>
    <t>(3,8+4,75)*2</t>
  </si>
  <si>
    <t>(7,29+6)*2</t>
  </si>
  <si>
    <t>(1,93+4,75)*2</t>
  </si>
  <si>
    <t>(1,97+1,05)*2</t>
  </si>
  <si>
    <t>(8,62+6)*2</t>
  </si>
  <si>
    <t>3,46+0,2+3,46</t>
  </si>
  <si>
    <t>(0,83+1,4)*2</t>
  </si>
  <si>
    <t>(0,7+0,83)*2</t>
  </si>
  <si>
    <t>(2,4+1,88)*2</t>
  </si>
  <si>
    <t>(0,84+0,7)*2</t>
  </si>
  <si>
    <t>(2,04+2,22)*2</t>
  </si>
  <si>
    <t>(11,86+6,28)*2</t>
  </si>
  <si>
    <t>(1,1+1,97)*2</t>
  </si>
  <si>
    <t>(1,1+2,58)*2</t>
  </si>
  <si>
    <t>(0,96+1,54)*2</t>
  </si>
  <si>
    <t>(1+1,94)*2</t>
  </si>
  <si>
    <t>(1,89+5,98)*2</t>
  </si>
  <si>
    <t>(1,12+3,1)*2</t>
  </si>
  <si>
    <t>(0,85+1,38)*2</t>
  </si>
  <si>
    <t>(0,7+0,85)*2</t>
  </si>
  <si>
    <t>(2,07+2,22)*2</t>
  </si>
  <si>
    <t>195</t>
  </si>
  <si>
    <t>975541085</t>
  </si>
  <si>
    <t>487,18*0,1</t>
  </si>
  <si>
    <t>48,718*1,1 'Přepočtené koeficientem množství</t>
  </si>
  <si>
    <t>196</t>
  </si>
  <si>
    <t>709237605</t>
  </si>
  <si>
    <t>216,56*0,1</t>
  </si>
  <si>
    <t>21,656*1,1 'Přepočtené koeficientem množství</t>
  </si>
  <si>
    <t>197</t>
  </si>
  <si>
    <t>998776201</t>
  </si>
  <si>
    <t>Přesun hmot pro podlahy povlakové stanovený procentní sazbou (%) z ceny vodorovná dopravní vzdálenost do 50 m v objektech výšky do 6 m</t>
  </si>
  <si>
    <t>433776241</t>
  </si>
  <si>
    <t>https://podminky.urs.cz/item/CS_URS_2023_02/998776201</t>
  </si>
  <si>
    <t>198</t>
  </si>
  <si>
    <t>998776292</t>
  </si>
  <si>
    <t>Přesun hmot pro podlahy povlakové stanovený procentní sazbou (%) z ceny Příplatek k cenám za zvětšený přesun přes vymezenou největší dopravní vzdálenost do 100 m</t>
  </si>
  <si>
    <t>338859103</t>
  </si>
  <si>
    <t>https://podminky.urs.cz/item/CS_URS_2023_02/998776292</t>
  </si>
  <si>
    <t>783</t>
  </si>
  <si>
    <t>Dokončovací práce - nátěry</t>
  </si>
  <si>
    <t>199</t>
  </si>
  <si>
    <t>783301311</t>
  </si>
  <si>
    <t>Příprava podkladu zámečnických konstrukcí před provedením nátěru odmaštění odmašťovačem vodou ředitelným</t>
  </si>
  <si>
    <t>378368915</t>
  </si>
  <si>
    <t>https://podminky.urs.cz/item/CS_URS_2023_02/783301311</t>
  </si>
  <si>
    <t>(0,9*1,25)*2</t>
  </si>
  <si>
    <t>(0,8*1,97)*10</t>
  </si>
  <si>
    <t>(0,8*1,97)*7</t>
  </si>
  <si>
    <t>(0,7*1,97)*2</t>
  </si>
  <si>
    <t>0,7*1,97</t>
  </si>
  <si>
    <t>200</t>
  </si>
  <si>
    <t>783315101</t>
  </si>
  <si>
    <t>Mezinátěr zámečnických konstrukcí jednonásobný syntetický standardní</t>
  </si>
  <si>
    <t>190258837</t>
  </si>
  <si>
    <t>https://podminky.urs.cz/item/CS_URS_2023_02/783315101</t>
  </si>
  <si>
    <t>201</t>
  </si>
  <si>
    <t>783317101</t>
  </si>
  <si>
    <t>Krycí nátěr (email) zámečnických konstrukcí jednonásobný syntetický standardní</t>
  </si>
  <si>
    <t>1710074817</t>
  </si>
  <si>
    <t>https://podminky.urs.cz/item/CS_URS_2023_02/783317101</t>
  </si>
  <si>
    <t>784</t>
  </si>
  <si>
    <t>Dokončovací práce - malby a tapety</t>
  </si>
  <si>
    <t>202</t>
  </si>
  <si>
    <t>784121001</t>
  </si>
  <si>
    <t>Oškrabání malby v místnostech výšky do 3,80 m</t>
  </si>
  <si>
    <t>-1317878410</t>
  </si>
  <si>
    <t>https://podminky.urs.cz/item/CS_URS_2023_01/784121001</t>
  </si>
  <si>
    <t>stěny místností</t>
  </si>
  <si>
    <t>(1+3,15)*2*2,95</t>
  </si>
  <si>
    <t>(0,83+1,23)*2*2,95</t>
  </si>
  <si>
    <t>(0,75+0,83)*2*2,95</t>
  </si>
  <si>
    <t>(3,8+4,75)*2*2,95</t>
  </si>
  <si>
    <t>(3,31+4,75)*2*2,95</t>
  </si>
  <si>
    <t>(7,29+6)*2*2,95</t>
  </si>
  <si>
    <t>(8,56+6)*2*2,95</t>
  </si>
  <si>
    <t>(1,05+1,95)*2*2,95</t>
  </si>
  <si>
    <t>(1,55+4,75)*2*2,95</t>
  </si>
  <si>
    <t>(1,05+2,6)*2*2,95</t>
  </si>
  <si>
    <t>(1,95+4,75)*2*2,95</t>
  </si>
  <si>
    <t>(1,7+2,61)*2*2,95</t>
  </si>
  <si>
    <t>(1,7+2,5)*2*2,95</t>
  </si>
  <si>
    <t>(0,98+2)*2*2,95</t>
  </si>
  <si>
    <t>(0,99+2)*2*2,95</t>
  </si>
  <si>
    <t>(1,93+4,75)*2*2,95</t>
  </si>
  <si>
    <t>(1,58+4,75)*2*2,95</t>
  </si>
  <si>
    <t>(1,05+2,58)*2*2,95</t>
  </si>
  <si>
    <t>(3,32+4,75)*2*2,95</t>
  </si>
  <si>
    <t>(1,97+1,05)*2*2,95</t>
  </si>
  <si>
    <t>(8,62+6)*2*2,95</t>
  </si>
  <si>
    <t>(7,65+6)*2*2,95</t>
  </si>
  <si>
    <t>(0,83+1,4)*2*2,95</t>
  </si>
  <si>
    <t>(0,7+0,83)*2*2,95</t>
  </si>
  <si>
    <t>(2,4+1,88)*2*2,95</t>
  </si>
  <si>
    <t>(1,1+3,1)*2*3</t>
  </si>
  <si>
    <t>(0,84+1,38)*2*3</t>
  </si>
  <si>
    <t>(0,84+0,7)*2*3</t>
  </si>
  <si>
    <t>(2,04+2,22)*2*3</t>
  </si>
  <si>
    <t>(3,65+4,75)*2*3</t>
  </si>
  <si>
    <t>(3,47+4,75)*2*3</t>
  </si>
  <si>
    <t>(11,86+6,28)*2*3</t>
  </si>
  <si>
    <t>(1,1+1,97)*2*3</t>
  </si>
  <si>
    <t>(1,56+4,75)*2*3</t>
  </si>
  <si>
    <t>(1,1+2,58)*2*3</t>
  </si>
  <si>
    <t>(1,85+4,75)*2*3</t>
  </si>
  <si>
    <t>(0,96+1,54)*2*3</t>
  </si>
  <si>
    <t>(1+1,94)*2*3</t>
  </si>
  <si>
    <t>(7,31+5,99)*2*3</t>
  </si>
  <si>
    <t>(1,02+2)*2*3</t>
  </si>
  <si>
    <t>(1,86+4,75)*2*3</t>
  </si>
  <si>
    <t>(1,58+4,75)*2*3</t>
  </si>
  <si>
    <t>(1,12+1,95)*2*3</t>
  </si>
  <si>
    <t>(1,12+2,6)*2*3</t>
  </si>
  <si>
    <t>(3,42+4,75)*2*3</t>
  </si>
  <si>
    <t>(4,46+6,28)*2*3</t>
  </si>
  <si>
    <t>(1,89+5,98)*2*3</t>
  </si>
  <si>
    <t>(5,98+4)*2*3</t>
  </si>
  <si>
    <t>(3,63+4,75)*2*3</t>
  </si>
  <si>
    <t>(1,12+3,1)*2*3</t>
  </si>
  <si>
    <t>(0,85+1,38)*2*3</t>
  </si>
  <si>
    <t>(0,7+0,85)*2*3</t>
  </si>
  <si>
    <t>(2,07+2,22)*2*3</t>
  </si>
  <si>
    <t>stropy místností</t>
  </si>
  <si>
    <t>odpočet obklady stěn</t>
  </si>
  <si>
    <t>-(2,05+0,82+1)*2,04</t>
  </si>
  <si>
    <t>-(3,82*2)</t>
  </si>
  <si>
    <t>-(0,5+1,12+1,33)*2</t>
  </si>
  <si>
    <t>-(2,33+2,83+0,2+0,8)*2</t>
  </si>
  <si>
    <t>-(2,75+2,81+1)*2</t>
  </si>
  <si>
    <t>-(3,94*2)</t>
  </si>
  <si>
    <t>-(2*2)</t>
  </si>
  <si>
    <t>-(0,92+0,84+1)*2</t>
  </si>
  <si>
    <t>-((0,84*2+0,7)*2)</t>
  </si>
  <si>
    <t>-(1,38+0,84)*2*2</t>
  </si>
  <si>
    <t>-(1+0,83+0,8+0,2+0,1)*2</t>
  </si>
  <si>
    <t>-(3,95+1,01+0,23)*2</t>
  </si>
  <si>
    <t>-(1,6*2)</t>
  </si>
  <si>
    <t>-(0,5+1,05+0,5)*2</t>
  </si>
  <si>
    <t>-((2,6+2,45+1+0,22)*2)</t>
  </si>
  <si>
    <t>-(2+0,98)*2*2</t>
  </si>
  <si>
    <t>-((1,95+4,75)*2*2)</t>
  </si>
  <si>
    <t>-(0,8+2,33)</t>
  </si>
  <si>
    <t>-(0,8+2,32)</t>
  </si>
  <si>
    <t>-(1,5*2)</t>
  </si>
  <si>
    <t>-(4,75+4,75+3,8)*2</t>
  </si>
  <si>
    <t>-(1,23+0,83)*2*2</t>
  </si>
  <si>
    <t>-(0,15+0,82+0,83+1)*2</t>
  </si>
  <si>
    <t>203</t>
  </si>
  <si>
    <t>784121011</t>
  </si>
  <si>
    <t>Rozmývání podkladu po oškrabání malby v místnostech výšky do 3,80 m</t>
  </si>
  <si>
    <t>353961233</t>
  </si>
  <si>
    <t>https://podminky.urs.cz/item/CS_URS_2023_01/784121011</t>
  </si>
  <si>
    <t>stropy a stěny místností</t>
  </si>
  <si>
    <t>2549,65</t>
  </si>
  <si>
    <t>204</t>
  </si>
  <si>
    <t>784171111</t>
  </si>
  <si>
    <t>Zakrytí nemalovaných ploch (materiál ve specifikaci) včetně pozdějšího odkrytí svislých ploch např. stěn, oken, dveří v místnostech výšky do 3,80</t>
  </si>
  <si>
    <t>2000086062</t>
  </si>
  <si>
    <t>https://podminky.urs.cz/item/CS_URS_2023_01/784171111</t>
  </si>
  <si>
    <t>680</t>
  </si>
  <si>
    <t>205</t>
  </si>
  <si>
    <t>28323157</t>
  </si>
  <si>
    <t>fólie pro malířské potřeby zakrývací tl 14µ 4x5m</t>
  </si>
  <si>
    <t>-1584408282</t>
  </si>
  <si>
    <t>680*1,1 'Přepočtené koeficientem množství</t>
  </si>
  <si>
    <t>206</t>
  </si>
  <si>
    <t>784181101</t>
  </si>
  <si>
    <t>Penetrace podkladu jednonásobná základní akrylátová bezbarvá v místnostech výšky do 3,80 m</t>
  </si>
  <si>
    <t>2092937418</t>
  </si>
  <si>
    <t>https://podminky.urs.cz/item/CS_URS_2023_01/784181101</t>
  </si>
  <si>
    <t>207</t>
  </si>
  <si>
    <t>784221101</t>
  </si>
  <si>
    <t>Malby z malířských směsí otěruvzdorných za sucha dvojnásobné, bílé za sucha otěruvzdorné dobře v místnostech výšky do 3,80 m</t>
  </si>
  <si>
    <t>-510979774</t>
  </si>
  <si>
    <t>https://podminky.urs.cz/item/CS_URS_2023_01/784221101</t>
  </si>
  <si>
    <t>02 - VZT</t>
  </si>
  <si>
    <t xml:space="preserve">    742 - Elektroinstalace - slaboproud</t>
  </si>
  <si>
    <t xml:space="preserve">    751 - Vzduchotechnika</t>
  </si>
  <si>
    <t>VRN - Vedlejší rozpočtové náklady</t>
  </si>
  <si>
    <t xml:space="preserve">    VRN4 - Inženýrská činnost</t>
  </si>
  <si>
    <t>713381311</t>
  </si>
  <si>
    <t>Montáž izolace tepelné těles - speciální izolace čtyřhranných vzduchotechnických kanálů (izolační materiál ve specifikaci) izolacemi v pletivu z desek z vláknitých materiálů v šestihranném pozinkovaném pletivu s vložkou z hliníkové fólie připevněnými na přivařené trny</t>
  </si>
  <si>
    <t>2123160750</t>
  </si>
  <si>
    <t>https://podminky.urs.cz/item/CS_URS_2024_02/713381311</t>
  </si>
  <si>
    <t>odkaz na specifikaci</t>
  </si>
  <si>
    <t>zařízení č.1 - VZT jednotka 1 - levá část objektu</t>
  </si>
  <si>
    <t>pol.7.2.1</t>
  </si>
  <si>
    <t>222</t>
  </si>
  <si>
    <t>zařízení č.2 - VZT jednotka 2 - pravá část objektu</t>
  </si>
  <si>
    <t>zařízení č.3 - větrání hygienického zázemí</t>
  </si>
  <si>
    <t>pol.7.2.2</t>
  </si>
  <si>
    <t>1,5</t>
  </si>
  <si>
    <t>63142677</t>
  </si>
  <si>
    <t>rohož izolační z minerální vlny prošívaná na pletivu 100kg/m3 tl 40mm</t>
  </si>
  <si>
    <t>-162704836</t>
  </si>
  <si>
    <t>1,5*1,1 'Přepočtené koeficientem množství</t>
  </si>
  <si>
    <t>63142682</t>
  </si>
  <si>
    <t>rohož izolační z minerální vlny prošívaná na pletivu 100kg/m3 tl 100mm</t>
  </si>
  <si>
    <t>-944593946</t>
  </si>
  <si>
    <t>425*1,05 'Přepočtené koeficientem množství</t>
  </si>
  <si>
    <t>713391112</t>
  </si>
  <si>
    <t>Montáž izolace tepelné těles - doplňky a konstrukční součásti oplechování pevného ploch tvarových</t>
  </si>
  <si>
    <t>478661208</t>
  </si>
  <si>
    <t>https://podminky.urs.cz/item/CS_URS_2024_02/713391112</t>
  </si>
  <si>
    <t>13814185</t>
  </si>
  <si>
    <t>plech hladký Pz jakost EN 10143 tl 0,6mm tabule</t>
  </si>
  <si>
    <t>60397196</t>
  </si>
  <si>
    <t>426,5*0,0042 'Přepočtené koeficientem množství</t>
  </si>
  <si>
    <t>998713311</t>
  </si>
  <si>
    <t>Přesun hmot pro izolace tepelné stanovený procentní sazbou (%) z ceny vodorovná dopravní vzdálenost do 50 m ruční (bez užití mechanizace) v objektech výšky do 6 m</t>
  </si>
  <si>
    <t>296507736</t>
  </si>
  <si>
    <t>https://podminky.urs.cz/item/CS_URS_2024_02/998713311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</si>
  <si>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</si>
  <si>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</si>
  <si>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-71448182</t>
  </si>
  <si>
    <t>https://podminky.urs.cz/item/CS_URS_2024_02/998713319</t>
  </si>
  <si>
    <t>742</t>
  </si>
  <si>
    <t>Elektroinstalace - slaboproud</t>
  </si>
  <si>
    <t>742240023R</t>
  </si>
  <si>
    <t xml:space="preserve">Montáž řídící jednotky chladícího systému </t>
  </si>
  <si>
    <t>1369361568</t>
  </si>
  <si>
    <t>zařízení č.4 - tepelné čerpadlo pro VZT1</t>
  </si>
  <si>
    <t>pol.č.5.3.5</t>
  </si>
  <si>
    <t>406461017R</t>
  </si>
  <si>
    <t>Řídící jednotka chladícího systému pro vzduchotechnické aplikace, 230V, 50Hz, vč.kompletního příslušenství/prokabelování</t>
  </si>
  <si>
    <t>-668539883</t>
  </si>
  <si>
    <t>742240024R</t>
  </si>
  <si>
    <t>Dálkový nástěnný ovladač chladícího systému vč. kompletního příslušenství/prokabelování</t>
  </si>
  <si>
    <t>42528685</t>
  </si>
  <si>
    <t>pol.č.5.3.6</t>
  </si>
  <si>
    <t>742240025R</t>
  </si>
  <si>
    <t xml:space="preserve">Univerzální ovladač BMS pro monitorování a řízení vč. Prokabelování </t>
  </si>
  <si>
    <t>-2097954192</t>
  </si>
  <si>
    <t>998742311</t>
  </si>
  <si>
    <t>Přesun hmot pro slaboproud stanovený procentní sazbou (%) z ceny vodorovná dopravní vzdálenost do 50 m ruční (bez užití mechanizace) v objektech výšky do 6 m</t>
  </si>
  <si>
    <t>574328501</t>
  </si>
  <si>
    <t>https://podminky.urs.cz/item/CS_URS_2024_02/998742311</t>
  </si>
  <si>
    <t>998742319</t>
  </si>
  <si>
    <t>Přesun hmot pro slaboproud stanovený procentní sazbou (%) z ceny vodorovná dopravní vzdálenost do 50 m Příplatek k cenám za ruční zvětšený přesun přes vymezenou vodorovnou dopravní vzdálenost za každých dalších započatých 50 m</t>
  </si>
  <si>
    <t>-1253226803</t>
  </si>
  <si>
    <t>https://podminky.urs.cz/item/CS_URS_2024_02/998742319</t>
  </si>
  <si>
    <t>751</t>
  </si>
  <si>
    <t>Vzduchotechnika</t>
  </si>
  <si>
    <t>42981748</t>
  </si>
  <si>
    <t>záslepka kruhová pozink D 125mm</t>
  </si>
  <si>
    <t>-1551824940</t>
  </si>
  <si>
    <t>pol.2.4.3</t>
  </si>
  <si>
    <t>42982001</t>
  </si>
  <si>
    <t>záslepka čtyřhranná pozink 200x150mm</t>
  </si>
  <si>
    <t>-901876741</t>
  </si>
  <si>
    <t>pol.2.12.1</t>
  </si>
  <si>
    <t>42982013</t>
  </si>
  <si>
    <t>záslepka čtyřhranná pozink 150x150mm</t>
  </si>
  <si>
    <t>-1402579648</t>
  </si>
  <si>
    <t>pol.2.12.2</t>
  </si>
  <si>
    <t>42981747</t>
  </si>
  <si>
    <t>záslepka kruhová pozink D 200mm</t>
  </si>
  <si>
    <t>-659996412</t>
  </si>
  <si>
    <t>pol.2.4.1</t>
  </si>
  <si>
    <t>42981746</t>
  </si>
  <si>
    <t>záslepka kruhová pozink D 150mm</t>
  </si>
  <si>
    <t>583566625</t>
  </si>
  <si>
    <t>pol.2.4.2</t>
  </si>
  <si>
    <t>751111052</t>
  </si>
  <si>
    <t>Montáž ventilátoru axiálního nízkotlakého podhledového, průměru přes 100 do 200 mm</t>
  </si>
  <si>
    <t>930157799</t>
  </si>
  <si>
    <t>https://podminky.urs.cz/item/CS_URS_2024_02/751111052</t>
  </si>
  <si>
    <t>pol.5.2.1</t>
  </si>
  <si>
    <t>42914507</t>
  </si>
  <si>
    <t>Axiální potrubní ventilátor pro kruhové potrubí pr. 125, pro delší rozvody, V=80m3/hod, pext=50Pa, Ne =do 60W/230V, s časovým doběhem, integrovaný spínač rychlosti, vč. regulace a prokabelování</t>
  </si>
  <si>
    <t>-288540558</t>
  </si>
  <si>
    <t>751311011</t>
  </si>
  <si>
    <t>Montáž vyústi lineární podhledové, průřezu do 0,100 m2</t>
  </si>
  <si>
    <t>631522927</t>
  </si>
  <si>
    <t>https://podminky.urs.cz/item/CS_URS_2024_02/751311011</t>
  </si>
  <si>
    <t>pol.3.2.1</t>
  </si>
  <si>
    <t>pol.3.2.2</t>
  </si>
  <si>
    <t>42973069</t>
  </si>
  <si>
    <t xml:space="preserve">Obdelníková výustka komfortní přívodní 400x150, dvouřadá nastavitelná s regulací protiběžnými listy vč. příslušenství </t>
  </si>
  <si>
    <t>629993789</t>
  </si>
  <si>
    <t>42973070</t>
  </si>
  <si>
    <t xml:space="preserve">Obdelníková výustka komfortní odvodní 400x150, jednořadá nastavitelná s regulací protiběžnými listy vč. příslušenství </t>
  </si>
  <si>
    <t>1179652228</t>
  </si>
  <si>
    <t>751322012</t>
  </si>
  <si>
    <t>Montáž talířových ventilů, anemostatů, dýz talířového ventilu, průměru přes 100 do 200 mm</t>
  </si>
  <si>
    <t>-1551366639</t>
  </si>
  <si>
    <t>https://podminky.urs.cz/item/CS_URS_2024_02/751322012</t>
  </si>
  <si>
    <t>pol.3.3.1</t>
  </si>
  <si>
    <t>pol.3.3.2</t>
  </si>
  <si>
    <t>pol.3.3.4</t>
  </si>
  <si>
    <t>pol.3.3.5</t>
  </si>
  <si>
    <t>pol.3.3.6</t>
  </si>
  <si>
    <t>pol.3.3.3</t>
  </si>
  <si>
    <t>42972207</t>
  </si>
  <si>
    <t>ventil talířový pro přívod vzduchu kovový D 125mm</t>
  </si>
  <si>
    <t>22166430</t>
  </si>
  <si>
    <t>42972208</t>
  </si>
  <si>
    <t>ventil talířový pro přívod vzduchu kovový D 150mm</t>
  </si>
  <si>
    <t>-1839941995</t>
  </si>
  <si>
    <t>42972210</t>
  </si>
  <si>
    <t>ventil talířový pro přívod vzduchu kovový D 200mm</t>
  </si>
  <si>
    <t>-457415170</t>
  </si>
  <si>
    <t>42972211</t>
  </si>
  <si>
    <t>ventil talířový pro odvod vzduchu kovový D 80mm</t>
  </si>
  <si>
    <t>-1154649702</t>
  </si>
  <si>
    <t>751344112</t>
  </si>
  <si>
    <t>Montáž tlumičů hluku pro kruhové potrubí, průměru přes 100 do 200 mm</t>
  </si>
  <si>
    <t>-653668821</t>
  </si>
  <si>
    <t>https://podminky.urs.cz/item/CS_URS_2024_02/751344112</t>
  </si>
  <si>
    <t>pol.4.3.2</t>
  </si>
  <si>
    <t>42976206</t>
  </si>
  <si>
    <t>tlumič hluku kruhový Pz, D 200mm, l=500mm</t>
  </si>
  <si>
    <t>-95111698</t>
  </si>
  <si>
    <t>751344113</t>
  </si>
  <si>
    <t>Montáž tlumičů hluku pro kruhové potrubí, průměru přes 200 do 300 mm</t>
  </si>
  <si>
    <t>1053364799</t>
  </si>
  <si>
    <t>https://podminky.urs.cz/item/CS_URS_2024_02/751344113</t>
  </si>
  <si>
    <t>pol.4.3.1</t>
  </si>
  <si>
    <t>42976208</t>
  </si>
  <si>
    <t>tlumič hluku kruhový Pz, D 250mm, l=500mm</t>
  </si>
  <si>
    <t>-608114658</t>
  </si>
  <si>
    <t>751344121</t>
  </si>
  <si>
    <t>Montáž tlumičů hluku pro čtyřhranné potrubí, průřezu do 0,150 m2</t>
  </si>
  <si>
    <t>-508216931</t>
  </si>
  <si>
    <t>https://podminky.urs.cz/item/CS_URS_2024_02/751344121</t>
  </si>
  <si>
    <t>42976036</t>
  </si>
  <si>
    <t>Kulisový tlumič hluku čtyřhranný 800x600, l=1500mm</t>
  </si>
  <si>
    <t>-627058662</t>
  </si>
  <si>
    <t>42976041</t>
  </si>
  <si>
    <t xml:space="preserve">Buňkový tlumič hluku čtyřhranný 400x300, l=650mm </t>
  </si>
  <si>
    <t>1248133692</t>
  </si>
  <si>
    <t>pol.4.6.2</t>
  </si>
  <si>
    <t>42976029</t>
  </si>
  <si>
    <t>Buňkový tlumič hluku čtyřhranný 300x150, l=650mm pozink</t>
  </si>
  <si>
    <t>420443036</t>
  </si>
  <si>
    <t>pol.4.6.3</t>
  </si>
  <si>
    <t>751398014</t>
  </si>
  <si>
    <t>Montáž ostatních zařízení větrací mřížky na kruhové potrubí, průměru přes 300 do 400 mm</t>
  </si>
  <si>
    <t>-737328087</t>
  </si>
  <si>
    <t>https://podminky.urs.cz/item/CS_URS_2023_02/751398014</t>
  </si>
  <si>
    <t>pol.3.4.1</t>
  </si>
  <si>
    <t>42972570</t>
  </si>
  <si>
    <t>mřížka větrací pozink na kruhové potrubí D 350mm s ochranný sítem</t>
  </si>
  <si>
    <t>-1323124518</t>
  </si>
  <si>
    <t>751398021</t>
  </si>
  <si>
    <t>Montáž ostatních zařízení větrací mřížky stěnové, průřezu do 0,040 m2</t>
  </si>
  <si>
    <t>347542141</t>
  </si>
  <si>
    <t>https://podminky.urs.cz/item/CS_URS_2024_02/751398021</t>
  </si>
  <si>
    <t>42972302</t>
  </si>
  <si>
    <t>mřížka stěnová otevřená jednořadá kovová úhel lamel 0° 300x100mm</t>
  </si>
  <si>
    <t>-941516009</t>
  </si>
  <si>
    <t>751398031</t>
  </si>
  <si>
    <t>Montáž ostatních zařízení ventilační mřížky do dveří nebo desek, průřezu do 0,040 m2</t>
  </si>
  <si>
    <t>590397941</t>
  </si>
  <si>
    <t>https://podminky.urs.cz/item/CS_URS_2024_02/751398031</t>
  </si>
  <si>
    <t>pol.3.4.4</t>
  </si>
  <si>
    <t>55341412R</t>
  </si>
  <si>
    <t>větrací mřížka do dveří hliník 200x100mm</t>
  </si>
  <si>
    <t>-1216042348</t>
  </si>
  <si>
    <t>751398032</t>
  </si>
  <si>
    <t>Montáž ostatních zařízení ventilační mřížky do dveří nebo desek, průřezu přes 0,04 do 0,100 m2</t>
  </si>
  <si>
    <t>633267719</t>
  </si>
  <si>
    <t>https://podminky.urs.cz/item/CS_URS_2024_02/751398032</t>
  </si>
  <si>
    <t>pol.3.4.3</t>
  </si>
  <si>
    <t>55341422R</t>
  </si>
  <si>
    <t>větrací mřížka do veří hliník 300x160mm</t>
  </si>
  <si>
    <t>1302285021</t>
  </si>
  <si>
    <t>751398034</t>
  </si>
  <si>
    <t>Montáž ostatních zařízení ventilační mřížky do dveří nebo desek, průřezu přes 0,150 do 0,200 m2</t>
  </si>
  <si>
    <t>1817470405</t>
  </si>
  <si>
    <t>https://podminky.urs.cz/item/CS_URS_2024_02/751398034</t>
  </si>
  <si>
    <t>pol.3.4.2</t>
  </si>
  <si>
    <t>55341421R</t>
  </si>
  <si>
    <t>větrací mřížka do dveří hliník 300x200 mm</t>
  </si>
  <si>
    <t>1882283457</t>
  </si>
  <si>
    <t>751398092</t>
  </si>
  <si>
    <t>Montáž ostatních zařízení regulátoru konstantního průtoku, průměru přes 100 do 200 mm</t>
  </si>
  <si>
    <t>-237441589</t>
  </si>
  <si>
    <t>https://podminky.urs.cz/item/CS_URS_2024_02/751398092</t>
  </si>
  <si>
    <t>pol.4.2.4</t>
  </si>
  <si>
    <t>42971029</t>
  </si>
  <si>
    <t>Regulátor variabilního průtoku vzduchu pr. 200, 1x tubus pro přívod a 1x tubus pro odvod vzduchu, 230V 50Hz, včetně rozvodnice a analogového nástěnného ovladače. Včetně regulační skříně, ovladače kompletního prokabelování a nosného roštu</t>
  </si>
  <si>
    <t>-1364977065</t>
  </si>
  <si>
    <t>751398093</t>
  </si>
  <si>
    <t>Montáž ostatních zařízení regulátoru konstantního průtoku, průměru přes 200 mm</t>
  </si>
  <si>
    <t>438477522</t>
  </si>
  <si>
    <t>https://podminky.urs.cz/item/CS_URS_2024_02/751398093</t>
  </si>
  <si>
    <t>pol.4.2.3</t>
  </si>
  <si>
    <t>42971030</t>
  </si>
  <si>
    <t>Regulátor variabilního průtoku vzduchu pr. 250, 1x tubus pro přívod a 1x tubus pro odvod vzduchu, 230V 50Hz, včetně rozvodnice a analogového nástěnného ovladače včetně regulační skříně, ovladače, kompletního prokabelování a nosného roštu</t>
  </si>
  <si>
    <t>1961441999</t>
  </si>
  <si>
    <t>751398102</t>
  </si>
  <si>
    <t>Montáž ostatních zařízení uzavírací klapky do kruhového potrubí bez příruby, průměru přes 100 do 200 mm</t>
  </si>
  <si>
    <t>-1420237990</t>
  </si>
  <si>
    <t>https://podminky.urs.cz/item/CS_URS_2024_02/751398102</t>
  </si>
  <si>
    <t>pol.4.2.2</t>
  </si>
  <si>
    <t>42971007</t>
  </si>
  <si>
    <t>klapka kruhová uzavírací Pz D 200mm</t>
  </si>
  <si>
    <t>-1251089317</t>
  </si>
  <si>
    <t>751398103</t>
  </si>
  <si>
    <t>Montáž ostatních zařízení uzavírací klapky do kruhového potrubí bez příruby, průměru přes 200 do 300 mm</t>
  </si>
  <si>
    <t>-1359490483</t>
  </si>
  <si>
    <t>https://podminky.urs.cz/item/CS_URS_2024_02/751398103</t>
  </si>
  <si>
    <t>pol.4.2.1</t>
  </si>
  <si>
    <t>42971010</t>
  </si>
  <si>
    <t>klapka kruhová uzavírací Pz D 280mm</t>
  </si>
  <si>
    <t>-636102172</t>
  </si>
  <si>
    <t>751510042</t>
  </si>
  <si>
    <t>Vzduchotechnické potrubí z pozinkovaného plechu kruhové, trouba spirálně vinutá bez příruby, průměru přes 100 do 200 mm</t>
  </si>
  <si>
    <t>1274305378</t>
  </si>
  <si>
    <t>https://podminky.urs.cz/item/CS_URS_2023_02/751510042</t>
  </si>
  <si>
    <t>1.1 - potrubí kruhové</t>
  </si>
  <si>
    <t>1.1.3</t>
  </si>
  <si>
    <t>0,825</t>
  </si>
  <si>
    <t>pol.1.1.4</t>
  </si>
  <si>
    <t>0,8*4</t>
  </si>
  <si>
    <t>pol.1.1.5</t>
  </si>
  <si>
    <t>0,65</t>
  </si>
  <si>
    <t>pol.1.1.6</t>
  </si>
  <si>
    <t>0,6*2</t>
  </si>
  <si>
    <t>pol.1.1.7</t>
  </si>
  <si>
    <t>0,5*22</t>
  </si>
  <si>
    <t>pol.1.1.8</t>
  </si>
  <si>
    <t>0,4</t>
  </si>
  <si>
    <t>pol.1.1.9</t>
  </si>
  <si>
    <t>0,39</t>
  </si>
  <si>
    <t>pol.1.1.10</t>
  </si>
  <si>
    <t>0,36</t>
  </si>
  <si>
    <t>pol.1.1.11</t>
  </si>
  <si>
    <t>0,1*2</t>
  </si>
  <si>
    <t>pol.1.1.12</t>
  </si>
  <si>
    <t>2*2</t>
  </si>
  <si>
    <t>pol.1.1.13</t>
  </si>
  <si>
    <t>1,6*2</t>
  </si>
  <si>
    <t>pol.1.1.15</t>
  </si>
  <si>
    <t>pol.1.1.16</t>
  </si>
  <si>
    <t>1,39</t>
  </si>
  <si>
    <t>pol.1.1.17</t>
  </si>
  <si>
    <t>1,35</t>
  </si>
  <si>
    <t>pol.1.1.18</t>
  </si>
  <si>
    <t>1,33</t>
  </si>
  <si>
    <t>pol.1.1.19</t>
  </si>
  <si>
    <t>1,2*2</t>
  </si>
  <si>
    <t>pol.1.1.24</t>
  </si>
  <si>
    <t>pol.1.1.25</t>
  </si>
  <si>
    <t>0,55</t>
  </si>
  <si>
    <t>pol.1.1.28</t>
  </si>
  <si>
    <t>0,47</t>
  </si>
  <si>
    <t>pol.1.1.30</t>
  </si>
  <si>
    <t>pol.1.1.31</t>
  </si>
  <si>
    <t>0,37</t>
  </si>
  <si>
    <t>pol.1.1.32</t>
  </si>
  <si>
    <t>0,33</t>
  </si>
  <si>
    <t>pol.1.1.34</t>
  </si>
  <si>
    <t>0,12</t>
  </si>
  <si>
    <t>pol.1.1.35</t>
  </si>
  <si>
    <t>0,1</t>
  </si>
  <si>
    <t>pol.1.1.38</t>
  </si>
  <si>
    <t>0,7</t>
  </si>
  <si>
    <t>pol.1.1.39</t>
  </si>
  <si>
    <t>0,5*3</t>
  </si>
  <si>
    <t>pol.1.2.2</t>
  </si>
  <si>
    <t>1,45</t>
  </si>
  <si>
    <t>pol.1.1.71</t>
  </si>
  <si>
    <t>0,8*11</t>
  </si>
  <si>
    <t>0,6*7</t>
  </si>
  <si>
    <t>0,5*9</t>
  </si>
  <si>
    <t>1,6</t>
  </si>
  <si>
    <t>pol.1.1.14</t>
  </si>
  <si>
    <t>pol.1.1.20</t>
  </si>
  <si>
    <t>pol.1.1.21</t>
  </si>
  <si>
    <t>pol.1.1.22</t>
  </si>
  <si>
    <t>pol.1.1.23</t>
  </si>
  <si>
    <t>0,62</t>
  </si>
  <si>
    <t>pol.1.1.26</t>
  </si>
  <si>
    <t>0,54</t>
  </si>
  <si>
    <t>pol.1.1.27</t>
  </si>
  <si>
    <t>0,5*2</t>
  </si>
  <si>
    <t>pol.1.1.29</t>
  </si>
  <si>
    <t>0,45</t>
  </si>
  <si>
    <t>pol.1.1.131</t>
  </si>
  <si>
    <t>pol.1.1.33</t>
  </si>
  <si>
    <t>0,25*3</t>
  </si>
  <si>
    <t>0,5*4</t>
  </si>
  <si>
    <t>pol.1.1.36</t>
  </si>
  <si>
    <t>pol.1.1.37</t>
  </si>
  <si>
    <t>pol.1.1.40</t>
  </si>
  <si>
    <t>0,3*2</t>
  </si>
  <si>
    <t>751510043</t>
  </si>
  <si>
    <t>Vzduchotechnické potrubí z pozinkovaného plechu kruhové, trouba spirálně vinutá bez příruby, průměru přes 200 do 300 mm</t>
  </si>
  <si>
    <t>-2026336024</t>
  </si>
  <si>
    <t>https://podminky.urs.cz/item/CS_URS_2024_02/751510043</t>
  </si>
  <si>
    <t>1.1.1</t>
  </si>
  <si>
    <t>0,75*4</t>
  </si>
  <si>
    <t>751511002</t>
  </si>
  <si>
    <t>Montáž potrubí plechového skupiny I čtyřhranného s přírubou tloušťky plechu 0,6 mm, průřezu přes 0,01 do 0,03 m2</t>
  </si>
  <si>
    <t>177490179</t>
  </si>
  <si>
    <t>https://podminky.urs.cz/item/CS_URS_2024_02/751511002</t>
  </si>
  <si>
    <t>1.2- potrubí čtyřhrané</t>
  </si>
  <si>
    <t>pol.1.2.53</t>
  </si>
  <si>
    <t>1,5*17</t>
  </si>
  <si>
    <t>pol.1.2.54</t>
  </si>
  <si>
    <t>1*10</t>
  </si>
  <si>
    <t>pol.1.2.55</t>
  </si>
  <si>
    <t>0,85</t>
  </si>
  <si>
    <t>pol.1.2.56</t>
  </si>
  <si>
    <t>0,8*6</t>
  </si>
  <si>
    <t>pol.1.2.58</t>
  </si>
  <si>
    <t>0,7*5</t>
  </si>
  <si>
    <t>pol.1.2.61</t>
  </si>
  <si>
    <t>0,5*6</t>
  </si>
  <si>
    <t>pol.1.2.62</t>
  </si>
  <si>
    <t>1,5*11</t>
  </si>
  <si>
    <t>1*3</t>
  </si>
  <si>
    <t>pol.1.2.57</t>
  </si>
  <si>
    <t>0,78</t>
  </si>
  <si>
    <t>pol.1.2.59</t>
  </si>
  <si>
    <t>0,61</t>
  </si>
  <si>
    <t>pol.1.2.60</t>
  </si>
  <si>
    <t>0,55*2</t>
  </si>
  <si>
    <t>pol.1.2.63</t>
  </si>
  <si>
    <t>1,5*8</t>
  </si>
  <si>
    <t>pol.1.2.64</t>
  </si>
  <si>
    <t>1,47</t>
  </si>
  <si>
    <t>pol.1.2.65</t>
  </si>
  <si>
    <t>1,16*2</t>
  </si>
  <si>
    <t>pol.1.2.66</t>
  </si>
  <si>
    <t>1,14</t>
  </si>
  <si>
    <t>pol.1.2.67</t>
  </si>
  <si>
    <t>0,64</t>
  </si>
  <si>
    <t>pol.1.2.68</t>
  </si>
  <si>
    <t>pol.1.2.69</t>
  </si>
  <si>
    <t>0,32</t>
  </si>
  <si>
    <t>42982102</t>
  </si>
  <si>
    <t>trouba čtyřhranná Pz průřez do 0,03m2</t>
  </si>
  <si>
    <t>-1999658796</t>
  </si>
  <si>
    <t>102,73*1,2 'Přepočtené koeficientem množství</t>
  </si>
  <si>
    <t>751511003</t>
  </si>
  <si>
    <t>Montáž potrubí plechového skupiny I čtyřhranného s přírubou tloušťky plechu 0,6 mm, průřezu přes 0,03 do 0,07 m2</t>
  </si>
  <si>
    <t>1209772242</t>
  </si>
  <si>
    <t>https://podminky.urs.cz/item/CS_URS_2024_02/751511003</t>
  </si>
  <si>
    <t>pol.1.2.20</t>
  </si>
  <si>
    <t>1,5*9</t>
  </si>
  <si>
    <t>pol.1.2.22</t>
  </si>
  <si>
    <t>1,09</t>
  </si>
  <si>
    <t>pol.1.2.24</t>
  </si>
  <si>
    <t>pol.1.2.26</t>
  </si>
  <si>
    <t>0,95*2</t>
  </si>
  <si>
    <t>pol.1.2.27</t>
  </si>
  <si>
    <t>0,79</t>
  </si>
  <si>
    <t>pol.1.2.28</t>
  </si>
  <si>
    <t>0,72</t>
  </si>
  <si>
    <t>pol.1.2.29</t>
  </si>
  <si>
    <t>pol.1.2.30</t>
  </si>
  <si>
    <t>0,48*2</t>
  </si>
  <si>
    <t>pol.1.2-38</t>
  </si>
  <si>
    <t>pol.1.2.34</t>
  </si>
  <si>
    <t>0,35</t>
  </si>
  <si>
    <t>pol.1.2.35</t>
  </si>
  <si>
    <t>0,34*2</t>
  </si>
  <si>
    <t>pol.1.2.36</t>
  </si>
  <si>
    <t>0,225</t>
  </si>
  <si>
    <t>pol.1.2.37</t>
  </si>
  <si>
    <t>0,2*2</t>
  </si>
  <si>
    <t>pol.1.2.38</t>
  </si>
  <si>
    <t>0,15*2</t>
  </si>
  <si>
    <t>pol.1.2.46</t>
  </si>
  <si>
    <t>pol.1.2.47</t>
  </si>
  <si>
    <t>pol.1.2.48</t>
  </si>
  <si>
    <t>pol.1.2.49</t>
  </si>
  <si>
    <t>pol.1.2.50</t>
  </si>
  <si>
    <t>pol.1.2.51</t>
  </si>
  <si>
    <t>0,3</t>
  </si>
  <si>
    <t>pol.1.2.52</t>
  </si>
  <si>
    <t>0,2</t>
  </si>
  <si>
    <t>1,5*10</t>
  </si>
  <si>
    <t>pol.1.2.21</t>
  </si>
  <si>
    <t>pol.1.2.23</t>
  </si>
  <si>
    <t>1,05</t>
  </si>
  <si>
    <t>pol.1.2.25</t>
  </si>
  <si>
    <t>0,99</t>
  </si>
  <si>
    <t>0,95</t>
  </si>
  <si>
    <t>pol.1.2.31</t>
  </si>
  <si>
    <t>pol.1.2.32</t>
  </si>
  <si>
    <t>0,44</t>
  </si>
  <si>
    <t>pol.1.2.33</t>
  </si>
  <si>
    <t>0,4*2</t>
  </si>
  <si>
    <t>0,2*4</t>
  </si>
  <si>
    <t>pol.1.2.70</t>
  </si>
  <si>
    <t>0,1*3</t>
  </si>
  <si>
    <t>42982104</t>
  </si>
  <si>
    <t>trouba čtyřhranná Pz průřez do 0,07m2</t>
  </si>
  <si>
    <t>1493257109</t>
  </si>
  <si>
    <t>49,67*1,2 'Přepočtené koeficientem množství</t>
  </si>
  <si>
    <t>751511004</t>
  </si>
  <si>
    <t>Montáž potrubí plechového skupiny I čtyřhranného s přírubou tloušťky plechu 0,6 mm, průřezu přes 0,07 do 0,13 m2</t>
  </si>
  <si>
    <t>-533215873</t>
  </si>
  <si>
    <t>https://podminky.urs.cz/item/CS_URS_2024_02/751511004</t>
  </si>
  <si>
    <t>pol.1.2.14</t>
  </si>
  <si>
    <t>1,5*6</t>
  </si>
  <si>
    <t>pol.1.2.15</t>
  </si>
  <si>
    <t>1,24</t>
  </si>
  <si>
    <t>pol.1.2.16</t>
  </si>
  <si>
    <t>pol.1.2.17</t>
  </si>
  <si>
    <t>0,71</t>
  </si>
  <si>
    <t>pol.1.2.18</t>
  </si>
  <si>
    <t>0,545*2</t>
  </si>
  <si>
    <t>pol.1.2.19</t>
  </si>
  <si>
    <t>0,19</t>
  </si>
  <si>
    <t>pol.1.2.39</t>
  </si>
  <si>
    <t>1,5*2</t>
  </si>
  <si>
    <t>pol.1.2.40</t>
  </si>
  <si>
    <t>1,48</t>
  </si>
  <si>
    <t>pol.1.2.41</t>
  </si>
  <si>
    <t>1,25</t>
  </si>
  <si>
    <t>pol.1.2.42</t>
  </si>
  <si>
    <t>1,095</t>
  </si>
  <si>
    <t>pol.1.2.43</t>
  </si>
  <si>
    <t>0,475</t>
  </si>
  <si>
    <t>pol.1.2.44</t>
  </si>
  <si>
    <t>pol.1.2.45</t>
  </si>
  <si>
    <t>0,65*2</t>
  </si>
  <si>
    <t>42982106</t>
  </si>
  <si>
    <t>trouba čtyřhranná Pz průřez do 0,13m2</t>
  </si>
  <si>
    <t>1347787639</t>
  </si>
  <si>
    <t>24,83*1,2 'Přepočtené koeficientem množství</t>
  </si>
  <si>
    <t>751511005</t>
  </si>
  <si>
    <t>Montáž potrubí plechového skupiny I čtyřhranného s přírubou tloušťky plechu 0,6 mm, průřezu přes 0,13 m2</t>
  </si>
  <si>
    <t>160661806</t>
  </si>
  <si>
    <t>https://podminky.urs.cz/item/CS_URS_2024_02/751511005</t>
  </si>
  <si>
    <t>pol.1.2.1</t>
  </si>
  <si>
    <t>0,23</t>
  </si>
  <si>
    <t>1,5*5</t>
  </si>
  <si>
    <t>pol.1.2.3</t>
  </si>
  <si>
    <t>1,44</t>
  </si>
  <si>
    <t>pol.1.2.6</t>
  </si>
  <si>
    <t>1,085</t>
  </si>
  <si>
    <t>pol.1.2.8</t>
  </si>
  <si>
    <t>pol.1.2.9</t>
  </si>
  <si>
    <t>pol.1.2.11</t>
  </si>
  <si>
    <t>0,445</t>
  </si>
  <si>
    <t>pol.1.2.13</t>
  </si>
  <si>
    <t>0,28</t>
  </si>
  <si>
    <t>1,5*4</t>
  </si>
  <si>
    <t>pol.1.2.4</t>
  </si>
  <si>
    <t>1,295</t>
  </si>
  <si>
    <t>pol.1.2.5</t>
  </si>
  <si>
    <t>pol.1.2.7</t>
  </si>
  <si>
    <t>0,82</t>
  </si>
  <si>
    <t>pol.1.2.10</t>
  </si>
  <si>
    <t>0,59</t>
  </si>
  <si>
    <t>pol.1.2.12</t>
  </si>
  <si>
    <t>42982108</t>
  </si>
  <si>
    <t>trouba čtyřhranná Pz průřez do 0,28m2</t>
  </si>
  <si>
    <t>597527630</t>
  </si>
  <si>
    <t>23,24*1,2 'Přepočtené koeficientem množství</t>
  </si>
  <si>
    <t>751514111</t>
  </si>
  <si>
    <t>Montáž oblouku do plechového potrubí čtyřhranného s přírubou, průřezu do 0,035 m2</t>
  </si>
  <si>
    <t>-256256185</t>
  </si>
  <si>
    <t>https://podminky.urs.cz/item/CS_URS_2024_02/751514111</t>
  </si>
  <si>
    <t>POL.2.5.14</t>
  </si>
  <si>
    <t>pol.2.5.14</t>
  </si>
  <si>
    <t>pol.2.5.16</t>
  </si>
  <si>
    <t>42982301</t>
  </si>
  <si>
    <t>oblouk čtyřhranný Pz průřez do 0,03m2</t>
  </si>
  <si>
    <t>1366361849</t>
  </si>
  <si>
    <t>751514112</t>
  </si>
  <si>
    <t>Montáž oblouku do plechového potrubí čtyřhranného s přírubou, průřezu přes 0,035 do 0,070 m2</t>
  </si>
  <si>
    <t>-1151204598</t>
  </si>
  <si>
    <t>https://podminky.urs.cz/item/CS_URS_2024_02/751514112</t>
  </si>
  <si>
    <t>POL.2.5.5</t>
  </si>
  <si>
    <t>POL.2.5.6</t>
  </si>
  <si>
    <t>pol.2.5.11</t>
  </si>
  <si>
    <t>pol.2.5.12</t>
  </si>
  <si>
    <t>pol.2.5.13</t>
  </si>
  <si>
    <t>pol.2.5.15</t>
  </si>
  <si>
    <t>pol.2.5.5</t>
  </si>
  <si>
    <t>pol.2.5.6</t>
  </si>
  <si>
    <t>42982302</t>
  </si>
  <si>
    <t>oblouk čtyřhranný Pz průřez do 0,07m2</t>
  </si>
  <si>
    <t>1455636600</t>
  </si>
  <si>
    <t>751514113</t>
  </si>
  <si>
    <t>Montáž oblouku do plechového potrubí čtyřhranného s přírubou, průřezu přes 0,070 do 0,140 m2</t>
  </si>
  <si>
    <t>-1304363041</t>
  </si>
  <si>
    <t>https://podminky.urs.cz/item/CS_URS_2024_02/751514113</t>
  </si>
  <si>
    <t>pol.2.5.3</t>
  </si>
  <si>
    <t>pol.2.5.4</t>
  </si>
  <si>
    <t>pol.2.5.7</t>
  </si>
  <si>
    <t>pol.2.5.9</t>
  </si>
  <si>
    <t>pol.2.5.8</t>
  </si>
  <si>
    <t>pol.2.5.10</t>
  </si>
  <si>
    <t>42982303</t>
  </si>
  <si>
    <t>oblouk čtyřhranný Pz průřez do 0,13m2</t>
  </si>
  <si>
    <t>-371409074</t>
  </si>
  <si>
    <t>751514114</t>
  </si>
  <si>
    <t>Montáž oblouku do plechového potrubí čtyřhranného s přírubou, průřezu přes 0,140 do 0,210 m2</t>
  </si>
  <si>
    <t>-1162076152</t>
  </si>
  <si>
    <t>https://podminky.urs.cz/item/CS_URS_2024_02/751514114</t>
  </si>
  <si>
    <t>pol.2.5.2</t>
  </si>
  <si>
    <t>42982304</t>
  </si>
  <si>
    <t>oblouk čtyřhranný Pz průřez do 0,28m2</t>
  </si>
  <si>
    <t>655500438</t>
  </si>
  <si>
    <t>751514118</t>
  </si>
  <si>
    <t>Montáž oblouku do plechového potrubí čtyřhranného s přírubou, průřezu přes 0,420 do 0,490 m2</t>
  </si>
  <si>
    <t>-400876675</t>
  </si>
  <si>
    <t>https://podminky.urs.cz/item/CS_URS_2024_02/751514118</t>
  </si>
  <si>
    <t>pol.2.5.1</t>
  </si>
  <si>
    <t>42982305</t>
  </si>
  <si>
    <t>oblouk čtyřhranný Pz průřez do 0,50m2</t>
  </si>
  <si>
    <t>-1057937901</t>
  </si>
  <si>
    <t>751514178</t>
  </si>
  <si>
    <t>Montáž oblouku do plechového potrubí kruhového bez příruby, průměru přes 100 do 200 mm</t>
  </si>
  <si>
    <t>1186296033</t>
  </si>
  <si>
    <t>https://podminky.urs.cz/item/CS_URS_2023_02/751514178</t>
  </si>
  <si>
    <t>pol.2.1.3</t>
  </si>
  <si>
    <t>pol.2.1.5</t>
  </si>
  <si>
    <t>pol.2.1.4</t>
  </si>
  <si>
    <t>pol.2.1.6</t>
  </si>
  <si>
    <t>42981085</t>
  </si>
  <si>
    <t>oblouk segmentový Pz 90° D 200mm</t>
  </si>
  <si>
    <t>-308342248</t>
  </si>
  <si>
    <t>751514179</t>
  </si>
  <si>
    <t>Montáž oblouku do plechového potrubí kruhového bez příruby, průměru přes 200 do 300 mm</t>
  </si>
  <si>
    <t>-83308317</t>
  </si>
  <si>
    <t>https://podminky.urs.cz/item/CS_URS_2024_02/751514179</t>
  </si>
  <si>
    <t>pol.2.1.1</t>
  </si>
  <si>
    <t>pol.2.1.2</t>
  </si>
  <si>
    <t>42981119</t>
  </si>
  <si>
    <t>oblouk segmentový Pz 90° D 250mm</t>
  </si>
  <si>
    <t>-1743123827</t>
  </si>
  <si>
    <t>42981121</t>
  </si>
  <si>
    <t>oblouk segmentový Pz 90° D 280mm</t>
  </si>
  <si>
    <t>1713919781</t>
  </si>
  <si>
    <t>751514313</t>
  </si>
  <si>
    <t>Montáž rozbočky jednostranné do plechového potrubí čtyřhranného s přírubou, průřezu přes 0,070 do 0,140 m2</t>
  </si>
  <si>
    <t>1010137</t>
  </si>
  <si>
    <t>https://podminky.urs.cz/item/CS_URS_2024_02/751514313</t>
  </si>
  <si>
    <t>pol.2.6.3</t>
  </si>
  <si>
    <t>pol.2.6.4</t>
  </si>
  <si>
    <t>pol.2.6.5</t>
  </si>
  <si>
    <t>pol.2.6.7</t>
  </si>
  <si>
    <t>pol.2.6.8</t>
  </si>
  <si>
    <t>pol.2.7.1</t>
  </si>
  <si>
    <t>pol.2.7.3</t>
  </si>
  <si>
    <t>pol.2.6.2</t>
  </si>
  <si>
    <t>pol.2.6.6</t>
  </si>
  <si>
    <t>pol.2.6.9</t>
  </si>
  <si>
    <t>pol.2.7.2</t>
  </si>
  <si>
    <t>42982253R</t>
  </si>
  <si>
    <t>rozbočka jednostranná Pz průřez do 0,13m2</t>
  </si>
  <si>
    <t>2003847670</t>
  </si>
  <si>
    <t>751514314</t>
  </si>
  <si>
    <t>Montáž rozbočky oboustranné do plechového potrubí čtyřhranného s přírubou, průřezu přes 0,140 do 0,210 m2</t>
  </si>
  <si>
    <t>544244780</t>
  </si>
  <si>
    <t>https://podminky.urs.cz/item/CS_URS_2024_02/751514314</t>
  </si>
  <si>
    <t>pol.2.6.1</t>
  </si>
  <si>
    <t>42982254R</t>
  </si>
  <si>
    <t>rozbočka jednostranná čtyřhranný Pz průřez do 0,28m2</t>
  </si>
  <si>
    <t>-2077688993</t>
  </si>
  <si>
    <t>751514337</t>
  </si>
  <si>
    <t>Montáž rozbočky oboustranné do pozink, průřezu přes 0,070 do 0,140 m2</t>
  </si>
  <si>
    <t>-1264826434</t>
  </si>
  <si>
    <t>https://podminky.urs.cz/item/CS_URS_2024_02/751514337</t>
  </si>
  <si>
    <t>42981338</t>
  </si>
  <si>
    <t xml:space="preserve">Rozbočka oboustranná 300x400/150x400 </t>
  </si>
  <si>
    <t>974201734</t>
  </si>
  <si>
    <t>42981339</t>
  </si>
  <si>
    <t xml:space="preserve">Rozbočka oboustranná 300x250/200x250 </t>
  </si>
  <si>
    <t>350338777</t>
  </si>
  <si>
    <t>pol.2.8.3</t>
  </si>
  <si>
    <t>751514412</t>
  </si>
  <si>
    <t>Montáž přechodu osového nebo pravoúhlého do plechového potrubí čtyřhranného s přírubou, průřezu přes 0,035 do 0,070 m2</t>
  </si>
  <si>
    <t>2137761919</t>
  </si>
  <si>
    <t>https://podminky.urs.cz/item/CS_URS_2024_02/751514412</t>
  </si>
  <si>
    <t>pol.2.9.12</t>
  </si>
  <si>
    <t>42982252d</t>
  </si>
  <si>
    <t xml:space="preserve">Redukce asymetrická 300x250/250x250, konf. 5, l = 300 </t>
  </si>
  <si>
    <t>-1199449575</t>
  </si>
  <si>
    <t>751514413</t>
  </si>
  <si>
    <t>Montáž přechodu osového nebo pravoúhlého do plechového potrubí čtyřhranného s přírubou, průřezu přes 0,070 do 0,140 m2</t>
  </si>
  <si>
    <t>452271320</t>
  </si>
  <si>
    <t>https://podminky.urs.cz/item/CS_URS_2024_02/751514413</t>
  </si>
  <si>
    <t>pol.2.9.7</t>
  </si>
  <si>
    <t>pol.2.9.8</t>
  </si>
  <si>
    <t>pol.2.9.9</t>
  </si>
  <si>
    <t>2.9.10</t>
  </si>
  <si>
    <t>42982253</t>
  </si>
  <si>
    <t xml:space="preserve">Redukce asymetrická 400x300/300x400, konf. 2, l = 450 </t>
  </si>
  <si>
    <t>-1209284767</t>
  </si>
  <si>
    <t>42982253a</t>
  </si>
  <si>
    <t xml:space="preserve">Redukce asymetrická 400x300/400x150, konf. 4, l = 450 </t>
  </si>
  <si>
    <t>-629254456</t>
  </si>
  <si>
    <t>42982253b</t>
  </si>
  <si>
    <t>Redukce asymetrická 400x300/300x250, konf. 3, l = 450</t>
  </si>
  <si>
    <t>-1572908929</t>
  </si>
  <si>
    <t>42982253c</t>
  </si>
  <si>
    <t xml:space="preserve">Redukce asymetrická 400x300/250x300, konf. 5, l = 450 </t>
  </si>
  <si>
    <t>460226303</t>
  </si>
  <si>
    <t>751514414</t>
  </si>
  <si>
    <t>Montáž přechodu osového nebo pravoúhlého do plechového potrubí čtyřhranného s přírubou, průřezu přes 0,140 do 0,210 m2</t>
  </si>
  <si>
    <t>33343105</t>
  </si>
  <si>
    <t>https://podminky.urs.cz/item/CS_URS_2024_02/751514414</t>
  </si>
  <si>
    <t>pol.2.2.2</t>
  </si>
  <si>
    <t>pol.2.2.3</t>
  </si>
  <si>
    <t>pol.2.2.5</t>
  </si>
  <si>
    <t>pol.2.2.6</t>
  </si>
  <si>
    <t>pol.2.2.4</t>
  </si>
  <si>
    <t>pol.7.2.5</t>
  </si>
  <si>
    <t>42981334</t>
  </si>
  <si>
    <t>Rozbočka jednostranná 200/150-90°</t>
  </si>
  <si>
    <t>1885355243</t>
  </si>
  <si>
    <t>42981332</t>
  </si>
  <si>
    <t xml:space="preserve">Rozbočka jednostranná 150/125-90° </t>
  </si>
  <si>
    <t>-827714054</t>
  </si>
  <si>
    <t>42981330</t>
  </si>
  <si>
    <t xml:space="preserve">Rozbočka jednostranná 125/125-90° </t>
  </si>
  <si>
    <t>-1476969174</t>
  </si>
  <si>
    <t>42981319</t>
  </si>
  <si>
    <t xml:space="preserve">Rozbočka jednostranná 125/80-90° </t>
  </si>
  <si>
    <t>1674556673</t>
  </si>
  <si>
    <t>42981331</t>
  </si>
  <si>
    <t xml:space="preserve">Rozbočka jednostranná 150/150-90° </t>
  </si>
  <si>
    <t>-1927345706</t>
  </si>
  <si>
    <t>751514415</t>
  </si>
  <si>
    <t>Montáž přechodu osového nebo pravoúhlého do plechového potrubí čtyřhranného s přírubou, průřezu přes 0,210 do 0,280 m2</t>
  </si>
  <si>
    <t>-1737674020</t>
  </si>
  <si>
    <t>https://podminky.urs.cz/item/CS_URS_2024_02/751514415</t>
  </si>
  <si>
    <t>pol.2.2.1</t>
  </si>
  <si>
    <t>42981336</t>
  </si>
  <si>
    <t>rozbočka symetrická Y-kus Pz 45° D1/D2 = 250/200mm</t>
  </si>
  <si>
    <t>-777908468</t>
  </si>
  <si>
    <t>751514418</t>
  </si>
  <si>
    <t>Montáž přechodu osového nebo pravoúhlého do plechového potrubí čtyřhranného s přírubou, průřezu přes 0,420 do 0,490 m2</t>
  </si>
  <si>
    <t>2016559203</t>
  </si>
  <si>
    <t>https://podminky.urs.cz/item/CS_URS_2024_02/751514418</t>
  </si>
  <si>
    <t>pol.2.9.1</t>
  </si>
  <si>
    <t>pol.2.9.3</t>
  </si>
  <si>
    <t>pol.2.9.4</t>
  </si>
  <si>
    <t>42982255</t>
  </si>
  <si>
    <t>Redukce asymetrická 800x600/400x300, konf. 3, l = 600</t>
  </si>
  <si>
    <t>343989153</t>
  </si>
  <si>
    <t>42982254</t>
  </si>
  <si>
    <t xml:space="preserve">Redukce asymetrická 800x600/400x300, konf. 2, l = 600 </t>
  </si>
  <si>
    <t>-254850846</t>
  </si>
  <si>
    <t>42982256</t>
  </si>
  <si>
    <t>Redukce asymetrická 800x600/710x710, konf. 3, l = 600</t>
  </si>
  <si>
    <t>1485436051</t>
  </si>
  <si>
    <t>751514461</t>
  </si>
  <si>
    <t>Montáž přechodu osového nebo pravoúhlého do plechového potrubí kruhového s přírubou, průměru do 100 mm</t>
  </si>
  <si>
    <t>-1747084481</t>
  </si>
  <si>
    <t>https://podminky.urs.cz/item/CS_URS_2024_02/751514461</t>
  </si>
  <si>
    <t>pol.2.10.1</t>
  </si>
  <si>
    <t>pol.2.10.2</t>
  </si>
  <si>
    <t>pol.2.10.3</t>
  </si>
  <si>
    <t>pol.2.10.5</t>
  </si>
  <si>
    <t>pol.2.10.6</t>
  </si>
  <si>
    <t>pol2.10.10</t>
  </si>
  <si>
    <t>pol.2.10.4</t>
  </si>
  <si>
    <t>pol.2.10.7</t>
  </si>
  <si>
    <t>pol.2.10.8</t>
  </si>
  <si>
    <t>pol2.10.9</t>
  </si>
  <si>
    <t>42982251</t>
  </si>
  <si>
    <t>přechod čtyřhranný Pz průřez do 0,03m2</t>
  </si>
  <si>
    <t>98099745</t>
  </si>
  <si>
    <t>pol.2.10.10</t>
  </si>
  <si>
    <t>42982252</t>
  </si>
  <si>
    <t>přechod čtyřhranný Pz průřez do 0,07m2</t>
  </si>
  <si>
    <t>-948972981</t>
  </si>
  <si>
    <t>751514478</t>
  </si>
  <si>
    <t>Montáž přechodu osového nebo pravoúhlého do plechového potrubí kruhového bez příruby, průměru přes 100 do 200 mm</t>
  </si>
  <si>
    <t>19988116</t>
  </si>
  <si>
    <t>https://podminky.urs.cz/item/CS_URS_2024_02/751514478</t>
  </si>
  <si>
    <t>pol.2.3.2</t>
  </si>
  <si>
    <t>pol.2.3.3</t>
  </si>
  <si>
    <t>42981348</t>
  </si>
  <si>
    <t>přechod osový Pz D1/D2 = 150/125mm</t>
  </si>
  <si>
    <t>1635592290</t>
  </si>
  <si>
    <t>42981355</t>
  </si>
  <si>
    <t>přechod osový Pz D1/D2 = 200/150mm</t>
  </si>
  <si>
    <t>-751033265</t>
  </si>
  <si>
    <t>751514479</t>
  </si>
  <si>
    <t>Montáž přechodu asymetrického nebo pravoúhlého do plechového potrubí kruhového bez příruby, průměru přes 200 do 300 mm</t>
  </si>
  <si>
    <t>-1066544697</t>
  </si>
  <si>
    <t>https://podminky.urs.cz/item/CS_URS_2024_02/751514479</t>
  </si>
  <si>
    <t>pol.2.3.1</t>
  </si>
  <si>
    <t>42981372</t>
  </si>
  <si>
    <t>přechod asymetrický Pz D1/D2 = 280/200mm</t>
  </si>
  <si>
    <t>-1393362652</t>
  </si>
  <si>
    <t>751514611</t>
  </si>
  <si>
    <t>Montáž škrtící klapky nebo zpětné klapky do plechového potrubí čtyřhranné s přírubou, průřezu do 0,035 m2</t>
  </si>
  <si>
    <t>-1454355128</t>
  </si>
  <si>
    <t>https://podminky.urs.cz/item/CS_URS_2024_02/751514611</t>
  </si>
  <si>
    <t>pol.4.4.6</t>
  </si>
  <si>
    <t>42982400</t>
  </si>
  <si>
    <t>klapka čtyřhranná regulační Pz 150x150mm</t>
  </si>
  <si>
    <t>-1227250573</t>
  </si>
  <si>
    <t>751514612</t>
  </si>
  <si>
    <t>Montáž škrtící klapky nebo zpětné klapky do plechového potrubí čtyřhranné s přírubou, průřezu přes 0,035 do 0,070 m2</t>
  </si>
  <si>
    <t>-731085681</t>
  </si>
  <si>
    <t>https://podminky.urs.cz/item/CS_URS_2024_02/751514612</t>
  </si>
  <si>
    <t>pol.4.4.3</t>
  </si>
  <si>
    <t>pol.4.4.5</t>
  </si>
  <si>
    <t>pol.4.4.4</t>
  </si>
  <si>
    <t>42982458</t>
  </si>
  <si>
    <t>klapka čtyřhranná regulační Pz 400x150mm</t>
  </si>
  <si>
    <t>360947009</t>
  </si>
  <si>
    <t>42982457</t>
  </si>
  <si>
    <t>klapka čtyřhranná regulační Pz 250x200mm</t>
  </si>
  <si>
    <t>1114252738</t>
  </si>
  <si>
    <t>42982456</t>
  </si>
  <si>
    <t>klapka čtyřhranná regulační Pz 250x150mm</t>
  </si>
  <si>
    <t>-389036317</t>
  </si>
  <si>
    <t>751514613</t>
  </si>
  <si>
    <t>Montáž škrtící klapky nebo zpětné klapky do plechového potrubí čtyřhranné s přírubou, průřezu přes 0,070 do 0,140 m2</t>
  </si>
  <si>
    <t>851563596</t>
  </si>
  <si>
    <t>https://podminky.urs.cz/item/CS_URS_2024_02/751514613</t>
  </si>
  <si>
    <t>pol.4.4.1</t>
  </si>
  <si>
    <t>pol.4.4.2</t>
  </si>
  <si>
    <t>42982405</t>
  </si>
  <si>
    <t>klapka čtyřhranná regulační Pz 400x315mm</t>
  </si>
  <si>
    <t>-616043354</t>
  </si>
  <si>
    <t>751514662</t>
  </si>
  <si>
    <t>Montáž škrtící klapky nebo zpětné klapky do plechového potrubí kruhové s přírubou, průměru přes 100 do 200 mm</t>
  </si>
  <si>
    <t>1282061007</t>
  </si>
  <si>
    <t>https://podminky.urs.cz/item/CS_URS_2024_02/751514662</t>
  </si>
  <si>
    <t>pol.4.1.1</t>
  </si>
  <si>
    <t>42981002</t>
  </si>
  <si>
    <t xml:space="preserve">Zpětná klapka magnetická pr. 125 </t>
  </si>
  <si>
    <t>-1878754404</t>
  </si>
  <si>
    <t>751514762</t>
  </si>
  <si>
    <t>Montáž protidešťové stříšky nebo výfukové hlavice do plechového potrubí kruhové s přírubou, průměru přes 100 do 200 mm</t>
  </si>
  <si>
    <t>-1397862722</t>
  </si>
  <si>
    <t>https://podminky.urs.cz/item/CS_URS_2023_02/751514762</t>
  </si>
  <si>
    <t>pol.3.1.1</t>
  </si>
  <si>
    <t>42974007</t>
  </si>
  <si>
    <t>stříška protidešťová s lemem Pz D 200mm</t>
  </si>
  <si>
    <t>666456571</t>
  </si>
  <si>
    <t>751515012</t>
  </si>
  <si>
    <t>Montáž protipožární klapky do plechového potrubí čtyřhranné do stěny s přírubou, průřezu přes 0,035 do 0,070 m2</t>
  </si>
  <si>
    <t>1743223172</t>
  </si>
  <si>
    <t>https://podminky.urs.cz/item/CS_URS_2024_02/751515012</t>
  </si>
  <si>
    <t>pol.4.5.1</t>
  </si>
  <si>
    <t>pol.4.5.2</t>
  </si>
  <si>
    <t>42971125</t>
  </si>
  <si>
    <t>Listová požární klapka čtyřhranná 250x250, odolnost 30minut, třída těsnosti klapky B, se servopohonem 230V a termoelektrickým aktivačním zařízením a se zpětnou pružinou a se signalizací polohy listu klapky otevřeno x zavřeno koncovými spínači</t>
  </si>
  <si>
    <t>1293903211</t>
  </si>
  <si>
    <t>42971126</t>
  </si>
  <si>
    <t>Listová požární klapka čtyřhranná 400x150, odolnost 30minut, třída těsnosti klapky B, se servopohonem 230V a ermoelektrickým aktivačním zařízením a se zpětnou pružinou a se signalizací polohy listu klapky otevřeno x zavřeno koncovými spínači</t>
  </si>
  <si>
    <t>-489750448</t>
  </si>
  <si>
    <t>751614121</t>
  </si>
  <si>
    <t>Montáž monitorovacího, řídícího a ovládacího zařízení čidla CO2</t>
  </si>
  <si>
    <t>2097022189</t>
  </si>
  <si>
    <t>https://podminky.urs.cz/item/CS_URS_2024_02/751614121</t>
  </si>
  <si>
    <t>pol.7.1.1</t>
  </si>
  <si>
    <t>40461005</t>
  </si>
  <si>
    <t>čidlo oxidu uhličitého CO2 IP30</t>
  </si>
  <si>
    <t>-1058301497</t>
  </si>
  <si>
    <t>751614124</t>
  </si>
  <si>
    <t>Montáž monitorovacího, řídícího a ovládacího zařízení čidla pohybu</t>
  </si>
  <si>
    <t>1798485369</t>
  </si>
  <si>
    <t>https://podminky.urs.cz/item/CS_URS_2024_02/751614124</t>
  </si>
  <si>
    <t>pol.7.1.2</t>
  </si>
  <si>
    <t>40461016</t>
  </si>
  <si>
    <t>detektor pohybu stropní 360°</t>
  </si>
  <si>
    <t>-1816413207</t>
  </si>
  <si>
    <t>751721113</t>
  </si>
  <si>
    <t>Montáž klimatizační jednotky venkovní jednofázové napájení do 4 vnitřních jednotek</t>
  </si>
  <si>
    <t>-1580062533</t>
  </si>
  <si>
    <t>https://podminky.urs.cz/item/CS_URS_2024_02/751721113</t>
  </si>
  <si>
    <t>pol.5.1.1</t>
  </si>
  <si>
    <t>pol.5.1.2</t>
  </si>
  <si>
    <t>42952019</t>
  </si>
  <si>
    <t>Větrací jednotka pro přívod a odvod vzduchu s rekuperací, nástřešní provedení, plášť jednotky pozinkovaný lakovaný plech s PIR izolací - jednotka odpovídajíci směrnici Ecodesign ve složení : pružná manžeta-2ks, zákryt pro vstupní a výstupní hrdlo-2ks, eliminátor kapek na vstupním hrdle, uzavírací klapka se servopohonem LF24-2ks, rotační výměník tepla - hygroskopický výměník s proplachovací komorou, účinnost rekuperace zimní 85%, přímý výparník (vypařovací teplota 11°C)/kondenzátor (vypařovací teplota 40°C) včetně manostatu, topný výkon 8,02kW pro přívod vzduchu 20°C a chladící výkon 7,80kW pro přívod vzduchu 21°C, vana pro odvod kondenzátu, souprava pro odvod kondenzátu, filtr na_x000D_
přívodu M5 kapsový, snímač tlakové diference filtru,filtr na odvodu G4 kapsový,snímač tlakové diference filtru, ventilátor na přívodu Vp=4020m3/h, pext=250Pa, Ne=1,1kW, 3,8A, 400V, 50Hz, EC-integrovaný regulátor, regulace na konstantní průtok, ventilátor na odvodu Vo=4110m3/h, pext=250Pa, Ne=0,9kW, 3,8A, 230V, 50Hz, EC-integrovaný regulátor, jištění 3x16A, regulace na konstantní průtok vč. kompletní regulace a prokabelování (tj, integrované řídící skříně a nástěnného ovladače), regulace teploty, časové a týdenní režimy, řízení ventilátorů a ochrané funkce, signalizace poruch, regulační procesy a ochranné funkce</t>
  </si>
  <si>
    <t>549148734</t>
  </si>
  <si>
    <t>751721121</t>
  </si>
  <si>
    <t xml:space="preserve">Montáž kondenzační jednotky přímeho chlazení </t>
  </si>
  <si>
    <t>1900944046</t>
  </si>
  <si>
    <t>https://podminky.urs.cz/item/CS_URS_2024_02/751721121</t>
  </si>
  <si>
    <t>pol.č.5.3.1</t>
  </si>
  <si>
    <t>42952022</t>
  </si>
  <si>
    <t>Vnější kondenzační jednotka 900x1345x320mm  přímého chlazení v provedení pro celoroční provoz pro přímý výparník_x000D_
vzduchotechnické jednotky, topný výkon 11,16kW (vypařovací teplota 40°C) a chladící výkon 10,19kW_x000D_
(vypařovací teplota 11°C), příkon nom.= 4,0kW, 3N-400V, 50 Hz, jištění 16A, chladivo R410A, včetně podstavných nožiček a prokabelování.</t>
  </si>
  <si>
    <t>-635795771</t>
  </si>
  <si>
    <t>751721122R</t>
  </si>
  <si>
    <t>Montáž sady expanzního ventilu chladícího systému</t>
  </si>
  <si>
    <t>-2131764673</t>
  </si>
  <si>
    <t>pol.č.5.3.3</t>
  </si>
  <si>
    <t>42952023R</t>
  </si>
  <si>
    <t xml:space="preserve">Sada expanzního ventilu chladícího systému pro topný výkon 11,16kW (vypařovací teplota 40°C) </t>
  </si>
  <si>
    <t>224123017</t>
  </si>
  <si>
    <t>751791112</t>
  </si>
  <si>
    <t>Montáž napojovacího potrubí měděného předizolovaného, D mm (" x tl. stěny) 10 (3/8" x 0,8)</t>
  </si>
  <si>
    <t>456934525</t>
  </si>
  <si>
    <t>https://podminky.urs.cz/item/CS_URS_2024_02/751791112</t>
  </si>
  <si>
    <t>pol.č.1.4.3</t>
  </si>
  <si>
    <t>42981908</t>
  </si>
  <si>
    <t>trubka předizolovaná Cu 3/8" (10 mm), stěna tl 0,8 mm, izolace 9mm</t>
  </si>
  <si>
    <t>-402167502</t>
  </si>
  <si>
    <t>5*1,03 'Přepočtené koeficientem množství</t>
  </si>
  <si>
    <t>751791114</t>
  </si>
  <si>
    <t>Montáž napojovacího potrubí měděného předizolovaného, D mm (" x tl. stěny) 16 (5/8" x 1,0)</t>
  </si>
  <si>
    <t>-2017212808</t>
  </si>
  <si>
    <t>https://podminky.urs.cz/item/CS_URS_2024_02/751791114</t>
  </si>
  <si>
    <t>pol.č.1.4.2</t>
  </si>
  <si>
    <t>42981910</t>
  </si>
  <si>
    <t>trubka předizolovaná Cu 5/8" (16 mm), stěna tl 1,0 mm, izolace 9mm</t>
  </si>
  <si>
    <t>1923843347</t>
  </si>
  <si>
    <t>751791115</t>
  </si>
  <si>
    <t>Montáž napojovacího potrubí měděného předizolovaného, D mm (" x tl. stěny) 18 (3/4" x 1,0)</t>
  </si>
  <si>
    <t>-1372115007</t>
  </si>
  <si>
    <t>https://podminky.urs.cz/item/CS_URS_2024_02/751791115</t>
  </si>
  <si>
    <t>pol.č.1.4.1</t>
  </si>
  <si>
    <t>42981911</t>
  </si>
  <si>
    <t>trubka předizolovaná Cu 3/4" (18 mm), stěna tl 1,0 mm, izolace 9mm</t>
  </si>
  <si>
    <t>-1110987949</t>
  </si>
  <si>
    <t>998751201</t>
  </si>
  <si>
    <t>Přesun hmot pro vzduchotechniku stanovený procentní sazbou (%) z ceny vodorovná dopravní vzdálenost do 50 m v objektech výšky do 12 m</t>
  </si>
  <si>
    <t>-2040701443</t>
  </si>
  <si>
    <t>https://podminky.urs.cz/item/CS_URS_2023_02/998751201</t>
  </si>
  <si>
    <t>998751291</t>
  </si>
  <si>
    <t>Přesun hmot pro vzduchotechniku stanovený procentní sazbou (%) z ceny Příplatek k cenám za zvětšený přesun přes vymezenou největší dopravní vzdálenost do 500 m</t>
  </si>
  <si>
    <t>-1297129558</t>
  </si>
  <si>
    <t>https://podminky.urs.cz/item/CS_URS_2023_02/998751291</t>
  </si>
  <si>
    <t>Vedlejší rozpočtové náklady</t>
  </si>
  <si>
    <t>VRN4</t>
  </si>
  <si>
    <t>Inženýrská činnost</t>
  </si>
  <si>
    <t>043114000</t>
  </si>
  <si>
    <t>Zkoušky tlakové, provozní, měření hluku</t>
  </si>
  <si>
    <t>kpl</t>
  </si>
  <si>
    <t>1024</t>
  </si>
  <si>
    <t>1602480952</t>
  </si>
  <si>
    <t>https://podminky.urs.cz/item/CS_URS_2024_02/043114000</t>
  </si>
  <si>
    <t>03 - Elektroinstalace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</si>
  <si>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</si>
  <si>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</si>
  <si>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</si>
  <si>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>741</t>
  </si>
  <si>
    <t>Elektroinstalace - silnoproud</t>
  </si>
  <si>
    <t>741004-R</t>
  </si>
  <si>
    <t>Úprava elektroměrového rozváděče - montáž a materiál</t>
  </si>
  <si>
    <t>soubor</t>
  </si>
  <si>
    <t>512</t>
  </si>
  <si>
    <t>-1698174478</t>
  </si>
  <si>
    <t>741005-R</t>
  </si>
  <si>
    <t>-1579327075</t>
  </si>
  <si>
    <t>741006-R</t>
  </si>
  <si>
    <t>Úprava elektroměrového rozváděče pro Total Stop - montáž a materiál</t>
  </si>
  <si>
    <t>-1128419785</t>
  </si>
  <si>
    <t>741011-R</t>
  </si>
  <si>
    <t>Demontáž stávající elektroinstalace ( zásuvky,vypínače,kabelové rozvody ve zdivu, stávající jističe,)_x000D_
,odvoz a uložení na skládky k tomu určené</t>
  </si>
  <si>
    <t>-2088404404</t>
  </si>
  <si>
    <t>741012-R</t>
  </si>
  <si>
    <t>Montáž spoušť 3VA9908-0BB15</t>
  </si>
  <si>
    <t>1961635318</t>
  </si>
  <si>
    <t>úprava ER rozvaděče pro Total Stop</t>
  </si>
  <si>
    <t>34100-R</t>
  </si>
  <si>
    <t>Spoušť 3VA9908-0BB15</t>
  </si>
  <si>
    <t>1458552001</t>
  </si>
  <si>
    <t>741013-R</t>
  </si>
  <si>
    <t>Montáž BMS</t>
  </si>
  <si>
    <t>739536900</t>
  </si>
  <si>
    <t>741013R</t>
  </si>
  <si>
    <t>MASTER BOX MC0600 G4 battery management</t>
  </si>
  <si>
    <t>-1000962782</t>
  </si>
  <si>
    <t>741014R</t>
  </si>
  <si>
    <t>Propojovací vedení k propojení komponentů fotovoltaické elektrárny</t>
  </si>
  <si>
    <t>1919938818</t>
  </si>
  <si>
    <t>PŘÍSLUŠENSTVÍ A KABELÁŽE PRO TRIPLE POWER T30</t>
  </si>
  <si>
    <t>-592554983</t>
  </si>
  <si>
    <t>741015R</t>
  </si>
  <si>
    <t>Instalace - Konektory, UV pásky, podružný materiál</t>
  </si>
  <si>
    <t>626742560</t>
  </si>
  <si>
    <t>741016R</t>
  </si>
  <si>
    <t>Montáže AC, kabel, lišty, přípomoce</t>
  </si>
  <si>
    <t>-358807833</t>
  </si>
  <si>
    <t>741017R</t>
  </si>
  <si>
    <t xml:space="preserve">Místní provozní předpis </t>
  </si>
  <si>
    <t>769897445</t>
  </si>
  <si>
    <t>741110501</t>
  </si>
  <si>
    <t>Montáž lišt a kanálků elektroinstalačních se spojkami, ohyby a rohy a s nasunutím do krabic protahovacích, šířky do 60 mm</t>
  </si>
  <si>
    <t>-1812618168</t>
  </si>
  <si>
    <t>https://podminky.urs.cz/item/CS_URS_2023_02/741110501</t>
  </si>
  <si>
    <t>402</t>
  </si>
  <si>
    <t>34571008</t>
  </si>
  <si>
    <t>lišta elektroinstalační hranatá PVC 40x40mm</t>
  </si>
  <si>
    <t>91101513</t>
  </si>
  <si>
    <t>509*1,05 'Přepočtené koeficientem množství</t>
  </si>
  <si>
    <t>741110502</t>
  </si>
  <si>
    <t>Montáž lišt a kanálků elektroinstalačních se spojkami, ohyby a rohy a s nasunutím do krabic protahovacích, šířky do přes 60 do 120 mm</t>
  </si>
  <si>
    <t>1155463053</t>
  </si>
  <si>
    <t>https://podminky.urs.cz/item/CS_URS_2023_02/741110502</t>
  </si>
  <si>
    <t>300</t>
  </si>
  <si>
    <t>přívod k VZT</t>
  </si>
  <si>
    <t>40+90</t>
  </si>
  <si>
    <t>opětovná montáž antény</t>
  </si>
  <si>
    <t>34571002</t>
  </si>
  <si>
    <t>lišta elektroinstalační hranatá PVC 60x40mm</t>
  </si>
  <si>
    <t>-970267252</t>
  </si>
  <si>
    <t>390*1,05 'Přepočtené koeficientem množství</t>
  </si>
  <si>
    <t>34571004</t>
  </si>
  <si>
    <t>lišta elektroinstalační hranatá PVC 20x20mm</t>
  </si>
  <si>
    <t>-1242501674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</si>
  <si>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</si>
  <si>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</si>
  <si>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CS ÚRS 2025 01</t>
  </si>
  <si>
    <t>-1543395907</t>
  </si>
  <si>
    <t>https://podminky.urs.cz/item/CS_URS_2025_01/741120101</t>
  </si>
  <si>
    <t>528</t>
  </si>
  <si>
    <t>34121233</t>
  </si>
  <si>
    <t>kabel sdělovací stíněný laminovanou Al fólií s příložným Cu drátem jádro Cu plné izolace PVC plášť PVC 300V (J-Y(St)Y…Lg) 2x2x0,8mm2</t>
  </si>
  <si>
    <t>-279430222</t>
  </si>
  <si>
    <t>648,273348519362*1,15 'Přepočtené koeficientem množství</t>
  </si>
  <si>
    <t>741120125</t>
  </si>
  <si>
    <t>Montáž fotovoltaických kabelů bez ukončení, uložených v trubkách nebo lištách, průměru přes 6 do 10 mm</t>
  </si>
  <si>
    <t>1648036311</t>
  </si>
  <si>
    <t>https://podminky.urs.cz/item/CS_URS_2023_02/741120125</t>
  </si>
  <si>
    <t>34111852</t>
  </si>
  <si>
    <t>kabel fotovoltaický černý nebo červený průměr 10mm</t>
  </si>
  <si>
    <t>-836140475</t>
  </si>
  <si>
    <t>80*1,2 'Přepočtené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</si>
  <si>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</si>
  <si>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</si>
  <si>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2090076673</t>
  </si>
  <si>
    <t>https://podminky.urs.cz/item/CS_URS_2023_02/741120301</t>
  </si>
  <si>
    <t>CXKE-R-J 5X1,5 B2</t>
  </si>
  <si>
    <t>UTP kabel,cat 5e drát</t>
  </si>
  <si>
    <t>CY 16 mm2</t>
  </si>
  <si>
    <t>CY 6mm2</t>
  </si>
  <si>
    <t>34141350R</t>
  </si>
  <si>
    <t xml:space="preserve">1-CXKE-R-J 5x1,5 B2ca,s1,d1_x000D_
</t>
  </si>
  <si>
    <t>1677769834</t>
  </si>
  <si>
    <t>73*1,15 'Přepočtené koeficientem množství</t>
  </si>
  <si>
    <t>34140844R</t>
  </si>
  <si>
    <t xml:space="preserve">UTP kabel, cat. 5e drát_x000D_
</t>
  </si>
  <si>
    <t>-187922908</t>
  </si>
  <si>
    <t>102*1,15 'Přepočtené koeficientem množství</t>
  </si>
  <si>
    <t>34140845R</t>
  </si>
  <si>
    <t>-1854113621</t>
  </si>
  <si>
    <t>99*1,15 'Přepočtené koeficientem množství</t>
  </si>
  <si>
    <t>34140856R</t>
  </si>
  <si>
    <t>CY 6 mm2</t>
  </si>
  <si>
    <t>938045290</t>
  </si>
  <si>
    <t>176*1,15 'Přepočtené koeficientem množství</t>
  </si>
  <si>
    <t>741122102</t>
  </si>
  <si>
    <t>Montáž kabelů měděných bez ukončení uložených v trubkách zatažených plných plochých (např. CYKYLo), počtu a průřezu žil 3x1,5 až 2,5 mm2</t>
  </si>
  <si>
    <t>-1336528298</t>
  </si>
  <si>
    <t>https://podminky.urs.cz/item/CS_URS_2025_01/741122102</t>
  </si>
  <si>
    <t>320</t>
  </si>
  <si>
    <t>nová světla</t>
  </si>
  <si>
    <t>přívody VZT</t>
  </si>
  <si>
    <t>220</t>
  </si>
  <si>
    <t>34111030</t>
  </si>
  <si>
    <t>kabel instalační jádro Cu plné izolace PVC plášť PVC 450/750V (CYKY) 3x1,5mm2</t>
  </si>
  <si>
    <t>438106976</t>
  </si>
  <si>
    <t>523*1,15 'Přepočtené koeficientem množství</t>
  </si>
  <si>
    <t>34111036</t>
  </si>
  <si>
    <t>kabel instalační jádro Cu plné izolace PVC plášť PVC 450/750V (CYKY) 3x2,5mm2</t>
  </si>
  <si>
    <t>-1045562752</t>
  </si>
  <si>
    <t>220*1,15 'Přepočtené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</si>
  <si>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</si>
  <si>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</si>
  <si>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-31082823</t>
  </si>
  <si>
    <t>https://podminky.urs.cz/item/CS_URS_2025_01/741122142</t>
  </si>
  <si>
    <t>34111094</t>
  </si>
  <si>
    <t>kabel instalační jádro Cu plné izolace PVC plášť PVC 1-CXKH-R-J B2CAS1D0 5x2,5mm2</t>
  </si>
  <si>
    <t>1002816956</t>
  </si>
  <si>
    <t>98*1,15 'Přepočtené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</si>
  <si>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</si>
  <si>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</si>
  <si>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-263907268</t>
  </si>
  <si>
    <t>https://podminky.urs.cz/item/CS_URS_2025_01/741122143</t>
  </si>
  <si>
    <t>34111100</t>
  </si>
  <si>
    <t>kabel instalační jádro Cu plné izolace PVC plášť PVC 450/750V (CYKY) 5x6mm2</t>
  </si>
  <si>
    <t>-1428849221</t>
  </si>
  <si>
    <t>741122231</t>
  </si>
  <si>
    <t>Montáž kabelů měděných bez ukončení uložených volně nebo v liště plných kulatých (např. CYKY) počtu a průřezu žil 5x1,5 až 2,5 mm2</t>
  </si>
  <si>
    <t>289143410</t>
  </si>
  <si>
    <t>https://podminky.urs.cz/item/CS_URS_2025_01/741122231</t>
  </si>
  <si>
    <t>34141360</t>
  </si>
  <si>
    <t xml:space="preserve">1-CXKH-R-J B2CAS1D0 5x2,5_x000D_
</t>
  </si>
  <si>
    <t>674050660</t>
  </si>
  <si>
    <t>24*1,15 'Přepočtené koeficientem množství</t>
  </si>
  <si>
    <t>741124731</t>
  </si>
  <si>
    <t>Montáž kabelů měděných ovládacích bez ukončení uložených pevně stíněných ovládacích s plným jádrem (např. JYTY) počtu a průměru žil 2 až 19x0,8 mm2</t>
  </si>
  <si>
    <t>1220277383</t>
  </si>
  <si>
    <t>https://podminky.urs.cz/item/CS_URS_2023_02/741124731</t>
  </si>
  <si>
    <t>628</t>
  </si>
  <si>
    <t>450</t>
  </si>
  <si>
    <t>34121234</t>
  </si>
  <si>
    <t xml:space="preserve">Kabel 1 x 6 mm2, 1000 V  DC strana_x000D_
</t>
  </si>
  <si>
    <t>-1416654440</t>
  </si>
  <si>
    <t>1078*1,15 'Přepočtené koeficientem množství</t>
  </si>
  <si>
    <t>741312536</t>
  </si>
  <si>
    <t>Montáž odpínačů bez zapojení vodičů kompaktních do 750 V třípólových do 800 A</t>
  </si>
  <si>
    <t>-1120559096</t>
  </si>
  <si>
    <t>https://podminky.urs.cz/item/CS_URS_2023_02/741312536</t>
  </si>
  <si>
    <t>Úprava ER rozvaděče pro Total Stop</t>
  </si>
  <si>
    <t>35825570</t>
  </si>
  <si>
    <t xml:space="preserve">3f vypínač 3VA12 25-1AA-32-0AA0_x000D_
</t>
  </si>
  <si>
    <t>-394027273</t>
  </si>
  <si>
    <t>741320101</t>
  </si>
  <si>
    <t>Montáž jističů se zapojením vodičů jednopólových nn do 25 A bez krytu</t>
  </si>
  <si>
    <t>-1230272194</t>
  </si>
  <si>
    <t>https://podminky.urs.cz/item/CS_URS_2023_02/741320101</t>
  </si>
  <si>
    <t>přívody VZT - úprava rozvaděče</t>
  </si>
  <si>
    <t>35822111</t>
  </si>
  <si>
    <t>jistič 1-pólový 16 A vypínací charakteristika B vypínací schopnost 10 kA</t>
  </si>
  <si>
    <t>617610183</t>
  </si>
  <si>
    <t>741320103</t>
  </si>
  <si>
    <t>Montáž jističů se zapojením vodičů jednopólových nn do 25 A s krytem</t>
  </si>
  <si>
    <t>1116741263</t>
  </si>
  <si>
    <t>https://podminky.urs.cz/item/CS_URS_2023_02/741320103</t>
  </si>
  <si>
    <t>35822115</t>
  </si>
  <si>
    <t>jistič 1-pólový 10 A vypínací charakteristika B vypínací schopnost 6 kA</t>
  </si>
  <si>
    <t>879828787</t>
  </si>
  <si>
    <t>741330011</t>
  </si>
  <si>
    <t>Montáž stykačů nn se zapojením vodičů stejnosměrných vestavných dvou nebo třípólových do 40 A</t>
  </si>
  <si>
    <t>-1938665070</t>
  </si>
  <si>
    <t>https://podminky.urs.cz/item/CS_URS_2023_02/741330011</t>
  </si>
  <si>
    <t>35821106</t>
  </si>
  <si>
    <t xml:space="preserve">Stykač ETI RD 25-40-230V AC/DC_x000D_
</t>
  </si>
  <si>
    <t>629931966</t>
  </si>
  <si>
    <t>741370002</t>
  </si>
  <si>
    <t>Montáž svítidel žárovkových se zapojením vodičů bytových nebo společenských místností stropních přisazených 1 zdroj se sklem</t>
  </si>
  <si>
    <t>1452755297</t>
  </si>
  <si>
    <t>https://podminky.urs.cz/item/CS_URS_2023_02/741370002</t>
  </si>
  <si>
    <t>34825005</t>
  </si>
  <si>
    <t>svítidlo interiérové přisazené obdélníkové/čtvercové přes 0,09 do 0,36m2 1500-1900lm</t>
  </si>
  <si>
    <t>723813662</t>
  </si>
  <si>
    <t>741371031</t>
  </si>
  <si>
    <t>Montáž svítidel zářivkových se zapojením vodičů bytových nebo společenských místností nástěnných přisazených 1 zdroj</t>
  </si>
  <si>
    <t>-434614418</t>
  </si>
  <si>
    <t>https://podminky.urs.cz/item/CS_URS_2023_02/741371031</t>
  </si>
  <si>
    <t>svítidlo s piktogramem</t>
  </si>
  <si>
    <t>svítidlo čiré</t>
  </si>
  <si>
    <t>34835012</t>
  </si>
  <si>
    <t>svítidlo LED nouzové přisazené baterie 3h</t>
  </si>
  <si>
    <t>86584717</t>
  </si>
  <si>
    <t>741371821</t>
  </si>
  <si>
    <t>Demontáž svítidel bez zachování funkčnosti (do suti) interiérových modulového systému zářivkových, délky do 1100 mm</t>
  </si>
  <si>
    <t>1887469686</t>
  </si>
  <si>
    <t>https://podminky.urs.cz/item/CS_URS_2023_02/741371821</t>
  </si>
  <si>
    <t>741372921R.</t>
  </si>
  <si>
    <t>Kontrola stávajícího svítidla</t>
  </si>
  <si>
    <t>495327988</t>
  </si>
  <si>
    <t>741420001</t>
  </si>
  <si>
    <t>Montáž hromosvodného vedení svodových drátů nebo lan s podpěrami, Ø do 10 mm</t>
  </si>
  <si>
    <t>-346225576</t>
  </si>
  <si>
    <t>https://podminky.urs.cz/item/CS_URS_2023_02/741420001</t>
  </si>
  <si>
    <t>35441072</t>
  </si>
  <si>
    <t>drát D 8mm FeZn pro hromosvod</t>
  </si>
  <si>
    <t>-530570607</t>
  </si>
  <si>
    <t>35442257</t>
  </si>
  <si>
    <t>držák vedení univerzální, plast 150mm</t>
  </si>
  <si>
    <t>-990304784</t>
  </si>
  <si>
    <t>741420021</t>
  </si>
  <si>
    <t>Montáž hromosvodného vedení svorek se 2 šrouby</t>
  </si>
  <si>
    <t>1385762997</t>
  </si>
  <si>
    <t>https://podminky.urs.cz/item/CS_URS_2023_02/741420021</t>
  </si>
  <si>
    <t>35441885</t>
  </si>
  <si>
    <t>svorka spojovací pro lano D 8-10mm</t>
  </si>
  <si>
    <t>-763872774</t>
  </si>
  <si>
    <t>741421821</t>
  </si>
  <si>
    <t>Demontáž hromosvodného vedení bez zachování funkčnosti svodových drátů nebo lan na rovné střeše, průměru do 8 mm</t>
  </si>
  <si>
    <t>-1973510558</t>
  </si>
  <si>
    <t>https://podminky.urs.cz/item/CS_URS_2023_02/741421821</t>
  </si>
  <si>
    <t>741421855</t>
  </si>
  <si>
    <t>Demontáž hromosvodného vedení podpěr střešního vedení pro plochou střechu</t>
  </si>
  <si>
    <t>1402332587</t>
  </si>
  <si>
    <t>https://podminky.urs.cz/item/CS_URS_2023_02/741421855</t>
  </si>
  <si>
    <t>741430003</t>
  </si>
  <si>
    <t>Montáž jímacích tyčí délky do 3 m, na konstrukci ocelovou</t>
  </si>
  <si>
    <t>-47404917</t>
  </si>
  <si>
    <t>https://podminky.urs.cz/item/CS_URS_2023_02/741430003</t>
  </si>
  <si>
    <t>35441110</t>
  </si>
  <si>
    <t>tyč jímací s rovným koncem 1000mm Cu</t>
  </si>
  <si>
    <t>-204897145</t>
  </si>
  <si>
    <t>35441113</t>
  </si>
  <si>
    <t>tyč jímací s rovným koncem 3000mm Cu</t>
  </si>
  <si>
    <t>-1088665927</t>
  </si>
  <si>
    <t>741430005</t>
  </si>
  <si>
    <t>Montáž jímacích tyčí délky do 3 m, na stojan</t>
  </si>
  <si>
    <t>-298739849</t>
  </si>
  <si>
    <t>https://podminky.urs.cz/item/CS_URS_2023_02/741430005</t>
  </si>
  <si>
    <t>35442182</t>
  </si>
  <si>
    <t>stojan pro jímací tyč s rovným koncem, FeZn, s plastbetonovými podpěrami, pro jímač do 4000mm - rozpětí podpěr 700mm</t>
  </si>
  <si>
    <t>77512758</t>
  </si>
  <si>
    <t>741711011</t>
  </si>
  <si>
    <t>Montáž nosné konstrukce fotovoltaických panelů umístěné na ploché střeše</t>
  </si>
  <si>
    <t>-1020015085</t>
  </si>
  <si>
    <t>https://podminky.urs.cz/item/CS_URS_2023_02/741711011</t>
  </si>
  <si>
    <t>42412402</t>
  </si>
  <si>
    <t>konstrukce nosná na rovné až mírně skloněné střechy a volná prostranství, standardní sklon 45°, pro vertikálně orientovaný panel, set pro 1 kus</t>
  </si>
  <si>
    <t>-1651312672</t>
  </si>
  <si>
    <t>741721211</t>
  </si>
  <si>
    <t>Montáž fotovoltaických panelů výkonu přes 300 Wp, umístěných na ploché střeše krystalických</t>
  </si>
  <si>
    <t>-1821089671</t>
  </si>
  <si>
    <t>https://podminky.urs.cz/item/CS_URS_2025_01/741721211</t>
  </si>
  <si>
    <t>35002025</t>
  </si>
  <si>
    <t>panel fotovoltaický monokrystalický 400Wp</t>
  </si>
  <si>
    <t>-1611281599</t>
  </si>
  <si>
    <t>741730001</t>
  </si>
  <si>
    <t xml:space="preserve">Montáž Inverteru a zapojení_x000D_
</t>
  </si>
  <si>
    <t>-1362654383</t>
  </si>
  <si>
    <t>https://podminky.urs.cz/item/CS_URS_2023_02/741730001</t>
  </si>
  <si>
    <t>35672000</t>
  </si>
  <si>
    <t xml:space="preserve">Inverter X3-HYBRID-15.0-D (15kW) Generace 4_x000D_
</t>
  </si>
  <si>
    <t>-305553855</t>
  </si>
  <si>
    <t>741751008</t>
  </si>
  <si>
    <t xml:space="preserve">Montáž akumulátorové baterie pro fotovoltaické systémy </t>
  </si>
  <si>
    <t>692548903</t>
  </si>
  <si>
    <t>https://podminky.urs.cz/item/CS_URS_2023_02/741751008</t>
  </si>
  <si>
    <t>34641030</t>
  </si>
  <si>
    <t xml:space="preserve">T-BAT HV10230 BATTERY_x000D_
</t>
  </si>
  <si>
    <t>-812993517</t>
  </si>
  <si>
    <t>741791211</t>
  </si>
  <si>
    <t xml:space="preserve">Montáž ostatních zařízení a příslušenství fotovoltaických systémů Montáž R-FVE AC rozvodnice ochran_x000D_
</t>
  </si>
  <si>
    <t>-1015130411</t>
  </si>
  <si>
    <t>https://podminky.urs.cz/item/CS_URS_2023_02/741791211</t>
  </si>
  <si>
    <t>35711661</t>
  </si>
  <si>
    <t xml:space="preserve">R-FVE AC rozvodnice ochran proti přepětí (blesku) na střídavé napětí_x000D_
</t>
  </si>
  <si>
    <t>-1432755578</t>
  </si>
  <si>
    <t>741791211R</t>
  </si>
  <si>
    <t>Montáž ostatních zařízení a příslušenství fotovoltaických systémů Montáž R-FVE DC rozvodnice ochran</t>
  </si>
  <si>
    <t>1556812614</t>
  </si>
  <si>
    <t>35711662</t>
  </si>
  <si>
    <t>R-FVE DC rozvodnice ochran</t>
  </si>
  <si>
    <t>1065540716</t>
  </si>
  <si>
    <t>998741202</t>
  </si>
  <si>
    <t>Přesun hmot pro silnoproud stanovený procentní sazbou (%) z ceny vodorovná dopravní vzdálenost do 50 m v objektech výšky přes 6 do 12 m</t>
  </si>
  <si>
    <t>-399823893</t>
  </si>
  <si>
    <t>https://podminky.urs.cz/item/CS_URS_2023_02/998741202</t>
  </si>
  <si>
    <t>998741292</t>
  </si>
  <si>
    <t>Přesun hmot pro silnoproud stanovený procentní sazbou (%) z ceny Příplatek k cenám za zvětšený přesun přes vymezenou největší dopravní vzdálenost do 100 m</t>
  </si>
  <si>
    <t>-1653668283</t>
  </si>
  <si>
    <t>https://podminky.urs.cz/item/CS_URS_2023_02/998741292</t>
  </si>
  <si>
    <t>742210121</t>
  </si>
  <si>
    <t>Montáž hlásiče automatického bodového</t>
  </si>
  <si>
    <t>1964454135</t>
  </si>
  <si>
    <t>https://podminky.urs.cz/item/CS_URS_2023_02/742210121</t>
  </si>
  <si>
    <t>kouřové čidlo</t>
  </si>
  <si>
    <t>59081430</t>
  </si>
  <si>
    <t>hlásič kouře optický konvenční</t>
  </si>
  <si>
    <t>76717438</t>
  </si>
  <si>
    <t>742330012R</t>
  </si>
  <si>
    <t>Montáž UPS,</t>
  </si>
  <si>
    <t>773158688</t>
  </si>
  <si>
    <t>35712085R</t>
  </si>
  <si>
    <t>UPS</t>
  </si>
  <si>
    <t>-1091157195</t>
  </si>
  <si>
    <t>998742202</t>
  </si>
  <si>
    <t>Přesun hmot pro slaboproud stanovený procentní sazbou (%) z ceny vodorovná dopravní vzdálenost do 50 m v objektech výšky přes 6 do 12 m</t>
  </si>
  <si>
    <t>-1507868885</t>
  </si>
  <si>
    <t>https://podminky.urs.cz/item/CS_URS_2023_02/998742202</t>
  </si>
  <si>
    <t>998742292</t>
  </si>
  <si>
    <t>Přesun hmot pro slaboproud stanovený procentní sazbou (%) z ceny Příplatek k cenám za zvětšený přesun přes vymezenou největší dopravní vzdálenost do 100 m</t>
  </si>
  <si>
    <t>1142294021</t>
  </si>
  <si>
    <t>https://podminky.urs.cz/item/CS_URS_2023_02/998742292</t>
  </si>
  <si>
    <t>Práce a dodávky M</t>
  </si>
  <si>
    <t>22-M</t>
  </si>
  <si>
    <t>Montáže technologických zařízení pro dopravní stavby</t>
  </si>
  <si>
    <t>220331001</t>
  </si>
  <si>
    <t>Montáž požární ústředny EPS</t>
  </si>
  <si>
    <t>-415762341</t>
  </si>
  <si>
    <t>https://podminky.urs.cz/item/CS_URS_2023_02/220331001</t>
  </si>
  <si>
    <t>59081411</t>
  </si>
  <si>
    <t xml:space="preserve">Adresovatelny_system_s_ustrednou_MHU_115_x000D_
</t>
  </si>
  <si>
    <t>-900475161</t>
  </si>
  <si>
    <t>220331002</t>
  </si>
  <si>
    <t>Montáž součástí pro EPS hlásiče, tlačítka, sirény nebo majáku</t>
  </si>
  <si>
    <t>-439111087</t>
  </si>
  <si>
    <t>https://podminky.urs.cz/item/CS_URS_2023_02/220331002</t>
  </si>
  <si>
    <t>úprava ER rozvaděč pro Total Stop</t>
  </si>
  <si>
    <t>59081500</t>
  </si>
  <si>
    <t>siréna adresná</t>
  </si>
  <si>
    <t>-18052770</t>
  </si>
  <si>
    <t>59081501R</t>
  </si>
  <si>
    <t>Tlačítko se sklíčkem</t>
  </si>
  <si>
    <t>-1698866993</t>
  </si>
  <si>
    <t>220331004</t>
  </si>
  <si>
    <t>Uvedení do provozu systém pro EPS oživení a nastavení a přezkoušení systému EPS</t>
  </si>
  <si>
    <t>1650007140</t>
  </si>
  <si>
    <t>https://podminky.urs.cz/item/CS_URS_2023_02/220331004</t>
  </si>
  <si>
    <t>220332005</t>
  </si>
  <si>
    <t>Montáž hasicích částí spouštěče, elektromagnetického ventilu, trysky, ručního spouštěče nebo tlakového spínače</t>
  </si>
  <si>
    <t>1072194215</t>
  </si>
  <si>
    <t>https://podminky.urs.cz/item/CS_URS_2023_02/220332005</t>
  </si>
  <si>
    <t>59081303</t>
  </si>
  <si>
    <t xml:space="preserve">Elektromagnetický elektromagnet s držákem s pohonem DC24V_x000D_
</t>
  </si>
  <si>
    <t>-1894726083</t>
  </si>
  <si>
    <t>220700639</t>
  </si>
  <si>
    <t>Montáž a vztyčení stožáru anténního pomocí vysokozdvižné plošiny na plochou střechu</t>
  </si>
  <si>
    <t>77372154</t>
  </si>
  <si>
    <t>https://podminky.urs.cz/item/CS_URS_2023_02/220700639</t>
  </si>
  <si>
    <t>228700639</t>
  </si>
  <si>
    <t>Demontáž stožáru včetně demontáže kotev, položení a naložení anténního pomocí vysokozdvižné plošiny z ploché střechy</t>
  </si>
  <si>
    <t>1811081559</t>
  </si>
  <si>
    <t>https://podminky.urs.cz/item/CS_URS_2023_02/228700639</t>
  </si>
  <si>
    <t>228731021</t>
  </si>
  <si>
    <t>Demontáž kamery pevné bez krytu včetně odpojení ze sítě a odpojení konektoru z konzoly nebo stativu</t>
  </si>
  <si>
    <t>-193777251</t>
  </si>
  <si>
    <t>https://podminky.urs.cz/item/CS_URS_2023_02/228731021</t>
  </si>
  <si>
    <t>228731082</t>
  </si>
  <si>
    <t>Demontáž ovládacího kabelu kamerového včetně svinutí kabelu do kotouče nebo na buben a naložení na dopravní prostředek z roštu</t>
  </si>
  <si>
    <t>-1305015370</t>
  </si>
  <si>
    <t>https://podminky.urs.cz/item/CS_URS_2023_02/228731082</t>
  </si>
  <si>
    <t>04 - VRN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</si>
  <si>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</si>
  <si>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</si>
  <si>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</si>
  <si>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</si>
  <si>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</si>
  <si>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</si>
  <si>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</si>
  <si>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</si>
  <si>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-729782322</t>
  </si>
  <si>
    <t>https://podminky.urs.cz/item/CS_URS_2023_02/013254000</t>
  </si>
  <si>
    <t>VRN3</t>
  </si>
  <si>
    <t>Zařízení staveniště</t>
  </si>
  <si>
    <t>031002000</t>
  </si>
  <si>
    <t>Související práce pro zařízení staveniště</t>
  </si>
  <si>
    <t>CS ÚRS 2022 02</t>
  </si>
  <si>
    <t>404368379</t>
  </si>
  <si>
    <t>https://podminky.urs.cz/item/CS_URS_2022_02/031002000</t>
  </si>
  <si>
    <t>035002000</t>
  </si>
  <si>
    <t>Pronájmy ploch, objektů</t>
  </si>
  <si>
    <t>-215503828</t>
  </si>
  <si>
    <t>https://podminky.urs.cz/item/CS_URS_2022_02/035002000</t>
  </si>
  <si>
    <t>041903000</t>
  </si>
  <si>
    <t>Vzorkování zařizovacích předmětů,dlažeb,obklad a podlahových krytin</t>
  </si>
  <si>
    <t>-1126519413</t>
  </si>
  <si>
    <t>https://podminky.urs.cz/item/CS_URS_2023_01/041903000</t>
  </si>
  <si>
    <t>043002000</t>
  </si>
  <si>
    <t>Zkoušky a ostatní měření - VZT měření hluku a kompletní zkoušky,nouzové osvětlení - zátěžový test,</t>
  </si>
  <si>
    <t>-583992816</t>
  </si>
  <si>
    <t>https://podminky.urs.cz/item/CS_URS_2023_02/043002000</t>
  </si>
  <si>
    <t>vzduchotechnika</t>
  </si>
  <si>
    <t>044002000</t>
  </si>
  <si>
    <t>Revize</t>
  </si>
  <si>
    <t>1818553409</t>
  </si>
  <si>
    <t>https://podminky.urs.cz/item/CS_URS_2023_02/044002000</t>
  </si>
  <si>
    <t>049002000</t>
  </si>
  <si>
    <t>Ostatní inženýrská činnost</t>
  </si>
  <si>
    <t>-1196509785</t>
  </si>
  <si>
    <t>https://podminky.urs.cz/item/CS_URS_2022_02/049002000</t>
  </si>
  <si>
    <t>VRN6</t>
  </si>
  <si>
    <t>Územní vlivy</t>
  </si>
  <si>
    <t>065002000</t>
  </si>
  <si>
    <t>Mimostaveništní doprava materiálů</t>
  </si>
  <si>
    <t>-1510887510</t>
  </si>
  <si>
    <t>https://podminky.urs.cz/item/CS_URS_2022_02/065002000</t>
  </si>
  <si>
    <t>VRN9</t>
  </si>
  <si>
    <t>Ostatní náklady</t>
  </si>
  <si>
    <t>092203000</t>
  </si>
  <si>
    <t>Náklady na zaškolení</t>
  </si>
  <si>
    <t>kpl…</t>
  </si>
  <si>
    <t>913092478</t>
  </si>
  <si>
    <t>https://podminky.urs.cz/item/CS_URS_2023_02/092203000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</si>
  <si>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</si>
  <si>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</si>
  <si>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</si>
  <si>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</si>
  <si>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</si>
  <si>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</si>
  <si>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</si>
  <si>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</si>
  <si>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</si>
  <si>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</si>
  <si>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</si>
  <si>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</si>
  <si>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</si>
  <si>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</si>
  <si>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</si>
  <si>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</si>
  <si>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</si>
  <si>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</si>
  <si>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</si>
  <si>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</si>
  <si>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</si>
  <si>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</si>
  <si>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</si>
  <si>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</si>
  <si>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</si>
  <si>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</si>
  <si>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</si>
  <si>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</si>
  <si>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</si>
  <si>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</si>
  <si>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</si>
  <si>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</si>
  <si>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</si>
  <si>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</si>
  <si>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</si>
  <si>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</si>
  <si>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</si>
  <si>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</si>
  <si>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</si>
  <si>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</si>
  <si>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</si>
  <si>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</si>
  <si>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</si>
  <si>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</si>
  <si>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</si>
  <si>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</si>
  <si>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</si>
  <si>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</si>
  <si>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</si>
  <si>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</si>
  <si>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</si>
  <si>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</si>
  <si>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</si>
  <si>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</si>
  <si>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</si>
  <si>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</si>
  <si>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</si>
  <si>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</si>
  <si>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</si>
  <si>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</si>
  <si>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</si>
  <si>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</si>
  <si>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</si>
  <si>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</si>
  <si>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</si>
  <si>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</si>
  <si>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</si>
  <si>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</si>
  <si>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</si>
  <si>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</si>
  <si>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</si>
  <si>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</si>
  <si>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</si>
  <si>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</si>
  <si>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</si>
  <si>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</si>
  <si>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</si>
  <si>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</si>
  <si>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</si>
  <si>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</si>
  <si>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</si>
  <si>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</si>
  <si>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</si>
  <si>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</si>
  <si>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</si>
  <si>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</si>
  <si>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</si>
  <si>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</si>
  <si>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</si>
  <si>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</si>
  <si>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</si>
  <si>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</si>
  <si>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</si>
  <si>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</si>
  <si>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</si>
  <si>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</si>
  <si>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</si>
  <si>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</si>
  <si>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</si>
  <si>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</si>
  <si>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</si>
  <si>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</si>
  <si>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</si>
  <si>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</si>
  <si>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</si>
  <si>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</si>
  <si>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</si>
  <si>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</si>
  <si>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</si>
  <si>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</si>
  <si>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</si>
  <si>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</si>
  <si>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</si>
  <si>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</si>
  <si>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</si>
  <si>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</si>
  <si>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</si>
  <si>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</si>
  <si>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</si>
  <si>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</si>
  <si>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</si>
  <si>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</si>
  <si>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</si>
  <si>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</si>
  <si>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</si>
  <si>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</si>
  <si>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</si>
  <si>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</si>
  <si>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</si>
  <si>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</si>
  <si>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</si>
  <si>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</si>
  <si>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</si>
  <si>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</si>
  <si>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</si>
  <si>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</si>
  <si>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</si>
  <si>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</si>
  <si>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</si>
  <si>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</si>
  <si>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</si>
  <si>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</si>
  <si>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</si>
  <si>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</si>
  <si>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</si>
  <si>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</si>
  <si>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</si>
  <si>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</si>
  <si>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</si>
  <si>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</si>
  <si>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</si>
  <si>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</si>
  <si>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</si>
  <si>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</si>
  <si>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</si>
  <si>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</si>
  <si>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</si>
  <si>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</si>
  <si>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</si>
  <si>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</si>
  <si>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</si>
  <si>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</si>
  <si>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</si>
  <si>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</si>
  <si>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</si>
  <si>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</si>
  <si>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</si>
  <si>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</si>
  <si>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</si>
  <si>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</si>
  <si>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</si>
  <si>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</si>
  <si>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</si>
  <si>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</si>
  <si>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</si>
  <si>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</si>
  <si>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</si>
  <si>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</si>
  <si>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</si>
  <si>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</si>
  <si>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</si>
  <si>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</si>
  <si>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</si>
  <si>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</si>
  <si>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</si>
  <si>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</si>
  <si>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</si>
  <si>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2023/075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</si>
</sst>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66080105" TargetMode="External"/><Relationship Id="rId117" Type="http://schemas.openxmlformats.org/officeDocument/2006/relationships/hyperlink" Target="https://podminky.urs.cz/item/CS_URS_2023_02/766441811" TargetMode="External"/><Relationship Id="rId21" Type="http://schemas.openxmlformats.org/officeDocument/2006/relationships/hyperlink" Target="https://podminky.urs.cz/item/CS_URS_2023_02/965042131" TargetMode="External"/><Relationship Id="rId42" Type="http://schemas.openxmlformats.org/officeDocument/2006/relationships/hyperlink" Target="https://podminky.urs.cz/item/CS_URS_2023_02/977332112" TargetMode="External"/><Relationship Id="rId47" Type="http://schemas.openxmlformats.org/officeDocument/2006/relationships/hyperlink" Target="https://podminky.urs.cz/item/CS_URS_2023_01/997013509" TargetMode="External"/><Relationship Id="rId63" Type="http://schemas.openxmlformats.org/officeDocument/2006/relationships/hyperlink" Target="https://podminky.urs.cz/item/CS_URS_2023_02/712363116" TargetMode="External"/><Relationship Id="rId68" Type="http://schemas.openxmlformats.org/officeDocument/2006/relationships/hyperlink" Target="https://podminky.urs.cz/item/CS_URS_2023_02/712391171" TargetMode="External"/><Relationship Id="rId84" Type="http://schemas.openxmlformats.org/officeDocument/2006/relationships/hyperlink" Target="https://podminky.urs.cz/item/CS_URS_2023_02/761611111" TargetMode="External"/><Relationship Id="rId89" Type="http://schemas.openxmlformats.org/officeDocument/2006/relationships/hyperlink" Target="https://podminky.urs.cz/item/CS_URS_2023_02/762512811" TargetMode="External"/><Relationship Id="rId112" Type="http://schemas.openxmlformats.org/officeDocument/2006/relationships/hyperlink" Target="https://podminky.urs.cz/item/CS_URS_2023_02/764214605" TargetMode="External"/><Relationship Id="rId133" Type="http://schemas.openxmlformats.org/officeDocument/2006/relationships/hyperlink" Target="https://podminky.urs.cz/item/CS_URS_2023_02/767620251" TargetMode="External"/><Relationship Id="rId138" Type="http://schemas.openxmlformats.org/officeDocument/2006/relationships/hyperlink" Target="https://podminky.urs.cz/item/CS_URS_2023_02/776111126" TargetMode="External"/><Relationship Id="rId154" Type="http://schemas.openxmlformats.org/officeDocument/2006/relationships/hyperlink" Target="https://podminky.urs.cz/item/CS_URS_2023_01/784171111" TargetMode="External"/><Relationship Id="rId16" Type="http://schemas.openxmlformats.org/officeDocument/2006/relationships/hyperlink" Target="https://podminky.urs.cz/item/CS_URS_2023_02/952901111" TargetMode="External"/><Relationship Id="rId107" Type="http://schemas.openxmlformats.org/officeDocument/2006/relationships/hyperlink" Target="https://podminky.urs.cz/item/CS_URS_2023_02/764212402" TargetMode="External"/><Relationship Id="rId11" Type="http://schemas.openxmlformats.org/officeDocument/2006/relationships/hyperlink" Target="https://podminky.urs.cz/item/CS_URS_2023_02/642942111" TargetMode="External"/><Relationship Id="rId32" Type="http://schemas.openxmlformats.org/officeDocument/2006/relationships/hyperlink" Target="https://podminky.urs.cz/item/CS_URS_2023_02/968082018" TargetMode="External"/><Relationship Id="rId37" Type="http://schemas.openxmlformats.org/officeDocument/2006/relationships/hyperlink" Target="https://podminky.urs.cz/item/CS_URS_2023_02/971033361" TargetMode="External"/><Relationship Id="rId53" Type="http://schemas.openxmlformats.org/officeDocument/2006/relationships/hyperlink" Target="https://podminky.urs.cz/item/CS_URS_2023_01/998018011" TargetMode="External"/><Relationship Id="rId58" Type="http://schemas.openxmlformats.org/officeDocument/2006/relationships/hyperlink" Target="https://podminky.urs.cz/item/CS_URS_2023_02/712341716" TargetMode="External"/><Relationship Id="rId74" Type="http://schemas.openxmlformats.org/officeDocument/2006/relationships/hyperlink" Target="https://podminky.urs.cz/item/CS_URS_2023_02/713140861" TargetMode="External"/><Relationship Id="rId79" Type="http://schemas.openxmlformats.org/officeDocument/2006/relationships/hyperlink" Target="https://podminky.urs.cz/item/CS_URS_2023_02/998713292" TargetMode="External"/><Relationship Id="rId102" Type="http://schemas.openxmlformats.org/officeDocument/2006/relationships/hyperlink" Target="https://podminky.urs.cz/item/CS_URS_2023_02/998763401" TargetMode="External"/><Relationship Id="rId123" Type="http://schemas.openxmlformats.org/officeDocument/2006/relationships/hyperlink" Target="https://podminky.urs.cz/item/CS_URS_2023_02/766660461" TargetMode="External"/><Relationship Id="rId128" Type="http://schemas.openxmlformats.org/officeDocument/2006/relationships/hyperlink" Target="https://podminky.urs.cz/item/CS_URS_2023_02/766691914" TargetMode="External"/><Relationship Id="rId144" Type="http://schemas.openxmlformats.org/officeDocument/2006/relationships/hyperlink" Target="https://podminky.urs.cz/item/CS_URS_2023_02/776251111" TargetMode="External"/><Relationship Id="rId149" Type="http://schemas.openxmlformats.org/officeDocument/2006/relationships/hyperlink" Target="https://podminky.urs.cz/item/CS_URS_2023_02/783301311" TargetMode="External"/><Relationship Id="rId5" Type="http://schemas.openxmlformats.org/officeDocument/2006/relationships/hyperlink" Target="https://podminky.urs.cz/item/CS_URS_2024_02/611325223" TargetMode="External"/><Relationship Id="rId90" Type="http://schemas.openxmlformats.org/officeDocument/2006/relationships/hyperlink" Target="https://podminky.urs.cz/item/CS_URS_2023_02/998762202" TargetMode="External"/><Relationship Id="rId95" Type="http://schemas.openxmlformats.org/officeDocument/2006/relationships/hyperlink" Target="https://podminky.urs.cz/item/CS_URS_2023_02/763111751" TargetMode="External"/><Relationship Id="rId22" Type="http://schemas.openxmlformats.org/officeDocument/2006/relationships/hyperlink" Target="https://podminky.urs.cz/item/CS_URS_2023_02/965045111" TargetMode="External"/><Relationship Id="rId27" Type="http://schemas.openxmlformats.org/officeDocument/2006/relationships/hyperlink" Target="https://podminky.urs.cz/item/CS_URS_2023_02/968062455" TargetMode="External"/><Relationship Id="rId43" Type="http://schemas.openxmlformats.org/officeDocument/2006/relationships/hyperlink" Target="https://podminky.urs.cz/item/CS_URS_2023_02/977343112" TargetMode="External"/><Relationship Id="rId48" Type="http://schemas.openxmlformats.org/officeDocument/2006/relationships/hyperlink" Target="https://podminky.urs.cz/item/CS_URS_2023_01/997013631" TargetMode="External"/><Relationship Id="rId64" Type="http://schemas.openxmlformats.org/officeDocument/2006/relationships/hyperlink" Target="https://podminky.urs.cz/item/CS_URS_2023_02/712363120" TargetMode="External"/><Relationship Id="rId69" Type="http://schemas.openxmlformats.org/officeDocument/2006/relationships/hyperlink" Target="https://podminky.urs.cz/item/CS_URS_2023_02/712391175" TargetMode="External"/><Relationship Id="rId113" Type="http://schemas.openxmlformats.org/officeDocument/2006/relationships/hyperlink" Target="https://podminky.urs.cz/item/CS_URS_2023_02/764216402" TargetMode="External"/><Relationship Id="rId118" Type="http://schemas.openxmlformats.org/officeDocument/2006/relationships/hyperlink" Target="https://podminky.urs.cz/item/CS_URS_2023_02/766441821" TargetMode="External"/><Relationship Id="rId134" Type="http://schemas.openxmlformats.org/officeDocument/2006/relationships/hyperlink" Target="https://podminky.urs.cz/item/CS_URS_2023_02/767995112" TargetMode="External"/><Relationship Id="rId139" Type="http://schemas.openxmlformats.org/officeDocument/2006/relationships/hyperlink" Target="https://podminky.urs.cz/item/CS_URS_2023_02/776111311" TargetMode="External"/><Relationship Id="rId80" Type="http://schemas.openxmlformats.org/officeDocument/2006/relationships/hyperlink" Target="https://podminky.urs.cz/item/CS_URS_2023_02/721210824" TargetMode="External"/><Relationship Id="rId85" Type="http://schemas.openxmlformats.org/officeDocument/2006/relationships/hyperlink" Target="https://podminky.urs.cz/item/CS_URS_2023_02/998761201" TargetMode="External"/><Relationship Id="rId150" Type="http://schemas.openxmlformats.org/officeDocument/2006/relationships/hyperlink" Target="https://podminky.urs.cz/item/CS_URS_2023_02/783315101" TargetMode="External"/><Relationship Id="rId155" Type="http://schemas.openxmlformats.org/officeDocument/2006/relationships/hyperlink" Target="https://podminky.urs.cz/item/CS_URS_2023_01/784181101" TargetMode="External"/><Relationship Id="rId12" Type="http://schemas.openxmlformats.org/officeDocument/2006/relationships/hyperlink" Target="https://podminky.urs.cz/item/CS_URS_2023_02/642945111" TargetMode="External"/><Relationship Id="rId17" Type="http://schemas.openxmlformats.org/officeDocument/2006/relationships/hyperlink" Target="https://podminky.urs.cz/item/CS_URS_2023_02/962041314" TargetMode="External"/><Relationship Id="rId33" Type="http://schemas.openxmlformats.org/officeDocument/2006/relationships/hyperlink" Target="https://podminky.urs.cz/item/CS_URS_2023_02/971012211" TargetMode="External"/><Relationship Id="rId38" Type="http://schemas.openxmlformats.org/officeDocument/2006/relationships/hyperlink" Target="https://podminky.urs.cz/item/CS_URS_2023_02/971042231" TargetMode="External"/><Relationship Id="rId59" Type="http://schemas.openxmlformats.org/officeDocument/2006/relationships/hyperlink" Target="https://podminky.urs.cz/item/CS_URS_2023_02/712341717" TargetMode="External"/><Relationship Id="rId103" Type="http://schemas.openxmlformats.org/officeDocument/2006/relationships/hyperlink" Target="https://podminky.urs.cz/item/CS_URS_2023_02/998763491" TargetMode="External"/><Relationship Id="rId108" Type="http://schemas.openxmlformats.org/officeDocument/2006/relationships/hyperlink" Target="https://podminky.urs.cz/item/CS_URS_2023_02/764212407" TargetMode="External"/><Relationship Id="rId124" Type="http://schemas.openxmlformats.org/officeDocument/2006/relationships/hyperlink" Target="https://podminky.urs.cz/item/CS_URS_2023_02/766660729" TargetMode="External"/><Relationship Id="rId129" Type="http://schemas.openxmlformats.org/officeDocument/2006/relationships/hyperlink" Target="https://podminky.urs.cz/item/CS_URS_2023_02/766694116" TargetMode="External"/><Relationship Id="rId20" Type="http://schemas.openxmlformats.org/officeDocument/2006/relationships/hyperlink" Target="https://podminky.urs.cz/item/CS_URS_2023_02/962086111" TargetMode="External"/><Relationship Id="rId41" Type="http://schemas.openxmlformats.org/officeDocument/2006/relationships/hyperlink" Target="https://podminky.urs.cz/item/CS_URS_2023_02/977311111" TargetMode="External"/><Relationship Id="rId54" Type="http://schemas.openxmlformats.org/officeDocument/2006/relationships/hyperlink" Target="https://podminky.urs.cz/item/CS_URS_2023_02/712311111" TargetMode="External"/><Relationship Id="rId62" Type="http://schemas.openxmlformats.org/officeDocument/2006/relationships/hyperlink" Target="https://podminky.urs.cz/item/CS_URS_2023_02/712363115" TargetMode="External"/><Relationship Id="rId70" Type="http://schemas.openxmlformats.org/officeDocument/2006/relationships/hyperlink" Target="https://podminky.urs.cz/item/CS_URS_2023_02/712963705" TargetMode="External"/><Relationship Id="rId75" Type="http://schemas.openxmlformats.org/officeDocument/2006/relationships/hyperlink" Target="https://podminky.urs.cz/item/CS_URS_2023_02/713140863" TargetMode="External"/><Relationship Id="rId83" Type="http://schemas.openxmlformats.org/officeDocument/2006/relationships/hyperlink" Target="https://podminky.urs.cz/item/CS_URS_2023_02/998721292" TargetMode="External"/><Relationship Id="rId88" Type="http://schemas.openxmlformats.org/officeDocument/2006/relationships/hyperlink" Target="https://podminky.urs.cz/item/CS_URS_2023_02/762361322" TargetMode="External"/><Relationship Id="rId91" Type="http://schemas.openxmlformats.org/officeDocument/2006/relationships/hyperlink" Target="https://podminky.urs.cz/item/CS_URS_2023_02/998762294" TargetMode="External"/><Relationship Id="rId96" Type="http://schemas.openxmlformats.org/officeDocument/2006/relationships/hyperlink" Target="https://podminky.urs.cz/item/CS_URS_2023_02/763113323" TargetMode="External"/><Relationship Id="rId111" Type="http://schemas.openxmlformats.org/officeDocument/2006/relationships/hyperlink" Target="https://podminky.urs.cz/item/CS_URS_2023_02/764214604" TargetMode="External"/><Relationship Id="rId132" Type="http://schemas.openxmlformats.org/officeDocument/2006/relationships/hyperlink" Target="https://podminky.urs.cz/item/CS_URS_2023_02/998766292" TargetMode="External"/><Relationship Id="rId140" Type="http://schemas.openxmlformats.org/officeDocument/2006/relationships/hyperlink" Target="https://podminky.urs.cz/item/CS_URS_2023_02/776121112" TargetMode="External"/><Relationship Id="rId145" Type="http://schemas.openxmlformats.org/officeDocument/2006/relationships/hyperlink" Target="https://podminky.urs.cz/item/CS_URS_2023_02/776410811" TargetMode="External"/><Relationship Id="rId153" Type="http://schemas.openxmlformats.org/officeDocument/2006/relationships/hyperlink" Target="https://podminky.urs.cz/item/CS_URS_2023_01/784121011" TargetMode="External"/><Relationship Id="rId1" Type="http://schemas.openxmlformats.org/officeDocument/2006/relationships/hyperlink" Target="https://podminky.urs.cz/item/CS_URS_2023_02/113202111" TargetMode="External"/><Relationship Id="rId6" Type="http://schemas.openxmlformats.org/officeDocument/2006/relationships/hyperlink" Target="https://podminky.urs.cz/item/CS_URS_2023_02/612142001" TargetMode="External"/><Relationship Id="rId15" Type="http://schemas.openxmlformats.org/officeDocument/2006/relationships/hyperlink" Target="https://podminky.urs.cz/item/CS_URS_2023_02/946113812" TargetMode="External"/><Relationship Id="rId23" Type="http://schemas.openxmlformats.org/officeDocument/2006/relationships/hyperlink" Target="https://podminky.urs.cz/item/CS_URS_2023_02/965081212" TargetMode="External"/><Relationship Id="rId28" Type="http://schemas.openxmlformats.org/officeDocument/2006/relationships/hyperlink" Target="https://podminky.urs.cz/item/CS_URS_2023_02/968072455" TargetMode="External"/><Relationship Id="rId36" Type="http://schemas.openxmlformats.org/officeDocument/2006/relationships/hyperlink" Target="https://podminky.urs.cz/item/CS_URS_2023_02/971033251" TargetMode="External"/><Relationship Id="rId49" Type="http://schemas.openxmlformats.org/officeDocument/2006/relationships/hyperlink" Target="https://podminky.urs.cz/item/CS_URS_2023_02/997013645" TargetMode="External"/><Relationship Id="rId57" Type="http://schemas.openxmlformats.org/officeDocument/2006/relationships/hyperlink" Target="https://podminky.urs.cz/item/CS_URS_2023_02/712341715" TargetMode="External"/><Relationship Id="rId106" Type="http://schemas.openxmlformats.org/officeDocument/2006/relationships/hyperlink" Target="https://podminky.urs.cz/item/CS_URS_2023_02/764212401" TargetMode="External"/><Relationship Id="rId114" Type="http://schemas.openxmlformats.org/officeDocument/2006/relationships/hyperlink" Target="https://podminky.urs.cz/item/CS_URS_2023_02/764216603" TargetMode="External"/><Relationship Id="rId119" Type="http://schemas.openxmlformats.org/officeDocument/2006/relationships/hyperlink" Target="https://podminky.urs.cz/item/CS_URS_2023_02/766622116" TargetMode="External"/><Relationship Id="rId127" Type="http://schemas.openxmlformats.org/officeDocument/2006/relationships/hyperlink" Target="https://podminky.urs.cz/item/CS_URS_2023_02/766662812" TargetMode="External"/><Relationship Id="rId10" Type="http://schemas.openxmlformats.org/officeDocument/2006/relationships/hyperlink" Target="https://podminky.urs.cz/item/CS_URS_2023_02/612325302" TargetMode="External"/><Relationship Id="rId31" Type="http://schemas.openxmlformats.org/officeDocument/2006/relationships/hyperlink" Target="https://podminky.urs.cz/item/CS_URS_2023_02/968082017" TargetMode="External"/><Relationship Id="rId44" Type="http://schemas.openxmlformats.org/officeDocument/2006/relationships/hyperlink" Target="https://podminky.urs.cz/item/CS_URS_2023_01/997013211" TargetMode="External"/><Relationship Id="rId52" Type="http://schemas.openxmlformats.org/officeDocument/2006/relationships/hyperlink" Target="https://podminky.urs.cz/item/CS_URS_2023_01/998018001" TargetMode="External"/><Relationship Id="rId60" Type="http://schemas.openxmlformats.org/officeDocument/2006/relationships/hyperlink" Target="https://podminky.urs.cz/item/CS_URS_2023_02/712363003" TargetMode="External"/><Relationship Id="rId65" Type="http://schemas.openxmlformats.org/officeDocument/2006/relationships/hyperlink" Target="https://podminky.urs.cz/item/CS_URS_2023_02/712363604" TargetMode="External"/><Relationship Id="rId73" Type="http://schemas.openxmlformats.org/officeDocument/2006/relationships/hyperlink" Target="https://podminky.urs.cz/item/CS_URS_2023_02/998712292" TargetMode="External"/><Relationship Id="rId78" Type="http://schemas.openxmlformats.org/officeDocument/2006/relationships/hyperlink" Target="https://podminky.urs.cz/item/CS_URS_2023_02/998713202" TargetMode="External"/><Relationship Id="rId81" Type="http://schemas.openxmlformats.org/officeDocument/2006/relationships/hyperlink" Target="https://podminky.urs.cz/item/CS_URS_2023_02/721239114" TargetMode="External"/><Relationship Id="rId86" Type="http://schemas.openxmlformats.org/officeDocument/2006/relationships/hyperlink" Target="https://podminky.urs.cz/item/CS_URS_2023_02/998761292" TargetMode="External"/><Relationship Id="rId94" Type="http://schemas.openxmlformats.org/officeDocument/2006/relationships/hyperlink" Target="https://podminky.urs.cz/item/CS_URS_2023_02/763111717" TargetMode="External"/><Relationship Id="rId99" Type="http://schemas.openxmlformats.org/officeDocument/2006/relationships/hyperlink" Target="https://podminky.urs.cz/item/CS_URS_2023_02/763131821" TargetMode="External"/><Relationship Id="rId101" Type="http://schemas.openxmlformats.org/officeDocument/2006/relationships/hyperlink" Target="https://podminky.urs.cz/item/CS_URS_2023_02/763181311" TargetMode="External"/><Relationship Id="rId122" Type="http://schemas.openxmlformats.org/officeDocument/2006/relationships/hyperlink" Target="https://podminky.urs.cz/item/CS_URS_2023_02/766660022" TargetMode="External"/><Relationship Id="rId130" Type="http://schemas.openxmlformats.org/officeDocument/2006/relationships/hyperlink" Target="https://podminky.urs.cz/item/CS_URS_2023_02/766695213" TargetMode="External"/><Relationship Id="rId135" Type="http://schemas.openxmlformats.org/officeDocument/2006/relationships/hyperlink" Target="https://podminky.urs.cz/item/CS_URS_2023_02/767995113" TargetMode="External"/><Relationship Id="rId143" Type="http://schemas.openxmlformats.org/officeDocument/2006/relationships/hyperlink" Target="https://podminky.urs.cz/item/CS_URS_2023_02/776211111" TargetMode="External"/><Relationship Id="rId148" Type="http://schemas.openxmlformats.org/officeDocument/2006/relationships/hyperlink" Target="https://podminky.urs.cz/item/CS_URS_2023_02/998776292" TargetMode="External"/><Relationship Id="rId151" Type="http://schemas.openxmlformats.org/officeDocument/2006/relationships/hyperlink" Target="https://podminky.urs.cz/item/CS_URS_2023_02/783317101" TargetMode="External"/><Relationship Id="rId156" Type="http://schemas.openxmlformats.org/officeDocument/2006/relationships/hyperlink" Target="https://podminky.urs.cz/item/CS_URS_2023_01/784221101" TargetMode="External"/><Relationship Id="rId4" Type="http://schemas.openxmlformats.org/officeDocument/2006/relationships/hyperlink" Target="https://podminky.urs.cz/item/CS_URS_2023_02/611325121" TargetMode="External"/><Relationship Id="rId9" Type="http://schemas.openxmlformats.org/officeDocument/2006/relationships/hyperlink" Target="https://podminky.urs.cz/item/CS_URS_2024_02/612325223" TargetMode="External"/><Relationship Id="rId13" Type="http://schemas.openxmlformats.org/officeDocument/2006/relationships/hyperlink" Target="https://podminky.urs.cz/item/CS_URS_2023_02/946113112" TargetMode="External"/><Relationship Id="rId18" Type="http://schemas.openxmlformats.org/officeDocument/2006/relationships/hyperlink" Target="https://podminky.urs.cz/item/CS_URS_2023_02/962042320" TargetMode="External"/><Relationship Id="rId39" Type="http://schemas.openxmlformats.org/officeDocument/2006/relationships/hyperlink" Target="https://podminky.urs.cz/item/CS_URS_2023_02/971042551" TargetMode="External"/><Relationship Id="rId109" Type="http://schemas.openxmlformats.org/officeDocument/2006/relationships/hyperlink" Target="https://podminky.urs.cz/item/CS_URS_2023_02/764212419" TargetMode="External"/><Relationship Id="rId34" Type="http://schemas.openxmlformats.org/officeDocument/2006/relationships/hyperlink" Target="https://podminky.urs.cz/item/CS_URS_2023_02/971033141" TargetMode="External"/><Relationship Id="rId50" Type="http://schemas.openxmlformats.org/officeDocument/2006/relationships/hyperlink" Target="https://podminky.urs.cz/item/CS_URS_2023_02/997013811" TargetMode="External"/><Relationship Id="rId55" Type="http://schemas.openxmlformats.org/officeDocument/2006/relationships/hyperlink" Target="https://podminky.urs.cz/item/CS_URS_2023_02/712340831" TargetMode="External"/><Relationship Id="rId76" Type="http://schemas.openxmlformats.org/officeDocument/2006/relationships/hyperlink" Target="https://podminky.urs.cz/item/CS_URS_2023_02/713141152" TargetMode="External"/><Relationship Id="rId97" Type="http://schemas.openxmlformats.org/officeDocument/2006/relationships/hyperlink" Target="https://podminky.urs.cz/item/CS_URS_2023_02/763121714" TargetMode="External"/><Relationship Id="rId104" Type="http://schemas.openxmlformats.org/officeDocument/2006/relationships/hyperlink" Target="https://podminky.urs.cz/item/CS_URS_2023_02/764002841" TargetMode="External"/><Relationship Id="rId120" Type="http://schemas.openxmlformats.org/officeDocument/2006/relationships/hyperlink" Target="https://podminky.urs.cz/item/CS_URS_2023_02/766660001" TargetMode="External"/><Relationship Id="rId125" Type="http://schemas.openxmlformats.org/officeDocument/2006/relationships/hyperlink" Target="https://podminky.urs.cz/item/CS_URS_2023_02/766660734" TargetMode="External"/><Relationship Id="rId141" Type="http://schemas.openxmlformats.org/officeDocument/2006/relationships/hyperlink" Target="https://podminky.urs.cz/item/CS_URS_2023_02/776141111" TargetMode="External"/><Relationship Id="rId146" Type="http://schemas.openxmlformats.org/officeDocument/2006/relationships/hyperlink" Target="https://podminky.urs.cz/item/CS_URS_2023_02/776411111" TargetMode="External"/><Relationship Id="rId7" Type="http://schemas.openxmlformats.org/officeDocument/2006/relationships/hyperlink" Target="https://podminky.urs.cz/item/CS_URS_2023_02/612321131" TargetMode="External"/><Relationship Id="rId71" Type="http://schemas.openxmlformats.org/officeDocument/2006/relationships/hyperlink" Target="https://podminky.urs.cz/item/CS_URS_2023_02/712964703" TargetMode="External"/><Relationship Id="rId92" Type="http://schemas.openxmlformats.org/officeDocument/2006/relationships/hyperlink" Target="https://podminky.urs.cz/item/CS_URS_2023_02/763111314" TargetMode="External"/><Relationship Id="rId2" Type="http://schemas.openxmlformats.org/officeDocument/2006/relationships/hyperlink" Target="https://podminky.urs.cz/item/CS_URS_2023_02/310271071" TargetMode="External"/><Relationship Id="rId29" Type="http://schemas.openxmlformats.org/officeDocument/2006/relationships/hyperlink" Target="https://podminky.urs.cz/item/CS_URS_2023_02/968072456" TargetMode="External"/><Relationship Id="rId24" Type="http://schemas.openxmlformats.org/officeDocument/2006/relationships/hyperlink" Target="https://podminky.urs.cz/item/CS_URS_2023_02/965081213" TargetMode="External"/><Relationship Id="rId40" Type="http://schemas.openxmlformats.org/officeDocument/2006/relationships/hyperlink" Target="https://podminky.urs.cz/item/CS_URS_2023_02/972054491" TargetMode="External"/><Relationship Id="rId45" Type="http://schemas.openxmlformats.org/officeDocument/2006/relationships/hyperlink" Target="https://podminky.urs.cz/item/CS_URS_2023_01/997013219" TargetMode="External"/><Relationship Id="rId66" Type="http://schemas.openxmlformats.org/officeDocument/2006/relationships/hyperlink" Target="https://podminky.urs.cz/item/CS_URS_2023_02/712363605" TargetMode="External"/><Relationship Id="rId87" Type="http://schemas.openxmlformats.org/officeDocument/2006/relationships/hyperlink" Target="https://podminky.urs.cz/item/CS_URS_2023_02/762341832" TargetMode="External"/><Relationship Id="rId110" Type="http://schemas.openxmlformats.org/officeDocument/2006/relationships/hyperlink" Target="https://podminky.urs.cz/item/CS_URS_2023_02/764212631" TargetMode="External"/><Relationship Id="rId115" Type="http://schemas.openxmlformats.org/officeDocument/2006/relationships/hyperlink" Target="https://podminky.urs.cz/item/CS_URS_2023_02/998764202" TargetMode="External"/><Relationship Id="rId131" Type="http://schemas.openxmlformats.org/officeDocument/2006/relationships/hyperlink" Target="https://podminky.urs.cz/item/CS_URS_2023_02/998766201" TargetMode="External"/><Relationship Id="rId136" Type="http://schemas.openxmlformats.org/officeDocument/2006/relationships/hyperlink" Target="https://podminky.urs.cz/item/CS_URS_2023_02/998767201" TargetMode="External"/><Relationship Id="rId157" Type="http://schemas.openxmlformats.org/officeDocument/2006/relationships/drawing" Target="../drawings/drawing2.xml"/><Relationship Id="rId61" Type="http://schemas.openxmlformats.org/officeDocument/2006/relationships/hyperlink" Target="https://podminky.urs.cz/item/CS_URS_2023_02/712363005" TargetMode="External"/><Relationship Id="rId82" Type="http://schemas.openxmlformats.org/officeDocument/2006/relationships/hyperlink" Target="https://podminky.urs.cz/item/CS_URS_2023_02/998721202" TargetMode="External"/><Relationship Id="rId152" Type="http://schemas.openxmlformats.org/officeDocument/2006/relationships/hyperlink" Target="https://podminky.urs.cz/item/CS_URS_2023_01/784121001" TargetMode="External"/><Relationship Id="rId19" Type="http://schemas.openxmlformats.org/officeDocument/2006/relationships/hyperlink" Target="https://podminky.urs.cz/item/CS_URS_2023_02/962081131" TargetMode="External"/><Relationship Id="rId14" Type="http://schemas.openxmlformats.org/officeDocument/2006/relationships/hyperlink" Target="https://podminky.urs.cz/item/CS_URS_2023_02/946113212" TargetMode="External"/><Relationship Id="rId30" Type="http://schemas.openxmlformats.org/officeDocument/2006/relationships/hyperlink" Target="https://podminky.urs.cz/item/CS_URS_2023_02/968082016" TargetMode="External"/><Relationship Id="rId35" Type="http://schemas.openxmlformats.org/officeDocument/2006/relationships/hyperlink" Target="https://podminky.urs.cz/item/CS_URS_2023_02/971033241" TargetMode="External"/><Relationship Id="rId56" Type="http://schemas.openxmlformats.org/officeDocument/2006/relationships/hyperlink" Target="https://podminky.urs.cz/item/CS_URS_2023_02/712341559" TargetMode="External"/><Relationship Id="rId77" Type="http://schemas.openxmlformats.org/officeDocument/2006/relationships/hyperlink" Target="https://podminky.urs.cz/item/CS_URS_2023_02/713141263" TargetMode="External"/><Relationship Id="rId100" Type="http://schemas.openxmlformats.org/officeDocument/2006/relationships/hyperlink" Target="https://podminky.urs.cz/item/CS_URS_2024_02/763164551" TargetMode="External"/><Relationship Id="rId105" Type="http://schemas.openxmlformats.org/officeDocument/2006/relationships/hyperlink" Target="https://podminky.urs.cz/item/CS_URS_2023_02/764002851" TargetMode="External"/><Relationship Id="rId126" Type="http://schemas.openxmlformats.org/officeDocument/2006/relationships/hyperlink" Target="https://podminky.urs.cz/item/CS_URS_2023_02/766662811" TargetMode="External"/><Relationship Id="rId147" Type="http://schemas.openxmlformats.org/officeDocument/2006/relationships/hyperlink" Target="https://podminky.urs.cz/item/CS_URS_2023_02/998776201" TargetMode="External"/><Relationship Id="rId8" Type="http://schemas.openxmlformats.org/officeDocument/2006/relationships/hyperlink" Target="https://podminky.urs.cz/item/CS_URS_2023_02/612325121" TargetMode="External"/><Relationship Id="rId51" Type="http://schemas.openxmlformats.org/officeDocument/2006/relationships/hyperlink" Target="https://podminky.urs.cz/item/CS_URS_2023_02/997013813" TargetMode="External"/><Relationship Id="rId72" Type="http://schemas.openxmlformats.org/officeDocument/2006/relationships/hyperlink" Target="https://podminky.urs.cz/item/CS_URS_2023_02/998712202" TargetMode="External"/><Relationship Id="rId93" Type="http://schemas.openxmlformats.org/officeDocument/2006/relationships/hyperlink" Target="https://podminky.urs.cz/item/CS_URS_2023_02/763111323" TargetMode="External"/><Relationship Id="rId98" Type="http://schemas.openxmlformats.org/officeDocument/2006/relationships/hyperlink" Target="https://podminky.urs.cz/item/CS_URS_2024_02/763131411" TargetMode="External"/><Relationship Id="rId121" Type="http://schemas.openxmlformats.org/officeDocument/2006/relationships/hyperlink" Target="https://podminky.urs.cz/item/CS_URS_2023_02/766660021" TargetMode="External"/><Relationship Id="rId142" Type="http://schemas.openxmlformats.org/officeDocument/2006/relationships/hyperlink" Target="https://podminky.urs.cz/item/CS_URS_2023_02/776201812" TargetMode="External"/><Relationship Id="rId3" Type="http://schemas.openxmlformats.org/officeDocument/2006/relationships/hyperlink" Target="https://podminky.urs.cz/item/CS_URS_2023_02/349231811" TargetMode="External"/><Relationship Id="rId25" Type="http://schemas.openxmlformats.org/officeDocument/2006/relationships/hyperlink" Target="https://podminky.urs.cz/item/CS_URS_2023_02/965081611" TargetMode="External"/><Relationship Id="rId46" Type="http://schemas.openxmlformats.org/officeDocument/2006/relationships/hyperlink" Target="https://podminky.urs.cz/item/CS_URS_2023_01/997013501" TargetMode="External"/><Relationship Id="rId67" Type="http://schemas.openxmlformats.org/officeDocument/2006/relationships/hyperlink" Target="https://podminky.urs.cz/item/CS_URS_2023_02/712363606" TargetMode="External"/><Relationship Id="rId116" Type="http://schemas.openxmlformats.org/officeDocument/2006/relationships/hyperlink" Target="https://podminky.urs.cz/item/CS_URS_2023_02/998764292" TargetMode="External"/><Relationship Id="rId137" Type="http://schemas.openxmlformats.org/officeDocument/2006/relationships/hyperlink" Target="https://podminky.urs.cz/item/CS_URS_2023_02/99876729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14" TargetMode="External"/><Relationship Id="rId18" Type="http://schemas.openxmlformats.org/officeDocument/2006/relationships/hyperlink" Target="https://podminky.urs.cz/item/CS_URS_2024_02/751398092" TargetMode="External"/><Relationship Id="rId26" Type="http://schemas.openxmlformats.org/officeDocument/2006/relationships/hyperlink" Target="https://podminky.urs.cz/item/CS_URS_2024_02/751511004" TargetMode="External"/><Relationship Id="rId39" Type="http://schemas.openxmlformats.org/officeDocument/2006/relationships/hyperlink" Target="https://podminky.urs.cz/item/CS_URS_2024_02/751514413" TargetMode="External"/><Relationship Id="rId21" Type="http://schemas.openxmlformats.org/officeDocument/2006/relationships/hyperlink" Target="https://podminky.urs.cz/item/CS_URS_2024_02/751398103" TargetMode="External"/><Relationship Id="rId34" Type="http://schemas.openxmlformats.org/officeDocument/2006/relationships/hyperlink" Target="https://podminky.urs.cz/item/CS_URS_2024_02/751514179" TargetMode="External"/><Relationship Id="rId42" Type="http://schemas.openxmlformats.org/officeDocument/2006/relationships/hyperlink" Target="https://podminky.urs.cz/item/CS_URS_2024_02/751514418" TargetMode="External"/><Relationship Id="rId47" Type="http://schemas.openxmlformats.org/officeDocument/2006/relationships/hyperlink" Target="https://podminky.urs.cz/item/CS_URS_2024_02/751514612" TargetMode="External"/><Relationship Id="rId50" Type="http://schemas.openxmlformats.org/officeDocument/2006/relationships/hyperlink" Target="https://podminky.urs.cz/item/CS_URS_2023_02/751514762" TargetMode="External"/><Relationship Id="rId55" Type="http://schemas.openxmlformats.org/officeDocument/2006/relationships/hyperlink" Target="https://podminky.urs.cz/item/CS_URS_2024_02/751721121" TargetMode="External"/><Relationship Id="rId7" Type="http://schemas.openxmlformats.org/officeDocument/2006/relationships/hyperlink" Target="https://podminky.urs.cz/item/CS_URS_2024_02/751111052" TargetMode="External"/><Relationship Id="rId2" Type="http://schemas.openxmlformats.org/officeDocument/2006/relationships/hyperlink" Target="https://podminky.urs.cz/item/CS_URS_2024_02/713391112" TargetMode="External"/><Relationship Id="rId16" Type="http://schemas.openxmlformats.org/officeDocument/2006/relationships/hyperlink" Target="https://podminky.urs.cz/item/CS_URS_2024_02/751398032" TargetMode="External"/><Relationship Id="rId20" Type="http://schemas.openxmlformats.org/officeDocument/2006/relationships/hyperlink" Target="https://podminky.urs.cz/item/CS_URS_2024_02/751398102" TargetMode="External"/><Relationship Id="rId29" Type="http://schemas.openxmlformats.org/officeDocument/2006/relationships/hyperlink" Target="https://podminky.urs.cz/item/CS_URS_2024_02/751514112" TargetMode="External"/><Relationship Id="rId41" Type="http://schemas.openxmlformats.org/officeDocument/2006/relationships/hyperlink" Target="https://podminky.urs.cz/item/CS_URS_2024_02/751514415" TargetMode="External"/><Relationship Id="rId54" Type="http://schemas.openxmlformats.org/officeDocument/2006/relationships/hyperlink" Target="https://podminky.urs.cz/item/CS_URS_2024_02/751721113" TargetMode="External"/><Relationship Id="rId6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713381311" TargetMode="External"/><Relationship Id="rId6" Type="http://schemas.openxmlformats.org/officeDocument/2006/relationships/hyperlink" Target="https://podminky.urs.cz/item/CS_URS_2024_02/998742319" TargetMode="External"/><Relationship Id="rId11" Type="http://schemas.openxmlformats.org/officeDocument/2006/relationships/hyperlink" Target="https://podminky.urs.cz/item/CS_URS_2024_02/751344113" TargetMode="External"/><Relationship Id="rId24" Type="http://schemas.openxmlformats.org/officeDocument/2006/relationships/hyperlink" Target="https://podminky.urs.cz/item/CS_URS_2024_02/751511002" TargetMode="External"/><Relationship Id="rId32" Type="http://schemas.openxmlformats.org/officeDocument/2006/relationships/hyperlink" Target="https://podminky.urs.cz/item/CS_URS_2024_02/751514118" TargetMode="External"/><Relationship Id="rId37" Type="http://schemas.openxmlformats.org/officeDocument/2006/relationships/hyperlink" Target="https://podminky.urs.cz/item/CS_URS_2024_02/751514337" TargetMode="External"/><Relationship Id="rId40" Type="http://schemas.openxmlformats.org/officeDocument/2006/relationships/hyperlink" Target="https://podminky.urs.cz/item/CS_URS_2024_02/751514414" TargetMode="External"/><Relationship Id="rId45" Type="http://schemas.openxmlformats.org/officeDocument/2006/relationships/hyperlink" Target="https://podminky.urs.cz/item/CS_URS_2024_02/751514479" TargetMode="External"/><Relationship Id="rId53" Type="http://schemas.openxmlformats.org/officeDocument/2006/relationships/hyperlink" Target="https://podminky.urs.cz/item/CS_URS_2024_02/751614124" TargetMode="External"/><Relationship Id="rId58" Type="http://schemas.openxmlformats.org/officeDocument/2006/relationships/hyperlink" Target="https://podminky.urs.cz/item/CS_URS_2024_02/751791115" TargetMode="External"/><Relationship Id="rId5" Type="http://schemas.openxmlformats.org/officeDocument/2006/relationships/hyperlink" Target="https://podminky.urs.cz/item/CS_URS_2024_02/998742311" TargetMode="External"/><Relationship Id="rId15" Type="http://schemas.openxmlformats.org/officeDocument/2006/relationships/hyperlink" Target="https://podminky.urs.cz/item/CS_URS_2024_02/751398031" TargetMode="External"/><Relationship Id="rId23" Type="http://schemas.openxmlformats.org/officeDocument/2006/relationships/hyperlink" Target="https://podminky.urs.cz/item/CS_URS_2024_02/751510043" TargetMode="External"/><Relationship Id="rId28" Type="http://schemas.openxmlformats.org/officeDocument/2006/relationships/hyperlink" Target="https://podminky.urs.cz/item/CS_URS_2024_02/751514111" TargetMode="External"/><Relationship Id="rId36" Type="http://schemas.openxmlformats.org/officeDocument/2006/relationships/hyperlink" Target="https://podminky.urs.cz/item/CS_URS_2024_02/751514314" TargetMode="External"/><Relationship Id="rId49" Type="http://schemas.openxmlformats.org/officeDocument/2006/relationships/hyperlink" Target="https://podminky.urs.cz/item/CS_URS_2024_02/751514662" TargetMode="External"/><Relationship Id="rId57" Type="http://schemas.openxmlformats.org/officeDocument/2006/relationships/hyperlink" Target="https://podminky.urs.cz/item/CS_URS_2024_02/751791114" TargetMode="External"/><Relationship Id="rId61" Type="http://schemas.openxmlformats.org/officeDocument/2006/relationships/hyperlink" Target="https://podminky.urs.cz/item/CS_URS_2024_02/043114000" TargetMode="External"/><Relationship Id="rId10" Type="http://schemas.openxmlformats.org/officeDocument/2006/relationships/hyperlink" Target="https://podminky.urs.cz/item/CS_URS_2024_02/751344112" TargetMode="External"/><Relationship Id="rId19" Type="http://schemas.openxmlformats.org/officeDocument/2006/relationships/hyperlink" Target="https://podminky.urs.cz/item/CS_URS_2024_02/751398093" TargetMode="External"/><Relationship Id="rId31" Type="http://schemas.openxmlformats.org/officeDocument/2006/relationships/hyperlink" Target="https://podminky.urs.cz/item/CS_URS_2024_02/751514114" TargetMode="External"/><Relationship Id="rId44" Type="http://schemas.openxmlformats.org/officeDocument/2006/relationships/hyperlink" Target="https://podminky.urs.cz/item/CS_URS_2024_02/751514478" TargetMode="External"/><Relationship Id="rId52" Type="http://schemas.openxmlformats.org/officeDocument/2006/relationships/hyperlink" Target="https://podminky.urs.cz/item/CS_URS_2024_02/751614121" TargetMode="External"/><Relationship Id="rId60" Type="http://schemas.openxmlformats.org/officeDocument/2006/relationships/hyperlink" Target="https://podminky.urs.cz/item/CS_URS_2023_02/998751291" TargetMode="External"/><Relationship Id="rId4" Type="http://schemas.openxmlformats.org/officeDocument/2006/relationships/hyperlink" Target="https://podminky.urs.cz/item/CS_URS_2024_02/998713319" TargetMode="External"/><Relationship Id="rId9" Type="http://schemas.openxmlformats.org/officeDocument/2006/relationships/hyperlink" Target="https://podminky.urs.cz/item/CS_URS_2024_02/751322012" TargetMode="External"/><Relationship Id="rId14" Type="http://schemas.openxmlformats.org/officeDocument/2006/relationships/hyperlink" Target="https://podminky.urs.cz/item/CS_URS_2024_02/751398021" TargetMode="External"/><Relationship Id="rId22" Type="http://schemas.openxmlformats.org/officeDocument/2006/relationships/hyperlink" Target="https://podminky.urs.cz/item/CS_URS_2023_02/751510042" TargetMode="External"/><Relationship Id="rId27" Type="http://schemas.openxmlformats.org/officeDocument/2006/relationships/hyperlink" Target="https://podminky.urs.cz/item/CS_URS_2024_02/751511005" TargetMode="External"/><Relationship Id="rId30" Type="http://schemas.openxmlformats.org/officeDocument/2006/relationships/hyperlink" Target="https://podminky.urs.cz/item/CS_URS_2024_02/751514113" TargetMode="External"/><Relationship Id="rId35" Type="http://schemas.openxmlformats.org/officeDocument/2006/relationships/hyperlink" Target="https://podminky.urs.cz/item/CS_URS_2024_02/751514313" TargetMode="External"/><Relationship Id="rId43" Type="http://schemas.openxmlformats.org/officeDocument/2006/relationships/hyperlink" Target="https://podminky.urs.cz/item/CS_URS_2024_02/751514461" TargetMode="External"/><Relationship Id="rId48" Type="http://schemas.openxmlformats.org/officeDocument/2006/relationships/hyperlink" Target="https://podminky.urs.cz/item/CS_URS_2024_02/751514613" TargetMode="External"/><Relationship Id="rId56" Type="http://schemas.openxmlformats.org/officeDocument/2006/relationships/hyperlink" Target="https://podminky.urs.cz/item/CS_URS_2024_02/751791112" TargetMode="External"/><Relationship Id="rId8" Type="http://schemas.openxmlformats.org/officeDocument/2006/relationships/hyperlink" Target="https://podminky.urs.cz/item/CS_URS_2024_02/751311011" TargetMode="External"/><Relationship Id="rId51" Type="http://schemas.openxmlformats.org/officeDocument/2006/relationships/hyperlink" Target="https://podminky.urs.cz/item/CS_URS_2024_02/751515012" TargetMode="External"/><Relationship Id="rId3" Type="http://schemas.openxmlformats.org/officeDocument/2006/relationships/hyperlink" Target="https://podminky.urs.cz/item/CS_URS_2024_02/998713311" TargetMode="External"/><Relationship Id="rId12" Type="http://schemas.openxmlformats.org/officeDocument/2006/relationships/hyperlink" Target="https://podminky.urs.cz/item/CS_URS_2024_02/751344121" TargetMode="External"/><Relationship Id="rId17" Type="http://schemas.openxmlformats.org/officeDocument/2006/relationships/hyperlink" Target="https://podminky.urs.cz/item/CS_URS_2024_02/751398034" TargetMode="External"/><Relationship Id="rId25" Type="http://schemas.openxmlformats.org/officeDocument/2006/relationships/hyperlink" Target="https://podminky.urs.cz/item/CS_URS_2024_02/751511003" TargetMode="External"/><Relationship Id="rId33" Type="http://schemas.openxmlformats.org/officeDocument/2006/relationships/hyperlink" Target="https://podminky.urs.cz/item/CS_URS_2023_02/751514178" TargetMode="External"/><Relationship Id="rId38" Type="http://schemas.openxmlformats.org/officeDocument/2006/relationships/hyperlink" Target="https://podminky.urs.cz/item/CS_URS_2024_02/751514412" TargetMode="External"/><Relationship Id="rId46" Type="http://schemas.openxmlformats.org/officeDocument/2006/relationships/hyperlink" Target="https://podminky.urs.cz/item/CS_URS_2024_02/751514611" TargetMode="External"/><Relationship Id="rId59" Type="http://schemas.openxmlformats.org/officeDocument/2006/relationships/hyperlink" Target="https://podminky.urs.cz/item/CS_URS_2023_02/998751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122143" TargetMode="External"/><Relationship Id="rId13" Type="http://schemas.openxmlformats.org/officeDocument/2006/relationships/hyperlink" Target="https://podminky.urs.cz/item/CS_URS_2023_02/741320103" TargetMode="External"/><Relationship Id="rId18" Type="http://schemas.openxmlformats.org/officeDocument/2006/relationships/hyperlink" Target="https://podminky.urs.cz/item/CS_URS_2023_02/741420001" TargetMode="External"/><Relationship Id="rId26" Type="http://schemas.openxmlformats.org/officeDocument/2006/relationships/hyperlink" Target="https://podminky.urs.cz/item/CS_URS_2023_02/741730001" TargetMode="External"/><Relationship Id="rId39" Type="http://schemas.openxmlformats.org/officeDocument/2006/relationships/hyperlink" Target="https://podminky.urs.cz/item/CS_URS_2023_02/228700639" TargetMode="External"/><Relationship Id="rId3" Type="http://schemas.openxmlformats.org/officeDocument/2006/relationships/hyperlink" Target="https://podminky.urs.cz/item/CS_URS_2025_01/741120101" TargetMode="External"/><Relationship Id="rId21" Type="http://schemas.openxmlformats.org/officeDocument/2006/relationships/hyperlink" Target="https://podminky.urs.cz/item/CS_URS_2023_02/741421855" TargetMode="External"/><Relationship Id="rId34" Type="http://schemas.openxmlformats.org/officeDocument/2006/relationships/hyperlink" Target="https://podminky.urs.cz/item/CS_URS_2023_02/220331001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5_01/741122142" TargetMode="External"/><Relationship Id="rId12" Type="http://schemas.openxmlformats.org/officeDocument/2006/relationships/hyperlink" Target="https://podminky.urs.cz/item/CS_URS_2023_02/741320101" TargetMode="External"/><Relationship Id="rId17" Type="http://schemas.openxmlformats.org/officeDocument/2006/relationships/hyperlink" Target="https://podminky.urs.cz/item/CS_URS_2023_02/741371821" TargetMode="External"/><Relationship Id="rId25" Type="http://schemas.openxmlformats.org/officeDocument/2006/relationships/hyperlink" Target="https://podminky.urs.cz/item/CS_URS_2025_01/741721211" TargetMode="External"/><Relationship Id="rId33" Type="http://schemas.openxmlformats.org/officeDocument/2006/relationships/hyperlink" Target="https://podminky.urs.cz/item/CS_URS_2023_02/998742292" TargetMode="External"/><Relationship Id="rId38" Type="http://schemas.openxmlformats.org/officeDocument/2006/relationships/hyperlink" Target="https://podminky.urs.cz/item/CS_URS_2023_02/220700639" TargetMode="External"/><Relationship Id="rId2" Type="http://schemas.openxmlformats.org/officeDocument/2006/relationships/hyperlink" Target="https://podminky.urs.cz/item/CS_URS_2023_02/741110502" TargetMode="External"/><Relationship Id="rId16" Type="http://schemas.openxmlformats.org/officeDocument/2006/relationships/hyperlink" Target="https://podminky.urs.cz/item/CS_URS_2023_02/741371031" TargetMode="External"/><Relationship Id="rId20" Type="http://schemas.openxmlformats.org/officeDocument/2006/relationships/hyperlink" Target="https://podminky.urs.cz/item/CS_URS_2023_02/741421821" TargetMode="External"/><Relationship Id="rId29" Type="http://schemas.openxmlformats.org/officeDocument/2006/relationships/hyperlink" Target="https://podminky.urs.cz/item/CS_URS_2023_02/998741202" TargetMode="External"/><Relationship Id="rId41" Type="http://schemas.openxmlformats.org/officeDocument/2006/relationships/hyperlink" Target="https://podminky.urs.cz/item/CS_URS_2023_02/228731082" TargetMode="External"/><Relationship Id="rId1" Type="http://schemas.openxmlformats.org/officeDocument/2006/relationships/hyperlink" Target="https://podminky.urs.cz/item/CS_URS_2023_02/741110501" TargetMode="External"/><Relationship Id="rId6" Type="http://schemas.openxmlformats.org/officeDocument/2006/relationships/hyperlink" Target="https://podminky.urs.cz/item/CS_URS_2025_01/741122102" TargetMode="External"/><Relationship Id="rId11" Type="http://schemas.openxmlformats.org/officeDocument/2006/relationships/hyperlink" Target="https://podminky.urs.cz/item/CS_URS_2023_02/741312536" TargetMode="External"/><Relationship Id="rId24" Type="http://schemas.openxmlformats.org/officeDocument/2006/relationships/hyperlink" Target="https://podminky.urs.cz/item/CS_URS_2023_02/741711011" TargetMode="External"/><Relationship Id="rId32" Type="http://schemas.openxmlformats.org/officeDocument/2006/relationships/hyperlink" Target="https://podminky.urs.cz/item/CS_URS_2023_02/998742202" TargetMode="External"/><Relationship Id="rId37" Type="http://schemas.openxmlformats.org/officeDocument/2006/relationships/hyperlink" Target="https://podminky.urs.cz/item/CS_URS_2023_02/220332005" TargetMode="External"/><Relationship Id="rId40" Type="http://schemas.openxmlformats.org/officeDocument/2006/relationships/hyperlink" Target="https://podminky.urs.cz/item/CS_URS_2023_02/228731021" TargetMode="External"/><Relationship Id="rId5" Type="http://schemas.openxmlformats.org/officeDocument/2006/relationships/hyperlink" Target="https://podminky.urs.cz/item/CS_URS_2023_02/741120301" TargetMode="External"/><Relationship Id="rId15" Type="http://schemas.openxmlformats.org/officeDocument/2006/relationships/hyperlink" Target="https://podminky.urs.cz/item/CS_URS_2023_02/741370002" TargetMode="External"/><Relationship Id="rId23" Type="http://schemas.openxmlformats.org/officeDocument/2006/relationships/hyperlink" Target="https://podminky.urs.cz/item/CS_URS_2023_02/741430005" TargetMode="External"/><Relationship Id="rId28" Type="http://schemas.openxmlformats.org/officeDocument/2006/relationships/hyperlink" Target="https://podminky.urs.cz/item/CS_URS_2023_02/741791211" TargetMode="External"/><Relationship Id="rId36" Type="http://schemas.openxmlformats.org/officeDocument/2006/relationships/hyperlink" Target="https://podminky.urs.cz/item/CS_URS_2023_02/220331004" TargetMode="External"/><Relationship Id="rId10" Type="http://schemas.openxmlformats.org/officeDocument/2006/relationships/hyperlink" Target="https://podminky.urs.cz/item/CS_URS_2023_02/741124731" TargetMode="External"/><Relationship Id="rId19" Type="http://schemas.openxmlformats.org/officeDocument/2006/relationships/hyperlink" Target="https://podminky.urs.cz/item/CS_URS_2023_02/741420021" TargetMode="External"/><Relationship Id="rId31" Type="http://schemas.openxmlformats.org/officeDocument/2006/relationships/hyperlink" Target="https://podminky.urs.cz/item/CS_URS_2023_02/742210121" TargetMode="External"/><Relationship Id="rId4" Type="http://schemas.openxmlformats.org/officeDocument/2006/relationships/hyperlink" Target="https://podminky.urs.cz/item/CS_URS_2023_02/741120125" TargetMode="External"/><Relationship Id="rId9" Type="http://schemas.openxmlformats.org/officeDocument/2006/relationships/hyperlink" Target="https://podminky.urs.cz/item/CS_URS_2025_01/741122231" TargetMode="External"/><Relationship Id="rId14" Type="http://schemas.openxmlformats.org/officeDocument/2006/relationships/hyperlink" Target="https://podminky.urs.cz/item/CS_URS_2023_02/741330011" TargetMode="External"/><Relationship Id="rId22" Type="http://schemas.openxmlformats.org/officeDocument/2006/relationships/hyperlink" Target="https://podminky.urs.cz/item/CS_URS_2023_02/741430003" TargetMode="External"/><Relationship Id="rId27" Type="http://schemas.openxmlformats.org/officeDocument/2006/relationships/hyperlink" Target="https://podminky.urs.cz/item/CS_URS_2023_02/741751008" TargetMode="External"/><Relationship Id="rId30" Type="http://schemas.openxmlformats.org/officeDocument/2006/relationships/hyperlink" Target="https://podminky.urs.cz/item/CS_URS_2023_02/998741292" TargetMode="External"/><Relationship Id="rId35" Type="http://schemas.openxmlformats.org/officeDocument/2006/relationships/hyperlink" Target="https://podminky.urs.cz/item/CS_URS_2023_02/22033100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65002000" TargetMode="External"/><Relationship Id="rId3" Type="http://schemas.openxmlformats.org/officeDocument/2006/relationships/hyperlink" Target="https://podminky.urs.cz/item/CS_URS_2022_02/035002000" TargetMode="External"/><Relationship Id="rId7" Type="http://schemas.openxmlformats.org/officeDocument/2006/relationships/hyperlink" Target="https://podminky.urs.cz/item/CS_URS_2022_02/049002000" TargetMode="External"/><Relationship Id="rId2" Type="http://schemas.openxmlformats.org/officeDocument/2006/relationships/hyperlink" Target="https://podminky.urs.cz/item/CS_URS_2022_02/031002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hyperlink" Target="https://podminky.urs.cz/item/CS_URS_2023_02/044002000" TargetMode="External"/><Relationship Id="rId5" Type="http://schemas.openxmlformats.org/officeDocument/2006/relationships/hyperlink" Target="https://podminky.urs.cz/item/CS_URS_2023_02/043002000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041903000" TargetMode="External"/><Relationship Id="rId9" Type="http://schemas.openxmlformats.org/officeDocument/2006/relationships/hyperlink" Target="https://podminky.urs.cz/item/CS_URS_2023_02/092203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K6" sqref="K6:AO6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96" t="s">
        <v>3197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293" t="s">
        <v>14</v>
      </c>
      <c r="BS5" s="18" t="s">
        <v>6</v>
      </c>
    </row>
    <row r="6" spans="1:74" ht="36.950000000000003" customHeight="1" x14ac:dyDescent="0.2">
      <c r="B6" s="21"/>
      <c r="D6" s="27" t="s">
        <v>15</v>
      </c>
      <c r="K6" s="298" t="s">
        <v>16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294"/>
      <c r="BS6" s="18" t="s">
        <v>6</v>
      </c>
    </row>
    <row r="7" spans="1:74" ht="12" customHeight="1" x14ac:dyDescent="0.2">
      <c r="B7" s="21"/>
      <c r="D7" s="28" t="s">
        <v>17</v>
      </c>
      <c r="K7" s="26" t="s">
        <v>18</v>
      </c>
      <c r="AK7" s="28" t="s">
        <v>19</v>
      </c>
      <c r="AN7" s="26" t="s">
        <v>18</v>
      </c>
      <c r="AR7" s="21"/>
      <c r="BE7" s="294"/>
      <c r="BS7" s="18" t="s">
        <v>6</v>
      </c>
    </row>
    <row r="8" spans="1:74" ht="12" customHeight="1" x14ac:dyDescent="0.2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94"/>
      <c r="BS8" s="18" t="s">
        <v>6</v>
      </c>
    </row>
    <row r="9" spans="1:74" ht="14.45" customHeight="1" x14ac:dyDescent="0.2">
      <c r="B9" s="21"/>
      <c r="AR9" s="21"/>
      <c r="BE9" s="294"/>
      <c r="BS9" s="18" t="s">
        <v>6</v>
      </c>
    </row>
    <row r="10" spans="1:74" ht="12" customHeight="1" x14ac:dyDescent="0.2">
      <c r="B10" s="21"/>
      <c r="D10" s="28" t="s">
        <v>24</v>
      </c>
      <c r="AK10" s="28" t="s">
        <v>25</v>
      </c>
      <c r="AN10" s="26" t="s">
        <v>18</v>
      </c>
      <c r="AR10" s="21"/>
      <c r="BE10" s="294"/>
      <c r="BS10" s="18" t="s">
        <v>6</v>
      </c>
    </row>
    <row r="11" spans="1:74" ht="18.399999999999999" customHeight="1" x14ac:dyDescent="0.2">
      <c r="B11" s="21"/>
      <c r="E11" s="26" t="s">
        <v>26</v>
      </c>
      <c r="AK11" s="28" t="s">
        <v>27</v>
      </c>
      <c r="AN11" s="26" t="s">
        <v>18</v>
      </c>
      <c r="AR11" s="21"/>
      <c r="BE11" s="294"/>
      <c r="BS11" s="18" t="s">
        <v>6</v>
      </c>
    </row>
    <row r="12" spans="1:74" ht="6.95" customHeight="1" x14ac:dyDescent="0.2">
      <c r="B12" s="21"/>
      <c r="AR12" s="21"/>
      <c r="BE12" s="294"/>
      <c r="BS12" s="18" t="s">
        <v>6</v>
      </c>
    </row>
    <row r="13" spans="1:74" ht="12" customHeight="1" x14ac:dyDescent="0.2">
      <c r="B13" s="21"/>
      <c r="D13" s="28" t="s">
        <v>28</v>
      </c>
      <c r="AK13" s="28" t="s">
        <v>25</v>
      </c>
      <c r="AN13" s="30" t="s">
        <v>29</v>
      </c>
      <c r="AR13" s="21"/>
      <c r="BE13" s="294"/>
      <c r="BS13" s="18" t="s">
        <v>6</v>
      </c>
    </row>
    <row r="14" spans="1:74" ht="12.75" x14ac:dyDescent="0.2">
      <c r="B14" s="21"/>
      <c r="E14" s="299" t="s">
        <v>29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27</v>
      </c>
      <c r="AN14" s="30" t="s">
        <v>29</v>
      </c>
      <c r="AR14" s="21"/>
      <c r="BE14" s="294"/>
      <c r="BS14" s="18" t="s">
        <v>6</v>
      </c>
    </row>
    <row r="15" spans="1:74" ht="6.95" customHeight="1" x14ac:dyDescent="0.2">
      <c r="B15" s="21"/>
      <c r="AR15" s="21"/>
      <c r="BE15" s="294"/>
      <c r="BS15" s="18" t="s">
        <v>4</v>
      </c>
    </row>
    <row r="16" spans="1:74" ht="12" customHeight="1" x14ac:dyDescent="0.2">
      <c r="B16" s="21"/>
      <c r="D16" s="28" t="s">
        <v>30</v>
      </c>
      <c r="AK16" s="28" t="s">
        <v>25</v>
      </c>
      <c r="AN16" s="26" t="s">
        <v>18</v>
      </c>
      <c r="AR16" s="21"/>
      <c r="BE16" s="294"/>
      <c r="BS16" s="18" t="s">
        <v>4</v>
      </c>
    </row>
    <row r="17" spans="2:71" ht="18.399999999999999" customHeight="1" x14ac:dyDescent="0.2">
      <c r="B17" s="21"/>
      <c r="E17" s="26" t="s">
        <v>31</v>
      </c>
      <c r="AK17" s="28" t="s">
        <v>27</v>
      </c>
      <c r="AN17" s="26" t="s">
        <v>18</v>
      </c>
      <c r="AR17" s="21"/>
      <c r="BE17" s="294"/>
      <c r="BS17" s="18" t="s">
        <v>32</v>
      </c>
    </row>
    <row r="18" spans="2:71" ht="6.95" customHeight="1" x14ac:dyDescent="0.2">
      <c r="B18" s="21"/>
      <c r="AR18" s="21"/>
      <c r="BE18" s="294"/>
      <c r="BS18" s="18" t="s">
        <v>6</v>
      </c>
    </row>
    <row r="19" spans="2:71" ht="12" customHeight="1" x14ac:dyDescent="0.2">
      <c r="B19" s="21"/>
      <c r="D19" s="28" t="s">
        <v>33</v>
      </c>
      <c r="AK19" s="28" t="s">
        <v>25</v>
      </c>
      <c r="AN19" s="26" t="s">
        <v>18</v>
      </c>
      <c r="AR19" s="21"/>
      <c r="BE19" s="294"/>
      <c r="BS19" s="18" t="s">
        <v>6</v>
      </c>
    </row>
    <row r="20" spans="2:71" ht="18.399999999999999" customHeight="1" x14ac:dyDescent="0.2">
      <c r="B20" s="21"/>
      <c r="E20" s="26" t="s">
        <v>34</v>
      </c>
      <c r="AK20" s="28" t="s">
        <v>27</v>
      </c>
      <c r="AN20" s="26" t="s">
        <v>18</v>
      </c>
      <c r="AR20" s="21"/>
      <c r="BE20" s="294"/>
      <c r="BS20" s="18" t="s">
        <v>4</v>
      </c>
    </row>
    <row r="21" spans="2:71" ht="6.95" customHeight="1" x14ac:dyDescent="0.2">
      <c r="B21" s="21"/>
      <c r="AR21" s="21"/>
      <c r="BE21" s="294"/>
    </row>
    <row r="22" spans="2:71" ht="12" customHeight="1" x14ac:dyDescent="0.2">
      <c r="B22" s="21"/>
      <c r="D22" s="28" t="s">
        <v>35</v>
      </c>
      <c r="AR22" s="21"/>
      <c r="BE22" s="294"/>
    </row>
    <row r="23" spans="2:71" ht="47.25" customHeight="1" x14ac:dyDescent="0.2">
      <c r="B23" s="21"/>
      <c r="E23" s="301" t="s">
        <v>36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1"/>
      <c r="BE23" s="294"/>
    </row>
    <row r="24" spans="2:71" ht="6.95" customHeight="1" x14ac:dyDescent="0.2">
      <c r="B24" s="21"/>
      <c r="AR24" s="21"/>
      <c r="BE24" s="294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4"/>
    </row>
    <row r="26" spans="2:71" s="1" customFormat="1" ht="25.9" customHeight="1" x14ac:dyDescent="0.2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2">
        <f>ROUND(AG54,2)</f>
        <v>0</v>
      </c>
      <c r="AL26" s="303"/>
      <c r="AM26" s="303"/>
      <c r="AN26" s="303"/>
      <c r="AO26" s="303"/>
      <c r="AR26" s="33"/>
      <c r="BE26" s="294"/>
    </row>
    <row r="27" spans="2:71" s="1" customFormat="1" ht="6.95" customHeight="1" x14ac:dyDescent="0.2">
      <c r="B27" s="33"/>
      <c r="AR27" s="33"/>
      <c r="BE27" s="294"/>
    </row>
    <row r="28" spans="2:71" s="1" customFormat="1" ht="12.75" x14ac:dyDescent="0.2">
      <c r="B28" s="33"/>
      <c r="L28" s="304" t="s">
        <v>38</v>
      </c>
      <c r="M28" s="304"/>
      <c r="N28" s="304"/>
      <c r="O28" s="304"/>
      <c r="P28" s="304"/>
      <c r="W28" s="304" t="s">
        <v>39</v>
      </c>
      <c r="X28" s="304"/>
      <c r="Y28" s="304"/>
      <c r="Z28" s="304"/>
      <c r="AA28" s="304"/>
      <c r="AB28" s="304"/>
      <c r="AC28" s="304"/>
      <c r="AD28" s="304"/>
      <c r="AE28" s="304"/>
      <c r="AK28" s="304" t="s">
        <v>40</v>
      </c>
      <c r="AL28" s="304"/>
      <c r="AM28" s="304"/>
      <c r="AN28" s="304"/>
      <c r="AO28" s="304"/>
      <c r="AR28" s="33"/>
      <c r="BE28" s="294"/>
    </row>
    <row r="29" spans="2:71" s="2" customFormat="1" ht="14.45" customHeight="1" x14ac:dyDescent="0.2">
      <c r="B29" s="37"/>
      <c r="D29" s="28" t="s">
        <v>41</v>
      </c>
      <c r="F29" s="28" t="s">
        <v>42</v>
      </c>
      <c r="L29" s="307">
        <v>0.21</v>
      </c>
      <c r="M29" s="306"/>
      <c r="N29" s="306"/>
      <c r="O29" s="306"/>
      <c r="P29" s="306"/>
      <c r="W29" s="305">
        <f>ROUND(AZ54, 2)</f>
        <v>0</v>
      </c>
      <c r="X29" s="306"/>
      <c r="Y29" s="306"/>
      <c r="Z29" s="306"/>
      <c r="AA29" s="306"/>
      <c r="AB29" s="306"/>
      <c r="AC29" s="306"/>
      <c r="AD29" s="306"/>
      <c r="AE29" s="306"/>
      <c r="AK29" s="305">
        <f>ROUND(AV54, 2)</f>
        <v>0</v>
      </c>
      <c r="AL29" s="306"/>
      <c r="AM29" s="306"/>
      <c r="AN29" s="306"/>
      <c r="AO29" s="306"/>
      <c r="AR29" s="37"/>
      <c r="BE29" s="295"/>
    </row>
    <row r="30" spans="2:71" s="2" customFormat="1" ht="14.45" customHeight="1" x14ac:dyDescent="0.2">
      <c r="B30" s="37"/>
      <c r="F30" s="28" t="s">
        <v>43</v>
      </c>
      <c r="L30" s="307">
        <v>0.12</v>
      </c>
      <c r="M30" s="306"/>
      <c r="N30" s="306"/>
      <c r="O30" s="306"/>
      <c r="P30" s="306"/>
      <c r="W30" s="305">
        <f>ROUND(BA54, 2)</f>
        <v>0</v>
      </c>
      <c r="X30" s="306"/>
      <c r="Y30" s="306"/>
      <c r="Z30" s="306"/>
      <c r="AA30" s="306"/>
      <c r="AB30" s="306"/>
      <c r="AC30" s="306"/>
      <c r="AD30" s="306"/>
      <c r="AE30" s="306"/>
      <c r="AK30" s="305">
        <f>ROUND(AW54, 2)</f>
        <v>0</v>
      </c>
      <c r="AL30" s="306"/>
      <c r="AM30" s="306"/>
      <c r="AN30" s="306"/>
      <c r="AO30" s="306"/>
      <c r="AR30" s="37"/>
      <c r="BE30" s="295"/>
    </row>
    <row r="31" spans="2:71" s="2" customFormat="1" ht="14.45" hidden="1" customHeight="1" x14ac:dyDescent="0.2">
      <c r="B31" s="37"/>
      <c r="F31" s="28" t="s">
        <v>44</v>
      </c>
      <c r="L31" s="307">
        <v>0.21</v>
      </c>
      <c r="M31" s="306"/>
      <c r="N31" s="306"/>
      <c r="O31" s="306"/>
      <c r="P31" s="306"/>
      <c r="W31" s="305">
        <f>ROUND(BB54, 2)</f>
        <v>0</v>
      </c>
      <c r="X31" s="306"/>
      <c r="Y31" s="306"/>
      <c r="Z31" s="306"/>
      <c r="AA31" s="306"/>
      <c r="AB31" s="306"/>
      <c r="AC31" s="306"/>
      <c r="AD31" s="306"/>
      <c r="AE31" s="306"/>
      <c r="AK31" s="305">
        <v>0</v>
      </c>
      <c r="AL31" s="306"/>
      <c r="AM31" s="306"/>
      <c r="AN31" s="306"/>
      <c r="AO31" s="306"/>
      <c r="AR31" s="37"/>
      <c r="BE31" s="295"/>
    </row>
    <row r="32" spans="2:71" s="2" customFormat="1" ht="14.45" hidden="1" customHeight="1" x14ac:dyDescent="0.2">
      <c r="B32" s="37"/>
      <c r="F32" s="28" t="s">
        <v>45</v>
      </c>
      <c r="L32" s="307">
        <v>0.12</v>
      </c>
      <c r="M32" s="306"/>
      <c r="N32" s="306"/>
      <c r="O32" s="306"/>
      <c r="P32" s="306"/>
      <c r="W32" s="305">
        <f>ROUND(BC54, 2)</f>
        <v>0</v>
      </c>
      <c r="X32" s="306"/>
      <c r="Y32" s="306"/>
      <c r="Z32" s="306"/>
      <c r="AA32" s="306"/>
      <c r="AB32" s="306"/>
      <c r="AC32" s="306"/>
      <c r="AD32" s="306"/>
      <c r="AE32" s="306"/>
      <c r="AK32" s="305">
        <v>0</v>
      </c>
      <c r="AL32" s="306"/>
      <c r="AM32" s="306"/>
      <c r="AN32" s="306"/>
      <c r="AO32" s="306"/>
      <c r="AR32" s="37"/>
      <c r="BE32" s="295"/>
    </row>
    <row r="33" spans="2:44" s="2" customFormat="1" ht="14.45" hidden="1" customHeight="1" x14ac:dyDescent="0.2">
      <c r="B33" s="37"/>
      <c r="F33" s="28" t="s">
        <v>46</v>
      </c>
      <c r="L33" s="307">
        <v>0</v>
      </c>
      <c r="M33" s="306"/>
      <c r="N33" s="306"/>
      <c r="O33" s="306"/>
      <c r="P33" s="306"/>
      <c r="W33" s="305">
        <f>ROUND(BD54, 2)</f>
        <v>0</v>
      </c>
      <c r="X33" s="306"/>
      <c r="Y33" s="306"/>
      <c r="Z33" s="306"/>
      <c r="AA33" s="306"/>
      <c r="AB33" s="306"/>
      <c r="AC33" s="306"/>
      <c r="AD33" s="306"/>
      <c r="AE33" s="306"/>
      <c r="AK33" s="305">
        <v>0</v>
      </c>
      <c r="AL33" s="306"/>
      <c r="AM33" s="306"/>
      <c r="AN33" s="306"/>
      <c r="AO33" s="306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11" t="s">
        <v>49</v>
      </c>
      <c r="Y35" s="309"/>
      <c r="Z35" s="309"/>
      <c r="AA35" s="309"/>
      <c r="AB35" s="309"/>
      <c r="AC35" s="40"/>
      <c r="AD35" s="40"/>
      <c r="AE35" s="40"/>
      <c r="AF35" s="40"/>
      <c r="AG35" s="40"/>
      <c r="AH35" s="40"/>
      <c r="AI35" s="40"/>
      <c r="AJ35" s="40"/>
      <c r="AK35" s="308">
        <f>SUM(AK26:AK33)</f>
        <v>0</v>
      </c>
      <c r="AL35" s="309"/>
      <c r="AM35" s="309"/>
      <c r="AN35" s="309"/>
      <c r="AO35" s="310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50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2023/075</v>
      </c>
      <c r="AR44" s="46"/>
    </row>
    <row r="45" spans="2:44" s="4" customFormat="1" ht="36.950000000000003" customHeight="1" x14ac:dyDescent="0.2">
      <c r="B45" s="47"/>
      <c r="C45" s="48" t="s">
        <v>15</v>
      </c>
      <c r="L45" s="275" t="str">
        <f>K6</f>
        <v>Dětské skupiny Mirovická 1282/6, Praha 8 - Kobylisy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20</v>
      </c>
      <c r="L47" s="49" t="str">
        <f>IF(K8="","",K8)</f>
        <v xml:space="preserve">Mirovická 1282/6, Praha </v>
      </c>
      <c r="AI47" s="28" t="s">
        <v>22</v>
      </c>
      <c r="AM47" s="277" t="str">
        <f>IF(AN8= "","",AN8)</f>
        <v>2. 6. 2025</v>
      </c>
      <c r="AN47" s="277"/>
      <c r="AR47" s="33"/>
    </row>
    <row r="48" spans="2:44" s="1" customFormat="1" ht="6.95" customHeight="1" x14ac:dyDescent="0.2">
      <c r="B48" s="33"/>
      <c r="AR48" s="33"/>
    </row>
    <row r="49" spans="1:91" s="1" customFormat="1" ht="25.7" customHeight="1" x14ac:dyDescent="0.2">
      <c r="B49" s="33"/>
      <c r="C49" s="28" t="s">
        <v>24</v>
      </c>
      <c r="L49" s="3" t="str">
        <f>IF(E11= "","",E11)</f>
        <v>Osmá správa majetku a služeb a.s.Nekvasilova 2, P8</v>
      </c>
      <c r="AI49" s="28" t="s">
        <v>30</v>
      </c>
      <c r="AM49" s="278" t="str">
        <f>IF(E17="","",E17)</f>
        <v>KVS-projekt s.r.o. Ing. Čermáková H.</v>
      </c>
      <c r="AN49" s="279"/>
      <c r="AO49" s="279"/>
      <c r="AP49" s="279"/>
      <c r="AR49" s="33"/>
      <c r="AS49" s="280" t="s">
        <v>51</v>
      </c>
      <c r="AT49" s="28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28</v>
      </c>
      <c r="L50" s="3" t="str">
        <f>IF(E14= "Vyplň údaj","",E14)</f>
        <v/>
      </c>
      <c r="AI50" s="28" t="s">
        <v>33</v>
      </c>
      <c r="AM50" s="278" t="str">
        <f>IF(E20="","",E20)</f>
        <v xml:space="preserve"> </v>
      </c>
      <c r="AN50" s="279"/>
      <c r="AO50" s="279"/>
      <c r="AP50" s="279"/>
      <c r="AR50" s="33"/>
      <c r="AS50" s="282"/>
      <c r="AT50" s="283"/>
      <c r="BD50" s="54"/>
    </row>
    <row r="51" spans="1:91" s="1" customFormat="1" ht="10.9" customHeight="1" x14ac:dyDescent="0.2">
      <c r="B51" s="33"/>
      <c r="AR51" s="33"/>
      <c r="AS51" s="282"/>
      <c r="AT51" s="283"/>
      <c r="BD51" s="54"/>
    </row>
    <row r="52" spans="1:91" s="1" customFormat="1" ht="29.25" customHeight="1" x14ac:dyDescent="0.2">
      <c r="B52" s="33"/>
      <c r="C52" s="284" t="s">
        <v>52</v>
      </c>
      <c r="D52" s="285"/>
      <c r="E52" s="285"/>
      <c r="F52" s="285"/>
      <c r="G52" s="285"/>
      <c r="H52" s="55"/>
      <c r="I52" s="287" t="s">
        <v>53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6" t="s">
        <v>54</v>
      </c>
      <c r="AH52" s="285"/>
      <c r="AI52" s="285"/>
      <c r="AJ52" s="285"/>
      <c r="AK52" s="285"/>
      <c r="AL52" s="285"/>
      <c r="AM52" s="285"/>
      <c r="AN52" s="287" t="s">
        <v>55</v>
      </c>
      <c r="AO52" s="285"/>
      <c r="AP52" s="285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1">
        <f>ROUND(SUM(AG55:AG58),2)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5" t="s">
        <v>18</v>
      </c>
      <c r="AR54" s="61"/>
      <c r="AS54" s="66">
        <f>ROUND(SUM(AS55:AS58),2)</f>
        <v>0</v>
      </c>
      <c r="AT54" s="67">
        <f>ROUND(SUM(AV54:AW54),2)</f>
        <v>0</v>
      </c>
      <c r="AU54" s="68">
        <f>ROUND(SUM(AU55:AU58),5)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ROUND(SUM(AZ55:AZ58),2)</f>
        <v>0</v>
      </c>
      <c r="BA54" s="67">
        <f>ROUND(SUM(BA55:BA58),2)</f>
        <v>0</v>
      </c>
      <c r="BB54" s="67">
        <f>ROUND(SUM(BB55:BB58),2)</f>
        <v>0</v>
      </c>
      <c r="BC54" s="67">
        <f>ROUND(SUM(BC55:BC58),2)</f>
        <v>0</v>
      </c>
      <c r="BD54" s="69">
        <f>ROUND(SUM(BD55:BD58),2)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18</v>
      </c>
    </row>
    <row r="55" spans="1:91" s="6" customFormat="1" ht="16.5" customHeight="1" x14ac:dyDescent="0.2">
      <c r="A55" s="72" t="s">
        <v>75</v>
      </c>
      <c r="B55" s="73"/>
      <c r="C55" s="74"/>
      <c r="D55" s="288" t="s">
        <v>76</v>
      </c>
      <c r="E55" s="288"/>
      <c r="F55" s="288"/>
      <c r="G55" s="288"/>
      <c r="H55" s="288"/>
      <c r="I55" s="75"/>
      <c r="J55" s="288" t="s">
        <v>77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9">
        <f>'01 - Stavební část'!J30</f>
        <v>0</v>
      </c>
      <c r="AH55" s="290"/>
      <c r="AI55" s="290"/>
      <c r="AJ55" s="290"/>
      <c r="AK55" s="290"/>
      <c r="AL55" s="290"/>
      <c r="AM55" s="290"/>
      <c r="AN55" s="289">
        <f>SUM(AG55,AT55)</f>
        <v>0</v>
      </c>
      <c r="AO55" s="290"/>
      <c r="AP55" s="290"/>
      <c r="AQ55" s="76" t="s">
        <v>78</v>
      </c>
      <c r="AR55" s="73"/>
      <c r="AS55" s="77">
        <v>0</v>
      </c>
      <c r="AT55" s="78">
        <f>ROUND(SUM(AV55:AW55),2)</f>
        <v>0</v>
      </c>
      <c r="AU55" s="79">
        <f>'01 - Stavební část'!P99</f>
        <v>0</v>
      </c>
      <c r="AV55" s="78">
        <f>'01 - Stavební část'!J33</f>
        <v>0</v>
      </c>
      <c r="AW55" s="78">
        <f>'01 - Stavební část'!J34</f>
        <v>0</v>
      </c>
      <c r="AX55" s="78">
        <f>'01 - Stavební část'!J35</f>
        <v>0</v>
      </c>
      <c r="AY55" s="78">
        <f>'01 - Stavební část'!J36</f>
        <v>0</v>
      </c>
      <c r="AZ55" s="78">
        <f>'01 - Stavební část'!F33</f>
        <v>0</v>
      </c>
      <c r="BA55" s="78">
        <f>'01 - Stavební část'!F34</f>
        <v>0</v>
      </c>
      <c r="BB55" s="78">
        <f>'01 - Stavební část'!F35</f>
        <v>0</v>
      </c>
      <c r="BC55" s="78">
        <f>'01 - Stavební část'!F36</f>
        <v>0</v>
      </c>
      <c r="BD55" s="80">
        <f>'01 - Stavební část'!F37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18</v>
      </c>
      <c r="CM55" s="81" t="s">
        <v>81</v>
      </c>
    </row>
    <row r="56" spans="1:91" s="6" customFormat="1" ht="16.5" customHeight="1" x14ac:dyDescent="0.2">
      <c r="A56" s="72" t="s">
        <v>75</v>
      </c>
      <c r="B56" s="73"/>
      <c r="C56" s="74"/>
      <c r="D56" s="288" t="s">
        <v>82</v>
      </c>
      <c r="E56" s="288"/>
      <c r="F56" s="288"/>
      <c r="G56" s="288"/>
      <c r="H56" s="288"/>
      <c r="I56" s="75"/>
      <c r="J56" s="288" t="s">
        <v>83</v>
      </c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9">
        <f>'02 - VZT'!J30</f>
        <v>0</v>
      </c>
      <c r="AH56" s="290"/>
      <c r="AI56" s="290"/>
      <c r="AJ56" s="290"/>
      <c r="AK56" s="290"/>
      <c r="AL56" s="290"/>
      <c r="AM56" s="290"/>
      <c r="AN56" s="289">
        <f>SUM(AG56,AT56)</f>
        <v>0</v>
      </c>
      <c r="AO56" s="290"/>
      <c r="AP56" s="290"/>
      <c r="AQ56" s="76" t="s">
        <v>78</v>
      </c>
      <c r="AR56" s="73"/>
      <c r="AS56" s="77">
        <v>0</v>
      </c>
      <c r="AT56" s="78">
        <f>ROUND(SUM(AV56:AW56),2)</f>
        <v>0</v>
      </c>
      <c r="AU56" s="79">
        <f>'02 - VZT'!P85</f>
        <v>0</v>
      </c>
      <c r="AV56" s="78">
        <f>'02 - VZT'!J33</f>
        <v>0</v>
      </c>
      <c r="AW56" s="78">
        <f>'02 - VZT'!J34</f>
        <v>0</v>
      </c>
      <c r="AX56" s="78">
        <f>'02 - VZT'!J35</f>
        <v>0</v>
      </c>
      <c r="AY56" s="78">
        <f>'02 - VZT'!J36</f>
        <v>0</v>
      </c>
      <c r="AZ56" s="78">
        <f>'02 - VZT'!F33</f>
        <v>0</v>
      </c>
      <c r="BA56" s="78">
        <f>'02 - VZT'!F34</f>
        <v>0</v>
      </c>
      <c r="BB56" s="78">
        <f>'02 - VZT'!F35</f>
        <v>0</v>
      </c>
      <c r="BC56" s="78">
        <f>'02 - VZT'!F36</f>
        <v>0</v>
      </c>
      <c r="BD56" s="80">
        <f>'02 - VZT'!F37</f>
        <v>0</v>
      </c>
      <c r="BT56" s="81" t="s">
        <v>79</v>
      </c>
      <c r="BV56" s="81" t="s">
        <v>73</v>
      </c>
      <c r="BW56" s="81" t="s">
        <v>84</v>
      </c>
      <c r="BX56" s="81" t="s">
        <v>5</v>
      </c>
      <c r="CL56" s="81" t="s">
        <v>18</v>
      </c>
      <c r="CM56" s="81" t="s">
        <v>81</v>
      </c>
    </row>
    <row r="57" spans="1:91" s="6" customFormat="1" ht="16.5" customHeight="1" x14ac:dyDescent="0.2">
      <c r="A57" s="72" t="s">
        <v>75</v>
      </c>
      <c r="B57" s="73"/>
      <c r="C57" s="74"/>
      <c r="D57" s="288" t="s">
        <v>85</v>
      </c>
      <c r="E57" s="288"/>
      <c r="F57" s="288"/>
      <c r="G57" s="288"/>
      <c r="H57" s="288"/>
      <c r="I57" s="75"/>
      <c r="J57" s="288" t="s">
        <v>86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9">
        <f>'03 - Elektroinstalace'!J30</f>
        <v>0</v>
      </c>
      <c r="AH57" s="290"/>
      <c r="AI57" s="290"/>
      <c r="AJ57" s="290"/>
      <c r="AK57" s="290"/>
      <c r="AL57" s="290"/>
      <c r="AM57" s="290"/>
      <c r="AN57" s="289">
        <f>SUM(AG57,AT57)</f>
        <v>0</v>
      </c>
      <c r="AO57" s="290"/>
      <c r="AP57" s="290"/>
      <c r="AQ57" s="76" t="s">
        <v>78</v>
      </c>
      <c r="AR57" s="73"/>
      <c r="AS57" s="77">
        <v>0</v>
      </c>
      <c r="AT57" s="78">
        <f>ROUND(SUM(AV57:AW57),2)</f>
        <v>0</v>
      </c>
      <c r="AU57" s="79">
        <f>'03 - Elektroinstalace'!P84</f>
        <v>0</v>
      </c>
      <c r="AV57" s="78">
        <f>'03 - Elektroinstalace'!J33</f>
        <v>0</v>
      </c>
      <c r="AW57" s="78">
        <f>'03 - Elektroinstalace'!J34</f>
        <v>0</v>
      </c>
      <c r="AX57" s="78">
        <f>'03 - Elektroinstalace'!J35</f>
        <v>0</v>
      </c>
      <c r="AY57" s="78">
        <f>'03 - Elektroinstalace'!J36</f>
        <v>0</v>
      </c>
      <c r="AZ57" s="78">
        <f>'03 - Elektroinstalace'!F33</f>
        <v>0</v>
      </c>
      <c r="BA57" s="78">
        <f>'03 - Elektroinstalace'!F34</f>
        <v>0</v>
      </c>
      <c r="BB57" s="78">
        <f>'03 - Elektroinstalace'!F35</f>
        <v>0</v>
      </c>
      <c r="BC57" s="78">
        <f>'03 - Elektroinstalace'!F36</f>
        <v>0</v>
      </c>
      <c r="BD57" s="80">
        <f>'03 - Elektroinstalace'!F37</f>
        <v>0</v>
      </c>
      <c r="BT57" s="81" t="s">
        <v>79</v>
      </c>
      <c r="BV57" s="81" t="s">
        <v>73</v>
      </c>
      <c r="BW57" s="81" t="s">
        <v>87</v>
      </c>
      <c r="BX57" s="81" t="s">
        <v>5</v>
      </c>
      <c r="CL57" s="81" t="s">
        <v>18</v>
      </c>
      <c r="CM57" s="81" t="s">
        <v>81</v>
      </c>
    </row>
    <row r="58" spans="1:91" s="6" customFormat="1" ht="16.5" customHeight="1" x14ac:dyDescent="0.2">
      <c r="A58" s="72" t="s">
        <v>75</v>
      </c>
      <c r="B58" s="73"/>
      <c r="C58" s="74"/>
      <c r="D58" s="288" t="s">
        <v>88</v>
      </c>
      <c r="E58" s="288"/>
      <c r="F58" s="288"/>
      <c r="G58" s="288"/>
      <c r="H58" s="288"/>
      <c r="I58" s="75"/>
      <c r="J58" s="288" t="s">
        <v>89</v>
      </c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9">
        <f>'04 - VRN'!J30</f>
        <v>0</v>
      </c>
      <c r="AH58" s="290"/>
      <c r="AI58" s="290"/>
      <c r="AJ58" s="290"/>
      <c r="AK58" s="290"/>
      <c r="AL58" s="290"/>
      <c r="AM58" s="290"/>
      <c r="AN58" s="289">
        <f>SUM(AG58,AT58)</f>
        <v>0</v>
      </c>
      <c r="AO58" s="290"/>
      <c r="AP58" s="290"/>
      <c r="AQ58" s="76" t="s">
        <v>78</v>
      </c>
      <c r="AR58" s="73"/>
      <c r="AS58" s="82">
        <v>0</v>
      </c>
      <c r="AT58" s="83">
        <f>ROUND(SUM(AV58:AW58),2)</f>
        <v>0</v>
      </c>
      <c r="AU58" s="84">
        <f>'04 - VRN'!P85</f>
        <v>0</v>
      </c>
      <c r="AV58" s="83">
        <f>'04 - VRN'!J33</f>
        <v>0</v>
      </c>
      <c r="AW58" s="83">
        <f>'04 - VRN'!J34</f>
        <v>0</v>
      </c>
      <c r="AX58" s="83">
        <f>'04 - VRN'!J35</f>
        <v>0</v>
      </c>
      <c r="AY58" s="83">
        <f>'04 - VRN'!J36</f>
        <v>0</v>
      </c>
      <c r="AZ58" s="83">
        <f>'04 - VRN'!F33</f>
        <v>0</v>
      </c>
      <c r="BA58" s="83">
        <f>'04 - VRN'!F34</f>
        <v>0</v>
      </c>
      <c r="BB58" s="83">
        <f>'04 - VRN'!F35</f>
        <v>0</v>
      </c>
      <c r="BC58" s="83">
        <f>'04 - VRN'!F36</f>
        <v>0</v>
      </c>
      <c r="BD58" s="85">
        <f>'04 - VRN'!F37</f>
        <v>0</v>
      </c>
      <c r="BT58" s="81" t="s">
        <v>79</v>
      </c>
      <c r="BV58" s="81" t="s">
        <v>73</v>
      </c>
      <c r="BW58" s="81" t="s">
        <v>90</v>
      </c>
      <c r="BX58" s="81" t="s">
        <v>5</v>
      </c>
      <c r="CL58" s="81" t="s">
        <v>18</v>
      </c>
      <c r="CM58" s="81" t="s">
        <v>81</v>
      </c>
    </row>
    <row r="59" spans="1:91" s="1" customFormat="1" ht="30" customHeight="1" x14ac:dyDescent="0.2">
      <c r="B59" s="33"/>
      <c r="AR59" s="33"/>
    </row>
    <row r="60" spans="1:91" s="1" customFormat="1" ht="6.9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33"/>
    </row>
  </sheetData>
  <sheetProtection algorithmName="SHA-512" hashValue="LUcgQi0lugnViXri+gxHt70wIelcPczQ/2wuWqMsDsOvC5ufd+B0ix5sCsRn/ZDuevnr33GlVm5UYNRgEYlv5A==" saltValue="Z8sL5UgZacGrQm/NLKIxe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tavební část'!C2" display="/" xr:uid="{00000000-0004-0000-0000-000000000000}"/>
    <hyperlink ref="A56" location="'02 - VZT'!C2" display="/" xr:uid="{00000000-0004-0000-0000-000001000000}"/>
    <hyperlink ref="A57" location="'03 - Elektroinstalace'!C2" display="/" xr:uid="{00000000-0004-0000-0000-000002000000}"/>
    <hyperlink ref="A58" location="'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5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 x14ac:dyDescent="0.2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15</v>
      </c>
      <c r="L6" s="21"/>
    </row>
    <row r="7" spans="2:46" ht="16.5" customHeight="1" x14ac:dyDescent="0.2">
      <c r="B7" s="21"/>
      <c r="E7" s="312" t="str">
        <f>'Rekapitulace stavby'!K6</f>
        <v>Dětské skupiny Mirovická 1282/6, Praha 8 - Kobylisy</v>
      </c>
      <c r="F7" s="313"/>
      <c r="G7" s="313"/>
      <c r="H7" s="313"/>
      <c r="L7" s="21"/>
    </row>
    <row r="8" spans="2:46" s="1" customFormat="1" ht="12" customHeight="1" x14ac:dyDescent="0.2">
      <c r="B8" s="33"/>
      <c r="D8" s="28" t="s">
        <v>92</v>
      </c>
      <c r="L8" s="33"/>
    </row>
    <row r="9" spans="2:46" s="1" customFormat="1" ht="16.5" customHeight="1" x14ac:dyDescent="0.2">
      <c r="B9" s="33"/>
      <c r="E9" s="275" t="s">
        <v>93</v>
      </c>
      <c r="F9" s="314"/>
      <c r="G9" s="314"/>
      <c r="H9" s="314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 x14ac:dyDescent="0.2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5" t="str">
        <f>'Rekapitulace stavby'!E14</f>
        <v>Vyplň údaj</v>
      </c>
      <c r="F18" s="296"/>
      <c r="G18" s="296"/>
      <c r="H18" s="29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35</v>
      </c>
      <c r="L26" s="33"/>
    </row>
    <row r="27" spans="2:12" s="7" customFormat="1" ht="16.5" customHeight="1" x14ac:dyDescent="0.2">
      <c r="B27" s="87"/>
      <c r="E27" s="301" t="s">
        <v>18</v>
      </c>
      <c r="F27" s="301"/>
      <c r="G27" s="301"/>
      <c r="H27" s="30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37</v>
      </c>
      <c r="J30" s="64">
        <f>ROUND(J99,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 x14ac:dyDescent="0.2">
      <c r="B33" s="33"/>
      <c r="D33" s="53" t="s">
        <v>41</v>
      </c>
      <c r="E33" s="28" t="s">
        <v>42</v>
      </c>
      <c r="F33" s="89">
        <f>ROUND((SUM(BE99:BE2956)),  2)</f>
        <v>0</v>
      </c>
      <c r="I33" s="90">
        <v>0.21</v>
      </c>
      <c r="J33" s="89">
        <f>ROUND(((SUM(BE99:BE2956))*I33),  2)</f>
        <v>0</v>
      </c>
      <c r="L33" s="33"/>
    </row>
    <row r="34" spans="2:12" s="1" customFormat="1" ht="14.45" customHeight="1" x14ac:dyDescent="0.2">
      <c r="B34" s="33"/>
      <c r="E34" s="28" t="s">
        <v>43</v>
      </c>
      <c r="F34" s="89">
        <f>ROUND((SUM(BF99:BF2956)),  2)</f>
        <v>0</v>
      </c>
      <c r="I34" s="90">
        <v>0.12</v>
      </c>
      <c r="J34" s="89">
        <f>ROUND(((SUM(BF99:BF2956))*I34),  2)</f>
        <v>0</v>
      </c>
      <c r="L34" s="33"/>
    </row>
    <row r="35" spans="2:12" s="1" customFormat="1" ht="14.45" hidden="1" customHeight="1" x14ac:dyDescent="0.2">
      <c r="B35" s="33"/>
      <c r="E35" s="28" t="s">
        <v>44</v>
      </c>
      <c r="F35" s="89">
        <f>ROUND((SUM(BG99:BG2956)),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45</v>
      </c>
      <c r="F36" s="89">
        <f>ROUND((SUM(BH99:BH2956)),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9">
        <f>ROUND((SUM(BI99:BI2956)),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94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15</v>
      </c>
      <c r="L47" s="33"/>
    </row>
    <row r="48" spans="2:12" s="1" customFormat="1" ht="16.5" customHeight="1" x14ac:dyDescent="0.2">
      <c r="B48" s="33"/>
      <c r="E48" s="312" t="str">
        <f>E7</f>
        <v>Dětské skupiny Mirovická 1282/6, Praha 8 - Kobylisy</v>
      </c>
      <c r="F48" s="313"/>
      <c r="G48" s="313"/>
      <c r="H48" s="313"/>
      <c r="L48" s="33"/>
    </row>
    <row r="49" spans="2:47" s="1" customFormat="1" ht="12" customHeight="1" x14ac:dyDescent="0.2">
      <c r="B49" s="33"/>
      <c r="C49" s="28" t="s">
        <v>92</v>
      </c>
      <c r="L49" s="33"/>
    </row>
    <row r="50" spans="2:47" s="1" customFormat="1" ht="16.5" customHeight="1" x14ac:dyDescent="0.2">
      <c r="B50" s="33"/>
      <c r="E50" s="275" t="str">
        <f>E9</f>
        <v>01 - Stavební část</v>
      </c>
      <c r="F50" s="314"/>
      <c r="G50" s="314"/>
      <c r="H50" s="314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25.7" customHeight="1" x14ac:dyDescent="0.2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 x14ac:dyDescent="0.2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69</v>
      </c>
      <c r="J59" s="64">
        <f>J99</f>
        <v>0</v>
      </c>
      <c r="L59" s="33"/>
      <c r="AU59" s="18" t="s">
        <v>97</v>
      </c>
    </row>
    <row r="60" spans="2:47" s="8" customFormat="1" ht="24.95" customHeight="1" x14ac:dyDescent="0.2">
      <c r="B60" s="100"/>
      <c r="D60" s="101" t="s">
        <v>98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 x14ac:dyDescent="0.2">
      <c r="B61" s="104"/>
      <c r="D61" s="105" t="s">
        <v>99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 x14ac:dyDescent="0.2">
      <c r="B62" s="104"/>
      <c r="D62" s="105" t="s">
        <v>100</v>
      </c>
      <c r="E62" s="106"/>
      <c r="F62" s="106"/>
      <c r="G62" s="106"/>
      <c r="H62" s="106"/>
      <c r="I62" s="106"/>
      <c r="J62" s="107">
        <f>J107</f>
        <v>0</v>
      </c>
      <c r="L62" s="104"/>
    </row>
    <row r="63" spans="2:47" s="9" customFormat="1" ht="19.899999999999999" customHeight="1" x14ac:dyDescent="0.2">
      <c r="B63" s="104"/>
      <c r="D63" s="105" t="s">
        <v>101</v>
      </c>
      <c r="E63" s="106"/>
      <c r="F63" s="106"/>
      <c r="G63" s="106"/>
      <c r="H63" s="106"/>
      <c r="I63" s="106"/>
      <c r="J63" s="107">
        <f>J122</f>
        <v>0</v>
      </c>
      <c r="L63" s="104"/>
    </row>
    <row r="64" spans="2:47" s="9" customFormat="1" ht="19.899999999999999" customHeight="1" x14ac:dyDescent="0.2">
      <c r="B64" s="104"/>
      <c r="D64" s="105" t="s">
        <v>102</v>
      </c>
      <c r="E64" s="106"/>
      <c r="F64" s="106"/>
      <c r="G64" s="106"/>
      <c r="H64" s="106"/>
      <c r="I64" s="106"/>
      <c r="J64" s="107">
        <f>J238</f>
        <v>0</v>
      </c>
      <c r="L64" s="104"/>
    </row>
    <row r="65" spans="2:12" s="9" customFormat="1" ht="19.899999999999999" customHeight="1" x14ac:dyDescent="0.2">
      <c r="B65" s="104"/>
      <c r="D65" s="105" t="s">
        <v>103</v>
      </c>
      <c r="E65" s="106"/>
      <c r="F65" s="106"/>
      <c r="G65" s="106"/>
      <c r="H65" s="106"/>
      <c r="I65" s="106"/>
      <c r="J65" s="107">
        <f>J613</f>
        <v>0</v>
      </c>
      <c r="L65" s="104"/>
    </row>
    <row r="66" spans="2:12" s="9" customFormat="1" ht="19.899999999999999" customHeight="1" x14ac:dyDescent="0.2">
      <c r="B66" s="104"/>
      <c r="D66" s="105" t="s">
        <v>104</v>
      </c>
      <c r="E66" s="106"/>
      <c r="F66" s="106"/>
      <c r="G66" s="106"/>
      <c r="H66" s="106"/>
      <c r="I66" s="106"/>
      <c r="J66" s="107">
        <f>J634</f>
        <v>0</v>
      </c>
      <c r="L66" s="104"/>
    </row>
    <row r="67" spans="2:12" s="8" customFormat="1" ht="24.95" customHeight="1" x14ac:dyDescent="0.2">
      <c r="B67" s="100"/>
      <c r="D67" s="101" t="s">
        <v>105</v>
      </c>
      <c r="E67" s="102"/>
      <c r="F67" s="102"/>
      <c r="G67" s="102"/>
      <c r="H67" s="102"/>
      <c r="I67" s="102"/>
      <c r="J67" s="103">
        <f>J639</f>
        <v>0</v>
      </c>
      <c r="L67" s="100"/>
    </row>
    <row r="68" spans="2:12" s="9" customFormat="1" ht="19.899999999999999" customHeight="1" x14ac:dyDescent="0.2">
      <c r="B68" s="104"/>
      <c r="D68" s="105" t="s">
        <v>106</v>
      </c>
      <c r="E68" s="106"/>
      <c r="F68" s="106"/>
      <c r="G68" s="106"/>
      <c r="H68" s="106"/>
      <c r="I68" s="106"/>
      <c r="J68" s="107">
        <f>J640</f>
        <v>0</v>
      </c>
      <c r="L68" s="104"/>
    </row>
    <row r="69" spans="2:12" s="9" customFormat="1" ht="19.899999999999999" customHeight="1" x14ac:dyDescent="0.2">
      <c r="B69" s="104"/>
      <c r="D69" s="105" t="s">
        <v>107</v>
      </c>
      <c r="E69" s="106"/>
      <c r="F69" s="106"/>
      <c r="G69" s="106"/>
      <c r="H69" s="106"/>
      <c r="I69" s="106"/>
      <c r="J69" s="107">
        <f>J787</f>
        <v>0</v>
      </c>
      <c r="L69" s="104"/>
    </row>
    <row r="70" spans="2:12" s="9" customFormat="1" ht="19.899999999999999" customHeight="1" x14ac:dyDescent="0.2">
      <c r="B70" s="104"/>
      <c r="D70" s="105" t="s">
        <v>108</v>
      </c>
      <c r="E70" s="106"/>
      <c r="F70" s="106"/>
      <c r="G70" s="106"/>
      <c r="H70" s="106"/>
      <c r="I70" s="106"/>
      <c r="J70" s="107">
        <f>J814</f>
        <v>0</v>
      </c>
      <c r="L70" s="104"/>
    </row>
    <row r="71" spans="2:12" s="9" customFormat="1" ht="19.899999999999999" customHeight="1" x14ac:dyDescent="0.2">
      <c r="B71" s="104"/>
      <c r="D71" s="105" t="s">
        <v>109</v>
      </c>
      <c r="E71" s="106"/>
      <c r="F71" s="106"/>
      <c r="G71" s="106"/>
      <c r="H71" s="106"/>
      <c r="I71" s="106"/>
      <c r="J71" s="107">
        <f>J830</f>
        <v>0</v>
      </c>
      <c r="L71" s="104"/>
    </row>
    <row r="72" spans="2:12" s="9" customFormat="1" ht="19.899999999999999" customHeight="1" x14ac:dyDescent="0.2">
      <c r="B72" s="104"/>
      <c r="D72" s="105" t="s">
        <v>110</v>
      </c>
      <c r="E72" s="106"/>
      <c r="F72" s="106"/>
      <c r="G72" s="106"/>
      <c r="H72" s="106"/>
      <c r="I72" s="106"/>
      <c r="J72" s="107">
        <f>J852</f>
        <v>0</v>
      </c>
      <c r="L72" s="104"/>
    </row>
    <row r="73" spans="2:12" s="9" customFormat="1" ht="19.899999999999999" customHeight="1" x14ac:dyDescent="0.2">
      <c r="B73" s="104"/>
      <c r="D73" s="105" t="s">
        <v>111</v>
      </c>
      <c r="E73" s="106"/>
      <c r="F73" s="106"/>
      <c r="G73" s="106"/>
      <c r="H73" s="106"/>
      <c r="I73" s="106"/>
      <c r="J73" s="107">
        <f>J871</f>
        <v>0</v>
      </c>
      <c r="L73" s="104"/>
    </row>
    <row r="74" spans="2:12" s="9" customFormat="1" ht="19.899999999999999" customHeight="1" x14ac:dyDescent="0.2">
      <c r="B74" s="104"/>
      <c r="D74" s="105" t="s">
        <v>112</v>
      </c>
      <c r="E74" s="106"/>
      <c r="F74" s="106"/>
      <c r="G74" s="106"/>
      <c r="H74" s="106"/>
      <c r="I74" s="106"/>
      <c r="J74" s="107">
        <f>J1019</f>
        <v>0</v>
      </c>
      <c r="L74" s="104"/>
    </row>
    <row r="75" spans="2:12" s="9" customFormat="1" ht="19.899999999999999" customHeight="1" x14ac:dyDescent="0.2">
      <c r="B75" s="104"/>
      <c r="D75" s="105" t="s">
        <v>113</v>
      </c>
      <c r="E75" s="106"/>
      <c r="F75" s="106"/>
      <c r="G75" s="106"/>
      <c r="H75" s="106"/>
      <c r="I75" s="106"/>
      <c r="J75" s="107">
        <f>J1085</f>
        <v>0</v>
      </c>
      <c r="L75" s="104"/>
    </row>
    <row r="76" spans="2:12" s="9" customFormat="1" ht="19.899999999999999" customHeight="1" x14ac:dyDescent="0.2">
      <c r="B76" s="104"/>
      <c r="D76" s="105" t="s">
        <v>114</v>
      </c>
      <c r="E76" s="106"/>
      <c r="F76" s="106"/>
      <c r="G76" s="106"/>
      <c r="H76" s="106"/>
      <c r="I76" s="106"/>
      <c r="J76" s="107">
        <f>J1418</f>
        <v>0</v>
      </c>
      <c r="L76" s="104"/>
    </row>
    <row r="77" spans="2:12" s="9" customFormat="1" ht="19.899999999999999" customHeight="1" x14ac:dyDescent="0.2">
      <c r="B77" s="104"/>
      <c r="D77" s="105" t="s">
        <v>115</v>
      </c>
      <c r="E77" s="106"/>
      <c r="F77" s="106"/>
      <c r="G77" s="106"/>
      <c r="H77" s="106"/>
      <c r="I77" s="106"/>
      <c r="J77" s="107">
        <f>J1506</f>
        <v>0</v>
      </c>
      <c r="L77" s="104"/>
    </row>
    <row r="78" spans="2:12" s="9" customFormat="1" ht="19.899999999999999" customHeight="1" x14ac:dyDescent="0.2">
      <c r="B78" s="104"/>
      <c r="D78" s="105" t="s">
        <v>116</v>
      </c>
      <c r="E78" s="106"/>
      <c r="F78" s="106"/>
      <c r="G78" s="106"/>
      <c r="H78" s="106"/>
      <c r="I78" s="106"/>
      <c r="J78" s="107">
        <f>J2591</f>
        <v>0</v>
      </c>
      <c r="L78" s="104"/>
    </row>
    <row r="79" spans="2:12" s="9" customFormat="1" ht="19.899999999999999" customHeight="1" x14ac:dyDescent="0.2">
      <c r="B79" s="104"/>
      <c r="D79" s="105" t="s">
        <v>117</v>
      </c>
      <c r="E79" s="106"/>
      <c r="F79" s="106"/>
      <c r="G79" s="106"/>
      <c r="H79" s="106"/>
      <c r="I79" s="106"/>
      <c r="J79" s="107">
        <f>J2635</f>
        <v>0</v>
      </c>
      <c r="L79" s="104"/>
    </row>
    <row r="80" spans="2:12" s="1" customFormat="1" ht="21.75" customHeight="1" x14ac:dyDescent="0.2">
      <c r="B80" s="33"/>
      <c r="L80" s="33"/>
    </row>
    <row r="81" spans="2:12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 x14ac:dyDescent="0.2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 x14ac:dyDescent="0.2">
      <c r="B86" s="33"/>
      <c r="C86" s="22" t="s">
        <v>118</v>
      </c>
      <c r="L86" s="33"/>
    </row>
    <row r="87" spans="2:12" s="1" customFormat="1" ht="6.95" customHeight="1" x14ac:dyDescent="0.2">
      <c r="B87" s="33"/>
      <c r="L87" s="33"/>
    </row>
    <row r="88" spans="2:12" s="1" customFormat="1" ht="12" customHeight="1" x14ac:dyDescent="0.2">
      <c r="B88" s="33"/>
      <c r="C88" s="28" t="s">
        <v>15</v>
      </c>
      <c r="L88" s="33"/>
    </row>
    <row r="89" spans="2:12" s="1" customFormat="1" ht="16.5" customHeight="1" x14ac:dyDescent="0.2">
      <c r="B89" s="33"/>
      <c r="E89" s="312" t="str">
        <f>E7</f>
        <v>Dětské skupiny Mirovická 1282/6, Praha 8 - Kobylisy</v>
      </c>
      <c r="F89" s="313"/>
      <c r="G89" s="313"/>
      <c r="H89" s="313"/>
      <c r="L89" s="33"/>
    </row>
    <row r="90" spans="2:12" s="1" customFormat="1" ht="12" customHeight="1" x14ac:dyDescent="0.2">
      <c r="B90" s="33"/>
      <c r="C90" s="28" t="s">
        <v>92</v>
      </c>
      <c r="L90" s="33"/>
    </row>
    <row r="91" spans="2:12" s="1" customFormat="1" ht="16.5" customHeight="1" x14ac:dyDescent="0.2">
      <c r="B91" s="33"/>
      <c r="E91" s="275" t="str">
        <f>E9</f>
        <v>01 - Stavební část</v>
      </c>
      <c r="F91" s="314"/>
      <c r="G91" s="314"/>
      <c r="H91" s="314"/>
      <c r="L91" s="33"/>
    </row>
    <row r="92" spans="2:12" s="1" customFormat="1" ht="6.95" customHeight="1" x14ac:dyDescent="0.2">
      <c r="B92" s="33"/>
      <c r="L92" s="33"/>
    </row>
    <row r="93" spans="2:12" s="1" customFormat="1" ht="12" customHeight="1" x14ac:dyDescent="0.2">
      <c r="B93" s="33"/>
      <c r="C93" s="28" t="s">
        <v>20</v>
      </c>
      <c r="F93" s="26" t="str">
        <f>F12</f>
        <v xml:space="preserve"> </v>
      </c>
      <c r="I93" s="28" t="s">
        <v>22</v>
      </c>
      <c r="J93" s="50" t="str">
        <f>IF(J12="","",J12)</f>
        <v>2. 6. 2025</v>
      </c>
      <c r="L93" s="33"/>
    </row>
    <row r="94" spans="2:12" s="1" customFormat="1" ht="6.95" customHeight="1" x14ac:dyDescent="0.2">
      <c r="B94" s="33"/>
      <c r="L94" s="33"/>
    </row>
    <row r="95" spans="2:12" s="1" customFormat="1" ht="25.7" customHeight="1" x14ac:dyDescent="0.2">
      <c r="B95" s="33"/>
      <c r="C95" s="28" t="s">
        <v>24</v>
      </c>
      <c r="F95" s="26" t="str">
        <f>E15</f>
        <v>Osmá správa majetku a služeb a.s.Nekvasilova 2, P8</v>
      </c>
      <c r="I95" s="28" t="s">
        <v>30</v>
      </c>
      <c r="J95" s="31" t="str">
        <f>E21</f>
        <v>KVS-projekt s.r.o. Ing. Čermáková H.</v>
      </c>
      <c r="L95" s="33"/>
    </row>
    <row r="96" spans="2:12" s="1" customFormat="1" ht="15.2" customHeight="1" x14ac:dyDescent="0.2">
      <c r="B96" s="33"/>
      <c r="C96" s="28" t="s">
        <v>28</v>
      </c>
      <c r="F96" s="26" t="str">
        <f>IF(E18="","",E18)</f>
        <v>Vyplň údaj</v>
      </c>
      <c r="I96" s="28" t="s">
        <v>33</v>
      </c>
      <c r="J96" s="31" t="str">
        <f>E24</f>
        <v xml:space="preserve"> </v>
      </c>
      <c r="L96" s="33"/>
    </row>
    <row r="97" spans="2:65" s="1" customFormat="1" ht="10.35" customHeight="1" x14ac:dyDescent="0.2">
      <c r="B97" s="33"/>
      <c r="L97" s="33"/>
    </row>
    <row r="98" spans="2:65" s="10" customFormat="1" ht="29.25" customHeight="1" x14ac:dyDescent="0.2">
      <c r="B98" s="108"/>
      <c r="C98" s="109" t="s">
        <v>119</v>
      </c>
      <c r="D98" s="110" t="s">
        <v>56</v>
      </c>
      <c r="E98" s="110" t="s">
        <v>52</v>
      </c>
      <c r="F98" s="110" t="s">
        <v>53</v>
      </c>
      <c r="G98" s="110" t="s">
        <v>120</v>
      </c>
      <c r="H98" s="110" t="s">
        <v>121</v>
      </c>
      <c r="I98" s="110" t="s">
        <v>122</v>
      </c>
      <c r="J98" s="110" t="s">
        <v>96</v>
      </c>
      <c r="K98" s="111" t="s">
        <v>123</v>
      </c>
      <c r="L98" s="108"/>
      <c r="M98" s="57" t="s">
        <v>18</v>
      </c>
      <c r="N98" s="58" t="s">
        <v>41</v>
      </c>
      <c r="O98" s="58" t="s">
        <v>124</v>
      </c>
      <c r="P98" s="58" t="s">
        <v>125</v>
      </c>
      <c r="Q98" s="58" t="s">
        <v>126</v>
      </c>
      <c r="R98" s="58" t="s">
        <v>127</v>
      </c>
      <c r="S98" s="58" t="s">
        <v>128</v>
      </c>
      <c r="T98" s="59" t="s">
        <v>129</v>
      </c>
    </row>
    <row r="99" spans="2:65" s="1" customFormat="1" ht="22.9" customHeight="1" x14ac:dyDescent="0.25">
      <c r="B99" s="33"/>
      <c r="C99" s="62" t="s">
        <v>130</v>
      </c>
      <c r="J99" s="112">
        <f>BK99</f>
        <v>0</v>
      </c>
      <c r="L99" s="33"/>
      <c r="M99" s="60"/>
      <c r="N99" s="51"/>
      <c r="O99" s="51"/>
      <c r="P99" s="113">
        <f>P100+P639</f>
        <v>0</v>
      </c>
      <c r="Q99" s="51"/>
      <c r="R99" s="113">
        <f>R100+R639</f>
        <v>41.500401990000007</v>
      </c>
      <c r="S99" s="51"/>
      <c r="T99" s="114">
        <f>T100+T639</f>
        <v>38.055401350000004</v>
      </c>
      <c r="AT99" s="18" t="s">
        <v>70</v>
      </c>
      <c r="AU99" s="18" t="s">
        <v>97</v>
      </c>
      <c r="BK99" s="115">
        <f>BK100+BK639</f>
        <v>0</v>
      </c>
    </row>
    <row r="100" spans="2:65" s="11" customFormat="1" ht="25.9" customHeight="1" x14ac:dyDescent="0.2">
      <c r="B100" s="116"/>
      <c r="D100" s="117" t="s">
        <v>70</v>
      </c>
      <c r="E100" s="118" t="s">
        <v>131</v>
      </c>
      <c r="F100" s="118" t="s">
        <v>132</v>
      </c>
      <c r="I100" s="119"/>
      <c r="J100" s="120">
        <f>BK100</f>
        <v>0</v>
      </c>
      <c r="L100" s="116"/>
      <c r="M100" s="121"/>
      <c r="P100" s="122">
        <f>P101+P107+P122+P238+P613+P634</f>
        <v>0</v>
      </c>
      <c r="R100" s="122">
        <f>R101+R107+R122+R238+R613+R634</f>
        <v>8.7458605200000008</v>
      </c>
      <c r="T100" s="123">
        <f>T101+T107+T122+T238+T613+T634</f>
        <v>24.114900000000002</v>
      </c>
      <c r="AR100" s="117" t="s">
        <v>79</v>
      </c>
      <c r="AT100" s="124" t="s">
        <v>70</v>
      </c>
      <c r="AU100" s="124" t="s">
        <v>71</v>
      </c>
      <c r="AY100" s="117" t="s">
        <v>133</v>
      </c>
      <c r="BK100" s="125">
        <f>BK101+BK107+BK122+BK238+BK613+BK634</f>
        <v>0</v>
      </c>
    </row>
    <row r="101" spans="2:65" s="11" customFormat="1" ht="22.9" customHeight="1" x14ac:dyDescent="0.2">
      <c r="B101" s="116"/>
      <c r="D101" s="117" t="s">
        <v>70</v>
      </c>
      <c r="E101" s="126" t="s">
        <v>79</v>
      </c>
      <c r="F101" s="126" t="s">
        <v>134</v>
      </c>
      <c r="I101" s="119"/>
      <c r="J101" s="127">
        <f>BK101</f>
        <v>0</v>
      </c>
      <c r="L101" s="116"/>
      <c r="M101" s="121"/>
      <c r="P101" s="122">
        <f>SUM(P102:P106)</f>
        <v>0</v>
      </c>
      <c r="R101" s="122">
        <f>SUM(R102:R106)</f>
        <v>0</v>
      </c>
      <c r="T101" s="123">
        <f>SUM(T102:T106)</f>
        <v>0.36899999999999999</v>
      </c>
      <c r="AR101" s="117" t="s">
        <v>79</v>
      </c>
      <c r="AT101" s="124" t="s">
        <v>70</v>
      </c>
      <c r="AU101" s="124" t="s">
        <v>79</v>
      </c>
      <c r="AY101" s="117" t="s">
        <v>133</v>
      </c>
      <c r="BK101" s="125">
        <f>SUM(BK102:BK106)</f>
        <v>0</v>
      </c>
    </row>
    <row r="102" spans="2:65" s="1" customFormat="1" ht="49.15" customHeight="1" x14ac:dyDescent="0.2">
      <c r="B102" s="33"/>
      <c r="C102" s="128" t="s">
        <v>79</v>
      </c>
      <c r="D102" s="128" t="s">
        <v>135</v>
      </c>
      <c r="E102" s="129" t="s">
        <v>136</v>
      </c>
      <c r="F102" s="130" t="s">
        <v>137</v>
      </c>
      <c r="G102" s="131" t="s">
        <v>138</v>
      </c>
      <c r="H102" s="132">
        <v>1.8</v>
      </c>
      <c r="I102" s="133"/>
      <c r="J102" s="134">
        <f>ROUND(I102*H102,2)</f>
        <v>0</v>
      </c>
      <c r="K102" s="130" t="s">
        <v>139</v>
      </c>
      <c r="L102" s="33"/>
      <c r="M102" s="135" t="s">
        <v>18</v>
      </c>
      <c r="N102" s="136" t="s">
        <v>42</v>
      </c>
      <c r="P102" s="137">
        <f>O102*H102</f>
        <v>0</v>
      </c>
      <c r="Q102" s="137">
        <v>0</v>
      </c>
      <c r="R102" s="137">
        <f>Q102*H102</f>
        <v>0</v>
      </c>
      <c r="S102" s="137">
        <v>0.20499999999999999</v>
      </c>
      <c r="T102" s="138">
        <f>S102*H102</f>
        <v>0.36899999999999999</v>
      </c>
      <c r="AR102" s="139" t="s">
        <v>140</v>
      </c>
      <c r="AT102" s="139" t="s">
        <v>135</v>
      </c>
      <c r="AU102" s="139" t="s">
        <v>81</v>
      </c>
      <c r="AY102" s="18" t="s">
        <v>133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79</v>
      </c>
      <c r="BK102" s="140">
        <f>ROUND(I102*H102,2)</f>
        <v>0</v>
      </c>
      <c r="BL102" s="18" t="s">
        <v>140</v>
      </c>
      <c r="BM102" s="139" t="s">
        <v>141</v>
      </c>
    </row>
    <row r="103" spans="2:65" s="1" customFormat="1" ht="11.25" x14ac:dyDescent="0.2">
      <c r="B103" s="33"/>
      <c r="D103" s="141" t="s">
        <v>142</v>
      </c>
      <c r="F103" s="142" t="s">
        <v>143</v>
      </c>
      <c r="I103" s="143"/>
      <c r="L103" s="33"/>
      <c r="M103" s="144"/>
      <c r="T103" s="54"/>
      <c r="AT103" s="18" t="s">
        <v>142</v>
      </c>
      <c r="AU103" s="18" t="s">
        <v>81</v>
      </c>
    </row>
    <row r="104" spans="2:65" s="12" customFormat="1" ht="11.25" x14ac:dyDescent="0.2">
      <c r="B104" s="145"/>
      <c r="D104" s="146" t="s">
        <v>144</v>
      </c>
      <c r="E104" s="147" t="s">
        <v>18</v>
      </c>
      <c r="F104" s="148" t="s">
        <v>145</v>
      </c>
      <c r="H104" s="147" t="s">
        <v>18</v>
      </c>
      <c r="I104" s="149"/>
      <c r="L104" s="145"/>
      <c r="M104" s="150"/>
      <c r="T104" s="151"/>
      <c r="AT104" s="147" t="s">
        <v>144</v>
      </c>
      <c r="AU104" s="147" t="s">
        <v>81</v>
      </c>
      <c r="AV104" s="12" t="s">
        <v>79</v>
      </c>
      <c r="AW104" s="12" t="s">
        <v>32</v>
      </c>
      <c r="AX104" s="12" t="s">
        <v>71</v>
      </c>
      <c r="AY104" s="147" t="s">
        <v>133</v>
      </c>
    </row>
    <row r="105" spans="2:65" s="13" customFormat="1" ht="11.25" x14ac:dyDescent="0.2">
      <c r="B105" s="152"/>
      <c r="D105" s="146" t="s">
        <v>144</v>
      </c>
      <c r="E105" s="153" t="s">
        <v>18</v>
      </c>
      <c r="F105" s="154" t="s">
        <v>146</v>
      </c>
      <c r="H105" s="155">
        <v>1.8</v>
      </c>
      <c r="I105" s="156"/>
      <c r="L105" s="152"/>
      <c r="M105" s="157"/>
      <c r="T105" s="158"/>
      <c r="AT105" s="153" t="s">
        <v>144</v>
      </c>
      <c r="AU105" s="153" t="s">
        <v>81</v>
      </c>
      <c r="AV105" s="13" t="s">
        <v>81</v>
      </c>
      <c r="AW105" s="13" t="s">
        <v>32</v>
      </c>
      <c r="AX105" s="13" t="s">
        <v>71</v>
      </c>
      <c r="AY105" s="153" t="s">
        <v>133</v>
      </c>
    </row>
    <row r="106" spans="2:65" s="14" customFormat="1" ht="11.25" x14ac:dyDescent="0.2">
      <c r="B106" s="159"/>
      <c r="D106" s="146" t="s">
        <v>144</v>
      </c>
      <c r="E106" s="160" t="s">
        <v>18</v>
      </c>
      <c r="F106" s="161" t="s">
        <v>147</v>
      </c>
      <c r="H106" s="162">
        <v>1.8</v>
      </c>
      <c r="I106" s="163"/>
      <c r="L106" s="159"/>
      <c r="M106" s="164"/>
      <c r="T106" s="165"/>
      <c r="AT106" s="160" t="s">
        <v>144</v>
      </c>
      <c r="AU106" s="160" t="s">
        <v>81</v>
      </c>
      <c r="AV106" s="14" t="s">
        <v>140</v>
      </c>
      <c r="AW106" s="14" t="s">
        <v>32</v>
      </c>
      <c r="AX106" s="14" t="s">
        <v>79</v>
      </c>
      <c r="AY106" s="160" t="s">
        <v>133</v>
      </c>
    </row>
    <row r="107" spans="2:65" s="11" customFormat="1" ht="22.9" customHeight="1" x14ac:dyDescent="0.2">
      <c r="B107" s="116"/>
      <c r="D107" s="117" t="s">
        <v>70</v>
      </c>
      <c r="E107" s="126" t="s">
        <v>148</v>
      </c>
      <c r="F107" s="126" t="s">
        <v>149</v>
      </c>
      <c r="I107" s="119"/>
      <c r="J107" s="127">
        <f>BK107</f>
        <v>0</v>
      </c>
      <c r="L107" s="116"/>
      <c r="M107" s="121"/>
      <c r="P107" s="122">
        <f>SUM(P108:P121)</f>
        <v>0</v>
      </c>
      <c r="R107" s="122">
        <f>SUM(R108:R121)</f>
        <v>2.0147729999999999</v>
      </c>
      <c r="T107" s="123">
        <f>SUM(T108:T121)</f>
        <v>0</v>
      </c>
      <c r="AR107" s="117" t="s">
        <v>79</v>
      </c>
      <c r="AT107" s="124" t="s">
        <v>70</v>
      </c>
      <c r="AU107" s="124" t="s">
        <v>79</v>
      </c>
      <c r="AY107" s="117" t="s">
        <v>133</v>
      </c>
      <c r="BK107" s="125">
        <f>SUM(BK108:BK121)</f>
        <v>0</v>
      </c>
    </row>
    <row r="108" spans="2:65" s="1" customFormat="1" ht="37.9" customHeight="1" x14ac:dyDescent="0.2">
      <c r="B108" s="33"/>
      <c r="C108" s="128" t="s">
        <v>81</v>
      </c>
      <c r="D108" s="128" t="s">
        <v>135</v>
      </c>
      <c r="E108" s="129" t="s">
        <v>150</v>
      </c>
      <c r="F108" s="130" t="s">
        <v>151</v>
      </c>
      <c r="G108" s="131" t="s">
        <v>152</v>
      </c>
      <c r="H108" s="132">
        <v>2.7</v>
      </c>
      <c r="I108" s="133"/>
      <c r="J108" s="134">
        <f>ROUND(I108*H108,2)</f>
        <v>0</v>
      </c>
      <c r="K108" s="130" t="s">
        <v>139</v>
      </c>
      <c r="L108" s="33"/>
      <c r="M108" s="135" t="s">
        <v>18</v>
      </c>
      <c r="N108" s="136" t="s">
        <v>42</v>
      </c>
      <c r="P108" s="137">
        <f>O108*H108</f>
        <v>0</v>
      </c>
      <c r="Q108" s="137">
        <v>0.18206</v>
      </c>
      <c r="R108" s="137">
        <f>Q108*H108</f>
        <v>0.49156200000000005</v>
      </c>
      <c r="S108" s="137">
        <v>0</v>
      </c>
      <c r="T108" s="138">
        <f>S108*H108</f>
        <v>0</v>
      </c>
      <c r="AR108" s="139" t="s">
        <v>140</v>
      </c>
      <c r="AT108" s="139" t="s">
        <v>135</v>
      </c>
      <c r="AU108" s="139" t="s">
        <v>81</v>
      </c>
      <c r="AY108" s="18" t="s">
        <v>133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140</v>
      </c>
      <c r="BM108" s="139" t="s">
        <v>153</v>
      </c>
    </row>
    <row r="109" spans="2:65" s="1" customFormat="1" ht="11.25" x14ac:dyDescent="0.2">
      <c r="B109" s="33"/>
      <c r="D109" s="141" t="s">
        <v>142</v>
      </c>
      <c r="F109" s="142" t="s">
        <v>154</v>
      </c>
      <c r="I109" s="143"/>
      <c r="L109" s="33"/>
      <c r="M109" s="144"/>
      <c r="T109" s="54"/>
      <c r="AT109" s="18" t="s">
        <v>142</v>
      </c>
      <c r="AU109" s="18" t="s">
        <v>81</v>
      </c>
    </row>
    <row r="110" spans="2:65" s="12" customFormat="1" ht="11.25" x14ac:dyDescent="0.2">
      <c r="B110" s="145"/>
      <c r="D110" s="146" t="s">
        <v>144</v>
      </c>
      <c r="E110" s="147" t="s">
        <v>18</v>
      </c>
      <c r="F110" s="148" t="s">
        <v>155</v>
      </c>
      <c r="H110" s="147" t="s">
        <v>18</v>
      </c>
      <c r="I110" s="149"/>
      <c r="L110" s="145"/>
      <c r="M110" s="150"/>
      <c r="T110" s="151"/>
      <c r="AT110" s="147" t="s">
        <v>144</v>
      </c>
      <c r="AU110" s="147" t="s">
        <v>81</v>
      </c>
      <c r="AV110" s="12" t="s">
        <v>79</v>
      </c>
      <c r="AW110" s="12" t="s">
        <v>32</v>
      </c>
      <c r="AX110" s="12" t="s">
        <v>71</v>
      </c>
      <c r="AY110" s="147" t="s">
        <v>133</v>
      </c>
    </row>
    <row r="111" spans="2:65" s="13" customFormat="1" ht="11.25" x14ac:dyDescent="0.2">
      <c r="B111" s="152"/>
      <c r="D111" s="146" t="s">
        <v>144</v>
      </c>
      <c r="E111" s="153" t="s">
        <v>18</v>
      </c>
      <c r="F111" s="154" t="s">
        <v>156</v>
      </c>
      <c r="H111" s="155">
        <v>2.7</v>
      </c>
      <c r="I111" s="156"/>
      <c r="L111" s="152"/>
      <c r="M111" s="157"/>
      <c r="T111" s="158"/>
      <c r="AT111" s="153" t="s">
        <v>144</v>
      </c>
      <c r="AU111" s="153" t="s">
        <v>81</v>
      </c>
      <c r="AV111" s="13" t="s">
        <v>81</v>
      </c>
      <c r="AW111" s="13" t="s">
        <v>32</v>
      </c>
      <c r="AX111" s="13" t="s">
        <v>71</v>
      </c>
      <c r="AY111" s="153" t="s">
        <v>133</v>
      </c>
    </row>
    <row r="112" spans="2:65" s="14" customFormat="1" ht="11.25" x14ac:dyDescent="0.2">
      <c r="B112" s="159"/>
      <c r="D112" s="146" t="s">
        <v>144</v>
      </c>
      <c r="E112" s="160" t="s">
        <v>18</v>
      </c>
      <c r="F112" s="161" t="s">
        <v>147</v>
      </c>
      <c r="H112" s="162">
        <v>2.7</v>
      </c>
      <c r="I112" s="163"/>
      <c r="L112" s="159"/>
      <c r="M112" s="164"/>
      <c r="T112" s="165"/>
      <c r="AT112" s="160" t="s">
        <v>144</v>
      </c>
      <c r="AU112" s="160" t="s">
        <v>81</v>
      </c>
      <c r="AV112" s="14" t="s">
        <v>140</v>
      </c>
      <c r="AW112" s="14" t="s">
        <v>32</v>
      </c>
      <c r="AX112" s="14" t="s">
        <v>79</v>
      </c>
      <c r="AY112" s="160" t="s">
        <v>133</v>
      </c>
    </row>
    <row r="113" spans="2:65" s="1" customFormat="1" ht="37.9" customHeight="1" x14ac:dyDescent="0.2">
      <c r="B113" s="33"/>
      <c r="C113" s="128" t="s">
        <v>148</v>
      </c>
      <c r="D113" s="128" t="s">
        <v>135</v>
      </c>
      <c r="E113" s="129" t="s">
        <v>157</v>
      </c>
      <c r="F113" s="130" t="s">
        <v>158</v>
      </c>
      <c r="G113" s="131" t="s">
        <v>152</v>
      </c>
      <c r="H113" s="132">
        <v>5.7</v>
      </c>
      <c r="I113" s="133"/>
      <c r="J113" s="134">
        <f>ROUND(I113*H113,2)</f>
        <v>0</v>
      </c>
      <c r="K113" s="130" t="s">
        <v>139</v>
      </c>
      <c r="L113" s="33"/>
      <c r="M113" s="135" t="s">
        <v>18</v>
      </c>
      <c r="N113" s="136" t="s">
        <v>42</v>
      </c>
      <c r="P113" s="137">
        <f>O113*H113</f>
        <v>0</v>
      </c>
      <c r="Q113" s="137">
        <v>0.26723000000000002</v>
      </c>
      <c r="R113" s="137">
        <f>Q113*H113</f>
        <v>1.5232110000000001</v>
      </c>
      <c r="S113" s="137">
        <v>0</v>
      </c>
      <c r="T113" s="138">
        <f>S113*H113</f>
        <v>0</v>
      </c>
      <c r="AR113" s="139" t="s">
        <v>140</v>
      </c>
      <c r="AT113" s="139" t="s">
        <v>135</v>
      </c>
      <c r="AU113" s="139" t="s">
        <v>81</v>
      </c>
      <c r="AY113" s="18" t="s">
        <v>133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79</v>
      </c>
      <c r="BK113" s="140">
        <f>ROUND(I113*H113,2)</f>
        <v>0</v>
      </c>
      <c r="BL113" s="18" t="s">
        <v>140</v>
      </c>
      <c r="BM113" s="139" t="s">
        <v>159</v>
      </c>
    </row>
    <row r="114" spans="2:65" s="1" customFormat="1" ht="11.25" x14ac:dyDescent="0.2">
      <c r="B114" s="33"/>
      <c r="D114" s="141" t="s">
        <v>142</v>
      </c>
      <c r="F114" s="142" t="s">
        <v>160</v>
      </c>
      <c r="I114" s="143"/>
      <c r="L114" s="33"/>
      <c r="M114" s="144"/>
      <c r="T114" s="54"/>
      <c r="AT114" s="18" t="s">
        <v>142</v>
      </c>
      <c r="AU114" s="18" t="s">
        <v>81</v>
      </c>
    </row>
    <row r="115" spans="2:65" s="12" customFormat="1" ht="11.25" x14ac:dyDescent="0.2">
      <c r="B115" s="145"/>
      <c r="D115" s="146" t="s">
        <v>144</v>
      </c>
      <c r="E115" s="147" t="s">
        <v>18</v>
      </c>
      <c r="F115" s="148" t="s">
        <v>161</v>
      </c>
      <c r="H115" s="147" t="s">
        <v>18</v>
      </c>
      <c r="I115" s="149"/>
      <c r="L115" s="145"/>
      <c r="M115" s="150"/>
      <c r="T115" s="151"/>
      <c r="AT115" s="147" t="s">
        <v>144</v>
      </c>
      <c r="AU115" s="147" t="s">
        <v>81</v>
      </c>
      <c r="AV115" s="12" t="s">
        <v>79</v>
      </c>
      <c r="AW115" s="12" t="s">
        <v>32</v>
      </c>
      <c r="AX115" s="12" t="s">
        <v>71</v>
      </c>
      <c r="AY115" s="147" t="s">
        <v>133</v>
      </c>
    </row>
    <row r="116" spans="2:65" s="13" customFormat="1" ht="11.25" x14ac:dyDescent="0.2">
      <c r="B116" s="152"/>
      <c r="D116" s="146" t="s">
        <v>144</v>
      </c>
      <c r="E116" s="153" t="s">
        <v>18</v>
      </c>
      <c r="F116" s="154" t="s">
        <v>162</v>
      </c>
      <c r="H116" s="155">
        <v>0.18</v>
      </c>
      <c r="I116" s="156"/>
      <c r="L116" s="152"/>
      <c r="M116" s="157"/>
      <c r="T116" s="158"/>
      <c r="AT116" s="153" t="s">
        <v>144</v>
      </c>
      <c r="AU116" s="153" t="s">
        <v>81</v>
      </c>
      <c r="AV116" s="13" t="s">
        <v>81</v>
      </c>
      <c r="AW116" s="13" t="s">
        <v>32</v>
      </c>
      <c r="AX116" s="13" t="s">
        <v>71</v>
      </c>
      <c r="AY116" s="153" t="s">
        <v>133</v>
      </c>
    </row>
    <row r="117" spans="2:65" s="12" customFormat="1" ht="11.25" x14ac:dyDescent="0.2">
      <c r="B117" s="145"/>
      <c r="D117" s="146" t="s">
        <v>144</v>
      </c>
      <c r="E117" s="147" t="s">
        <v>18</v>
      </c>
      <c r="F117" s="148" t="s">
        <v>163</v>
      </c>
      <c r="H117" s="147" t="s">
        <v>18</v>
      </c>
      <c r="I117" s="149"/>
      <c r="L117" s="145"/>
      <c r="M117" s="150"/>
      <c r="T117" s="151"/>
      <c r="AT117" s="147" t="s">
        <v>144</v>
      </c>
      <c r="AU117" s="147" t="s">
        <v>81</v>
      </c>
      <c r="AV117" s="12" t="s">
        <v>79</v>
      </c>
      <c r="AW117" s="12" t="s">
        <v>32</v>
      </c>
      <c r="AX117" s="12" t="s">
        <v>71</v>
      </c>
      <c r="AY117" s="147" t="s">
        <v>133</v>
      </c>
    </row>
    <row r="118" spans="2:65" s="13" customFormat="1" ht="11.25" x14ac:dyDescent="0.2">
      <c r="B118" s="152"/>
      <c r="D118" s="146" t="s">
        <v>144</v>
      </c>
      <c r="E118" s="153" t="s">
        <v>18</v>
      </c>
      <c r="F118" s="154" t="s">
        <v>164</v>
      </c>
      <c r="H118" s="155">
        <v>0.72</v>
      </c>
      <c r="I118" s="156"/>
      <c r="L118" s="152"/>
      <c r="M118" s="157"/>
      <c r="T118" s="158"/>
      <c r="AT118" s="153" t="s">
        <v>144</v>
      </c>
      <c r="AU118" s="153" t="s">
        <v>81</v>
      </c>
      <c r="AV118" s="13" t="s">
        <v>81</v>
      </c>
      <c r="AW118" s="13" t="s">
        <v>32</v>
      </c>
      <c r="AX118" s="13" t="s">
        <v>71</v>
      </c>
      <c r="AY118" s="153" t="s">
        <v>133</v>
      </c>
    </row>
    <row r="119" spans="2:65" s="12" customFormat="1" ht="11.25" x14ac:dyDescent="0.2">
      <c r="B119" s="145"/>
      <c r="D119" s="146" t="s">
        <v>144</v>
      </c>
      <c r="E119" s="147" t="s">
        <v>18</v>
      </c>
      <c r="F119" s="148" t="s">
        <v>165</v>
      </c>
      <c r="H119" s="147" t="s">
        <v>18</v>
      </c>
      <c r="I119" s="149"/>
      <c r="L119" s="145"/>
      <c r="M119" s="150"/>
      <c r="T119" s="151"/>
      <c r="AT119" s="147" t="s">
        <v>144</v>
      </c>
      <c r="AU119" s="147" t="s">
        <v>81</v>
      </c>
      <c r="AV119" s="12" t="s">
        <v>79</v>
      </c>
      <c r="AW119" s="12" t="s">
        <v>32</v>
      </c>
      <c r="AX119" s="12" t="s">
        <v>71</v>
      </c>
      <c r="AY119" s="147" t="s">
        <v>133</v>
      </c>
    </row>
    <row r="120" spans="2:65" s="13" customFormat="1" ht="11.25" x14ac:dyDescent="0.2">
      <c r="B120" s="152"/>
      <c r="D120" s="146" t="s">
        <v>144</v>
      </c>
      <c r="E120" s="153" t="s">
        <v>18</v>
      </c>
      <c r="F120" s="154" t="s">
        <v>166</v>
      </c>
      <c r="H120" s="155">
        <v>4.8</v>
      </c>
      <c r="I120" s="156"/>
      <c r="L120" s="152"/>
      <c r="M120" s="157"/>
      <c r="T120" s="158"/>
      <c r="AT120" s="153" t="s">
        <v>144</v>
      </c>
      <c r="AU120" s="153" t="s">
        <v>81</v>
      </c>
      <c r="AV120" s="13" t="s">
        <v>81</v>
      </c>
      <c r="AW120" s="13" t="s">
        <v>32</v>
      </c>
      <c r="AX120" s="13" t="s">
        <v>71</v>
      </c>
      <c r="AY120" s="153" t="s">
        <v>133</v>
      </c>
    </row>
    <row r="121" spans="2:65" s="14" customFormat="1" ht="11.25" x14ac:dyDescent="0.2">
      <c r="B121" s="159"/>
      <c r="D121" s="146" t="s">
        <v>144</v>
      </c>
      <c r="E121" s="160" t="s">
        <v>18</v>
      </c>
      <c r="F121" s="161" t="s">
        <v>147</v>
      </c>
      <c r="H121" s="162">
        <v>5.7</v>
      </c>
      <c r="I121" s="163"/>
      <c r="L121" s="159"/>
      <c r="M121" s="164"/>
      <c r="T121" s="165"/>
      <c r="AT121" s="160" t="s">
        <v>144</v>
      </c>
      <c r="AU121" s="160" t="s">
        <v>81</v>
      </c>
      <c r="AV121" s="14" t="s">
        <v>140</v>
      </c>
      <c r="AW121" s="14" t="s">
        <v>32</v>
      </c>
      <c r="AX121" s="14" t="s">
        <v>79</v>
      </c>
      <c r="AY121" s="160" t="s">
        <v>133</v>
      </c>
    </row>
    <row r="122" spans="2:65" s="11" customFormat="1" ht="22.9" customHeight="1" x14ac:dyDescent="0.2">
      <c r="B122" s="116"/>
      <c r="D122" s="117" t="s">
        <v>70</v>
      </c>
      <c r="E122" s="126" t="s">
        <v>167</v>
      </c>
      <c r="F122" s="126" t="s">
        <v>168</v>
      </c>
      <c r="I122" s="119"/>
      <c r="J122" s="127">
        <f>BK122</f>
        <v>0</v>
      </c>
      <c r="L122" s="116"/>
      <c r="M122" s="121"/>
      <c r="P122" s="122">
        <f>SUM(P123:P237)</f>
        <v>0</v>
      </c>
      <c r="R122" s="122">
        <f>SUM(R123:R237)</f>
        <v>6.6947375200000003</v>
      </c>
      <c r="T122" s="123">
        <f>SUM(T123:T237)</f>
        <v>0</v>
      </c>
      <c r="AR122" s="117" t="s">
        <v>79</v>
      </c>
      <c r="AT122" s="124" t="s">
        <v>70</v>
      </c>
      <c r="AU122" s="124" t="s">
        <v>79</v>
      </c>
      <c r="AY122" s="117" t="s">
        <v>133</v>
      </c>
      <c r="BK122" s="125">
        <f>SUM(BK123:BK237)</f>
        <v>0</v>
      </c>
    </row>
    <row r="123" spans="2:65" s="1" customFormat="1" ht="24.2" customHeight="1" x14ac:dyDescent="0.2">
      <c r="B123" s="33"/>
      <c r="C123" s="128" t="s">
        <v>140</v>
      </c>
      <c r="D123" s="128" t="s">
        <v>135</v>
      </c>
      <c r="E123" s="129" t="s">
        <v>169</v>
      </c>
      <c r="F123" s="130" t="s">
        <v>170</v>
      </c>
      <c r="G123" s="131" t="s">
        <v>152</v>
      </c>
      <c r="H123" s="132">
        <v>6.9</v>
      </c>
      <c r="I123" s="133"/>
      <c r="J123" s="134">
        <f>ROUND(I123*H123,2)</f>
        <v>0</v>
      </c>
      <c r="K123" s="130" t="s">
        <v>139</v>
      </c>
      <c r="L123" s="33"/>
      <c r="M123" s="135" t="s">
        <v>18</v>
      </c>
      <c r="N123" s="136" t="s">
        <v>42</v>
      </c>
      <c r="P123" s="137">
        <f>O123*H123</f>
        <v>0</v>
      </c>
      <c r="Q123" s="137">
        <v>4.1529999999999997E-2</v>
      </c>
      <c r="R123" s="137">
        <f>Q123*H123</f>
        <v>0.28655700000000001</v>
      </c>
      <c r="S123" s="137">
        <v>0</v>
      </c>
      <c r="T123" s="138">
        <f>S123*H123</f>
        <v>0</v>
      </c>
      <c r="AR123" s="139" t="s">
        <v>140</v>
      </c>
      <c r="AT123" s="139" t="s">
        <v>135</v>
      </c>
      <c r="AU123" s="139" t="s">
        <v>81</v>
      </c>
      <c r="AY123" s="18" t="s">
        <v>133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79</v>
      </c>
      <c r="BK123" s="140">
        <f>ROUND(I123*H123,2)</f>
        <v>0</v>
      </c>
      <c r="BL123" s="18" t="s">
        <v>140</v>
      </c>
      <c r="BM123" s="139" t="s">
        <v>171</v>
      </c>
    </row>
    <row r="124" spans="2:65" s="1" customFormat="1" ht="11.25" x14ac:dyDescent="0.2">
      <c r="B124" s="33"/>
      <c r="D124" s="141" t="s">
        <v>142</v>
      </c>
      <c r="F124" s="142" t="s">
        <v>172</v>
      </c>
      <c r="I124" s="143"/>
      <c r="L124" s="33"/>
      <c r="M124" s="144"/>
      <c r="T124" s="54"/>
      <c r="AT124" s="18" t="s">
        <v>142</v>
      </c>
      <c r="AU124" s="18" t="s">
        <v>81</v>
      </c>
    </row>
    <row r="125" spans="2:65" s="12" customFormat="1" ht="11.25" x14ac:dyDescent="0.2">
      <c r="B125" s="145"/>
      <c r="D125" s="146" t="s">
        <v>144</v>
      </c>
      <c r="E125" s="147" t="s">
        <v>18</v>
      </c>
      <c r="F125" s="148" t="s">
        <v>173</v>
      </c>
      <c r="H125" s="147" t="s">
        <v>18</v>
      </c>
      <c r="I125" s="149"/>
      <c r="L125" s="145"/>
      <c r="M125" s="150"/>
      <c r="T125" s="151"/>
      <c r="AT125" s="147" t="s">
        <v>144</v>
      </c>
      <c r="AU125" s="147" t="s">
        <v>81</v>
      </c>
      <c r="AV125" s="12" t="s">
        <v>79</v>
      </c>
      <c r="AW125" s="12" t="s">
        <v>32</v>
      </c>
      <c r="AX125" s="12" t="s">
        <v>71</v>
      </c>
      <c r="AY125" s="147" t="s">
        <v>133</v>
      </c>
    </row>
    <row r="126" spans="2:65" s="12" customFormat="1" ht="11.25" x14ac:dyDescent="0.2">
      <c r="B126" s="145"/>
      <c r="D126" s="146" t="s">
        <v>144</v>
      </c>
      <c r="E126" s="147" t="s">
        <v>18</v>
      </c>
      <c r="F126" s="148" t="s">
        <v>174</v>
      </c>
      <c r="H126" s="147" t="s">
        <v>18</v>
      </c>
      <c r="I126" s="149"/>
      <c r="L126" s="145"/>
      <c r="M126" s="150"/>
      <c r="T126" s="151"/>
      <c r="AT126" s="147" t="s">
        <v>144</v>
      </c>
      <c r="AU126" s="147" t="s">
        <v>81</v>
      </c>
      <c r="AV126" s="12" t="s">
        <v>79</v>
      </c>
      <c r="AW126" s="12" t="s">
        <v>32</v>
      </c>
      <c r="AX126" s="12" t="s">
        <v>71</v>
      </c>
      <c r="AY126" s="147" t="s">
        <v>133</v>
      </c>
    </row>
    <row r="127" spans="2:65" s="13" customFormat="1" ht="11.25" x14ac:dyDescent="0.2">
      <c r="B127" s="152"/>
      <c r="D127" s="146" t="s">
        <v>144</v>
      </c>
      <c r="E127" s="153" t="s">
        <v>18</v>
      </c>
      <c r="F127" s="154" t="s">
        <v>175</v>
      </c>
      <c r="H127" s="155">
        <v>10</v>
      </c>
      <c r="I127" s="156"/>
      <c r="L127" s="152"/>
      <c r="M127" s="157"/>
      <c r="T127" s="158"/>
      <c r="AT127" s="153" t="s">
        <v>144</v>
      </c>
      <c r="AU127" s="153" t="s">
        <v>81</v>
      </c>
      <c r="AV127" s="13" t="s">
        <v>81</v>
      </c>
      <c r="AW127" s="13" t="s">
        <v>32</v>
      </c>
      <c r="AX127" s="13" t="s">
        <v>71</v>
      </c>
      <c r="AY127" s="153" t="s">
        <v>133</v>
      </c>
    </row>
    <row r="128" spans="2:65" s="12" customFormat="1" ht="11.25" x14ac:dyDescent="0.2">
      <c r="B128" s="145"/>
      <c r="D128" s="146" t="s">
        <v>144</v>
      </c>
      <c r="E128" s="147" t="s">
        <v>18</v>
      </c>
      <c r="F128" s="148" t="s">
        <v>176</v>
      </c>
      <c r="H128" s="147" t="s">
        <v>18</v>
      </c>
      <c r="I128" s="149"/>
      <c r="L128" s="145"/>
      <c r="M128" s="150"/>
      <c r="T128" s="151"/>
      <c r="AT128" s="147" t="s">
        <v>144</v>
      </c>
      <c r="AU128" s="147" t="s">
        <v>81</v>
      </c>
      <c r="AV128" s="12" t="s">
        <v>79</v>
      </c>
      <c r="AW128" s="12" t="s">
        <v>32</v>
      </c>
      <c r="AX128" s="12" t="s">
        <v>71</v>
      </c>
      <c r="AY128" s="147" t="s">
        <v>133</v>
      </c>
    </row>
    <row r="129" spans="2:65" s="13" customFormat="1" ht="11.25" x14ac:dyDescent="0.2">
      <c r="B129" s="152"/>
      <c r="D129" s="146" t="s">
        <v>144</v>
      </c>
      <c r="E129" s="153" t="s">
        <v>18</v>
      </c>
      <c r="F129" s="154" t="s">
        <v>177</v>
      </c>
      <c r="H129" s="155">
        <v>8</v>
      </c>
      <c r="I129" s="156"/>
      <c r="L129" s="152"/>
      <c r="M129" s="157"/>
      <c r="T129" s="158"/>
      <c r="AT129" s="153" t="s">
        <v>144</v>
      </c>
      <c r="AU129" s="153" t="s">
        <v>81</v>
      </c>
      <c r="AV129" s="13" t="s">
        <v>81</v>
      </c>
      <c r="AW129" s="13" t="s">
        <v>32</v>
      </c>
      <c r="AX129" s="13" t="s">
        <v>71</v>
      </c>
      <c r="AY129" s="153" t="s">
        <v>133</v>
      </c>
    </row>
    <row r="130" spans="2:65" s="12" customFormat="1" ht="11.25" x14ac:dyDescent="0.2">
      <c r="B130" s="145"/>
      <c r="D130" s="146" t="s">
        <v>144</v>
      </c>
      <c r="E130" s="147" t="s">
        <v>18</v>
      </c>
      <c r="F130" s="148" t="s">
        <v>178</v>
      </c>
      <c r="H130" s="147" t="s">
        <v>18</v>
      </c>
      <c r="I130" s="149"/>
      <c r="L130" s="145"/>
      <c r="M130" s="150"/>
      <c r="T130" s="151"/>
      <c r="AT130" s="147" t="s">
        <v>144</v>
      </c>
      <c r="AU130" s="147" t="s">
        <v>81</v>
      </c>
      <c r="AV130" s="12" t="s">
        <v>79</v>
      </c>
      <c r="AW130" s="12" t="s">
        <v>32</v>
      </c>
      <c r="AX130" s="12" t="s">
        <v>71</v>
      </c>
      <c r="AY130" s="147" t="s">
        <v>133</v>
      </c>
    </row>
    <row r="131" spans="2:65" s="13" customFormat="1" ht="11.25" x14ac:dyDescent="0.2">
      <c r="B131" s="152"/>
      <c r="D131" s="146" t="s">
        <v>144</v>
      </c>
      <c r="E131" s="153" t="s">
        <v>18</v>
      </c>
      <c r="F131" s="154" t="s">
        <v>179</v>
      </c>
      <c r="H131" s="155">
        <v>18</v>
      </c>
      <c r="I131" s="156"/>
      <c r="L131" s="152"/>
      <c r="M131" s="157"/>
      <c r="T131" s="158"/>
      <c r="AT131" s="153" t="s">
        <v>144</v>
      </c>
      <c r="AU131" s="153" t="s">
        <v>81</v>
      </c>
      <c r="AV131" s="13" t="s">
        <v>81</v>
      </c>
      <c r="AW131" s="13" t="s">
        <v>32</v>
      </c>
      <c r="AX131" s="13" t="s">
        <v>71</v>
      </c>
      <c r="AY131" s="153" t="s">
        <v>133</v>
      </c>
    </row>
    <row r="132" spans="2:65" s="12" customFormat="1" ht="11.25" x14ac:dyDescent="0.2">
      <c r="B132" s="145"/>
      <c r="D132" s="146" t="s">
        <v>144</v>
      </c>
      <c r="E132" s="147" t="s">
        <v>18</v>
      </c>
      <c r="F132" s="148" t="s">
        <v>180</v>
      </c>
      <c r="H132" s="147" t="s">
        <v>18</v>
      </c>
      <c r="I132" s="149"/>
      <c r="L132" s="145"/>
      <c r="M132" s="150"/>
      <c r="T132" s="151"/>
      <c r="AT132" s="147" t="s">
        <v>144</v>
      </c>
      <c r="AU132" s="147" t="s">
        <v>81</v>
      </c>
      <c r="AV132" s="12" t="s">
        <v>79</v>
      </c>
      <c r="AW132" s="12" t="s">
        <v>32</v>
      </c>
      <c r="AX132" s="12" t="s">
        <v>71</v>
      </c>
      <c r="AY132" s="147" t="s">
        <v>133</v>
      </c>
    </row>
    <row r="133" spans="2:65" s="13" customFormat="1" ht="11.25" x14ac:dyDescent="0.2">
      <c r="B133" s="152"/>
      <c r="D133" s="146" t="s">
        <v>144</v>
      </c>
      <c r="E133" s="153" t="s">
        <v>18</v>
      </c>
      <c r="F133" s="154" t="s">
        <v>179</v>
      </c>
      <c r="H133" s="155">
        <v>18</v>
      </c>
      <c r="I133" s="156"/>
      <c r="L133" s="152"/>
      <c r="M133" s="157"/>
      <c r="T133" s="158"/>
      <c r="AT133" s="153" t="s">
        <v>144</v>
      </c>
      <c r="AU133" s="153" t="s">
        <v>81</v>
      </c>
      <c r="AV133" s="13" t="s">
        <v>81</v>
      </c>
      <c r="AW133" s="13" t="s">
        <v>32</v>
      </c>
      <c r="AX133" s="13" t="s">
        <v>71</v>
      </c>
      <c r="AY133" s="153" t="s">
        <v>133</v>
      </c>
    </row>
    <row r="134" spans="2:65" s="12" customFormat="1" ht="11.25" x14ac:dyDescent="0.2">
      <c r="B134" s="145"/>
      <c r="D134" s="146" t="s">
        <v>144</v>
      </c>
      <c r="E134" s="147" t="s">
        <v>18</v>
      </c>
      <c r="F134" s="148" t="s">
        <v>181</v>
      </c>
      <c r="H134" s="147" t="s">
        <v>18</v>
      </c>
      <c r="I134" s="149"/>
      <c r="L134" s="145"/>
      <c r="M134" s="150"/>
      <c r="T134" s="151"/>
      <c r="AT134" s="147" t="s">
        <v>144</v>
      </c>
      <c r="AU134" s="147" t="s">
        <v>81</v>
      </c>
      <c r="AV134" s="12" t="s">
        <v>79</v>
      </c>
      <c r="AW134" s="12" t="s">
        <v>32</v>
      </c>
      <c r="AX134" s="12" t="s">
        <v>71</v>
      </c>
      <c r="AY134" s="147" t="s">
        <v>133</v>
      </c>
    </row>
    <row r="135" spans="2:65" s="13" customFormat="1" ht="11.25" x14ac:dyDescent="0.2">
      <c r="B135" s="152"/>
      <c r="D135" s="146" t="s">
        <v>144</v>
      </c>
      <c r="E135" s="153" t="s">
        <v>18</v>
      </c>
      <c r="F135" s="154" t="s">
        <v>182</v>
      </c>
      <c r="H135" s="155">
        <v>15</v>
      </c>
      <c r="I135" s="156"/>
      <c r="L135" s="152"/>
      <c r="M135" s="157"/>
      <c r="T135" s="158"/>
      <c r="AT135" s="153" t="s">
        <v>144</v>
      </c>
      <c r="AU135" s="153" t="s">
        <v>81</v>
      </c>
      <c r="AV135" s="13" t="s">
        <v>81</v>
      </c>
      <c r="AW135" s="13" t="s">
        <v>32</v>
      </c>
      <c r="AX135" s="13" t="s">
        <v>71</v>
      </c>
      <c r="AY135" s="153" t="s">
        <v>133</v>
      </c>
    </row>
    <row r="136" spans="2:65" s="15" customFormat="1" ht="11.25" x14ac:dyDescent="0.2">
      <c r="B136" s="166"/>
      <c r="D136" s="146" t="s">
        <v>144</v>
      </c>
      <c r="E136" s="167" t="s">
        <v>18</v>
      </c>
      <c r="F136" s="168" t="s">
        <v>183</v>
      </c>
      <c r="H136" s="169">
        <v>69</v>
      </c>
      <c r="I136" s="170"/>
      <c r="L136" s="166"/>
      <c r="M136" s="171"/>
      <c r="T136" s="172"/>
      <c r="AT136" s="167" t="s">
        <v>144</v>
      </c>
      <c r="AU136" s="167" t="s">
        <v>81</v>
      </c>
      <c r="AV136" s="15" t="s">
        <v>148</v>
      </c>
      <c r="AW136" s="15" t="s">
        <v>32</v>
      </c>
      <c r="AX136" s="15" t="s">
        <v>71</v>
      </c>
      <c r="AY136" s="167" t="s">
        <v>133</v>
      </c>
    </row>
    <row r="137" spans="2:65" s="13" customFormat="1" ht="11.25" x14ac:dyDescent="0.2">
      <c r="B137" s="152"/>
      <c r="D137" s="146" t="s">
        <v>144</v>
      </c>
      <c r="E137" s="153" t="s">
        <v>18</v>
      </c>
      <c r="F137" s="154" t="s">
        <v>184</v>
      </c>
      <c r="H137" s="155">
        <v>6.9</v>
      </c>
      <c r="I137" s="156"/>
      <c r="L137" s="152"/>
      <c r="M137" s="157"/>
      <c r="T137" s="158"/>
      <c r="AT137" s="153" t="s">
        <v>144</v>
      </c>
      <c r="AU137" s="153" t="s">
        <v>81</v>
      </c>
      <c r="AV137" s="13" t="s">
        <v>81</v>
      </c>
      <c r="AW137" s="13" t="s">
        <v>32</v>
      </c>
      <c r="AX137" s="13" t="s">
        <v>79</v>
      </c>
      <c r="AY137" s="153" t="s">
        <v>133</v>
      </c>
    </row>
    <row r="138" spans="2:65" s="1" customFormat="1" ht="37.9" customHeight="1" x14ac:dyDescent="0.2">
      <c r="B138" s="33"/>
      <c r="C138" s="128" t="s">
        <v>185</v>
      </c>
      <c r="D138" s="128" t="s">
        <v>135</v>
      </c>
      <c r="E138" s="129" t="s">
        <v>186</v>
      </c>
      <c r="F138" s="130" t="s">
        <v>187</v>
      </c>
      <c r="G138" s="131" t="s">
        <v>188</v>
      </c>
      <c r="H138" s="132">
        <v>14</v>
      </c>
      <c r="I138" s="133"/>
      <c r="J138" s="134">
        <f>ROUND(I138*H138,2)</f>
        <v>0</v>
      </c>
      <c r="K138" s="130" t="s">
        <v>189</v>
      </c>
      <c r="L138" s="33"/>
      <c r="M138" s="135" t="s">
        <v>18</v>
      </c>
      <c r="N138" s="136" t="s">
        <v>42</v>
      </c>
      <c r="P138" s="137">
        <f>O138*H138</f>
        <v>0</v>
      </c>
      <c r="Q138" s="137">
        <v>4.3799999999999999E-2</v>
      </c>
      <c r="R138" s="137">
        <f>Q138*H138</f>
        <v>0.61319999999999997</v>
      </c>
      <c r="S138" s="137">
        <v>0</v>
      </c>
      <c r="T138" s="138">
        <f>S138*H138</f>
        <v>0</v>
      </c>
      <c r="AR138" s="139" t="s">
        <v>140</v>
      </c>
      <c r="AT138" s="139" t="s">
        <v>135</v>
      </c>
      <c r="AU138" s="139" t="s">
        <v>81</v>
      </c>
      <c r="AY138" s="18" t="s">
        <v>133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79</v>
      </c>
      <c r="BK138" s="140">
        <f>ROUND(I138*H138,2)</f>
        <v>0</v>
      </c>
      <c r="BL138" s="18" t="s">
        <v>140</v>
      </c>
      <c r="BM138" s="139" t="s">
        <v>190</v>
      </c>
    </row>
    <row r="139" spans="2:65" s="1" customFormat="1" ht="11.25" x14ac:dyDescent="0.2">
      <c r="B139" s="33"/>
      <c r="D139" s="141" t="s">
        <v>142</v>
      </c>
      <c r="F139" s="142" t="s">
        <v>191</v>
      </c>
      <c r="I139" s="143"/>
      <c r="L139" s="33"/>
      <c r="M139" s="144"/>
      <c r="T139" s="54"/>
      <c r="AT139" s="18" t="s">
        <v>142</v>
      </c>
      <c r="AU139" s="18" t="s">
        <v>81</v>
      </c>
    </row>
    <row r="140" spans="2:65" s="12" customFormat="1" ht="11.25" x14ac:dyDescent="0.2">
      <c r="B140" s="145"/>
      <c r="D140" s="146" t="s">
        <v>144</v>
      </c>
      <c r="E140" s="147" t="s">
        <v>18</v>
      </c>
      <c r="F140" s="148" t="s">
        <v>192</v>
      </c>
      <c r="H140" s="147" t="s">
        <v>18</v>
      </c>
      <c r="I140" s="149"/>
      <c r="L140" s="145"/>
      <c r="M140" s="150"/>
      <c r="T140" s="151"/>
      <c r="AT140" s="147" t="s">
        <v>144</v>
      </c>
      <c r="AU140" s="147" t="s">
        <v>81</v>
      </c>
      <c r="AV140" s="12" t="s">
        <v>79</v>
      </c>
      <c r="AW140" s="12" t="s">
        <v>32</v>
      </c>
      <c r="AX140" s="12" t="s">
        <v>71</v>
      </c>
      <c r="AY140" s="147" t="s">
        <v>133</v>
      </c>
    </row>
    <row r="141" spans="2:65" s="13" customFormat="1" ht="11.25" x14ac:dyDescent="0.2">
      <c r="B141" s="152"/>
      <c r="D141" s="146" t="s">
        <v>144</v>
      </c>
      <c r="E141" s="153" t="s">
        <v>18</v>
      </c>
      <c r="F141" s="154" t="s">
        <v>193</v>
      </c>
      <c r="H141" s="155">
        <v>14</v>
      </c>
      <c r="I141" s="156"/>
      <c r="L141" s="152"/>
      <c r="M141" s="157"/>
      <c r="T141" s="158"/>
      <c r="AT141" s="153" t="s">
        <v>144</v>
      </c>
      <c r="AU141" s="153" t="s">
        <v>81</v>
      </c>
      <c r="AV141" s="13" t="s">
        <v>81</v>
      </c>
      <c r="AW141" s="13" t="s">
        <v>32</v>
      </c>
      <c r="AX141" s="13" t="s">
        <v>71</v>
      </c>
      <c r="AY141" s="153" t="s">
        <v>133</v>
      </c>
    </row>
    <row r="142" spans="2:65" s="14" customFormat="1" ht="11.25" x14ac:dyDescent="0.2">
      <c r="B142" s="159"/>
      <c r="D142" s="146" t="s">
        <v>144</v>
      </c>
      <c r="E142" s="160" t="s">
        <v>18</v>
      </c>
      <c r="F142" s="161" t="s">
        <v>147</v>
      </c>
      <c r="H142" s="162">
        <v>14</v>
      </c>
      <c r="I142" s="163"/>
      <c r="L142" s="159"/>
      <c r="M142" s="164"/>
      <c r="T142" s="165"/>
      <c r="AT142" s="160" t="s">
        <v>144</v>
      </c>
      <c r="AU142" s="160" t="s">
        <v>81</v>
      </c>
      <c r="AV142" s="14" t="s">
        <v>140</v>
      </c>
      <c r="AW142" s="14" t="s">
        <v>32</v>
      </c>
      <c r="AX142" s="14" t="s">
        <v>79</v>
      </c>
      <c r="AY142" s="160" t="s">
        <v>133</v>
      </c>
    </row>
    <row r="143" spans="2:65" s="1" customFormat="1" ht="37.9" customHeight="1" x14ac:dyDescent="0.2">
      <c r="B143" s="33"/>
      <c r="C143" s="128" t="s">
        <v>167</v>
      </c>
      <c r="D143" s="128" t="s">
        <v>135</v>
      </c>
      <c r="E143" s="129" t="s">
        <v>194</v>
      </c>
      <c r="F143" s="130" t="s">
        <v>195</v>
      </c>
      <c r="G143" s="131" t="s">
        <v>152</v>
      </c>
      <c r="H143" s="132">
        <v>56.92</v>
      </c>
      <c r="I143" s="133"/>
      <c r="J143" s="134">
        <f>ROUND(I143*H143,2)</f>
        <v>0</v>
      </c>
      <c r="K143" s="130" t="s">
        <v>139</v>
      </c>
      <c r="L143" s="33"/>
      <c r="M143" s="135" t="s">
        <v>18</v>
      </c>
      <c r="N143" s="136" t="s">
        <v>42</v>
      </c>
      <c r="P143" s="137">
        <f>O143*H143</f>
        <v>0</v>
      </c>
      <c r="Q143" s="137">
        <v>4.3800000000000002E-3</v>
      </c>
      <c r="R143" s="137">
        <f>Q143*H143</f>
        <v>0.24930960000000002</v>
      </c>
      <c r="S143" s="137">
        <v>0</v>
      </c>
      <c r="T143" s="138">
        <f>S143*H143</f>
        <v>0</v>
      </c>
      <c r="AR143" s="139" t="s">
        <v>140</v>
      </c>
      <c r="AT143" s="139" t="s">
        <v>135</v>
      </c>
      <c r="AU143" s="139" t="s">
        <v>81</v>
      </c>
      <c r="AY143" s="18" t="s">
        <v>133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79</v>
      </c>
      <c r="BK143" s="140">
        <f>ROUND(I143*H143,2)</f>
        <v>0</v>
      </c>
      <c r="BL143" s="18" t="s">
        <v>140</v>
      </c>
      <c r="BM143" s="139" t="s">
        <v>196</v>
      </c>
    </row>
    <row r="144" spans="2:65" s="1" customFormat="1" ht="11.25" x14ac:dyDescent="0.2">
      <c r="B144" s="33"/>
      <c r="D144" s="141" t="s">
        <v>142</v>
      </c>
      <c r="F144" s="142" t="s">
        <v>197</v>
      </c>
      <c r="I144" s="143"/>
      <c r="L144" s="33"/>
      <c r="M144" s="144"/>
      <c r="T144" s="54"/>
      <c r="AT144" s="18" t="s">
        <v>142</v>
      </c>
      <c r="AU144" s="18" t="s">
        <v>81</v>
      </c>
    </row>
    <row r="145" spans="2:65" s="12" customFormat="1" ht="11.25" x14ac:dyDescent="0.2">
      <c r="B145" s="145"/>
      <c r="D145" s="146" t="s">
        <v>144</v>
      </c>
      <c r="E145" s="147" t="s">
        <v>18</v>
      </c>
      <c r="F145" s="148" t="s">
        <v>198</v>
      </c>
      <c r="H145" s="147" t="s">
        <v>18</v>
      </c>
      <c r="I145" s="149"/>
      <c r="L145" s="145"/>
      <c r="M145" s="150"/>
      <c r="T145" s="151"/>
      <c r="AT145" s="147" t="s">
        <v>144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133</v>
      </c>
    </row>
    <row r="146" spans="2:65" s="12" customFormat="1" ht="11.25" x14ac:dyDescent="0.2">
      <c r="B146" s="145"/>
      <c r="D146" s="146" t="s">
        <v>144</v>
      </c>
      <c r="E146" s="147" t="s">
        <v>18</v>
      </c>
      <c r="F146" s="148" t="s">
        <v>161</v>
      </c>
      <c r="H146" s="147" t="s">
        <v>18</v>
      </c>
      <c r="I146" s="149"/>
      <c r="L146" s="145"/>
      <c r="M146" s="150"/>
      <c r="T146" s="151"/>
      <c r="AT146" s="147" t="s">
        <v>144</v>
      </c>
      <c r="AU146" s="147" t="s">
        <v>81</v>
      </c>
      <c r="AV146" s="12" t="s">
        <v>79</v>
      </c>
      <c r="AW146" s="12" t="s">
        <v>32</v>
      </c>
      <c r="AX146" s="12" t="s">
        <v>71</v>
      </c>
      <c r="AY146" s="147" t="s">
        <v>133</v>
      </c>
    </row>
    <row r="147" spans="2:65" s="13" customFormat="1" ht="11.25" x14ac:dyDescent="0.2">
      <c r="B147" s="152"/>
      <c r="D147" s="146" t="s">
        <v>144</v>
      </c>
      <c r="E147" s="153" t="s">
        <v>18</v>
      </c>
      <c r="F147" s="154" t="s">
        <v>199</v>
      </c>
      <c r="H147" s="155">
        <v>0.72</v>
      </c>
      <c r="I147" s="156"/>
      <c r="L147" s="152"/>
      <c r="M147" s="157"/>
      <c r="T147" s="158"/>
      <c r="AT147" s="153" t="s">
        <v>144</v>
      </c>
      <c r="AU147" s="153" t="s">
        <v>81</v>
      </c>
      <c r="AV147" s="13" t="s">
        <v>81</v>
      </c>
      <c r="AW147" s="13" t="s">
        <v>32</v>
      </c>
      <c r="AX147" s="13" t="s">
        <v>71</v>
      </c>
      <c r="AY147" s="153" t="s">
        <v>133</v>
      </c>
    </row>
    <row r="148" spans="2:65" s="12" customFormat="1" ht="11.25" x14ac:dyDescent="0.2">
      <c r="B148" s="145"/>
      <c r="D148" s="146" t="s">
        <v>144</v>
      </c>
      <c r="E148" s="147" t="s">
        <v>18</v>
      </c>
      <c r="F148" s="148" t="s">
        <v>163</v>
      </c>
      <c r="H148" s="147" t="s">
        <v>18</v>
      </c>
      <c r="I148" s="149"/>
      <c r="L148" s="145"/>
      <c r="M148" s="150"/>
      <c r="T148" s="151"/>
      <c r="AT148" s="147" t="s">
        <v>144</v>
      </c>
      <c r="AU148" s="147" t="s">
        <v>81</v>
      </c>
      <c r="AV148" s="12" t="s">
        <v>79</v>
      </c>
      <c r="AW148" s="12" t="s">
        <v>32</v>
      </c>
      <c r="AX148" s="12" t="s">
        <v>71</v>
      </c>
      <c r="AY148" s="147" t="s">
        <v>133</v>
      </c>
    </row>
    <row r="149" spans="2:65" s="13" customFormat="1" ht="11.25" x14ac:dyDescent="0.2">
      <c r="B149" s="152"/>
      <c r="D149" s="146" t="s">
        <v>144</v>
      </c>
      <c r="E149" s="153" t="s">
        <v>18</v>
      </c>
      <c r="F149" s="154" t="s">
        <v>200</v>
      </c>
      <c r="H149" s="155">
        <v>2.88</v>
      </c>
      <c r="I149" s="156"/>
      <c r="L149" s="152"/>
      <c r="M149" s="157"/>
      <c r="T149" s="158"/>
      <c r="AT149" s="153" t="s">
        <v>144</v>
      </c>
      <c r="AU149" s="153" t="s">
        <v>81</v>
      </c>
      <c r="AV149" s="13" t="s">
        <v>81</v>
      </c>
      <c r="AW149" s="13" t="s">
        <v>32</v>
      </c>
      <c r="AX149" s="13" t="s">
        <v>71</v>
      </c>
      <c r="AY149" s="153" t="s">
        <v>133</v>
      </c>
    </row>
    <row r="150" spans="2:65" s="12" customFormat="1" ht="11.25" x14ac:dyDescent="0.2">
      <c r="B150" s="145"/>
      <c r="D150" s="146" t="s">
        <v>144</v>
      </c>
      <c r="E150" s="147" t="s">
        <v>18</v>
      </c>
      <c r="F150" s="148" t="s">
        <v>165</v>
      </c>
      <c r="H150" s="147" t="s">
        <v>18</v>
      </c>
      <c r="I150" s="149"/>
      <c r="L150" s="145"/>
      <c r="M150" s="150"/>
      <c r="T150" s="151"/>
      <c r="AT150" s="147" t="s">
        <v>144</v>
      </c>
      <c r="AU150" s="147" t="s">
        <v>81</v>
      </c>
      <c r="AV150" s="12" t="s">
        <v>79</v>
      </c>
      <c r="AW150" s="12" t="s">
        <v>32</v>
      </c>
      <c r="AX150" s="12" t="s">
        <v>71</v>
      </c>
      <c r="AY150" s="147" t="s">
        <v>133</v>
      </c>
    </row>
    <row r="151" spans="2:65" s="13" customFormat="1" ht="11.25" x14ac:dyDescent="0.2">
      <c r="B151" s="152"/>
      <c r="D151" s="146" t="s">
        <v>144</v>
      </c>
      <c r="E151" s="153" t="s">
        <v>18</v>
      </c>
      <c r="F151" s="154" t="s">
        <v>201</v>
      </c>
      <c r="H151" s="155">
        <v>1.92</v>
      </c>
      <c r="I151" s="156"/>
      <c r="L151" s="152"/>
      <c r="M151" s="157"/>
      <c r="T151" s="158"/>
      <c r="AT151" s="153" t="s">
        <v>144</v>
      </c>
      <c r="AU151" s="153" t="s">
        <v>81</v>
      </c>
      <c r="AV151" s="13" t="s">
        <v>81</v>
      </c>
      <c r="AW151" s="13" t="s">
        <v>32</v>
      </c>
      <c r="AX151" s="13" t="s">
        <v>71</v>
      </c>
      <c r="AY151" s="153" t="s">
        <v>133</v>
      </c>
    </row>
    <row r="152" spans="2:65" s="12" customFormat="1" ht="11.25" x14ac:dyDescent="0.2">
      <c r="B152" s="145"/>
      <c r="D152" s="146" t="s">
        <v>144</v>
      </c>
      <c r="E152" s="147" t="s">
        <v>18</v>
      </c>
      <c r="F152" s="148" t="s">
        <v>202</v>
      </c>
      <c r="H152" s="147" t="s">
        <v>18</v>
      </c>
      <c r="I152" s="149"/>
      <c r="L152" s="145"/>
      <c r="M152" s="150"/>
      <c r="T152" s="151"/>
      <c r="AT152" s="147" t="s">
        <v>144</v>
      </c>
      <c r="AU152" s="147" t="s">
        <v>81</v>
      </c>
      <c r="AV152" s="12" t="s">
        <v>79</v>
      </c>
      <c r="AW152" s="12" t="s">
        <v>32</v>
      </c>
      <c r="AX152" s="12" t="s">
        <v>71</v>
      </c>
      <c r="AY152" s="147" t="s">
        <v>133</v>
      </c>
    </row>
    <row r="153" spans="2:65" s="13" customFormat="1" ht="11.25" x14ac:dyDescent="0.2">
      <c r="B153" s="152"/>
      <c r="D153" s="146" t="s">
        <v>144</v>
      </c>
      <c r="E153" s="153" t="s">
        <v>18</v>
      </c>
      <c r="F153" s="154" t="s">
        <v>203</v>
      </c>
      <c r="H153" s="155">
        <v>40</v>
      </c>
      <c r="I153" s="156"/>
      <c r="L153" s="152"/>
      <c r="M153" s="157"/>
      <c r="T153" s="158"/>
      <c r="AT153" s="153" t="s">
        <v>144</v>
      </c>
      <c r="AU153" s="153" t="s">
        <v>81</v>
      </c>
      <c r="AV153" s="13" t="s">
        <v>81</v>
      </c>
      <c r="AW153" s="13" t="s">
        <v>32</v>
      </c>
      <c r="AX153" s="13" t="s">
        <v>71</v>
      </c>
      <c r="AY153" s="153" t="s">
        <v>133</v>
      </c>
    </row>
    <row r="154" spans="2:65" s="12" customFormat="1" ht="11.25" x14ac:dyDescent="0.2">
      <c r="B154" s="145"/>
      <c r="D154" s="146" t="s">
        <v>144</v>
      </c>
      <c r="E154" s="147" t="s">
        <v>18</v>
      </c>
      <c r="F154" s="148" t="s">
        <v>204</v>
      </c>
      <c r="H154" s="147" t="s">
        <v>18</v>
      </c>
      <c r="I154" s="149"/>
      <c r="L154" s="145"/>
      <c r="M154" s="150"/>
      <c r="T154" s="151"/>
      <c r="AT154" s="147" t="s">
        <v>144</v>
      </c>
      <c r="AU154" s="147" t="s">
        <v>81</v>
      </c>
      <c r="AV154" s="12" t="s">
        <v>79</v>
      </c>
      <c r="AW154" s="12" t="s">
        <v>32</v>
      </c>
      <c r="AX154" s="12" t="s">
        <v>71</v>
      </c>
      <c r="AY154" s="147" t="s">
        <v>133</v>
      </c>
    </row>
    <row r="155" spans="2:65" s="13" customFormat="1" ht="11.25" x14ac:dyDescent="0.2">
      <c r="B155" s="152"/>
      <c r="D155" s="146" t="s">
        <v>144</v>
      </c>
      <c r="E155" s="153" t="s">
        <v>18</v>
      </c>
      <c r="F155" s="154" t="s">
        <v>205</v>
      </c>
      <c r="H155" s="155">
        <v>11.4</v>
      </c>
      <c r="I155" s="156"/>
      <c r="L155" s="152"/>
      <c r="M155" s="157"/>
      <c r="T155" s="158"/>
      <c r="AT155" s="153" t="s">
        <v>144</v>
      </c>
      <c r="AU155" s="153" t="s">
        <v>81</v>
      </c>
      <c r="AV155" s="13" t="s">
        <v>81</v>
      </c>
      <c r="AW155" s="13" t="s">
        <v>32</v>
      </c>
      <c r="AX155" s="13" t="s">
        <v>71</v>
      </c>
      <c r="AY155" s="153" t="s">
        <v>133</v>
      </c>
    </row>
    <row r="156" spans="2:65" s="14" customFormat="1" ht="11.25" x14ac:dyDescent="0.2">
      <c r="B156" s="159"/>
      <c r="D156" s="146" t="s">
        <v>144</v>
      </c>
      <c r="E156" s="160" t="s">
        <v>18</v>
      </c>
      <c r="F156" s="161" t="s">
        <v>147</v>
      </c>
      <c r="H156" s="162">
        <v>56.92</v>
      </c>
      <c r="I156" s="163"/>
      <c r="L156" s="159"/>
      <c r="M156" s="164"/>
      <c r="T156" s="165"/>
      <c r="AT156" s="160" t="s">
        <v>144</v>
      </c>
      <c r="AU156" s="160" t="s">
        <v>81</v>
      </c>
      <c r="AV156" s="14" t="s">
        <v>140</v>
      </c>
      <c r="AW156" s="14" t="s">
        <v>32</v>
      </c>
      <c r="AX156" s="14" t="s">
        <v>79</v>
      </c>
      <c r="AY156" s="160" t="s">
        <v>133</v>
      </c>
    </row>
    <row r="157" spans="2:65" s="1" customFormat="1" ht="33" customHeight="1" x14ac:dyDescent="0.2">
      <c r="B157" s="33"/>
      <c r="C157" s="128" t="s">
        <v>206</v>
      </c>
      <c r="D157" s="128" t="s">
        <v>135</v>
      </c>
      <c r="E157" s="129" t="s">
        <v>207</v>
      </c>
      <c r="F157" s="130" t="s">
        <v>208</v>
      </c>
      <c r="G157" s="131" t="s">
        <v>152</v>
      </c>
      <c r="H157" s="132">
        <v>26.6</v>
      </c>
      <c r="I157" s="133"/>
      <c r="J157" s="134">
        <f>ROUND(I157*H157,2)</f>
        <v>0</v>
      </c>
      <c r="K157" s="130" t="s">
        <v>139</v>
      </c>
      <c r="L157" s="33"/>
      <c r="M157" s="135" t="s">
        <v>18</v>
      </c>
      <c r="N157" s="136" t="s">
        <v>42</v>
      </c>
      <c r="P157" s="137">
        <f>O157*H157</f>
        <v>0</v>
      </c>
      <c r="Q157" s="137">
        <v>3.0000000000000001E-3</v>
      </c>
      <c r="R157" s="137">
        <f>Q157*H157</f>
        <v>7.980000000000001E-2</v>
      </c>
      <c r="S157" s="137">
        <v>0</v>
      </c>
      <c r="T157" s="138">
        <f>S157*H157</f>
        <v>0</v>
      </c>
      <c r="AR157" s="139" t="s">
        <v>140</v>
      </c>
      <c r="AT157" s="139" t="s">
        <v>135</v>
      </c>
      <c r="AU157" s="139" t="s">
        <v>81</v>
      </c>
      <c r="AY157" s="18" t="s">
        <v>133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140</v>
      </c>
      <c r="BM157" s="139" t="s">
        <v>209</v>
      </c>
    </row>
    <row r="158" spans="2:65" s="1" customFormat="1" ht="11.25" x14ac:dyDescent="0.2">
      <c r="B158" s="33"/>
      <c r="D158" s="141" t="s">
        <v>142</v>
      </c>
      <c r="F158" s="142" t="s">
        <v>210</v>
      </c>
      <c r="I158" s="143"/>
      <c r="L158" s="33"/>
      <c r="M158" s="144"/>
      <c r="T158" s="54"/>
      <c r="AT158" s="18" t="s">
        <v>142</v>
      </c>
      <c r="AU158" s="18" t="s">
        <v>81</v>
      </c>
    </row>
    <row r="159" spans="2:65" s="12" customFormat="1" ht="11.25" x14ac:dyDescent="0.2">
      <c r="B159" s="145"/>
      <c r="D159" s="146" t="s">
        <v>144</v>
      </c>
      <c r="E159" s="147" t="s">
        <v>18</v>
      </c>
      <c r="F159" s="148" t="s">
        <v>198</v>
      </c>
      <c r="H159" s="147" t="s">
        <v>18</v>
      </c>
      <c r="I159" s="149"/>
      <c r="L159" s="145"/>
      <c r="M159" s="150"/>
      <c r="T159" s="151"/>
      <c r="AT159" s="147" t="s">
        <v>144</v>
      </c>
      <c r="AU159" s="147" t="s">
        <v>81</v>
      </c>
      <c r="AV159" s="12" t="s">
        <v>79</v>
      </c>
      <c r="AW159" s="12" t="s">
        <v>32</v>
      </c>
      <c r="AX159" s="12" t="s">
        <v>71</v>
      </c>
      <c r="AY159" s="147" t="s">
        <v>133</v>
      </c>
    </row>
    <row r="160" spans="2:65" s="12" customFormat="1" ht="11.25" x14ac:dyDescent="0.2">
      <c r="B160" s="145"/>
      <c r="D160" s="146" t="s">
        <v>144</v>
      </c>
      <c r="E160" s="147" t="s">
        <v>18</v>
      </c>
      <c r="F160" s="148" t="s">
        <v>161</v>
      </c>
      <c r="H160" s="147" t="s">
        <v>18</v>
      </c>
      <c r="I160" s="149"/>
      <c r="L160" s="145"/>
      <c r="M160" s="150"/>
      <c r="T160" s="151"/>
      <c r="AT160" s="147" t="s">
        <v>144</v>
      </c>
      <c r="AU160" s="147" t="s">
        <v>81</v>
      </c>
      <c r="AV160" s="12" t="s">
        <v>79</v>
      </c>
      <c r="AW160" s="12" t="s">
        <v>32</v>
      </c>
      <c r="AX160" s="12" t="s">
        <v>71</v>
      </c>
      <c r="AY160" s="147" t="s">
        <v>133</v>
      </c>
    </row>
    <row r="161" spans="2:65" s="13" customFormat="1" ht="11.25" x14ac:dyDescent="0.2">
      <c r="B161" s="152"/>
      <c r="D161" s="146" t="s">
        <v>144</v>
      </c>
      <c r="E161" s="153" t="s">
        <v>18</v>
      </c>
      <c r="F161" s="154" t="s">
        <v>211</v>
      </c>
      <c r="H161" s="155">
        <v>2.08</v>
      </c>
      <c r="I161" s="156"/>
      <c r="L161" s="152"/>
      <c r="M161" s="157"/>
      <c r="T161" s="158"/>
      <c r="AT161" s="153" t="s">
        <v>144</v>
      </c>
      <c r="AU161" s="153" t="s">
        <v>81</v>
      </c>
      <c r="AV161" s="13" t="s">
        <v>81</v>
      </c>
      <c r="AW161" s="13" t="s">
        <v>32</v>
      </c>
      <c r="AX161" s="13" t="s">
        <v>71</v>
      </c>
      <c r="AY161" s="153" t="s">
        <v>133</v>
      </c>
    </row>
    <row r="162" spans="2:65" s="12" customFormat="1" ht="11.25" x14ac:dyDescent="0.2">
      <c r="B162" s="145"/>
      <c r="D162" s="146" t="s">
        <v>144</v>
      </c>
      <c r="E162" s="147" t="s">
        <v>18</v>
      </c>
      <c r="F162" s="148" t="s">
        <v>163</v>
      </c>
      <c r="H162" s="147" t="s">
        <v>18</v>
      </c>
      <c r="I162" s="149"/>
      <c r="L162" s="145"/>
      <c r="M162" s="150"/>
      <c r="T162" s="151"/>
      <c r="AT162" s="147" t="s">
        <v>144</v>
      </c>
      <c r="AU162" s="147" t="s">
        <v>81</v>
      </c>
      <c r="AV162" s="12" t="s">
        <v>79</v>
      </c>
      <c r="AW162" s="12" t="s">
        <v>32</v>
      </c>
      <c r="AX162" s="12" t="s">
        <v>71</v>
      </c>
      <c r="AY162" s="147" t="s">
        <v>133</v>
      </c>
    </row>
    <row r="163" spans="2:65" s="13" customFormat="1" ht="11.25" x14ac:dyDescent="0.2">
      <c r="B163" s="152"/>
      <c r="D163" s="146" t="s">
        <v>144</v>
      </c>
      <c r="E163" s="153" t="s">
        <v>18</v>
      </c>
      <c r="F163" s="154" t="s">
        <v>212</v>
      </c>
      <c r="H163" s="155">
        <v>8.32</v>
      </c>
      <c r="I163" s="156"/>
      <c r="L163" s="152"/>
      <c r="M163" s="157"/>
      <c r="T163" s="158"/>
      <c r="AT163" s="153" t="s">
        <v>144</v>
      </c>
      <c r="AU163" s="153" t="s">
        <v>81</v>
      </c>
      <c r="AV163" s="13" t="s">
        <v>81</v>
      </c>
      <c r="AW163" s="13" t="s">
        <v>32</v>
      </c>
      <c r="AX163" s="13" t="s">
        <v>71</v>
      </c>
      <c r="AY163" s="153" t="s">
        <v>133</v>
      </c>
    </row>
    <row r="164" spans="2:65" s="12" customFormat="1" ht="11.25" x14ac:dyDescent="0.2">
      <c r="B164" s="145"/>
      <c r="D164" s="146" t="s">
        <v>144</v>
      </c>
      <c r="E164" s="147" t="s">
        <v>18</v>
      </c>
      <c r="F164" s="148" t="s">
        <v>165</v>
      </c>
      <c r="H164" s="147" t="s">
        <v>18</v>
      </c>
      <c r="I164" s="149"/>
      <c r="L164" s="145"/>
      <c r="M164" s="150"/>
      <c r="T164" s="151"/>
      <c r="AT164" s="147" t="s">
        <v>144</v>
      </c>
      <c r="AU164" s="147" t="s">
        <v>81</v>
      </c>
      <c r="AV164" s="12" t="s">
        <v>79</v>
      </c>
      <c r="AW164" s="12" t="s">
        <v>32</v>
      </c>
      <c r="AX164" s="12" t="s">
        <v>71</v>
      </c>
      <c r="AY164" s="147" t="s">
        <v>133</v>
      </c>
    </row>
    <row r="165" spans="2:65" s="13" customFormat="1" ht="11.25" x14ac:dyDescent="0.2">
      <c r="B165" s="152"/>
      <c r="D165" s="146" t="s">
        <v>144</v>
      </c>
      <c r="E165" s="153" t="s">
        <v>18</v>
      </c>
      <c r="F165" s="154" t="s">
        <v>213</v>
      </c>
      <c r="H165" s="155">
        <v>4.8</v>
      </c>
      <c r="I165" s="156"/>
      <c r="L165" s="152"/>
      <c r="M165" s="157"/>
      <c r="T165" s="158"/>
      <c r="AT165" s="153" t="s">
        <v>144</v>
      </c>
      <c r="AU165" s="153" t="s">
        <v>81</v>
      </c>
      <c r="AV165" s="13" t="s">
        <v>81</v>
      </c>
      <c r="AW165" s="13" t="s">
        <v>32</v>
      </c>
      <c r="AX165" s="13" t="s">
        <v>71</v>
      </c>
      <c r="AY165" s="153" t="s">
        <v>133</v>
      </c>
    </row>
    <row r="166" spans="2:65" s="12" customFormat="1" ht="11.25" x14ac:dyDescent="0.2">
      <c r="B166" s="145"/>
      <c r="D166" s="146" t="s">
        <v>144</v>
      </c>
      <c r="E166" s="147" t="s">
        <v>18</v>
      </c>
      <c r="F166" s="148" t="s">
        <v>204</v>
      </c>
      <c r="H166" s="147" t="s">
        <v>18</v>
      </c>
      <c r="I166" s="149"/>
      <c r="L166" s="145"/>
      <c r="M166" s="150"/>
      <c r="T166" s="151"/>
      <c r="AT166" s="147" t="s">
        <v>144</v>
      </c>
      <c r="AU166" s="147" t="s">
        <v>81</v>
      </c>
      <c r="AV166" s="12" t="s">
        <v>79</v>
      </c>
      <c r="AW166" s="12" t="s">
        <v>32</v>
      </c>
      <c r="AX166" s="12" t="s">
        <v>71</v>
      </c>
      <c r="AY166" s="147" t="s">
        <v>133</v>
      </c>
    </row>
    <row r="167" spans="2:65" s="13" customFormat="1" ht="11.25" x14ac:dyDescent="0.2">
      <c r="B167" s="152"/>
      <c r="D167" s="146" t="s">
        <v>144</v>
      </c>
      <c r="E167" s="153" t="s">
        <v>18</v>
      </c>
      <c r="F167" s="154" t="s">
        <v>205</v>
      </c>
      <c r="H167" s="155">
        <v>11.4</v>
      </c>
      <c r="I167" s="156"/>
      <c r="L167" s="152"/>
      <c r="M167" s="157"/>
      <c r="T167" s="158"/>
      <c r="AT167" s="153" t="s">
        <v>144</v>
      </c>
      <c r="AU167" s="153" t="s">
        <v>81</v>
      </c>
      <c r="AV167" s="13" t="s">
        <v>81</v>
      </c>
      <c r="AW167" s="13" t="s">
        <v>32</v>
      </c>
      <c r="AX167" s="13" t="s">
        <v>71</v>
      </c>
      <c r="AY167" s="153" t="s">
        <v>133</v>
      </c>
    </row>
    <row r="168" spans="2:65" s="14" customFormat="1" ht="11.25" x14ac:dyDescent="0.2">
      <c r="B168" s="159"/>
      <c r="D168" s="146" t="s">
        <v>144</v>
      </c>
      <c r="E168" s="160" t="s">
        <v>18</v>
      </c>
      <c r="F168" s="161" t="s">
        <v>147</v>
      </c>
      <c r="H168" s="162">
        <v>26.6</v>
      </c>
      <c r="I168" s="163"/>
      <c r="L168" s="159"/>
      <c r="M168" s="164"/>
      <c r="T168" s="165"/>
      <c r="AT168" s="160" t="s">
        <v>144</v>
      </c>
      <c r="AU168" s="160" t="s">
        <v>81</v>
      </c>
      <c r="AV168" s="14" t="s">
        <v>140</v>
      </c>
      <c r="AW168" s="14" t="s">
        <v>32</v>
      </c>
      <c r="AX168" s="14" t="s">
        <v>79</v>
      </c>
      <c r="AY168" s="160" t="s">
        <v>133</v>
      </c>
    </row>
    <row r="169" spans="2:65" s="1" customFormat="1" ht="24.2" customHeight="1" x14ac:dyDescent="0.2">
      <c r="B169" s="33"/>
      <c r="C169" s="128" t="s">
        <v>177</v>
      </c>
      <c r="D169" s="128" t="s">
        <v>135</v>
      </c>
      <c r="E169" s="129" t="s">
        <v>214</v>
      </c>
      <c r="F169" s="130" t="s">
        <v>215</v>
      </c>
      <c r="G169" s="131" t="s">
        <v>152</v>
      </c>
      <c r="H169" s="132">
        <v>3</v>
      </c>
      <c r="I169" s="133"/>
      <c r="J169" s="134">
        <f>ROUND(I169*H169,2)</f>
        <v>0</v>
      </c>
      <c r="K169" s="130" t="s">
        <v>139</v>
      </c>
      <c r="L169" s="33"/>
      <c r="M169" s="135" t="s">
        <v>18</v>
      </c>
      <c r="N169" s="136" t="s">
        <v>42</v>
      </c>
      <c r="P169" s="137">
        <f>O169*H169</f>
        <v>0</v>
      </c>
      <c r="Q169" s="137">
        <v>4.1529999999999997E-2</v>
      </c>
      <c r="R169" s="137">
        <f>Q169*H169</f>
        <v>0.12458999999999999</v>
      </c>
      <c r="S169" s="137">
        <v>0</v>
      </c>
      <c r="T169" s="138">
        <f>S169*H169</f>
        <v>0</v>
      </c>
      <c r="AR169" s="139" t="s">
        <v>140</v>
      </c>
      <c r="AT169" s="139" t="s">
        <v>135</v>
      </c>
      <c r="AU169" s="139" t="s">
        <v>81</v>
      </c>
      <c r="AY169" s="18" t="s">
        <v>133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79</v>
      </c>
      <c r="BK169" s="140">
        <f>ROUND(I169*H169,2)</f>
        <v>0</v>
      </c>
      <c r="BL169" s="18" t="s">
        <v>140</v>
      </c>
      <c r="BM169" s="139" t="s">
        <v>216</v>
      </c>
    </row>
    <row r="170" spans="2:65" s="1" customFormat="1" ht="11.25" x14ac:dyDescent="0.2">
      <c r="B170" s="33"/>
      <c r="D170" s="141" t="s">
        <v>142</v>
      </c>
      <c r="F170" s="142" t="s">
        <v>217</v>
      </c>
      <c r="I170" s="143"/>
      <c r="L170" s="33"/>
      <c r="M170" s="144"/>
      <c r="T170" s="54"/>
      <c r="AT170" s="18" t="s">
        <v>142</v>
      </c>
      <c r="AU170" s="18" t="s">
        <v>81</v>
      </c>
    </row>
    <row r="171" spans="2:65" s="12" customFormat="1" ht="11.25" x14ac:dyDescent="0.2">
      <c r="B171" s="145"/>
      <c r="D171" s="146" t="s">
        <v>144</v>
      </c>
      <c r="E171" s="147" t="s">
        <v>18</v>
      </c>
      <c r="F171" s="148" t="s">
        <v>173</v>
      </c>
      <c r="H171" s="147" t="s">
        <v>18</v>
      </c>
      <c r="I171" s="149"/>
      <c r="L171" s="145"/>
      <c r="M171" s="150"/>
      <c r="T171" s="151"/>
      <c r="AT171" s="147" t="s">
        <v>144</v>
      </c>
      <c r="AU171" s="147" t="s">
        <v>81</v>
      </c>
      <c r="AV171" s="12" t="s">
        <v>79</v>
      </c>
      <c r="AW171" s="12" t="s">
        <v>32</v>
      </c>
      <c r="AX171" s="12" t="s">
        <v>71</v>
      </c>
      <c r="AY171" s="147" t="s">
        <v>133</v>
      </c>
    </row>
    <row r="172" spans="2:65" s="12" customFormat="1" ht="11.25" x14ac:dyDescent="0.2">
      <c r="B172" s="145"/>
      <c r="D172" s="146" t="s">
        <v>144</v>
      </c>
      <c r="E172" s="147" t="s">
        <v>18</v>
      </c>
      <c r="F172" s="148" t="s">
        <v>218</v>
      </c>
      <c r="H172" s="147" t="s">
        <v>18</v>
      </c>
      <c r="I172" s="149"/>
      <c r="L172" s="145"/>
      <c r="M172" s="150"/>
      <c r="T172" s="151"/>
      <c r="AT172" s="147" t="s">
        <v>144</v>
      </c>
      <c r="AU172" s="147" t="s">
        <v>81</v>
      </c>
      <c r="AV172" s="12" t="s">
        <v>79</v>
      </c>
      <c r="AW172" s="12" t="s">
        <v>32</v>
      </c>
      <c r="AX172" s="12" t="s">
        <v>71</v>
      </c>
      <c r="AY172" s="147" t="s">
        <v>133</v>
      </c>
    </row>
    <row r="173" spans="2:65" s="13" customFormat="1" ht="11.25" x14ac:dyDescent="0.2">
      <c r="B173" s="152"/>
      <c r="D173" s="146" t="s">
        <v>144</v>
      </c>
      <c r="E173" s="153" t="s">
        <v>18</v>
      </c>
      <c r="F173" s="154" t="s">
        <v>219</v>
      </c>
      <c r="H173" s="155">
        <v>3</v>
      </c>
      <c r="I173" s="156"/>
      <c r="L173" s="152"/>
      <c r="M173" s="157"/>
      <c r="T173" s="158"/>
      <c r="AT173" s="153" t="s">
        <v>144</v>
      </c>
      <c r="AU173" s="153" t="s">
        <v>81</v>
      </c>
      <c r="AV173" s="13" t="s">
        <v>81</v>
      </c>
      <c r="AW173" s="13" t="s">
        <v>32</v>
      </c>
      <c r="AX173" s="13" t="s">
        <v>71</v>
      </c>
      <c r="AY173" s="153" t="s">
        <v>133</v>
      </c>
    </row>
    <row r="174" spans="2:65" s="14" customFormat="1" ht="11.25" x14ac:dyDescent="0.2">
      <c r="B174" s="159"/>
      <c r="D174" s="146" t="s">
        <v>144</v>
      </c>
      <c r="E174" s="160" t="s">
        <v>18</v>
      </c>
      <c r="F174" s="161" t="s">
        <v>147</v>
      </c>
      <c r="H174" s="162">
        <v>3</v>
      </c>
      <c r="I174" s="163"/>
      <c r="L174" s="159"/>
      <c r="M174" s="164"/>
      <c r="T174" s="165"/>
      <c r="AT174" s="160" t="s">
        <v>144</v>
      </c>
      <c r="AU174" s="160" t="s">
        <v>81</v>
      </c>
      <c r="AV174" s="14" t="s">
        <v>140</v>
      </c>
      <c r="AW174" s="14" t="s">
        <v>32</v>
      </c>
      <c r="AX174" s="14" t="s">
        <v>79</v>
      </c>
      <c r="AY174" s="160" t="s">
        <v>133</v>
      </c>
    </row>
    <row r="175" spans="2:65" s="1" customFormat="1" ht="37.9" customHeight="1" x14ac:dyDescent="0.2">
      <c r="B175" s="33"/>
      <c r="C175" s="128" t="s">
        <v>220</v>
      </c>
      <c r="D175" s="128" t="s">
        <v>135</v>
      </c>
      <c r="E175" s="129" t="s">
        <v>221</v>
      </c>
      <c r="F175" s="130" t="s">
        <v>222</v>
      </c>
      <c r="G175" s="131" t="s">
        <v>188</v>
      </c>
      <c r="H175" s="132">
        <v>50</v>
      </c>
      <c r="I175" s="133"/>
      <c r="J175" s="134">
        <f>ROUND(I175*H175,2)</f>
        <v>0</v>
      </c>
      <c r="K175" s="130" t="s">
        <v>189</v>
      </c>
      <c r="L175" s="33"/>
      <c r="M175" s="135" t="s">
        <v>18</v>
      </c>
      <c r="N175" s="136" t="s">
        <v>42</v>
      </c>
      <c r="P175" s="137">
        <f>O175*H175</f>
        <v>0</v>
      </c>
      <c r="Q175" s="137">
        <v>4.3799999999999999E-2</v>
      </c>
      <c r="R175" s="137">
        <f>Q175*H175</f>
        <v>2.19</v>
      </c>
      <c r="S175" s="137">
        <v>0</v>
      </c>
      <c r="T175" s="138">
        <f>S175*H175</f>
        <v>0</v>
      </c>
      <c r="AR175" s="139" t="s">
        <v>140</v>
      </c>
      <c r="AT175" s="139" t="s">
        <v>135</v>
      </c>
      <c r="AU175" s="139" t="s">
        <v>81</v>
      </c>
      <c r="AY175" s="18" t="s">
        <v>133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140</v>
      </c>
      <c r="BM175" s="139" t="s">
        <v>223</v>
      </c>
    </row>
    <row r="176" spans="2:65" s="1" customFormat="1" ht="11.25" x14ac:dyDescent="0.2">
      <c r="B176" s="33"/>
      <c r="D176" s="141" t="s">
        <v>142</v>
      </c>
      <c r="F176" s="142" t="s">
        <v>224</v>
      </c>
      <c r="I176" s="143"/>
      <c r="L176" s="33"/>
      <c r="M176" s="144"/>
      <c r="T176" s="54"/>
      <c r="AT176" s="18" t="s">
        <v>142</v>
      </c>
      <c r="AU176" s="18" t="s">
        <v>81</v>
      </c>
    </row>
    <row r="177" spans="2:65" s="12" customFormat="1" ht="11.25" x14ac:dyDescent="0.2">
      <c r="B177" s="145"/>
      <c r="D177" s="146" t="s">
        <v>144</v>
      </c>
      <c r="E177" s="147" t="s">
        <v>18</v>
      </c>
      <c r="F177" s="148" t="s">
        <v>192</v>
      </c>
      <c r="H177" s="147" t="s">
        <v>18</v>
      </c>
      <c r="I177" s="149"/>
      <c r="L177" s="145"/>
      <c r="M177" s="150"/>
      <c r="T177" s="151"/>
      <c r="AT177" s="147" t="s">
        <v>144</v>
      </c>
      <c r="AU177" s="147" t="s">
        <v>81</v>
      </c>
      <c r="AV177" s="12" t="s">
        <v>79</v>
      </c>
      <c r="AW177" s="12" t="s">
        <v>32</v>
      </c>
      <c r="AX177" s="12" t="s">
        <v>71</v>
      </c>
      <c r="AY177" s="147" t="s">
        <v>133</v>
      </c>
    </row>
    <row r="178" spans="2:65" s="13" customFormat="1" ht="11.25" x14ac:dyDescent="0.2">
      <c r="B178" s="152"/>
      <c r="D178" s="146" t="s">
        <v>144</v>
      </c>
      <c r="E178" s="153" t="s">
        <v>18</v>
      </c>
      <c r="F178" s="154" t="s">
        <v>225</v>
      </c>
      <c r="H178" s="155">
        <v>50</v>
      </c>
      <c r="I178" s="156"/>
      <c r="L178" s="152"/>
      <c r="M178" s="157"/>
      <c r="T178" s="158"/>
      <c r="AT178" s="153" t="s">
        <v>144</v>
      </c>
      <c r="AU178" s="153" t="s">
        <v>81</v>
      </c>
      <c r="AV178" s="13" t="s">
        <v>81</v>
      </c>
      <c r="AW178" s="13" t="s">
        <v>32</v>
      </c>
      <c r="AX178" s="13" t="s">
        <v>71</v>
      </c>
      <c r="AY178" s="153" t="s">
        <v>133</v>
      </c>
    </row>
    <row r="179" spans="2:65" s="14" customFormat="1" ht="11.25" x14ac:dyDescent="0.2">
      <c r="B179" s="159"/>
      <c r="D179" s="146" t="s">
        <v>144</v>
      </c>
      <c r="E179" s="160" t="s">
        <v>18</v>
      </c>
      <c r="F179" s="161" t="s">
        <v>147</v>
      </c>
      <c r="H179" s="162">
        <v>50</v>
      </c>
      <c r="I179" s="163"/>
      <c r="L179" s="159"/>
      <c r="M179" s="164"/>
      <c r="T179" s="165"/>
      <c r="AT179" s="160" t="s">
        <v>144</v>
      </c>
      <c r="AU179" s="160" t="s">
        <v>81</v>
      </c>
      <c r="AV179" s="14" t="s">
        <v>140</v>
      </c>
      <c r="AW179" s="14" t="s">
        <v>32</v>
      </c>
      <c r="AX179" s="14" t="s">
        <v>79</v>
      </c>
      <c r="AY179" s="160" t="s">
        <v>133</v>
      </c>
    </row>
    <row r="180" spans="2:65" s="1" customFormat="1" ht="24.2" customHeight="1" x14ac:dyDescent="0.2">
      <c r="B180" s="33"/>
      <c r="C180" s="128" t="s">
        <v>175</v>
      </c>
      <c r="D180" s="128" t="s">
        <v>135</v>
      </c>
      <c r="E180" s="129" t="s">
        <v>226</v>
      </c>
      <c r="F180" s="130" t="s">
        <v>227</v>
      </c>
      <c r="G180" s="131" t="s">
        <v>152</v>
      </c>
      <c r="H180" s="132">
        <v>52.274000000000001</v>
      </c>
      <c r="I180" s="133"/>
      <c r="J180" s="134">
        <f>ROUND(I180*H180,2)</f>
        <v>0</v>
      </c>
      <c r="K180" s="130" t="s">
        <v>139</v>
      </c>
      <c r="L180" s="33"/>
      <c r="M180" s="135" t="s">
        <v>18</v>
      </c>
      <c r="N180" s="136" t="s">
        <v>42</v>
      </c>
      <c r="P180" s="137">
        <f>O180*H180</f>
        <v>0</v>
      </c>
      <c r="Q180" s="137">
        <v>3.3579999999999999E-2</v>
      </c>
      <c r="R180" s="137">
        <f>Q180*H180</f>
        <v>1.75536092</v>
      </c>
      <c r="S180" s="137">
        <v>0</v>
      </c>
      <c r="T180" s="138">
        <f>S180*H180</f>
        <v>0</v>
      </c>
      <c r="AR180" s="139" t="s">
        <v>140</v>
      </c>
      <c r="AT180" s="139" t="s">
        <v>135</v>
      </c>
      <c r="AU180" s="139" t="s">
        <v>81</v>
      </c>
      <c r="AY180" s="18" t="s">
        <v>133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79</v>
      </c>
      <c r="BK180" s="140">
        <f>ROUND(I180*H180,2)</f>
        <v>0</v>
      </c>
      <c r="BL180" s="18" t="s">
        <v>140</v>
      </c>
      <c r="BM180" s="139" t="s">
        <v>228</v>
      </c>
    </row>
    <row r="181" spans="2:65" s="1" customFormat="1" ht="11.25" x14ac:dyDescent="0.2">
      <c r="B181" s="33"/>
      <c r="D181" s="141" t="s">
        <v>142</v>
      </c>
      <c r="F181" s="142" t="s">
        <v>229</v>
      </c>
      <c r="I181" s="143"/>
      <c r="L181" s="33"/>
      <c r="M181" s="144"/>
      <c r="T181" s="54"/>
      <c r="AT181" s="18" t="s">
        <v>142</v>
      </c>
      <c r="AU181" s="18" t="s">
        <v>81</v>
      </c>
    </row>
    <row r="182" spans="2:65" s="12" customFormat="1" ht="11.25" x14ac:dyDescent="0.2">
      <c r="B182" s="145"/>
      <c r="D182" s="146" t="s">
        <v>144</v>
      </c>
      <c r="E182" s="147" t="s">
        <v>18</v>
      </c>
      <c r="F182" s="148" t="s">
        <v>230</v>
      </c>
      <c r="H182" s="147" t="s">
        <v>18</v>
      </c>
      <c r="I182" s="149"/>
      <c r="L182" s="145"/>
      <c r="M182" s="150"/>
      <c r="T182" s="151"/>
      <c r="AT182" s="147" t="s">
        <v>144</v>
      </c>
      <c r="AU182" s="147" t="s">
        <v>81</v>
      </c>
      <c r="AV182" s="12" t="s">
        <v>79</v>
      </c>
      <c r="AW182" s="12" t="s">
        <v>32</v>
      </c>
      <c r="AX182" s="12" t="s">
        <v>71</v>
      </c>
      <c r="AY182" s="147" t="s">
        <v>133</v>
      </c>
    </row>
    <row r="183" spans="2:65" s="13" customFormat="1" ht="11.25" x14ac:dyDescent="0.2">
      <c r="B183" s="152"/>
      <c r="D183" s="146" t="s">
        <v>144</v>
      </c>
      <c r="E183" s="153" t="s">
        <v>18</v>
      </c>
      <c r="F183" s="154" t="s">
        <v>231</v>
      </c>
      <c r="H183" s="155">
        <v>1.6319999999999999</v>
      </c>
      <c r="I183" s="156"/>
      <c r="L183" s="152"/>
      <c r="M183" s="157"/>
      <c r="T183" s="158"/>
      <c r="AT183" s="153" t="s">
        <v>144</v>
      </c>
      <c r="AU183" s="153" t="s">
        <v>81</v>
      </c>
      <c r="AV183" s="13" t="s">
        <v>81</v>
      </c>
      <c r="AW183" s="13" t="s">
        <v>32</v>
      </c>
      <c r="AX183" s="13" t="s">
        <v>71</v>
      </c>
      <c r="AY183" s="153" t="s">
        <v>133</v>
      </c>
    </row>
    <row r="184" spans="2:65" s="12" customFormat="1" ht="11.25" x14ac:dyDescent="0.2">
      <c r="B184" s="145"/>
      <c r="D184" s="146" t="s">
        <v>144</v>
      </c>
      <c r="E184" s="147" t="s">
        <v>18</v>
      </c>
      <c r="F184" s="148" t="s">
        <v>232</v>
      </c>
      <c r="H184" s="147" t="s">
        <v>18</v>
      </c>
      <c r="I184" s="149"/>
      <c r="L184" s="145"/>
      <c r="M184" s="150"/>
      <c r="T184" s="151"/>
      <c r="AT184" s="147" t="s">
        <v>144</v>
      </c>
      <c r="AU184" s="147" t="s">
        <v>81</v>
      </c>
      <c r="AV184" s="12" t="s">
        <v>79</v>
      </c>
      <c r="AW184" s="12" t="s">
        <v>32</v>
      </c>
      <c r="AX184" s="12" t="s">
        <v>71</v>
      </c>
      <c r="AY184" s="147" t="s">
        <v>133</v>
      </c>
    </row>
    <row r="185" spans="2:65" s="12" customFormat="1" ht="11.25" x14ac:dyDescent="0.2">
      <c r="B185" s="145"/>
      <c r="D185" s="146" t="s">
        <v>144</v>
      </c>
      <c r="E185" s="147" t="s">
        <v>18</v>
      </c>
      <c r="F185" s="148" t="s">
        <v>161</v>
      </c>
      <c r="H185" s="147" t="s">
        <v>18</v>
      </c>
      <c r="I185" s="149"/>
      <c r="L185" s="145"/>
      <c r="M185" s="150"/>
      <c r="T185" s="151"/>
      <c r="AT185" s="147" t="s">
        <v>144</v>
      </c>
      <c r="AU185" s="147" t="s">
        <v>81</v>
      </c>
      <c r="AV185" s="12" t="s">
        <v>79</v>
      </c>
      <c r="AW185" s="12" t="s">
        <v>32</v>
      </c>
      <c r="AX185" s="12" t="s">
        <v>71</v>
      </c>
      <c r="AY185" s="147" t="s">
        <v>133</v>
      </c>
    </row>
    <row r="186" spans="2:65" s="13" customFormat="1" ht="11.25" x14ac:dyDescent="0.2">
      <c r="B186" s="152"/>
      <c r="D186" s="146" t="s">
        <v>144</v>
      </c>
      <c r="E186" s="153" t="s">
        <v>18</v>
      </c>
      <c r="F186" s="154" t="s">
        <v>233</v>
      </c>
      <c r="H186" s="155">
        <v>4.24</v>
      </c>
      <c r="I186" s="156"/>
      <c r="L186" s="152"/>
      <c r="M186" s="157"/>
      <c r="T186" s="158"/>
      <c r="AT186" s="153" t="s">
        <v>144</v>
      </c>
      <c r="AU186" s="153" t="s">
        <v>81</v>
      </c>
      <c r="AV186" s="13" t="s">
        <v>81</v>
      </c>
      <c r="AW186" s="13" t="s">
        <v>32</v>
      </c>
      <c r="AX186" s="13" t="s">
        <v>71</v>
      </c>
      <c r="AY186" s="153" t="s">
        <v>133</v>
      </c>
    </row>
    <row r="187" spans="2:65" s="12" customFormat="1" ht="11.25" x14ac:dyDescent="0.2">
      <c r="B187" s="145"/>
      <c r="D187" s="146" t="s">
        <v>144</v>
      </c>
      <c r="E187" s="147" t="s">
        <v>18</v>
      </c>
      <c r="F187" s="148" t="s">
        <v>163</v>
      </c>
      <c r="H187" s="147" t="s">
        <v>18</v>
      </c>
      <c r="I187" s="149"/>
      <c r="L187" s="145"/>
      <c r="M187" s="150"/>
      <c r="T187" s="151"/>
      <c r="AT187" s="147" t="s">
        <v>144</v>
      </c>
      <c r="AU187" s="147" t="s">
        <v>81</v>
      </c>
      <c r="AV187" s="12" t="s">
        <v>79</v>
      </c>
      <c r="AW187" s="12" t="s">
        <v>32</v>
      </c>
      <c r="AX187" s="12" t="s">
        <v>71</v>
      </c>
      <c r="AY187" s="147" t="s">
        <v>133</v>
      </c>
    </row>
    <row r="188" spans="2:65" s="13" customFormat="1" ht="11.25" x14ac:dyDescent="0.2">
      <c r="B188" s="152"/>
      <c r="D188" s="146" t="s">
        <v>144</v>
      </c>
      <c r="E188" s="153" t="s">
        <v>18</v>
      </c>
      <c r="F188" s="154" t="s">
        <v>234</v>
      </c>
      <c r="H188" s="155">
        <v>10.24</v>
      </c>
      <c r="I188" s="156"/>
      <c r="L188" s="152"/>
      <c r="M188" s="157"/>
      <c r="T188" s="158"/>
      <c r="AT188" s="153" t="s">
        <v>144</v>
      </c>
      <c r="AU188" s="153" t="s">
        <v>81</v>
      </c>
      <c r="AV188" s="13" t="s">
        <v>81</v>
      </c>
      <c r="AW188" s="13" t="s">
        <v>32</v>
      </c>
      <c r="AX188" s="13" t="s">
        <v>71</v>
      </c>
      <c r="AY188" s="153" t="s">
        <v>133</v>
      </c>
    </row>
    <row r="189" spans="2:65" s="12" customFormat="1" ht="11.25" x14ac:dyDescent="0.2">
      <c r="B189" s="145"/>
      <c r="D189" s="146" t="s">
        <v>144</v>
      </c>
      <c r="E189" s="147" t="s">
        <v>18</v>
      </c>
      <c r="F189" s="148" t="s">
        <v>165</v>
      </c>
      <c r="H189" s="147" t="s">
        <v>18</v>
      </c>
      <c r="I189" s="149"/>
      <c r="L189" s="145"/>
      <c r="M189" s="150"/>
      <c r="T189" s="151"/>
      <c r="AT189" s="147" t="s">
        <v>144</v>
      </c>
      <c r="AU189" s="147" t="s">
        <v>81</v>
      </c>
      <c r="AV189" s="12" t="s">
        <v>79</v>
      </c>
      <c r="AW189" s="12" t="s">
        <v>32</v>
      </c>
      <c r="AX189" s="12" t="s">
        <v>71</v>
      </c>
      <c r="AY189" s="147" t="s">
        <v>133</v>
      </c>
    </row>
    <row r="190" spans="2:65" s="13" customFormat="1" ht="11.25" x14ac:dyDescent="0.2">
      <c r="B190" s="152"/>
      <c r="D190" s="146" t="s">
        <v>144</v>
      </c>
      <c r="E190" s="153" t="s">
        <v>18</v>
      </c>
      <c r="F190" s="154" t="s">
        <v>235</v>
      </c>
      <c r="H190" s="155">
        <v>9.2799999999999994</v>
      </c>
      <c r="I190" s="156"/>
      <c r="L190" s="152"/>
      <c r="M190" s="157"/>
      <c r="T190" s="158"/>
      <c r="AT190" s="153" t="s">
        <v>144</v>
      </c>
      <c r="AU190" s="153" t="s">
        <v>81</v>
      </c>
      <c r="AV190" s="13" t="s">
        <v>81</v>
      </c>
      <c r="AW190" s="13" t="s">
        <v>32</v>
      </c>
      <c r="AX190" s="13" t="s">
        <v>71</v>
      </c>
      <c r="AY190" s="153" t="s">
        <v>133</v>
      </c>
    </row>
    <row r="191" spans="2:65" s="12" customFormat="1" ht="11.25" x14ac:dyDescent="0.2">
      <c r="B191" s="145"/>
      <c r="D191" s="146" t="s">
        <v>144</v>
      </c>
      <c r="E191" s="147" t="s">
        <v>18</v>
      </c>
      <c r="F191" s="148" t="s">
        <v>236</v>
      </c>
      <c r="H191" s="147" t="s">
        <v>18</v>
      </c>
      <c r="I191" s="149"/>
      <c r="L191" s="145"/>
      <c r="M191" s="150"/>
      <c r="T191" s="151"/>
      <c r="AT191" s="147" t="s">
        <v>144</v>
      </c>
      <c r="AU191" s="147" t="s">
        <v>81</v>
      </c>
      <c r="AV191" s="12" t="s">
        <v>79</v>
      </c>
      <c r="AW191" s="12" t="s">
        <v>32</v>
      </c>
      <c r="AX191" s="12" t="s">
        <v>71</v>
      </c>
      <c r="AY191" s="147" t="s">
        <v>133</v>
      </c>
    </row>
    <row r="192" spans="2:65" s="12" customFormat="1" ht="11.25" x14ac:dyDescent="0.2">
      <c r="B192" s="145"/>
      <c r="D192" s="146" t="s">
        <v>144</v>
      </c>
      <c r="E192" s="147" t="s">
        <v>18</v>
      </c>
      <c r="F192" s="148" t="s">
        <v>237</v>
      </c>
      <c r="H192" s="147" t="s">
        <v>18</v>
      </c>
      <c r="I192" s="149"/>
      <c r="L192" s="145"/>
      <c r="M192" s="150"/>
      <c r="T192" s="151"/>
      <c r="AT192" s="147" t="s">
        <v>144</v>
      </c>
      <c r="AU192" s="147" t="s">
        <v>81</v>
      </c>
      <c r="AV192" s="12" t="s">
        <v>79</v>
      </c>
      <c r="AW192" s="12" t="s">
        <v>32</v>
      </c>
      <c r="AX192" s="12" t="s">
        <v>71</v>
      </c>
      <c r="AY192" s="147" t="s">
        <v>133</v>
      </c>
    </row>
    <row r="193" spans="2:51" s="13" customFormat="1" ht="11.25" x14ac:dyDescent="0.2">
      <c r="B193" s="152"/>
      <c r="D193" s="146" t="s">
        <v>144</v>
      </c>
      <c r="E193" s="153" t="s">
        <v>18</v>
      </c>
      <c r="F193" s="154" t="s">
        <v>238</v>
      </c>
      <c r="H193" s="155">
        <v>6.8</v>
      </c>
      <c r="I193" s="156"/>
      <c r="L193" s="152"/>
      <c r="M193" s="157"/>
      <c r="T193" s="158"/>
      <c r="AT193" s="153" t="s">
        <v>144</v>
      </c>
      <c r="AU193" s="153" t="s">
        <v>81</v>
      </c>
      <c r="AV193" s="13" t="s">
        <v>81</v>
      </c>
      <c r="AW193" s="13" t="s">
        <v>32</v>
      </c>
      <c r="AX193" s="13" t="s">
        <v>71</v>
      </c>
      <c r="AY193" s="153" t="s">
        <v>133</v>
      </c>
    </row>
    <row r="194" spans="2:51" s="12" customFormat="1" ht="11.25" x14ac:dyDescent="0.2">
      <c r="B194" s="145"/>
      <c r="D194" s="146" t="s">
        <v>144</v>
      </c>
      <c r="E194" s="147" t="s">
        <v>18</v>
      </c>
      <c r="F194" s="148" t="s">
        <v>239</v>
      </c>
      <c r="H194" s="147" t="s">
        <v>18</v>
      </c>
      <c r="I194" s="149"/>
      <c r="L194" s="145"/>
      <c r="M194" s="150"/>
      <c r="T194" s="151"/>
      <c r="AT194" s="147" t="s">
        <v>144</v>
      </c>
      <c r="AU194" s="147" t="s">
        <v>81</v>
      </c>
      <c r="AV194" s="12" t="s">
        <v>79</v>
      </c>
      <c r="AW194" s="12" t="s">
        <v>32</v>
      </c>
      <c r="AX194" s="12" t="s">
        <v>71</v>
      </c>
      <c r="AY194" s="147" t="s">
        <v>133</v>
      </c>
    </row>
    <row r="195" spans="2:51" s="13" customFormat="1" ht="11.25" x14ac:dyDescent="0.2">
      <c r="B195" s="152"/>
      <c r="D195" s="146" t="s">
        <v>144</v>
      </c>
      <c r="E195" s="153" t="s">
        <v>18</v>
      </c>
      <c r="F195" s="154" t="s">
        <v>240</v>
      </c>
      <c r="H195" s="155">
        <v>6.9</v>
      </c>
      <c r="I195" s="156"/>
      <c r="L195" s="152"/>
      <c r="M195" s="157"/>
      <c r="T195" s="158"/>
      <c r="AT195" s="153" t="s">
        <v>144</v>
      </c>
      <c r="AU195" s="153" t="s">
        <v>81</v>
      </c>
      <c r="AV195" s="13" t="s">
        <v>81</v>
      </c>
      <c r="AW195" s="13" t="s">
        <v>32</v>
      </c>
      <c r="AX195" s="13" t="s">
        <v>71</v>
      </c>
      <c r="AY195" s="153" t="s">
        <v>133</v>
      </c>
    </row>
    <row r="196" spans="2:51" s="12" customFormat="1" ht="11.25" x14ac:dyDescent="0.2">
      <c r="B196" s="145"/>
      <c r="D196" s="146" t="s">
        <v>144</v>
      </c>
      <c r="E196" s="147" t="s">
        <v>18</v>
      </c>
      <c r="F196" s="148" t="s">
        <v>241</v>
      </c>
      <c r="H196" s="147" t="s">
        <v>18</v>
      </c>
      <c r="I196" s="149"/>
      <c r="L196" s="145"/>
      <c r="M196" s="150"/>
      <c r="T196" s="151"/>
      <c r="AT196" s="147" t="s">
        <v>144</v>
      </c>
      <c r="AU196" s="147" t="s">
        <v>81</v>
      </c>
      <c r="AV196" s="12" t="s">
        <v>79</v>
      </c>
      <c r="AW196" s="12" t="s">
        <v>32</v>
      </c>
      <c r="AX196" s="12" t="s">
        <v>71</v>
      </c>
      <c r="AY196" s="147" t="s">
        <v>133</v>
      </c>
    </row>
    <row r="197" spans="2:51" s="12" customFormat="1" ht="11.25" x14ac:dyDescent="0.2">
      <c r="B197" s="145"/>
      <c r="D197" s="146" t="s">
        <v>144</v>
      </c>
      <c r="E197" s="147" t="s">
        <v>18</v>
      </c>
      <c r="F197" s="148" t="s">
        <v>242</v>
      </c>
      <c r="H197" s="147" t="s">
        <v>18</v>
      </c>
      <c r="I197" s="149"/>
      <c r="L197" s="145"/>
      <c r="M197" s="150"/>
      <c r="T197" s="151"/>
      <c r="AT197" s="147" t="s">
        <v>144</v>
      </c>
      <c r="AU197" s="147" t="s">
        <v>81</v>
      </c>
      <c r="AV197" s="12" t="s">
        <v>79</v>
      </c>
      <c r="AW197" s="12" t="s">
        <v>32</v>
      </c>
      <c r="AX197" s="12" t="s">
        <v>71</v>
      </c>
      <c r="AY197" s="147" t="s">
        <v>133</v>
      </c>
    </row>
    <row r="198" spans="2:51" s="13" customFormat="1" ht="11.25" x14ac:dyDescent="0.2">
      <c r="B198" s="152"/>
      <c r="D198" s="146" t="s">
        <v>144</v>
      </c>
      <c r="E198" s="153" t="s">
        <v>18</v>
      </c>
      <c r="F198" s="154" t="s">
        <v>243</v>
      </c>
      <c r="H198" s="155">
        <v>0.436</v>
      </c>
      <c r="I198" s="156"/>
      <c r="L198" s="152"/>
      <c r="M198" s="157"/>
      <c r="T198" s="158"/>
      <c r="AT198" s="153" t="s">
        <v>144</v>
      </c>
      <c r="AU198" s="153" t="s">
        <v>81</v>
      </c>
      <c r="AV198" s="13" t="s">
        <v>81</v>
      </c>
      <c r="AW198" s="13" t="s">
        <v>32</v>
      </c>
      <c r="AX198" s="13" t="s">
        <v>71</v>
      </c>
      <c r="AY198" s="153" t="s">
        <v>133</v>
      </c>
    </row>
    <row r="199" spans="2:51" s="12" customFormat="1" ht="11.25" x14ac:dyDescent="0.2">
      <c r="B199" s="145"/>
      <c r="D199" s="146" t="s">
        <v>144</v>
      </c>
      <c r="E199" s="147" t="s">
        <v>18</v>
      </c>
      <c r="F199" s="148" t="s">
        <v>244</v>
      </c>
      <c r="H199" s="147" t="s">
        <v>18</v>
      </c>
      <c r="I199" s="149"/>
      <c r="L199" s="145"/>
      <c r="M199" s="150"/>
      <c r="T199" s="151"/>
      <c r="AT199" s="147" t="s">
        <v>144</v>
      </c>
      <c r="AU199" s="147" t="s">
        <v>81</v>
      </c>
      <c r="AV199" s="12" t="s">
        <v>79</v>
      </c>
      <c r="AW199" s="12" t="s">
        <v>32</v>
      </c>
      <c r="AX199" s="12" t="s">
        <v>71</v>
      </c>
      <c r="AY199" s="147" t="s">
        <v>133</v>
      </c>
    </row>
    <row r="200" spans="2:51" s="13" customFormat="1" ht="11.25" x14ac:dyDescent="0.2">
      <c r="B200" s="152"/>
      <c r="D200" s="146" t="s">
        <v>144</v>
      </c>
      <c r="E200" s="153" t="s">
        <v>18</v>
      </c>
      <c r="F200" s="154" t="s">
        <v>245</v>
      </c>
      <c r="H200" s="155">
        <v>0.42899999999999999</v>
      </c>
      <c r="I200" s="156"/>
      <c r="L200" s="152"/>
      <c r="M200" s="157"/>
      <c r="T200" s="158"/>
      <c r="AT200" s="153" t="s">
        <v>144</v>
      </c>
      <c r="AU200" s="153" t="s">
        <v>81</v>
      </c>
      <c r="AV200" s="13" t="s">
        <v>81</v>
      </c>
      <c r="AW200" s="13" t="s">
        <v>32</v>
      </c>
      <c r="AX200" s="13" t="s">
        <v>71</v>
      </c>
      <c r="AY200" s="153" t="s">
        <v>133</v>
      </c>
    </row>
    <row r="201" spans="2:51" s="12" customFormat="1" ht="11.25" x14ac:dyDescent="0.2">
      <c r="B201" s="145"/>
      <c r="D201" s="146" t="s">
        <v>144</v>
      </c>
      <c r="E201" s="147" t="s">
        <v>18</v>
      </c>
      <c r="F201" s="148" t="s">
        <v>246</v>
      </c>
      <c r="H201" s="147" t="s">
        <v>18</v>
      </c>
      <c r="I201" s="149"/>
      <c r="L201" s="145"/>
      <c r="M201" s="150"/>
      <c r="T201" s="151"/>
      <c r="AT201" s="147" t="s">
        <v>144</v>
      </c>
      <c r="AU201" s="147" t="s">
        <v>81</v>
      </c>
      <c r="AV201" s="12" t="s">
        <v>79</v>
      </c>
      <c r="AW201" s="12" t="s">
        <v>32</v>
      </c>
      <c r="AX201" s="12" t="s">
        <v>71</v>
      </c>
      <c r="AY201" s="147" t="s">
        <v>133</v>
      </c>
    </row>
    <row r="202" spans="2:51" s="13" customFormat="1" ht="11.25" x14ac:dyDescent="0.2">
      <c r="B202" s="152"/>
      <c r="D202" s="146" t="s">
        <v>144</v>
      </c>
      <c r="E202" s="153" t="s">
        <v>18</v>
      </c>
      <c r="F202" s="154" t="s">
        <v>245</v>
      </c>
      <c r="H202" s="155">
        <v>0.42899999999999999</v>
      </c>
      <c r="I202" s="156"/>
      <c r="L202" s="152"/>
      <c r="M202" s="157"/>
      <c r="T202" s="158"/>
      <c r="AT202" s="153" t="s">
        <v>144</v>
      </c>
      <c r="AU202" s="153" t="s">
        <v>81</v>
      </c>
      <c r="AV202" s="13" t="s">
        <v>81</v>
      </c>
      <c r="AW202" s="13" t="s">
        <v>32</v>
      </c>
      <c r="AX202" s="13" t="s">
        <v>71</v>
      </c>
      <c r="AY202" s="153" t="s">
        <v>133</v>
      </c>
    </row>
    <row r="203" spans="2:51" s="12" customFormat="1" ht="11.25" x14ac:dyDescent="0.2">
      <c r="B203" s="145"/>
      <c r="D203" s="146" t="s">
        <v>144</v>
      </c>
      <c r="E203" s="147" t="s">
        <v>18</v>
      </c>
      <c r="F203" s="148" t="s">
        <v>247</v>
      </c>
      <c r="H203" s="147" t="s">
        <v>18</v>
      </c>
      <c r="I203" s="149"/>
      <c r="L203" s="145"/>
      <c r="M203" s="150"/>
      <c r="T203" s="151"/>
      <c r="AT203" s="147" t="s">
        <v>144</v>
      </c>
      <c r="AU203" s="147" t="s">
        <v>81</v>
      </c>
      <c r="AV203" s="12" t="s">
        <v>79</v>
      </c>
      <c r="AW203" s="12" t="s">
        <v>32</v>
      </c>
      <c r="AX203" s="12" t="s">
        <v>71</v>
      </c>
      <c r="AY203" s="147" t="s">
        <v>133</v>
      </c>
    </row>
    <row r="204" spans="2:51" s="13" customFormat="1" ht="11.25" x14ac:dyDescent="0.2">
      <c r="B204" s="152"/>
      <c r="D204" s="146" t="s">
        <v>144</v>
      </c>
      <c r="E204" s="153" t="s">
        <v>18</v>
      </c>
      <c r="F204" s="154" t="s">
        <v>248</v>
      </c>
      <c r="H204" s="155">
        <v>0.59799999999999998</v>
      </c>
      <c r="I204" s="156"/>
      <c r="L204" s="152"/>
      <c r="M204" s="157"/>
      <c r="T204" s="158"/>
      <c r="AT204" s="153" t="s">
        <v>144</v>
      </c>
      <c r="AU204" s="153" t="s">
        <v>81</v>
      </c>
      <c r="AV204" s="13" t="s">
        <v>81</v>
      </c>
      <c r="AW204" s="13" t="s">
        <v>32</v>
      </c>
      <c r="AX204" s="13" t="s">
        <v>71</v>
      </c>
      <c r="AY204" s="153" t="s">
        <v>133</v>
      </c>
    </row>
    <row r="205" spans="2:51" s="12" customFormat="1" ht="11.25" x14ac:dyDescent="0.2">
      <c r="B205" s="145"/>
      <c r="D205" s="146" t="s">
        <v>144</v>
      </c>
      <c r="E205" s="147" t="s">
        <v>18</v>
      </c>
      <c r="F205" s="148" t="s">
        <v>249</v>
      </c>
      <c r="H205" s="147" t="s">
        <v>18</v>
      </c>
      <c r="I205" s="149"/>
      <c r="L205" s="145"/>
      <c r="M205" s="150"/>
      <c r="T205" s="151"/>
      <c r="AT205" s="147" t="s">
        <v>144</v>
      </c>
      <c r="AU205" s="147" t="s">
        <v>81</v>
      </c>
      <c r="AV205" s="12" t="s">
        <v>79</v>
      </c>
      <c r="AW205" s="12" t="s">
        <v>32</v>
      </c>
      <c r="AX205" s="12" t="s">
        <v>71</v>
      </c>
      <c r="AY205" s="147" t="s">
        <v>133</v>
      </c>
    </row>
    <row r="206" spans="2:51" s="13" customFormat="1" ht="11.25" x14ac:dyDescent="0.2">
      <c r="B206" s="152"/>
      <c r="D206" s="146" t="s">
        <v>144</v>
      </c>
      <c r="E206" s="153" t="s">
        <v>18</v>
      </c>
      <c r="F206" s="154" t="s">
        <v>250</v>
      </c>
      <c r="H206" s="155">
        <v>0.44800000000000001</v>
      </c>
      <c r="I206" s="156"/>
      <c r="L206" s="152"/>
      <c r="M206" s="157"/>
      <c r="T206" s="158"/>
      <c r="AT206" s="153" t="s">
        <v>144</v>
      </c>
      <c r="AU206" s="153" t="s">
        <v>81</v>
      </c>
      <c r="AV206" s="13" t="s">
        <v>81</v>
      </c>
      <c r="AW206" s="13" t="s">
        <v>32</v>
      </c>
      <c r="AX206" s="13" t="s">
        <v>71</v>
      </c>
      <c r="AY206" s="153" t="s">
        <v>133</v>
      </c>
    </row>
    <row r="207" spans="2:51" s="12" customFormat="1" ht="11.25" x14ac:dyDescent="0.2">
      <c r="B207" s="145"/>
      <c r="D207" s="146" t="s">
        <v>144</v>
      </c>
      <c r="E207" s="147" t="s">
        <v>18</v>
      </c>
      <c r="F207" s="148" t="s">
        <v>251</v>
      </c>
      <c r="H207" s="147" t="s">
        <v>18</v>
      </c>
      <c r="I207" s="149"/>
      <c r="L207" s="145"/>
      <c r="M207" s="150"/>
      <c r="T207" s="151"/>
      <c r="AT207" s="147" t="s">
        <v>144</v>
      </c>
      <c r="AU207" s="147" t="s">
        <v>81</v>
      </c>
      <c r="AV207" s="12" t="s">
        <v>79</v>
      </c>
      <c r="AW207" s="12" t="s">
        <v>32</v>
      </c>
      <c r="AX207" s="12" t="s">
        <v>71</v>
      </c>
      <c r="AY207" s="147" t="s">
        <v>133</v>
      </c>
    </row>
    <row r="208" spans="2:51" s="13" customFormat="1" ht="11.25" x14ac:dyDescent="0.2">
      <c r="B208" s="152"/>
      <c r="D208" s="146" t="s">
        <v>144</v>
      </c>
      <c r="E208" s="153" t="s">
        <v>18</v>
      </c>
      <c r="F208" s="154" t="s">
        <v>250</v>
      </c>
      <c r="H208" s="155">
        <v>0.44800000000000001</v>
      </c>
      <c r="I208" s="156"/>
      <c r="L208" s="152"/>
      <c r="M208" s="157"/>
      <c r="T208" s="158"/>
      <c r="AT208" s="153" t="s">
        <v>144</v>
      </c>
      <c r="AU208" s="153" t="s">
        <v>81</v>
      </c>
      <c r="AV208" s="13" t="s">
        <v>81</v>
      </c>
      <c r="AW208" s="13" t="s">
        <v>32</v>
      </c>
      <c r="AX208" s="13" t="s">
        <v>71</v>
      </c>
      <c r="AY208" s="153" t="s">
        <v>133</v>
      </c>
    </row>
    <row r="209" spans="2:65" s="12" customFormat="1" ht="11.25" x14ac:dyDescent="0.2">
      <c r="B209" s="145"/>
      <c r="D209" s="146" t="s">
        <v>144</v>
      </c>
      <c r="E209" s="147" t="s">
        <v>18</v>
      </c>
      <c r="F209" s="148" t="s">
        <v>252</v>
      </c>
      <c r="H209" s="147" t="s">
        <v>18</v>
      </c>
      <c r="I209" s="149"/>
      <c r="L209" s="145"/>
      <c r="M209" s="150"/>
      <c r="T209" s="151"/>
      <c r="AT209" s="147" t="s">
        <v>144</v>
      </c>
      <c r="AU209" s="147" t="s">
        <v>81</v>
      </c>
      <c r="AV209" s="12" t="s">
        <v>79</v>
      </c>
      <c r="AW209" s="12" t="s">
        <v>32</v>
      </c>
      <c r="AX209" s="12" t="s">
        <v>71</v>
      </c>
      <c r="AY209" s="147" t="s">
        <v>133</v>
      </c>
    </row>
    <row r="210" spans="2:65" s="13" customFormat="1" ht="11.25" x14ac:dyDescent="0.2">
      <c r="B210" s="152"/>
      <c r="D210" s="146" t="s">
        <v>144</v>
      </c>
      <c r="E210" s="153" t="s">
        <v>18</v>
      </c>
      <c r="F210" s="154" t="s">
        <v>253</v>
      </c>
      <c r="H210" s="155">
        <v>0.60199999999999998</v>
      </c>
      <c r="I210" s="156"/>
      <c r="L210" s="152"/>
      <c r="M210" s="157"/>
      <c r="T210" s="158"/>
      <c r="AT210" s="153" t="s">
        <v>144</v>
      </c>
      <c r="AU210" s="153" t="s">
        <v>81</v>
      </c>
      <c r="AV210" s="13" t="s">
        <v>81</v>
      </c>
      <c r="AW210" s="13" t="s">
        <v>32</v>
      </c>
      <c r="AX210" s="13" t="s">
        <v>71</v>
      </c>
      <c r="AY210" s="153" t="s">
        <v>133</v>
      </c>
    </row>
    <row r="211" spans="2:65" s="13" customFormat="1" ht="11.25" x14ac:dyDescent="0.2">
      <c r="B211" s="152"/>
      <c r="D211" s="146" t="s">
        <v>144</v>
      </c>
      <c r="E211" s="153" t="s">
        <v>18</v>
      </c>
      <c r="F211" s="154" t="s">
        <v>254</v>
      </c>
      <c r="H211" s="155">
        <v>1.25</v>
      </c>
      <c r="I211" s="156"/>
      <c r="L211" s="152"/>
      <c r="M211" s="157"/>
      <c r="T211" s="158"/>
      <c r="AT211" s="153" t="s">
        <v>144</v>
      </c>
      <c r="AU211" s="153" t="s">
        <v>81</v>
      </c>
      <c r="AV211" s="13" t="s">
        <v>81</v>
      </c>
      <c r="AW211" s="13" t="s">
        <v>32</v>
      </c>
      <c r="AX211" s="13" t="s">
        <v>71</v>
      </c>
      <c r="AY211" s="153" t="s">
        <v>133</v>
      </c>
    </row>
    <row r="212" spans="2:65" s="12" customFormat="1" ht="11.25" x14ac:dyDescent="0.2">
      <c r="B212" s="145"/>
      <c r="D212" s="146" t="s">
        <v>144</v>
      </c>
      <c r="E212" s="147" t="s">
        <v>18</v>
      </c>
      <c r="F212" s="148" t="s">
        <v>255</v>
      </c>
      <c r="H212" s="147" t="s">
        <v>18</v>
      </c>
      <c r="I212" s="149"/>
      <c r="L212" s="145"/>
      <c r="M212" s="150"/>
      <c r="T212" s="151"/>
      <c r="AT212" s="147" t="s">
        <v>144</v>
      </c>
      <c r="AU212" s="147" t="s">
        <v>81</v>
      </c>
      <c r="AV212" s="12" t="s">
        <v>79</v>
      </c>
      <c r="AW212" s="12" t="s">
        <v>32</v>
      </c>
      <c r="AX212" s="12" t="s">
        <v>71</v>
      </c>
      <c r="AY212" s="147" t="s">
        <v>133</v>
      </c>
    </row>
    <row r="213" spans="2:65" s="13" customFormat="1" ht="11.25" x14ac:dyDescent="0.2">
      <c r="B213" s="152"/>
      <c r="D213" s="146" t="s">
        <v>144</v>
      </c>
      <c r="E213" s="153" t="s">
        <v>18</v>
      </c>
      <c r="F213" s="154" t="s">
        <v>253</v>
      </c>
      <c r="H213" s="155">
        <v>0.60199999999999998</v>
      </c>
      <c r="I213" s="156"/>
      <c r="L213" s="152"/>
      <c r="M213" s="157"/>
      <c r="T213" s="158"/>
      <c r="AT213" s="153" t="s">
        <v>144</v>
      </c>
      <c r="AU213" s="153" t="s">
        <v>81</v>
      </c>
      <c r="AV213" s="13" t="s">
        <v>81</v>
      </c>
      <c r="AW213" s="13" t="s">
        <v>32</v>
      </c>
      <c r="AX213" s="13" t="s">
        <v>71</v>
      </c>
      <c r="AY213" s="153" t="s">
        <v>133</v>
      </c>
    </row>
    <row r="214" spans="2:65" s="12" customFormat="1" ht="11.25" x14ac:dyDescent="0.2">
      <c r="B214" s="145"/>
      <c r="D214" s="146" t="s">
        <v>144</v>
      </c>
      <c r="E214" s="147" t="s">
        <v>18</v>
      </c>
      <c r="F214" s="148" t="s">
        <v>155</v>
      </c>
      <c r="H214" s="147" t="s">
        <v>18</v>
      </c>
      <c r="I214" s="149"/>
      <c r="L214" s="145"/>
      <c r="M214" s="150"/>
      <c r="T214" s="151"/>
      <c r="AT214" s="147" t="s">
        <v>144</v>
      </c>
      <c r="AU214" s="147" t="s">
        <v>81</v>
      </c>
      <c r="AV214" s="12" t="s">
        <v>79</v>
      </c>
      <c r="AW214" s="12" t="s">
        <v>32</v>
      </c>
      <c r="AX214" s="12" t="s">
        <v>71</v>
      </c>
      <c r="AY214" s="147" t="s">
        <v>133</v>
      </c>
    </row>
    <row r="215" spans="2:65" s="13" customFormat="1" ht="11.25" x14ac:dyDescent="0.2">
      <c r="B215" s="152"/>
      <c r="D215" s="146" t="s">
        <v>144</v>
      </c>
      <c r="E215" s="153" t="s">
        <v>18</v>
      </c>
      <c r="F215" s="154" t="s">
        <v>256</v>
      </c>
      <c r="H215" s="155">
        <v>1.3</v>
      </c>
      <c r="I215" s="156"/>
      <c r="L215" s="152"/>
      <c r="M215" s="157"/>
      <c r="T215" s="158"/>
      <c r="AT215" s="153" t="s">
        <v>144</v>
      </c>
      <c r="AU215" s="153" t="s">
        <v>81</v>
      </c>
      <c r="AV215" s="13" t="s">
        <v>81</v>
      </c>
      <c r="AW215" s="13" t="s">
        <v>32</v>
      </c>
      <c r="AX215" s="13" t="s">
        <v>71</v>
      </c>
      <c r="AY215" s="153" t="s">
        <v>133</v>
      </c>
    </row>
    <row r="216" spans="2:65" s="13" customFormat="1" ht="11.25" x14ac:dyDescent="0.2">
      <c r="B216" s="152"/>
      <c r="D216" s="146" t="s">
        <v>144</v>
      </c>
      <c r="E216" s="153" t="s">
        <v>18</v>
      </c>
      <c r="F216" s="154" t="s">
        <v>257</v>
      </c>
      <c r="H216" s="155">
        <v>3.05</v>
      </c>
      <c r="I216" s="156"/>
      <c r="L216" s="152"/>
      <c r="M216" s="157"/>
      <c r="T216" s="158"/>
      <c r="AT216" s="153" t="s">
        <v>144</v>
      </c>
      <c r="AU216" s="153" t="s">
        <v>81</v>
      </c>
      <c r="AV216" s="13" t="s">
        <v>81</v>
      </c>
      <c r="AW216" s="13" t="s">
        <v>32</v>
      </c>
      <c r="AX216" s="13" t="s">
        <v>71</v>
      </c>
      <c r="AY216" s="153" t="s">
        <v>133</v>
      </c>
    </row>
    <row r="217" spans="2:65" s="13" customFormat="1" ht="11.25" x14ac:dyDescent="0.2">
      <c r="B217" s="152"/>
      <c r="D217" s="146" t="s">
        <v>144</v>
      </c>
      <c r="E217" s="153" t="s">
        <v>18</v>
      </c>
      <c r="F217" s="154" t="s">
        <v>258</v>
      </c>
      <c r="H217" s="155">
        <v>2.29</v>
      </c>
      <c r="I217" s="156"/>
      <c r="L217" s="152"/>
      <c r="M217" s="157"/>
      <c r="T217" s="158"/>
      <c r="AT217" s="153" t="s">
        <v>144</v>
      </c>
      <c r="AU217" s="153" t="s">
        <v>81</v>
      </c>
      <c r="AV217" s="13" t="s">
        <v>81</v>
      </c>
      <c r="AW217" s="13" t="s">
        <v>32</v>
      </c>
      <c r="AX217" s="13" t="s">
        <v>71</v>
      </c>
      <c r="AY217" s="153" t="s">
        <v>133</v>
      </c>
    </row>
    <row r="218" spans="2:65" s="13" customFormat="1" ht="11.25" x14ac:dyDescent="0.2">
      <c r="B218" s="152"/>
      <c r="D218" s="146" t="s">
        <v>144</v>
      </c>
      <c r="E218" s="153" t="s">
        <v>18</v>
      </c>
      <c r="F218" s="154" t="s">
        <v>256</v>
      </c>
      <c r="H218" s="155">
        <v>1.3</v>
      </c>
      <c r="I218" s="156"/>
      <c r="L218" s="152"/>
      <c r="M218" s="157"/>
      <c r="T218" s="158"/>
      <c r="AT218" s="153" t="s">
        <v>144</v>
      </c>
      <c r="AU218" s="153" t="s">
        <v>81</v>
      </c>
      <c r="AV218" s="13" t="s">
        <v>81</v>
      </c>
      <c r="AW218" s="13" t="s">
        <v>32</v>
      </c>
      <c r="AX218" s="13" t="s">
        <v>71</v>
      </c>
      <c r="AY218" s="153" t="s">
        <v>133</v>
      </c>
    </row>
    <row r="219" spans="2:65" s="14" customFormat="1" ht="11.25" x14ac:dyDescent="0.2">
      <c r="B219" s="159"/>
      <c r="D219" s="146" t="s">
        <v>144</v>
      </c>
      <c r="E219" s="160" t="s">
        <v>18</v>
      </c>
      <c r="F219" s="161" t="s">
        <v>147</v>
      </c>
      <c r="H219" s="162">
        <v>52.274000000000001</v>
      </c>
      <c r="I219" s="163"/>
      <c r="L219" s="159"/>
      <c r="M219" s="164"/>
      <c r="T219" s="165"/>
      <c r="AT219" s="160" t="s">
        <v>144</v>
      </c>
      <c r="AU219" s="160" t="s">
        <v>81</v>
      </c>
      <c r="AV219" s="14" t="s">
        <v>140</v>
      </c>
      <c r="AW219" s="14" t="s">
        <v>32</v>
      </c>
      <c r="AX219" s="14" t="s">
        <v>79</v>
      </c>
      <c r="AY219" s="160" t="s">
        <v>133</v>
      </c>
    </row>
    <row r="220" spans="2:65" s="1" customFormat="1" ht="37.9" customHeight="1" x14ac:dyDescent="0.2">
      <c r="B220" s="33"/>
      <c r="C220" s="128" t="s">
        <v>259</v>
      </c>
      <c r="D220" s="128" t="s">
        <v>135</v>
      </c>
      <c r="E220" s="129" t="s">
        <v>260</v>
      </c>
      <c r="F220" s="130" t="s">
        <v>261</v>
      </c>
      <c r="G220" s="131" t="s">
        <v>188</v>
      </c>
      <c r="H220" s="132">
        <v>1</v>
      </c>
      <c r="I220" s="133"/>
      <c r="J220" s="134">
        <f>ROUND(I220*H220,2)</f>
        <v>0</v>
      </c>
      <c r="K220" s="130" t="s">
        <v>139</v>
      </c>
      <c r="L220" s="33"/>
      <c r="M220" s="135" t="s">
        <v>18</v>
      </c>
      <c r="N220" s="136" t="s">
        <v>42</v>
      </c>
      <c r="P220" s="137">
        <f>O220*H220</f>
        <v>0</v>
      </c>
      <c r="Q220" s="137">
        <v>1.7770000000000001E-2</v>
      </c>
      <c r="R220" s="137">
        <f>Q220*H220</f>
        <v>1.7770000000000001E-2</v>
      </c>
      <c r="S220" s="137">
        <v>0</v>
      </c>
      <c r="T220" s="138">
        <f>S220*H220</f>
        <v>0</v>
      </c>
      <c r="AR220" s="139" t="s">
        <v>140</v>
      </c>
      <c r="AT220" s="139" t="s">
        <v>135</v>
      </c>
      <c r="AU220" s="139" t="s">
        <v>81</v>
      </c>
      <c r="AY220" s="18" t="s">
        <v>133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79</v>
      </c>
      <c r="BK220" s="140">
        <f>ROUND(I220*H220,2)</f>
        <v>0</v>
      </c>
      <c r="BL220" s="18" t="s">
        <v>140</v>
      </c>
      <c r="BM220" s="139" t="s">
        <v>262</v>
      </c>
    </row>
    <row r="221" spans="2:65" s="1" customFormat="1" ht="11.25" x14ac:dyDescent="0.2">
      <c r="B221" s="33"/>
      <c r="D221" s="141" t="s">
        <v>142</v>
      </c>
      <c r="F221" s="142" t="s">
        <v>263</v>
      </c>
      <c r="I221" s="143"/>
      <c r="L221" s="33"/>
      <c r="M221" s="144"/>
      <c r="T221" s="54"/>
      <c r="AT221" s="18" t="s">
        <v>142</v>
      </c>
      <c r="AU221" s="18" t="s">
        <v>81</v>
      </c>
    </row>
    <row r="222" spans="2:65" s="12" customFormat="1" ht="11.25" x14ac:dyDescent="0.2">
      <c r="B222" s="145"/>
      <c r="D222" s="146" t="s">
        <v>144</v>
      </c>
      <c r="E222" s="147" t="s">
        <v>18</v>
      </c>
      <c r="F222" s="148" t="s">
        <v>155</v>
      </c>
      <c r="H222" s="147" t="s">
        <v>18</v>
      </c>
      <c r="I222" s="149"/>
      <c r="L222" s="145"/>
      <c r="M222" s="150"/>
      <c r="T222" s="151"/>
      <c r="AT222" s="147" t="s">
        <v>144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133</v>
      </c>
    </row>
    <row r="223" spans="2:65" s="12" customFormat="1" ht="11.25" x14ac:dyDescent="0.2">
      <c r="B223" s="145"/>
      <c r="D223" s="146" t="s">
        <v>144</v>
      </c>
      <c r="E223" s="147" t="s">
        <v>18</v>
      </c>
      <c r="F223" s="148" t="s">
        <v>264</v>
      </c>
      <c r="H223" s="147" t="s">
        <v>18</v>
      </c>
      <c r="I223" s="149"/>
      <c r="L223" s="145"/>
      <c r="M223" s="150"/>
      <c r="T223" s="151"/>
      <c r="AT223" s="147" t="s">
        <v>144</v>
      </c>
      <c r="AU223" s="147" t="s">
        <v>81</v>
      </c>
      <c r="AV223" s="12" t="s">
        <v>79</v>
      </c>
      <c r="AW223" s="12" t="s">
        <v>32</v>
      </c>
      <c r="AX223" s="12" t="s">
        <v>71</v>
      </c>
      <c r="AY223" s="147" t="s">
        <v>133</v>
      </c>
    </row>
    <row r="224" spans="2:65" s="13" customFormat="1" ht="11.25" x14ac:dyDescent="0.2">
      <c r="B224" s="152"/>
      <c r="D224" s="146" t="s">
        <v>144</v>
      </c>
      <c r="E224" s="153" t="s">
        <v>18</v>
      </c>
      <c r="F224" s="154" t="s">
        <v>79</v>
      </c>
      <c r="H224" s="155">
        <v>1</v>
      </c>
      <c r="I224" s="156"/>
      <c r="L224" s="152"/>
      <c r="M224" s="157"/>
      <c r="T224" s="158"/>
      <c r="AT224" s="153" t="s">
        <v>144</v>
      </c>
      <c r="AU224" s="153" t="s">
        <v>81</v>
      </c>
      <c r="AV224" s="13" t="s">
        <v>81</v>
      </c>
      <c r="AW224" s="13" t="s">
        <v>32</v>
      </c>
      <c r="AX224" s="13" t="s">
        <v>71</v>
      </c>
      <c r="AY224" s="153" t="s">
        <v>133</v>
      </c>
    </row>
    <row r="225" spans="2:65" s="14" customFormat="1" ht="11.25" x14ac:dyDescent="0.2">
      <c r="B225" s="159"/>
      <c r="D225" s="146" t="s">
        <v>144</v>
      </c>
      <c r="E225" s="160" t="s">
        <v>18</v>
      </c>
      <c r="F225" s="161" t="s">
        <v>147</v>
      </c>
      <c r="H225" s="162">
        <v>1</v>
      </c>
      <c r="I225" s="163"/>
      <c r="L225" s="159"/>
      <c r="M225" s="164"/>
      <c r="T225" s="165"/>
      <c r="AT225" s="160" t="s">
        <v>144</v>
      </c>
      <c r="AU225" s="160" t="s">
        <v>81</v>
      </c>
      <c r="AV225" s="14" t="s">
        <v>140</v>
      </c>
      <c r="AW225" s="14" t="s">
        <v>32</v>
      </c>
      <c r="AX225" s="14" t="s">
        <v>79</v>
      </c>
      <c r="AY225" s="160" t="s">
        <v>133</v>
      </c>
    </row>
    <row r="226" spans="2:65" s="1" customFormat="1" ht="24.2" customHeight="1" x14ac:dyDescent="0.2">
      <c r="B226" s="33"/>
      <c r="C226" s="173" t="s">
        <v>8</v>
      </c>
      <c r="D226" s="173" t="s">
        <v>265</v>
      </c>
      <c r="E226" s="174" t="s">
        <v>266</v>
      </c>
      <c r="F226" s="175" t="s">
        <v>267</v>
      </c>
      <c r="G226" s="176" t="s">
        <v>188</v>
      </c>
      <c r="H226" s="177">
        <v>1</v>
      </c>
      <c r="I226" s="178"/>
      <c r="J226" s="179">
        <f>ROUND(I226*H226,2)</f>
        <v>0</v>
      </c>
      <c r="K226" s="175" t="s">
        <v>139</v>
      </c>
      <c r="L226" s="180"/>
      <c r="M226" s="181" t="s">
        <v>18</v>
      </c>
      <c r="N226" s="182" t="s">
        <v>42</v>
      </c>
      <c r="P226" s="137">
        <f>O226*H226</f>
        <v>0</v>
      </c>
      <c r="Q226" s="137">
        <v>1.489E-2</v>
      </c>
      <c r="R226" s="137">
        <f>Q226*H226</f>
        <v>1.489E-2</v>
      </c>
      <c r="S226" s="137">
        <v>0</v>
      </c>
      <c r="T226" s="138">
        <f>S226*H226</f>
        <v>0</v>
      </c>
      <c r="AR226" s="139" t="s">
        <v>177</v>
      </c>
      <c r="AT226" s="139" t="s">
        <v>265</v>
      </c>
      <c r="AU226" s="139" t="s">
        <v>81</v>
      </c>
      <c r="AY226" s="18" t="s">
        <v>133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79</v>
      </c>
      <c r="BK226" s="140">
        <f>ROUND(I226*H226,2)</f>
        <v>0</v>
      </c>
      <c r="BL226" s="18" t="s">
        <v>140</v>
      </c>
      <c r="BM226" s="139" t="s">
        <v>268</v>
      </c>
    </row>
    <row r="227" spans="2:65" s="1" customFormat="1" ht="37.9" customHeight="1" x14ac:dyDescent="0.2">
      <c r="B227" s="33"/>
      <c r="C227" s="128" t="s">
        <v>269</v>
      </c>
      <c r="D227" s="128" t="s">
        <v>135</v>
      </c>
      <c r="E227" s="129" t="s">
        <v>270</v>
      </c>
      <c r="F227" s="130" t="s">
        <v>271</v>
      </c>
      <c r="G227" s="131" t="s">
        <v>188</v>
      </c>
      <c r="H227" s="132">
        <v>3</v>
      </c>
      <c r="I227" s="133"/>
      <c r="J227" s="134">
        <f>ROUND(I227*H227,2)</f>
        <v>0</v>
      </c>
      <c r="K227" s="130" t="s">
        <v>139</v>
      </c>
      <c r="L227" s="33"/>
      <c r="M227" s="135" t="s">
        <v>18</v>
      </c>
      <c r="N227" s="136" t="s">
        <v>42</v>
      </c>
      <c r="P227" s="137">
        <f>O227*H227</f>
        <v>0</v>
      </c>
      <c r="Q227" s="137">
        <v>0.44169999999999998</v>
      </c>
      <c r="R227" s="137">
        <f>Q227*H227</f>
        <v>1.3250999999999999</v>
      </c>
      <c r="S227" s="137">
        <v>0</v>
      </c>
      <c r="T227" s="138">
        <f>S227*H227</f>
        <v>0</v>
      </c>
      <c r="AR227" s="139" t="s">
        <v>140</v>
      </c>
      <c r="AT227" s="139" t="s">
        <v>135</v>
      </c>
      <c r="AU227" s="139" t="s">
        <v>81</v>
      </c>
      <c r="AY227" s="18" t="s">
        <v>133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79</v>
      </c>
      <c r="BK227" s="140">
        <f>ROUND(I227*H227,2)</f>
        <v>0</v>
      </c>
      <c r="BL227" s="18" t="s">
        <v>140</v>
      </c>
      <c r="BM227" s="139" t="s">
        <v>272</v>
      </c>
    </row>
    <row r="228" spans="2:65" s="1" customFormat="1" ht="11.25" x14ac:dyDescent="0.2">
      <c r="B228" s="33"/>
      <c r="D228" s="141" t="s">
        <v>142</v>
      </c>
      <c r="F228" s="142" t="s">
        <v>273</v>
      </c>
      <c r="I228" s="143"/>
      <c r="L228" s="33"/>
      <c r="M228" s="144"/>
      <c r="T228" s="54"/>
      <c r="AT228" s="18" t="s">
        <v>142</v>
      </c>
      <c r="AU228" s="18" t="s">
        <v>81</v>
      </c>
    </row>
    <row r="229" spans="2:65" s="12" customFormat="1" ht="11.25" x14ac:dyDescent="0.2">
      <c r="B229" s="145"/>
      <c r="D229" s="146" t="s">
        <v>144</v>
      </c>
      <c r="E229" s="147" t="s">
        <v>18</v>
      </c>
      <c r="F229" s="148" t="s">
        <v>274</v>
      </c>
      <c r="H229" s="147" t="s">
        <v>18</v>
      </c>
      <c r="I229" s="149"/>
      <c r="L229" s="145"/>
      <c r="M229" s="150"/>
      <c r="T229" s="151"/>
      <c r="AT229" s="147" t="s">
        <v>144</v>
      </c>
      <c r="AU229" s="147" t="s">
        <v>81</v>
      </c>
      <c r="AV229" s="12" t="s">
        <v>79</v>
      </c>
      <c r="AW229" s="12" t="s">
        <v>32</v>
      </c>
      <c r="AX229" s="12" t="s">
        <v>71</v>
      </c>
      <c r="AY229" s="147" t="s">
        <v>133</v>
      </c>
    </row>
    <row r="230" spans="2:65" s="12" customFormat="1" ht="11.25" x14ac:dyDescent="0.2">
      <c r="B230" s="145"/>
      <c r="D230" s="146" t="s">
        <v>144</v>
      </c>
      <c r="E230" s="147" t="s">
        <v>18</v>
      </c>
      <c r="F230" s="148" t="s">
        <v>275</v>
      </c>
      <c r="H230" s="147" t="s">
        <v>18</v>
      </c>
      <c r="I230" s="149"/>
      <c r="L230" s="145"/>
      <c r="M230" s="150"/>
      <c r="T230" s="151"/>
      <c r="AT230" s="147" t="s">
        <v>144</v>
      </c>
      <c r="AU230" s="147" t="s">
        <v>81</v>
      </c>
      <c r="AV230" s="12" t="s">
        <v>79</v>
      </c>
      <c r="AW230" s="12" t="s">
        <v>32</v>
      </c>
      <c r="AX230" s="12" t="s">
        <v>71</v>
      </c>
      <c r="AY230" s="147" t="s">
        <v>133</v>
      </c>
    </row>
    <row r="231" spans="2:65" s="13" customFormat="1" ht="11.25" x14ac:dyDescent="0.2">
      <c r="B231" s="152"/>
      <c r="D231" s="146" t="s">
        <v>144</v>
      </c>
      <c r="E231" s="153" t="s">
        <v>18</v>
      </c>
      <c r="F231" s="154" t="s">
        <v>79</v>
      </c>
      <c r="H231" s="155">
        <v>1</v>
      </c>
      <c r="I231" s="156"/>
      <c r="L231" s="152"/>
      <c r="M231" s="157"/>
      <c r="T231" s="158"/>
      <c r="AT231" s="153" t="s">
        <v>144</v>
      </c>
      <c r="AU231" s="153" t="s">
        <v>81</v>
      </c>
      <c r="AV231" s="13" t="s">
        <v>81</v>
      </c>
      <c r="AW231" s="13" t="s">
        <v>32</v>
      </c>
      <c r="AX231" s="13" t="s">
        <v>71</v>
      </c>
      <c r="AY231" s="153" t="s">
        <v>133</v>
      </c>
    </row>
    <row r="232" spans="2:65" s="12" customFormat="1" ht="11.25" x14ac:dyDescent="0.2">
      <c r="B232" s="145"/>
      <c r="D232" s="146" t="s">
        <v>144</v>
      </c>
      <c r="E232" s="147" t="s">
        <v>18</v>
      </c>
      <c r="F232" s="148" t="s">
        <v>276</v>
      </c>
      <c r="H232" s="147" t="s">
        <v>18</v>
      </c>
      <c r="I232" s="149"/>
      <c r="L232" s="145"/>
      <c r="M232" s="150"/>
      <c r="T232" s="151"/>
      <c r="AT232" s="147" t="s">
        <v>144</v>
      </c>
      <c r="AU232" s="147" t="s">
        <v>81</v>
      </c>
      <c r="AV232" s="12" t="s">
        <v>79</v>
      </c>
      <c r="AW232" s="12" t="s">
        <v>32</v>
      </c>
      <c r="AX232" s="12" t="s">
        <v>71</v>
      </c>
      <c r="AY232" s="147" t="s">
        <v>133</v>
      </c>
    </row>
    <row r="233" spans="2:65" s="13" customFormat="1" ht="11.25" x14ac:dyDescent="0.2">
      <c r="B233" s="152"/>
      <c r="D233" s="146" t="s">
        <v>144</v>
      </c>
      <c r="E233" s="153" t="s">
        <v>18</v>
      </c>
      <c r="F233" s="154" t="s">
        <v>79</v>
      </c>
      <c r="H233" s="155">
        <v>1</v>
      </c>
      <c r="I233" s="156"/>
      <c r="L233" s="152"/>
      <c r="M233" s="157"/>
      <c r="T233" s="158"/>
      <c r="AT233" s="153" t="s">
        <v>144</v>
      </c>
      <c r="AU233" s="153" t="s">
        <v>81</v>
      </c>
      <c r="AV233" s="13" t="s">
        <v>81</v>
      </c>
      <c r="AW233" s="13" t="s">
        <v>32</v>
      </c>
      <c r="AX233" s="13" t="s">
        <v>71</v>
      </c>
      <c r="AY233" s="153" t="s">
        <v>133</v>
      </c>
    </row>
    <row r="234" spans="2:65" s="12" customFormat="1" ht="11.25" x14ac:dyDescent="0.2">
      <c r="B234" s="145"/>
      <c r="D234" s="146" t="s">
        <v>144</v>
      </c>
      <c r="E234" s="147" t="s">
        <v>18</v>
      </c>
      <c r="F234" s="148" t="s">
        <v>155</v>
      </c>
      <c r="H234" s="147" t="s">
        <v>18</v>
      </c>
      <c r="I234" s="149"/>
      <c r="L234" s="145"/>
      <c r="M234" s="150"/>
      <c r="T234" s="151"/>
      <c r="AT234" s="147" t="s">
        <v>144</v>
      </c>
      <c r="AU234" s="147" t="s">
        <v>81</v>
      </c>
      <c r="AV234" s="12" t="s">
        <v>79</v>
      </c>
      <c r="AW234" s="12" t="s">
        <v>32</v>
      </c>
      <c r="AX234" s="12" t="s">
        <v>71</v>
      </c>
      <c r="AY234" s="147" t="s">
        <v>133</v>
      </c>
    </row>
    <row r="235" spans="2:65" s="13" customFormat="1" ht="11.25" x14ac:dyDescent="0.2">
      <c r="B235" s="152"/>
      <c r="D235" s="146" t="s">
        <v>144</v>
      </c>
      <c r="E235" s="153" t="s">
        <v>18</v>
      </c>
      <c r="F235" s="154" t="s">
        <v>79</v>
      </c>
      <c r="H235" s="155">
        <v>1</v>
      </c>
      <c r="I235" s="156"/>
      <c r="L235" s="152"/>
      <c r="M235" s="157"/>
      <c r="T235" s="158"/>
      <c r="AT235" s="153" t="s">
        <v>144</v>
      </c>
      <c r="AU235" s="153" t="s">
        <v>81</v>
      </c>
      <c r="AV235" s="13" t="s">
        <v>81</v>
      </c>
      <c r="AW235" s="13" t="s">
        <v>32</v>
      </c>
      <c r="AX235" s="13" t="s">
        <v>71</v>
      </c>
      <c r="AY235" s="153" t="s">
        <v>133</v>
      </c>
    </row>
    <row r="236" spans="2:65" s="14" customFormat="1" ht="11.25" x14ac:dyDescent="0.2">
      <c r="B236" s="159"/>
      <c r="D236" s="146" t="s">
        <v>144</v>
      </c>
      <c r="E236" s="160" t="s">
        <v>18</v>
      </c>
      <c r="F236" s="161" t="s">
        <v>147</v>
      </c>
      <c r="H236" s="162">
        <v>3</v>
      </c>
      <c r="I236" s="163"/>
      <c r="L236" s="159"/>
      <c r="M236" s="164"/>
      <c r="T236" s="165"/>
      <c r="AT236" s="160" t="s">
        <v>144</v>
      </c>
      <c r="AU236" s="160" t="s">
        <v>81</v>
      </c>
      <c r="AV236" s="14" t="s">
        <v>140</v>
      </c>
      <c r="AW236" s="14" t="s">
        <v>32</v>
      </c>
      <c r="AX236" s="14" t="s">
        <v>79</v>
      </c>
      <c r="AY236" s="160" t="s">
        <v>133</v>
      </c>
    </row>
    <row r="237" spans="2:65" s="1" customFormat="1" ht="37.9" customHeight="1" x14ac:dyDescent="0.2">
      <c r="B237" s="33"/>
      <c r="C237" s="173" t="s">
        <v>193</v>
      </c>
      <c r="D237" s="173" t="s">
        <v>265</v>
      </c>
      <c r="E237" s="174" t="s">
        <v>277</v>
      </c>
      <c r="F237" s="175" t="s">
        <v>278</v>
      </c>
      <c r="G237" s="176" t="s">
        <v>188</v>
      </c>
      <c r="H237" s="177">
        <v>3</v>
      </c>
      <c r="I237" s="178"/>
      <c r="J237" s="179">
        <f>ROUND(I237*H237,2)</f>
        <v>0</v>
      </c>
      <c r="K237" s="175" t="s">
        <v>139</v>
      </c>
      <c r="L237" s="180"/>
      <c r="M237" s="181" t="s">
        <v>18</v>
      </c>
      <c r="N237" s="182" t="s">
        <v>42</v>
      </c>
      <c r="P237" s="137">
        <f>O237*H237</f>
        <v>0</v>
      </c>
      <c r="Q237" s="137">
        <v>1.272E-2</v>
      </c>
      <c r="R237" s="137">
        <f>Q237*H237</f>
        <v>3.8159999999999999E-2</v>
      </c>
      <c r="S237" s="137">
        <v>0</v>
      </c>
      <c r="T237" s="138">
        <f>S237*H237</f>
        <v>0</v>
      </c>
      <c r="AR237" s="139" t="s">
        <v>177</v>
      </c>
      <c r="AT237" s="139" t="s">
        <v>265</v>
      </c>
      <c r="AU237" s="139" t="s">
        <v>81</v>
      </c>
      <c r="AY237" s="18" t="s">
        <v>133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79</v>
      </c>
      <c r="BK237" s="140">
        <f>ROUND(I237*H237,2)</f>
        <v>0</v>
      </c>
      <c r="BL237" s="18" t="s">
        <v>140</v>
      </c>
      <c r="BM237" s="139" t="s">
        <v>279</v>
      </c>
    </row>
    <row r="238" spans="2:65" s="11" customFormat="1" ht="22.9" customHeight="1" x14ac:dyDescent="0.2">
      <c r="B238" s="116"/>
      <c r="D238" s="117" t="s">
        <v>70</v>
      </c>
      <c r="E238" s="126" t="s">
        <v>220</v>
      </c>
      <c r="F238" s="126" t="s">
        <v>280</v>
      </c>
      <c r="I238" s="119"/>
      <c r="J238" s="127">
        <f>BK238</f>
        <v>0</v>
      </c>
      <c r="L238" s="116"/>
      <c r="M238" s="121"/>
      <c r="P238" s="122">
        <f>SUM(P239:P612)</f>
        <v>0</v>
      </c>
      <c r="R238" s="122">
        <f>SUM(R239:R612)</f>
        <v>3.635E-2</v>
      </c>
      <c r="T238" s="123">
        <f>SUM(T239:T612)</f>
        <v>23.745900000000002</v>
      </c>
      <c r="AR238" s="117" t="s">
        <v>79</v>
      </c>
      <c r="AT238" s="124" t="s">
        <v>70</v>
      </c>
      <c r="AU238" s="124" t="s">
        <v>79</v>
      </c>
      <c r="AY238" s="117" t="s">
        <v>133</v>
      </c>
      <c r="BK238" s="125">
        <f>SUM(BK239:BK612)</f>
        <v>0</v>
      </c>
    </row>
    <row r="239" spans="2:65" s="1" customFormat="1" ht="44.25" customHeight="1" x14ac:dyDescent="0.2">
      <c r="B239" s="33"/>
      <c r="C239" s="128" t="s">
        <v>182</v>
      </c>
      <c r="D239" s="128" t="s">
        <v>135</v>
      </c>
      <c r="E239" s="129" t="s">
        <v>281</v>
      </c>
      <c r="F239" s="130" t="s">
        <v>282</v>
      </c>
      <c r="G239" s="131" t="s">
        <v>188</v>
      </c>
      <c r="H239" s="132">
        <v>4</v>
      </c>
      <c r="I239" s="133"/>
      <c r="J239" s="134">
        <f>ROUND(I239*H239,2)</f>
        <v>0</v>
      </c>
      <c r="K239" s="130" t="s">
        <v>139</v>
      </c>
      <c r="L239" s="33"/>
      <c r="M239" s="135" t="s">
        <v>18</v>
      </c>
      <c r="N239" s="136" t="s">
        <v>42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140</v>
      </c>
      <c r="AT239" s="139" t="s">
        <v>135</v>
      </c>
      <c r="AU239" s="139" t="s">
        <v>81</v>
      </c>
      <c r="AY239" s="18" t="s">
        <v>133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140</v>
      </c>
      <c r="BM239" s="139" t="s">
        <v>283</v>
      </c>
    </row>
    <row r="240" spans="2:65" s="1" customFormat="1" ht="11.25" x14ac:dyDescent="0.2">
      <c r="B240" s="33"/>
      <c r="D240" s="141" t="s">
        <v>142</v>
      </c>
      <c r="F240" s="142" t="s">
        <v>284</v>
      </c>
      <c r="I240" s="143"/>
      <c r="L240" s="33"/>
      <c r="M240" s="144"/>
      <c r="T240" s="54"/>
      <c r="AT240" s="18" t="s">
        <v>142</v>
      </c>
      <c r="AU240" s="18" t="s">
        <v>81</v>
      </c>
    </row>
    <row r="241" spans="2:65" s="1" customFormat="1" ht="55.5" customHeight="1" x14ac:dyDescent="0.2">
      <c r="B241" s="33"/>
      <c r="C241" s="128" t="s">
        <v>285</v>
      </c>
      <c r="D241" s="128" t="s">
        <v>135</v>
      </c>
      <c r="E241" s="129" t="s">
        <v>286</v>
      </c>
      <c r="F241" s="130" t="s">
        <v>287</v>
      </c>
      <c r="G241" s="131" t="s">
        <v>188</v>
      </c>
      <c r="H241" s="132">
        <v>120</v>
      </c>
      <c r="I241" s="133"/>
      <c r="J241" s="134">
        <f>ROUND(I241*H241,2)</f>
        <v>0</v>
      </c>
      <c r="K241" s="130" t="s">
        <v>139</v>
      </c>
      <c r="L241" s="33"/>
      <c r="M241" s="135" t="s">
        <v>18</v>
      </c>
      <c r="N241" s="136" t="s">
        <v>42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140</v>
      </c>
      <c r="AT241" s="139" t="s">
        <v>135</v>
      </c>
      <c r="AU241" s="139" t="s">
        <v>81</v>
      </c>
      <c r="AY241" s="18" t="s">
        <v>133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79</v>
      </c>
      <c r="BK241" s="140">
        <f>ROUND(I241*H241,2)</f>
        <v>0</v>
      </c>
      <c r="BL241" s="18" t="s">
        <v>140</v>
      </c>
      <c r="BM241" s="139" t="s">
        <v>288</v>
      </c>
    </row>
    <row r="242" spans="2:65" s="1" customFormat="1" ht="11.25" x14ac:dyDescent="0.2">
      <c r="B242" s="33"/>
      <c r="D242" s="141" t="s">
        <v>142</v>
      </c>
      <c r="F242" s="142" t="s">
        <v>289</v>
      </c>
      <c r="I242" s="143"/>
      <c r="L242" s="33"/>
      <c r="M242" s="144"/>
      <c r="T242" s="54"/>
      <c r="AT242" s="18" t="s">
        <v>142</v>
      </c>
      <c r="AU242" s="18" t="s">
        <v>81</v>
      </c>
    </row>
    <row r="243" spans="2:65" s="13" customFormat="1" ht="11.25" x14ac:dyDescent="0.2">
      <c r="B243" s="152"/>
      <c r="D243" s="146" t="s">
        <v>144</v>
      </c>
      <c r="E243" s="153" t="s">
        <v>18</v>
      </c>
      <c r="F243" s="154" t="s">
        <v>290</v>
      </c>
      <c r="H243" s="155">
        <v>120</v>
      </c>
      <c r="I243" s="156"/>
      <c r="L243" s="152"/>
      <c r="M243" s="157"/>
      <c r="T243" s="158"/>
      <c r="AT243" s="153" t="s">
        <v>144</v>
      </c>
      <c r="AU243" s="153" t="s">
        <v>81</v>
      </c>
      <c r="AV243" s="13" t="s">
        <v>81</v>
      </c>
      <c r="AW243" s="13" t="s">
        <v>32</v>
      </c>
      <c r="AX243" s="13" t="s">
        <v>71</v>
      </c>
      <c r="AY243" s="153" t="s">
        <v>133</v>
      </c>
    </row>
    <row r="244" spans="2:65" s="14" customFormat="1" ht="11.25" x14ac:dyDescent="0.2">
      <c r="B244" s="159"/>
      <c r="D244" s="146" t="s">
        <v>144</v>
      </c>
      <c r="E244" s="160" t="s">
        <v>18</v>
      </c>
      <c r="F244" s="161" t="s">
        <v>147</v>
      </c>
      <c r="H244" s="162">
        <v>120</v>
      </c>
      <c r="I244" s="163"/>
      <c r="L244" s="159"/>
      <c r="M244" s="164"/>
      <c r="T244" s="165"/>
      <c r="AT244" s="160" t="s">
        <v>144</v>
      </c>
      <c r="AU244" s="160" t="s">
        <v>81</v>
      </c>
      <c r="AV244" s="14" t="s">
        <v>140</v>
      </c>
      <c r="AW244" s="14" t="s">
        <v>32</v>
      </c>
      <c r="AX244" s="14" t="s">
        <v>79</v>
      </c>
      <c r="AY244" s="160" t="s">
        <v>133</v>
      </c>
    </row>
    <row r="245" spans="2:65" s="1" customFormat="1" ht="44.25" customHeight="1" x14ac:dyDescent="0.2">
      <c r="B245" s="33"/>
      <c r="C245" s="128" t="s">
        <v>291</v>
      </c>
      <c r="D245" s="128" t="s">
        <v>135</v>
      </c>
      <c r="E245" s="129" t="s">
        <v>292</v>
      </c>
      <c r="F245" s="130" t="s">
        <v>293</v>
      </c>
      <c r="G245" s="131" t="s">
        <v>188</v>
      </c>
      <c r="H245" s="132">
        <v>4</v>
      </c>
      <c r="I245" s="133"/>
      <c r="J245" s="134">
        <f>ROUND(I245*H245,2)</f>
        <v>0</v>
      </c>
      <c r="K245" s="130" t="s">
        <v>139</v>
      </c>
      <c r="L245" s="33"/>
      <c r="M245" s="135" t="s">
        <v>18</v>
      </c>
      <c r="N245" s="136" t="s">
        <v>42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140</v>
      </c>
      <c r="AT245" s="139" t="s">
        <v>135</v>
      </c>
      <c r="AU245" s="139" t="s">
        <v>81</v>
      </c>
      <c r="AY245" s="18" t="s">
        <v>133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8" t="s">
        <v>79</v>
      </c>
      <c r="BK245" s="140">
        <f>ROUND(I245*H245,2)</f>
        <v>0</v>
      </c>
      <c r="BL245" s="18" t="s">
        <v>140</v>
      </c>
      <c r="BM245" s="139" t="s">
        <v>294</v>
      </c>
    </row>
    <row r="246" spans="2:65" s="1" customFormat="1" ht="11.25" x14ac:dyDescent="0.2">
      <c r="B246" s="33"/>
      <c r="D246" s="141" t="s">
        <v>142</v>
      </c>
      <c r="F246" s="142" t="s">
        <v>295</v>
      </c>
      <c r="I246" s="143"/>
      <c r="L246" s="33"/>
      <c r="M246" s="144"/>
      <c r="T246" s="54"/>
      <c r="AT246" s="18" t="s">
        <v>142</v>
      </c>
      <c r="AU246" s="18" t="s">
        <v>81</v>
      </c>
    </row>
    <row r="247" spans="2:65" s="1" customFormat="1" ht="37.9" customHeight="1" x14ac:dyDescent="0.2">
      <c r="B247" s="33"/>
      <c r="C247" s="128" t="s">
        <v>179</v>
      </c>
      <c r="D247" s="128" t="s">
        <v>135</v>
      </c>
      <c r="E247" s="129" t="s">
        <v>296</v>
      </c>
      <c r="F247" s="130" t="s">
        <v>297</v>
      </c>
      <c r="G247" s="131" t="s">
        <v>152</v>
      </c>
      <c r="H247" s="132">
        <v>800</v>
      </c>
      <c r="I247" s="133"/>
      <c r="J247" s="134">
        <f>ROUND(I247*H247,2)</f>
        <v>0</v>
      </c>
      <c r="K247" s="130" t="s">
        <v>139</v>
      </c>
      <c r="L247" s="33"/>
      <c r="M247" s="135" t="s">
        <v>18</v>
      </c>
      <c r="N247" s="136" t="s">
        <v>42</v>
      </c>
      <c r="P247" s="137">
        <f>O247*H247</f>
        <v>0</v>
      </c>
      <c r="Q247" s="137">
        <v>4.0000000000000003E-5</v>
      </c>
      <c r="R247" s="137">
        <f>Q247*H247</f>
        <v>3.2000000000000001E-2</v>
      </c>
      <c r="S247" s="137">
        <v>0</v>
      </c>
      <c r="T247" s="138">
        <f>S247*H247</f>
        <v>0</v>
      </c>
      <c r="AR247" s="139" t="s">
        <v>140</v>
      </c>
      <c r="AT247" s="139" t="s">
        <v>135</v>
      </c>
      <c r="AU247" s="139" t="s">
        <v>81</v>
      </c>
      <c r="AY247" s="18" t="s">
        <v>133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140</v>
      </c>
      <c r="BM247" s="139" t="s">
        <v>298</v>
      </c>
    </row>
    <row r="248" spans="2:65" s="1" customFormat="1" ht="11.25" x14ac:dyDescent="0.2">
      <c r="B248" s="33"/>
      <c r="D248" s="141" t="s">
        <v>142</v>
      </c>
      <c r="F248" s="142" t="s">
        <v>299</v>
      </c>
      <c r="I248" s="143"/>
      <c r="L248" s="33"/>
      <c r="M248" s="144"/>
      <c r="T248" s="54"/>
      <c r="AT248" s="18" t="s">
        <v>142</v>
      </c>
      <c r="AU248" s="18" t="s">
        <v>81</v>
      </c>
    </row>
    <row r="249" spans="2:65" s="1" customFormat="1" ht="21.75" customHeight="1" x14ac:dyDescent="0.2">
      <c r="B249" s="33"/>
      <c r="C249" s="128" t="s">
        <v>300</v>
      </c>
      <c r="D249" s="128" t="s">
        <v>135</v>
      </c>
      <c r="E249" s="129" t="s">
        <v>301</v>
      </c>
      <c r="F249" s="130" t="s">
        <v>302</v>
      </c>
      <c r="G249" s="131" t="s">
        <v>152</v>
      </c>
      <c r="H249" s="132">
        <v>1.89</v>
      </c>
      <c r="I249" s="133"/>
      <c r="J249" s="134">
        <f>ROUND(I249*H249,2)</f>
        <v>0</v>
      </c>
      <c r="K249" s="130" t="s">
        <v>139</v>
      </c>
      <c r="L249" s="33"/>
      <c r="M249" s="135" t="s">
        <v>18</v>
      </c>
      <c r="N249" s="136" t="s">
        <v>42</v>
      </c>
      <c r="P249" s="137">
        <f>O249*H249</f>
        <v>0</v>
      </c>
      <c r="Q249" s="137">
        <v>0</v>
      </c>
      <c r="R249" s="137">
        <f>Q249*H249</f>
        <v>0</v>
      </c>
      <c r="S249" s="137">
        <v>0.2</v>
      </c>
      <c r="T249" s="138">
        <f>S249*H249</f>
        <v>0.378</v>
      </c>
      <c r="AR249" s="139" t="s">
        <v>140</v>
      </c>
      <c r="AT249" s="139" t="s">
        <v>135</v>
      </c>
      <c r="AU249" s="139" t="s">
        <v>81</v>
      </c>
      <c r="AY249" s="18" t="s">
        <v>133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8" t="s">
        <v>79</v>
      </c>
      <c r="BK249" s="140">
        <f>ROUND(I249*H249,2)</f>
        <v>0</v>
      </c>
      <c r="BL249" s="18" t="s">
        <v>140</v>
      </c>
      <c r="BM249" s="139" t="s">
        <v>303</v>
      </c>
    </row>
    <row r="250" spans="2:65" s="1" customFormat="1" ht="11.25" x14ac:dyDescent="0.2">
      <c r="B250" s="33"/>
      <c r="D250" s="141" t="s">
        <v>142</v>
      </c>
      <c r="F250" s="142" t="s">
        <v>304</v>
      </c>
      <c r="I250" s="143"/>
      <c r="L250" s="33"/>
      <c r="M250" s="144"/>
      <c r="T250" s="54"/>
      <c r="AT250" s="18" t="s">
        <v>142</v>
      </c>
      <c r="AU250" s="18" t="s">
        <v>81</v>
      </c>
    </row>
    <row r="251" spans="2:65" s="12" customFormat="1" ht="11.25" x14ac:dyDescent="0.2">
      <c r="B251" s="145"/>
      <c r="D251" s="146" t="s">
        <v>144</v>
      </c>
      <c r="E251" s="147" t="s">
        <v>18</v>
      </c>
      <c r="F251" s="148" t="s">
        <v>155</v>
      </c>
      <c r="H251" s="147" t="s">
        <v>18</v>
      </c>
      <c r="I251" s="149"/>
      <c r="L251" s="145"/>
      <c r="M251" s="150"/>
      <c r="T251" s="151"/>
      <c r="AT251" s="147" t="s">
        <v>144</v>
      </c>
      <c r="AU251" s="147" t="s">
        <v>81</v>
      </c>
      <c r="AV251" s="12" t="s">
        <v>79</v>
      </c>
      <c r="AW251" s="12" t="s">
        <v>32</v>
      </c>
      <c r="AX251" s="12" t="s">
        <v>71</v>
      </c>
      <c r="AY251" s="147" t="s">
        <v>133</v>
      </c>
    </row>
    <row r="252" spans="2:65" s="12" customFormat="1" ht="11.25" x14ac:dyDescent="0.2">
      <c r="B252" s="145"/>
      <c r="D252" s="146" t="s">
        <v>144</v>
      </c>
      <c r="E252" s="147" t="s">
        <v>18</v>
      </c>
      <c r="F252" s="148" t="s">
        <v>305</v>
      </c>
      <c r="H252" s="147" t="s">
        <v>18</v>
      </c>
      <c r="I252" s="149"/>
      <c r="L252" s="145"/>
      <c r="M252" s="150"/>
      <c r="T252" s="151"/>
      <c r="AT252" s="147" t="s">
        <v>144</v>
      </c>
      <c r="AU252" s="147" t="s">
        <v>81</v>
      </c>
      <c r="AV252" s="12" t="s">
        <v>79</v>
      </c>
      <c r="AW252" s="12" t="s">
        <v>32</v>
      </c>
      <c r="AX252" s="12" t="s">
        <v>71</v>
      </c>
      <c r="AY252" s="147" t="s">
        <v>133</v>
      </c>
    </row>
    <row r="253" spans="2:65" s="13" customFormat="1" ht="11.25" x14ac:dyDescent="0.2">
      <c r="B253" s="152"/>
      <c r="D253" s="146" t="s">
        <v>144</v>
      </c>
      <c r="E253" s="153" t="s">
        <v>18</v>
      </c>
      <c r="F253" s="154" t="s">
        <v>306</v>
      </c>
      <c r="H253" s="155">
        <v>1.89</v>
      </c>
      <c r="I253" s="156"/>
      <c r="L253" s="152"/>
      <c r="M253" s="157"/>
      <c r="T253" s="158"/>
      <c r="AT253" s="153" t="s">
        <v>144</v>
      </c>
      <c r="AU253" s="153" t="s">
        <v>81</v>
      </c>
      <c r="AV253" s="13" t="s">
        <v>81</v>
      </c>
      <c r="AW253" s="13" t="s">
        <v>32</v>
      </c>
      <c r="AX253" s="13" t="s">
        <v>71</v>
      </c>
      <c r="AY253" s="153" t="s">
        <v>133</v>
      </c>
    </row>
    <row r="254" spans="2:65" s="14" customFormat="1" ht="11.25" x14ac:dyDescent="0.2">
      <c r="B254" s="159"/>
      <c r="D254" s="146" t="s">
        <v>144</v>
      </c>
      <c r="E254" s="160" t="s">
        <v>18</v>
      </c>
      <c r="F254" s="161" t="s">
        <v>147</v>
      </c>
      <c r="H254" s="162">
        <v>1.89</v>
      </c>
      <c r="I254" s="163"/>
      <c r="L254" s="159"/>
      <c r="M254" s="164"/>
      <c r="T254" s="165"/>
      <c r="AT254" s="160" t="s">
        <v>144</v>
      </c>
      <c r="AU254" s="160" t="s">
        <v>81</v>
      </c>
      <c r="AV254" s="14" t="s">
        <v>140</v>
      </c>
      <c r="AW254" s="14" t="s">
        <v>32</v>
      </c>
      <c r="AX254" s="14" t="s">
        <v>79</v>
      </c>
      <c r="AY254" s="160" t="s">
        <v>133</v>
      </c>
    </row>
    <row r="255" spans="2:65" s="1" customFormat="1" ht="24.2" customHeight="1" x14ac:dyDescent="0.2">
      <c r="B255" s="33"/>
      <c r="C255" s="128" t="s">
        <v>307</v>
      </c>
      <c r="D255" s="128" t="s">
        <v>135</v>
      </c>
      <c r="E255" s="129" t="s">
        <v>308</v>
      </c>
      <c r="F255" s="130" t="s">
        <v>309</v>
      </c>
      <c r="G255" s="131" t="s">
        <v>310</v>
      </c>
      <c r="H255" s="132">
        <v>1.26</v>
      </c>
      <c r="I255" s="133"/>
      <c r="J255" s="134">
        <f>ROUND(I255*H255,2)</f>
        <v>0</v>
      </c>
      <c r="K255" s="130" t="s">
        <v>139</v>
      </c>
      <c r="L255" s="33"/>
      <c r="M255" s="135" t="s">
        <v>18</v>
      </c>
      <c r="N255" s="136" t="s">
        <v>42</v>
      </c>
      <c r="P255" s="137">
        <f>O255*H255</f>
        <v>0</v>
      </c>
      <c r="Q255" s="137">
        <v>0</v>
      </c>
      <c r="R255" s="137">
        <f>Q255*H255</f>
        <v>0</v>
      </c>
      <c r="S255" s="137">
        <v>2.2000000000000002</v>
      </c>
      <c r="T255" s="138">
        <f>S255*H255</f>
        <v>2.7720000000000002</v>
      </c>
      <c r="AR255" s="139" t="s">
        <v>140</v>
      </c>
      <c r="AT255" s="139" t="s">
        <v>135</v>
      </c>
      <c r="AU255" s="139" t="s">
        <v>81</v>
      </c>
      <c r="AY255" s="18" t="s">
        <v>133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79</v>
      </c>
      <c r="BK255" s="140">
        <f>ROUND(I255*H255,2)</f>
        <v>0</v>
      </c>
      <c r="BL255" s="18" t="s">
        <v>140</v>
      </c>
      <c r="BM255" s="139" t="s">
        <v>311</v>
      </c>
    </row>
    <row r="256" spans="2:65" s="1" customFormat="1" ht="11.25" x14ac:dyDescent="0.2">
      <c r="B256" s="33"/>
      <c r="D256" s="141" t="s">
        <v>142</v>
      </c>
      <c r="F256" s="142" t="s">
        <v>312</v>
      </c>
      <c r="I256" s="143"/>
      <c r="L256" s="33"/>
      <c r="M256" s="144"/>
      <c r="T256" s="54"/>
      <c r="AT256" s="18" t="s">
        <v>142</v>
      </c>
      <c r="AU256" s="18" t="s">
        <v>81</v>
      </c>
    </row>
    <row r="257" spans="2:65" s="12" customFormat="1" ht="11.25" x14ac:dyDescent="0.2">
      <c r="B257" s="145"/>
      <c r="D257" s="146" t="s">
        <v>144</v>
      </c>
      <c r="E257" s="147" t="s">
        <v>18</v>
      </c>
      <c r="F257" s="148" t="s">
        <v>313</v>
      </c>
      <c r="H257" s="147" t="s">
        <v>18</v>
      </c>
      <c r="I257" s="149"/>
      <c r="L257" s="145"/>
      <c r="M257" s="150"/>
      <c r="T257" s="151"/>
      <c r="AT257" s="147" t="s">
        <v>144</v>
      </c>
      <c r="AU257" s="147" t="s">
        <v>81</v>
      </c>
      <c r="AV257" s="12" t="s">
        <v>79</v>
      </c>
      <c r="AW257" s="12" t="s">
        <v>32</v>
      </c>
      <c r="AX257" s="12" t="s">
        <v>71</v>
      </c>
      <c r="AY257" s="147" t="s">
        <v>133</v>
      </c>
    </row>
    <row r="258" spans="2:65" s="13" customFormat="1" ht="11.25" x14ac:dyDescent="0.2">
      <c r="B258" s="152"/>
      <c r="D258" s="146" t="s">
        <v>144</v>
      </c>
      <c r="E258" s="153" t="s">
        <v>18</v>
      </c>
      <c r="F258" s="154" t="s">
        <v>314</v>
      </c>
      <c r="H258" s="155">
        <v>0.49</v>
      </c>
      <c r="I258" s="156"/>
      <c r="L258" s="152"/>
      <c r="M258" s="157"/>
      <c r="T258" s="158"/>
      <c r="AT258" s="153" t="s">
        <v>144</v>
      </c>
      <c r="AU258" s="153" t="s">
        <v>81</v>
      </c>
      <c r="AV258" s="13" t="s">
        <v>81</v>
      </c>
      <c r="AW258" s="13" t="s">
        <v>32</v>
      </c>
      <c r="AX258" s="13" t="s">
        <v>71</v>
      </c>
      <c r="AY258" s="153" t="s">
        <v>133</v>
      </c>
    </row>
    <row r="259" spans="2:65" s="12" customFormat="1" ht="11.25" x14ac:dyDescent="0.2">
      <c r="B259" s="145"/>
      <c r="D259" s="146" t="s">
        <v>144</v>
      </c>
      <c r="E259" s="147" t="s">
        <v>18</v>
      </c>
      <c r="F259" s="148" t="s">
        <v>155</v>
      </c>
      <c r="H259" s="147" t="s">
        <v>18</v>
      </c>
      <c r="I259" s="149"/>
      <c r="L259" s="145"/>
      <c r="M259" s="150"/>
      <c r="T259" s="151"/>
      <c r="AT259" s="147" t="s">
        <v>144</v>
      </c>
      <c r="AU259" s="147" t="s">
        <v>81</v>
      </c>
      <c r="AV259" s="12" t="s">
        <v>79</v>
      </c>
      <c r="AW259" s="12" t="s">
        <v>32</v>
      </c>
      <c r="AX259" s="12" t="s">
        <v>71</v>
      </c>
      <c r="AY259" s="147" t="s">
        <v>133</v>
      </c>
    </row>
    <row r="260" spans="2:65" s="12" customFormat="1" ht="11.25" x14ac:dyDescent="0.2">
      <c r="B260" s="145"/>
      <c r="D260" s="146" t="s">
        <v>144</v>
      </c>
      <c r="E260" s="147" t="s">
        <v>18</v>
      </c>
      <c r="F260" s="148" t="s">
        <v>315</v>
      </c>
      <c r="H260" s="147" t="s">
        <v>18</v>
      </c>
      <c r="I260" s="149"/>
      <c r="L260" s="145"/>
      <c r="M260" s="150"/>
      <c r="T260" s="151"/>
      <c r="AT260" s="147" t="s">
        <v>144</v>
      </c>
      <c r="AU260" s="147" t="s">
        <v>81</v>
      </c>
      <c r="AV260" s="12" t="s">
        <v>79</v>
      </c>
      <c r="AW260" s="12" t="s">
        <v>32</v>
      </c>
      <c r="AX260" s="12" t="s">
        <v>71</v>
      </c>
      <c r="AY260" s="147" t="s">
        <v>133</v>
      </c>
    </row>
    <row r="261" spans="2:65" s="13" customFormat="1" ht="11.25" x14ac:dyDescent="0.2">
      <c r="B261" s="152"/>
      <c r="D261" s="146" t="s">
        <v>144</v>
      </c>
      <c r="E261" s="153" t="s">
        <v>18</v>
      </c>
      <c r="F261" s="154" t="s">
        <v>316</v>
      </c>
      <c r="H261" s="155">
        <v>0.77</v>
      </c>
      <c r="I261" s="156"/>
      <c r="L261" s="152"/>
      <c r="M261" s="157"/>
      <c r="T261" s="158"/>
      <c r="AT261" s="153" t="s">
        <v>144</v>
      </c>
      <c r="AU261" s="153" t="s">
        <v>81</v>
      </c>
      <c r="AV261" s="13" t="s">
        <v>81</v>
      </c>
      <c r="AW261" s="13" t="s">
        <v>32</v>
      </c>
      <c r="AX261" s="13" t="s">
        <v>71</v>
      </c>
      <c r="AY261" s="153" t="s">
        <v>133</v>
      </c>
    </row>
    <row r="262" spans="2:65" s="14" customFormat="1" ht="11.25" x14ac:dyDescent="0.2">
      <c r="B262" s="159"/>
      <c r="D262" s="146" t="s">
        <v>144</v>
      </c>
      <c r="E262" s="160" t="s">
        <v>18</v>
      </c>
      <c r="F262" s="161" t="s">
        <v>147</v>
      </c>
      <c r="H262" s="162">
        <v>1.26</v>
      </c>
      <c r="I262" s="163"/>
      <c r="L262" s="159"/>
      <c r="M262" s="164"/>
      <c r="T262" s="165"/>
      <c r="AT262" s="160" t="s">
        <v>144</v>
      </c>
      <c r="AU262" s="160" t="s">
        <v>81</v>
      </c>
      <c r="AV262" s="14" t="s">
        <v>140</v>
      </c>
      <c r="AW262" s="14" t="s">
        <v>32</v>
      </c>
      <c r="AX262" s="14" t="s">
        <v>79</v>
      </c>
      <c r="AY262" s="160" t="s">
        <v>133</v>
      </c>
    </row>
    <row r="263" spans="2:65" s="1" customFormat="1" ht="24.2" customHeight="1" x14ac:dyDescent="0.2">
      <c r="B263" s="33"/>
      <c r="C263" s="128" t="s">
        <v>7</v>
      </c>
      <c r="D263" s="128" t="s">
        <v>135</v>
      </c>
      <c r="E263" s="129" t="s">
        <v>317</v>
      </c>
      <c r="F263" s="130" t="s">
        <v>318</v>
      </c>
      <c r="G263" s="131" t="s">
        <v>152</v>
      </c>
      <c r="H263" s="132">
        <v>9.9</v>
      </c>
      <c r="I263" s="133"/>
      <c r="J263" s="134">
        <f>ROUND(I263*H263,2)</f>
        <v>0</v>
      </c>
      <c r="K263" s="130" t="s">
        <v>139</v>
      </c>
      <c r="L263" s="33"/>
      <c r="M263" s="135" t="s">
        <v>18</v>
      </c>
      <c r="N263" s="136" t="s">
        <v>42</v>
      </c>
      <c r="P263" s="137">
        <f>O263*H263</f>
        <v>0</v>
      </c>
      <c r="Q263" s="137">
        <v>0</v>
      </c>
      <c r="R263" s="137">
        <f>Q263*H263</f>
        <v>0</v>
      </c>
      <c r="S263" s="137">
        <v>5.5E-2</v>
      </c>
      <c r="T263" s="138">
        <f>S263*H263</f>
        <v>0.54449999999999998</v>
      </c>
      <c r="AR263" s="139" t="s">
        <v>140</v>
      </c>
      <c r="AT263" s="139" t="s">
        <v>135</v>
      </c>
      <c r="AU263" s="139" t="s">
        <v>81</v>
      </c>
      <c r="AY263" s="18" t="s">
        <v>133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79</v>
      </c>
      <c r="BK263" s="140">
        <f>ROUND(I263*H263,2)</f>
        <v>0</v>
      </c>
      <c r="BL263" s="18" t="s">
        <v>140</v>
      </c>
      <c r="BM263" s="139" t="s">
        <v>319</v>
      </c>
    </row>
    <row r="264" spans="2:65" s="1" customFormat="1" ht="11.25" x14ac:dyDescent="0.2">
      <c r="B264" s="33"/>
      <c r="D264" s="141" t="s">
        <v>142</v>
      </c>
      <c r="F264" s="142" t="s">
        <v>320</v>
      </c>
      <c r="I264" s="143"/>
      <c r="L264" s="33"/>
      <c r="M264" s="144"/>
      <c r="T264" s="54"/>
      <c r="AT264" s="18" t="s">
        <v>142</v>
      </c>
      <c r="AU264" s="18" t="s">
        <v>81</v>
      </c>
    </row>
    <row r="265" spans="2:65" s="12" customFormat="1" ht="11.25" x14ac:dyDescent="0.2">
      <c r="B265" s="145"/>
      <c r="D265" s="146" t="s">
        <v>144</v>
      </c>
      <c r="E265" s="147" t="s">
        <v>18</v>
      </c>
      <c r="F265" s="148" t="s">
        <v>237</v>
      </c>
      <c r="H265" s="147" t="s">
        <v>18</v>
      </c>
      <c r="I265" s="149"/>
      <c r="L265" s="145"/>
      <c r="M265" s="150"/>
      <c r="T265" s="151"/>
      <c r="AT265" s="147" t="s">
        <v>144</v>
      </c>
      <c r="AU265" s="147" t="s">
        <v>81</v>
      </c>
      <c r="AV265" s="12" t="s">
        <v>79</v>
      </c>
      <c r="AW265" s="12" t="s">
        <v>32</v>
      </c>
      <c r="AX265" s="12" t="s">
        <v>71</v>
      </c>
      <c r="AY265" s="147" t="s">
        <v>133</v>
      </c>
    </row>
    <row r="266" spans="2:65" s="12" customFormat="1" ht="11.25" x14ac:dyDescent="0.2">
      <c r="B266" s="145"/>
      <c r="D266" s="146" t="s">
        <v>144</v>
      </c>
      <c r="E266" s="147" t="s">
        <v>18</v>
      </c>
      <c r="F266" s="148" t="s">
        <v>321</v>
      </c>
      <c r="H266" s="147" t="s">
        <v>18</v>
      </c>
      <c r="I266" s="149"/>
      <c r="L266" s="145"/>
      <c r="M266" s="150"/>
      <c r="T266" s="151"/>
      <c r="AT266" s="147" t="s">
        <v>144</v>
      </c>
      <c r="AU266" s="147" t="s">
        <v>81</v>
      </c>
      <c r="AV266" s="12" t="s">
        <v>79</v>
      </c>
      <c r="AW266" s="12" t="s">
        <v>32</v>
      </c>
      <c r="AX266" s="12" t="s">
        <v>71</v>
      </c>
      <c r="AY266" s="147" t="s">
        <v>133</v>
      </c>
    </row>
    <row r="267" spans="2:65" s="12" customFormat="1" ht="11.25" x14ac:dyDescent="0.2">
      <c r="B267" s="145"/>
      <c r="D267" s="146" t="s">
        <v>144</v>
      </c>
      <c r="E267" s="147" t="s">
        <v>18</v>
      </c>
      <c r="F267" s="148" t="s">
        <v>322</v>
      </c>
      <c r="H267" s="147" t="s">
        <v>18</v>
      </c>
      <c r="I267" s="149"/>
      <c r="L267" s="145"/>
      <c r="M267" s="150"/>
      <c r="T267" s="151"/>
      <c r="AT267" s="147" t="s">
        <v>144</v>
      </c>
      <c r="AU267" s="147" t="s">
        <v>81</v>
      </c>
      <c r="AV267" s="12" t="s">
        <v>79</v>
      </c>
      <c r="AW267" s="12" t="s">
        <v>32</v>
      </c>
      <c r="AX267" s="12" t="s">
        <v>71</v>
      </c>
      <c r="AY267" s="147" t="s">
        <v>133</v>
      </c>
    </row>
    <row r="268" spans="2:65" s="13" customFormat="1" ht="11.25" x14ac:dyDescent="0.2">
      <c r="B268" s="152"/>
      <c r="D268" s="146" t="s">
        <v>144</v>
      </c>
      <c r="E268" s="153" t="s">
        <v>18</v>
      </c>
      <c r="F268" s="154" t="s">
        <v>323</v>
      </c>
      <c r="H268" s="155">
        <v>2.52</v>
      </c>
      <c r="I268" s="156"/>
      <c r="L268" s="152"/>
      <c r="M268" s="157"/>
      <c r="T268" s="158"/>
      <c r="AT268" s="153" t="s">
        <v>144</v>
      </c>
      <c r="AU268" s="153" t="s">
        <v>81</v>
      </c>
      <c r="AV268" s="13" t="s">
        <v>81</v>
      </c>
      <c r="AW268" s="13" t="s">
        <v>32</v>
      </c>
      <c r="AX268" s="13" t="s">
        <v>71</v>
      </c>
      <c r="AY268" s="153" t="s">
        <v>133</v>
      </c>
    </row>
    <row r="269" spans="2:65" s="12" customFormat="1" ht="11.25" x14ac:dyDescent="0.2">
      <c r="B269" s="145"/>
      <c r="D269" s="146" t="s">
        <v>144</v>
      </c>
      <c r="E269" s="147" t="s">
        <v>18</v>
      </c>
      <c r="F269" s="148" t="s">
        <v>324</v>
      </c>
      <c r="H269" s="147" t="s">
        <v>18</v>
      </c>
      <c r="I269" s="149"/>
      <c r="L269" s="145"/>
      <c r="M269" s="150"/>
      <c r="T269" s="151"/>
      <c r="AT269" s="147" t="s">
        <v>144</v>
      </c>
      <c r="AU269" s="147" t="s">
        <v>81</v>
      </c>
      <c r="AV269" s="12" t="s">
        <v>79</v>
      </c>
      <c r="AW269" s="12" t="s">
        <v>32</v>
      </c>
      <c r="AX269" s="12" t="s">
        <v>71</v>
      </c>
      <c r="AY269" s="147" t="s">
        <v>133</v>
      </c>
    </row>
    <row r="270" spans="2:65" s="13" customFormat="1" ht="11.25" x14ac:dyDescent="0.2">
      <c r="B270" s="152"/>
      <c r="D270" s="146" t="s">
        <v>144</v>
      </c>
      <c r="E270" s="153" t="s">
        <v>18</v>
      </c>
      <c r="F270" s="154" t="s">
        <v>325</v>
      </c>
      <c r="H270" s="155">
        <v>1.1879999999999999</v>
      </c>
      <c r="I270" s="156"/>
      <c r="L270" s="152"/>
      <c r="M270" s="157"/>
      <c r="T270" s="158"/>
      <c r="AT270" s="153" t="s">
        <v>144</v>
      </c>
      <c r="AU270" s="153" t="s">
        <v>81</v>
      </c>
      <c r="AV270" s="13" t="s">
        <v>81</v>
      </c>
      <c r="AW270" s="13" t="s">
        <v>32</v>
      </c>
      <c r="AX270" s="13" t="s">
        <v>71</v>
      </c>
      <c r="AY270" s="153" t="s">
        <v>133</v>
      </c>
    </row>
    <row r="271" spans="2:65" s="13" customFormat="1" ht="11.25" x14ac:dyDescent="0.2">
      <c r="B271" s="152"/>
      <c r="D271" s="146" t="s">
        <v>144</v>
      </c>
      <c r="E271" s="153" t="s">
        <v>18</v>
      </c>
      <c r="F271" s="154" t="s">
        <v>326</v>
      </c>
      <c r="H271" s="155">
        <v>1.26</v>
      </c>
      <c r="I271" s="156"/>
      <c r="L271" s="152"/>
      <c r="M271" s="157"/>
      <c r="T271" s="158"/>
      <c r="AT271" s="153" t="s">
        <v>144</v>
      </c>
      <c r="AU271" s="153" t="s">
        <v>81</v>
      </c>
      <c r="AV271" s="13" t="s">
        <v>81</v>
      </c>
      <c r="AW271" s="13" t="s">
        <v>32</v>
      </c>
      <c r="AX271" s="13" t="s">
        <v>71</v>
      </c>
      <c r="AY271" s="153" t="s">
        <v>133</v>
      </c>
    </row>
    <row r="272" spans="2:65" s="12" customFormat="1" ht="11.25" x14ac:dyDescent="0.2">
      <c r="B272" s="145"/>
      <c r="D272" s="146" t="s">
        <v>144</v>
      </c>
      <c r="E272" s="147" t="s">
        <v>18</v>
      </c>
      <c r="F272" s="148" t="s">
        <v>239</v>
      </c>
      <c r="H272" s="147" t="s">
        <v>18</v>
      </c>
      <c r="I272" s="149"/>
      <c r="L272" s="145"/>
      <c r="M272" s="150"/>
      <c r="T272" s="151"/>
      <c r="AT272" s="147" t="s">
        <v>144</v>
      </c>
      <c r="AU272" s="147" t="s">
        <v>81</v>
      </c>
      <c r="AV272" s="12" t="s">
        <v>79</v>
      </c>
      <c r="AW272" s="12" t="s">
        <v>32</v>
      </c>
      <c r="AX272" s="12" t="s">
        <v>71</v>
      </c>
      <c r="AY272" s="147" t="s">
        <v>133</v>
      </c>
    </row>
    <row r="273" spans="2:65" s="12" customFormat="1" ht="11.25" x14ac:dyDescent="0.2">
      <c r="B273" s="145"/>
      <c r="D273" s="146" t="s">
        <v>144</v>
      </c>
      <c r="E273" s="147" t="s">
        <v>18</v>
      </c>
      <c r="F273" s="148" t="s">
        <v>327</v>
      </c>
      <c r="H273" s="147" t="s">
        <v>18</v>
      </c>
      <c r="I273" s="149"/>
      <c r="L273" s="145"/>
      <c r="M273" s="150"/>
      <c r="T273" s="151"/>
      <c r="AT273" s="147" t="s">
        <v>144</v>
      </c>
      <c r="AU273" s="147" t="s">
        <v>81</v>
      </c>
      <c r="AV273" s="12" t="s">
        <v>79</v>
      </c>
      <c r="AW273" s="12" t="s">
        <v>32</v>
      </c>
      <c r="AX273" s="12" t="s">
        <v>71</v>
      </c>
      <c r="AY273" s="147" t="s">
        <v>133</v>
      </c>
    </row>
    <row r="274" spans="2:65" s="13" customFormat="1" ht="11.25" x14ac:dyDescent="0.2">
      <c r="B274" s="152"/>
      <c r="D274" s="146" t="s">
        <v>144</v>
      </c>
      <c r="E274" s="153" t="s">
        <v>18</v>
      </c>
      <c r="F274" s="154" t="s">
        <v>328</v>
      </c>
      <c r="H274" s="155">
        <v>1.1879999999999999</v>
      </c>
      <c r="I274" s="156"/>
      <c r="L274" s="152"/>
      <c r="M274" s="157"/>
      <c r="T274" s="158"/>
      <c r="AT274" s="153" t="s">
        <v>144</v>
      </c>
      <c r="AU274" s="153" t="s">
        <v>81</v>
      </c>
      <c r="AV274" s="13" t="s">
        <v>81</v>
      </c>
      <c r="AW274" s="13" t="s">
        <v>32</v>
      </c>
      <c r="AX274" s="13" t="s">
        <v>71</v>
      </c>
      <c r="AY274" s="153" t="s">
        <v>133</v>
      </c>
    </row>
    <row r="275" spans="2:65" s="13" customFormat="1" ht="11.25" x14ac:dyDescent="0.2">
      <c r="B275" s="152"/>
      <c r="D275" s="146" t="s">
        <v>144</v>
      </c>
      <c r="E275" s="153" t="s">
        <v>18</v>
      </c>
      <c r="F275" s="154" t="s">
        <v>329</v>
      </c>
      <c r="H275" s="155">
        <v>1.224</v>
      </c>
      <c r="I275" s="156"/>
      <c r="L275" s="152"/>
      <c r="M275" s="157"/>
      <c r="T275" s="158"/>
      <c r="AT275" s="153" t="s">
        <v>144</v>
      </c>
      <c r="AU275" s="153" t="s">
        <v>81</v>
      </c>
      <c r="AV275" s="13" t="s">
        <v>81</v>
      </c>
      <c r="AW275" s="13" t="s">
        <v>32</v>
      </c>
      <c r="AX275" s="13" t="s">
        <v>71</v>
      </c>
      <c r="AY275" s="153" t="s">
        <v>133</v>
      </c>
    </row>
    <row r="276" spans="2:65" s="12" customFormat="1" ht="11.25" x14ac:dyDescent="0.2">
      <c r="B276" s="145"/>
      <c r="D276" s="146" t="s">
        <v>144</v>
      </c>
      <c r="E276" s="147" t="s">
        <v>18</v>
      </c>
      <c r="F276" s="148" t="s">
        <v>330</v>
      </c>
      <c r="H276" s="147" t="s">
        <v>18</v>
      </c>
      <c r="I276" s="149"/>
      <c r="L276" s="145"/>
      <c r="M276" s="150"/>
      <c r="T276" s="151"/>
      <c r="AT276" s="147" t="s">
        <v>144</v>
      </c>
      <c r="AU276" s="147" t="s">
        <v>81</v>
      </c>
      <c r="AV276" s="12" t="s">
        <v>79</v>
      </c>
      <c r="AW276" s="12" t="s">
        <v>32</v>
      </c>
      <c r="AX276" s="12" t="s">
        <v>71</v>
      </c>
      <c r="AY276" s="147" t="s">
        <v>133</v>
      </c>
    </row>
    <row r="277" spans="2:65" s="13" customFormat="1" ht="11.25" x14ac:dyDescent="0.2">
      <c r="B277" s="152"/>
      <c r="D277" s="146" t="s">
        <v>144</v>
      </c>
      <c r="E277" s="153" t="s">
        <v>18</v>
      </c>
      <c r="F277" s="154" t="s">
        <v>323</v>
      </c>
      <c r="H277" s="155">
        <v>2.52</v>
      </c>
      <c r="I277" s="156"/>
      <c r="L277" s="152"/>
      <c r="M277" s="157"/>
      <c r="T277" s="158"/>
      <c r="AT277" s="153" t="s">
        <v>144</v>
      </c>
      <c r="AU277" s="153" t="s">
        <v>81</v>
      </c>
      <c r="AV277" s="13" t="s">
        <v>81</v>
      </c>
      <c r="AW277" s="13" t="s">
        <v>32</v>
      </c>
      <c r="AX277" s="13" t="s">
        <v>71</v>
      </c>
      <c r="AY277" s="153" t="s">
        <v>133</v>
      </c>
    </row>
    <row r="278" spans="2:65" s="14" customFormat="1" ht="11.25" x14ac:dyDescent="0.2">
      <c r="B278" s="159"/>
      <c r="D278" s="146" t="s">
        <v>144</v>
      </c>
      <c r="E278" s="160" t="s">
        <v>18</v>
      </c>
      <c r="F278" s="161" t="s">
        <v>147</v>
      </c>
      <c r="H278" s="162">
        <v>9.9</v>
      </c>
      <c r="I278" s="163"/>
      <c r="L278" s="159"/>
      <c r="M278" s="164"/>
      <c r="T278" s="165"/>
      <c r="AT278" s="160" t="s">
        <v>144</v>
      </c>
      <c r="AU278" s="160" t="s">
        <v>81</v>
      </c>
      <c r="AV278" s="14" t="s">
        <v>140</v>
      </c>
      <c r="AW278" s="14" t="s">
        <v>32</v>
      </c>
      <c r="AX278" s="14" t="s">
        <v>79</v>
      </c>
      <c r="AY278" s="160" t="s">
        <v>133</v>
      </c>
    </row>
    <row r="279" spans="2:65" s="1" customFormat="1" ht="49.15" customHeight="1" x14ac:dyDescent="0.2">
      <c r="B279" s="33"/>
      <c r="C279" s="128" t="s">
        <v>331</v>
      </c>
      <c r="D279" s="128" t="s">
        <v>135</v>
      </c>
      <c r="E279" s="129" t="s">
        <v>332</v>
      </c>
      <c r="F279" s="130" t="s">
        <v>333</v>
      </c>
      <c r="G279" s="131" t="s">
        <v>152</v>
      </c>
      <c r="H279" s="132">
        <v>1.9890000000000001</v>
      </c>
      <c r="I279" s="133"/>
      <c r="J279" s="134">
        <f>ROUND(I279*H279,2)</f>
        <v>0</v>
      </c>
      <c r="K279" s="130" t="s">
        <v>139</v>
      </c>
      <c r="L279" s="33"/>
      <c r="M279" s="135" t="s">
        <v>18</v>
      </c>
      <c r="N279" s="136" t="s">
        <v>42</v>
      </c>
      <c r="P279" s="137">
        <f>O279*H279</f>
        <v>0</v>
      </c>
      <c r="Q279" s="137">
        <v>0</v>
      </c>
      <c r="R279" s="137">
        <f>Q279*H279</f>
        <v>0</v>
      </c>
      <c r="S279" s="137">
        <v>0.113</v>
      </c>
      <c r="T279" s="138">
        <f>S279*H279</f>
        <v>0.22475700000000001</v>
      </c>
      <c r="AR279" s="139" t="s">
        <v>140</v>
      </c>
      <c r="AT279" s="139" t="s">
        <v>135</v>
      </c>
      <c r="AU279" s="139" t="s">
        <v>81</v>
      </c>
      <c r="AY279" s="18" t="s">
        <v>133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79</v>
      </c>
      <c r="BK279" s="140">
        <f>ROUND(I279*H279,2)</f>
        <v>0</v>
      </c>
      <c r="BL279" s="18" t="s">
        <v>140</v>
      </c>
      <c r="BM279" s="139" t="s">
        <v>334</v>
      </c>
    </row>
    <row r="280" spans="2:65" s="1" customFormat="1" ht="11.25" x14ac:dyDescent="0.2">
      <c r="B280" s="33"/>
      <c r="D280" s="141" t="s">
        <v>142</v>
      </c>
      <c r="F280" s="142" t="s">
        <v>335</v>
      </c>
      <c r="I280" s="143"/>
      <c r="L280" s="33"/>
      <c r="M280" s="144"/>
      <c r="T280" s="54"/>
      <c r="AT280" s="18" t="s">
        <v>142</v>
      </c>
      <c r="AU280" s="18" t="s">
        <v>81</v>
      </c>
    </row>
    <row r="281" spans="2:65" s="12" customFormat="1" ht="11.25" x14ac:dyDescent="0.2">
      <c r="B281" s="145"/>
      <c r="D281" s="146" t="s">
        <v>144</v>
      </c>
      <c r="E281" s="147" t="s">
        <v>18</v>
      </c>
      <c r="F281" s="148" t="s">
        <v>336</v>
      </c>
      <c r="H281" s="147" t="s">
        <v>18</v>
      </c>
      <c r="I281" s="149"/>
      <c r="L281" s="145"/>
      <c r="M281" s="150"/>
      <c r="T281" s="151"/>
      <c r="AT281" s="147" t="s">
        <v>144</v>
      </c>
      <c r="AU281" s="147" t="s">
        <v>81</v>
      </c>
      <c r="AV281" s="12" t="s">
        <v>79</v>
      </c>
      <c r="AW281" s="12" t="s">
        <v>32</v>
      </c>
      <c r="AX281" s="12" t="s">
        <v>71</v>
      </c>
      <c r="AY281" s="147" t="s">
        <v>133</v>
      </c>
    </row>
    <row r="282" spans="2:65" s="13" customFormat="1" ht="11.25" x14ac:dyDescent="0.2">
      <c r="B282" s="152"/>
      <c r="D282" s="146" t="s">
        <v>144</v>
      </c>
      <c r="E282" s="153" t="s">
        <v>18</v>
      </c>
      <c r="F282" s="154" t="s">
        <v>337</v>
      </c>
      <c r="H282" s="155">
        <v>0.19800000000000001</v>
      </c>
      <c r="I282" s="156"/>
      <c r="L282" s="152"/>
      <c r="M282" s="157"/>
      <c r="T282" s="158"/>
      <c r="AT282" s="153" t="s">
        <v>144</v>
      </c>
      <c r="AU282" s="153" t="s">
        <v>81</v>
      </c>
      <c r="AV282" s="13" t="s">
        <v>81</v>
      </c>
      <c r="AW282" s="13" t="s">
        <v>32</v>
      </c>
      <c r="AX282" s="13" t="s">
        <v>71</v>
      </c>
      <c r="AY282" s="153" t="s">
        <v>133</v>
      </c>
    </row>
    <row r="283" spans="2:65" s="13" customFormat="1" ht="11.25" x14ac:dyDescent="0.2">
      <c r="B283" s="152"/>
      <c r="D283" s="146" t="s">
        <v>144</v>
      </c>
      <c r="E283" s="153" t="s">
        <v>18</v>
      </c>
      <c r="F283" s="154" t="s">
        <v>338</v>
      </c>
      <c r="H283" s="155">
        <v>1.2150000000000001</v>
      </c>
      <c r="I283" s="156"/>
      <c r="L283" s="152"/>
      <c r="M283" s="157"/>
      <c r="T283" s="158"/>
      <c r="AT283" s="153" t="s">
        <v>144</v>
      </c>
      <c r="AU283" s="153" t="s">
        <v>81</v>
      </c>
      <c r="AV283" s="13" t="s">
        <v>81</v>
      </c>
      <c r="AW283" s="13" t="s">
        <v>32</v>
      </c>
      <c r="AX283" s="13" t="s">
        <v>71</v>
      </c>
      <c r="AY283" s="153" t="s">
        <v>133</v>
      </c>
    </row>
    <row r="284" spans="2:65" s="13" customFormat="1" ht="11.25" x14ac:dyDescent="0.2">
      <c r="B284" s="152"/>
      <c r="D284" s="146" t="s">
        <v>144</v>
      </c>
      <c r="E284" s="153" t="s">
        <v>18</v>
      </c>
      <c r="F284" s="154" t="s">
        <v>339</v>
      </c>
      <c r="H284" s="155">
        <v>0.57599999999999996</v>
      </c>
      <c r="I284" s="156"/>
      <c r="L284" s="152"/>
      <c r="M284" s="157"/>
      <c r="T284" s="158"/>
      <c r="AT284" s="153" t="s">
        <v>144</v>
      </c>
      <c r="AU284" s="153" t="s">
        <v>81</v>
      </c>
      <c r="AV284" s="13" t="s">
        <v>81</v>
      </c>
      <c r="AW284" s="13" t="s">
        <v>32</v>
      </c>
      <c r="AX284" s="13" t="s">
        <v>71</v>
      </c>
      <c r="AY284" s="153" t="s">
        <v>133</v>
      </c>
    </row>
    <row r="285" spans="2:65" s="14" customFormat="1" ht="11.25" x14ac:dyDescent="0.2">
      <c r="B285" s="159"/>
      <c r="D285" s="146" t="s">
        <v>144</v>
      </c>
      <c r="E285" s="160" t="s">
        <v>18</v>
      </c>
      <c r="F285" s="161" t="s">
        <v>147</v>
      </c>
      <c r="H285" s="162">
        <v>1.9890000000000001</v>
      </c>
      <c r="I285" s="163"/>
      <c r="L285" s="159"/>
      <c r="M285" s="164"/>
      <c r="T285" s="165"/>
      <c r="AT285" s="160" t="s">
        <v>144</v>
      </c>
      <c r="AU285" s="160" t="s">
        <v>81</v>
      </c>
      <c r="AV285" s="14" t="s">
        <v>140</v>
      </c>
      <c r="AW285" s="14" t="s">
        <v>32</v>
      </c>
      <c r="AX285" s="14" t="s">
        <v>79</v>
      </c>
      <c r="AY285" s="160" t="s">
        <v>133</v>
      </c>
    </row>
    <row r="286" spans="2:65" s="1" customFormat="1" ht="24.2" customHeight="1" x14ac:dyDescent="0.2">
      <c r="B286" s="33"/>
      <c r="C286" s="128" t="s">
        <v>340</v>
      </c>
      <c r="D286" s="128" t="s">
        <v>135</v>
      </c>
      <c r="E286" s="129" t="s">
        <v>341</v>
      </c>
      <c r="F286" s="130" t="s">
        <v>342</v>
      </c>
      <c r="G286" s="131" t="s">
        <v>310</v>
      </c>
      <c r="H286" s="132">
        <v>0.218</v>
      </c>
      <c r="I286" s="133"/>
      <c r="J286" s="134">
        <f>ROUND(I286*H286,2)</f>
        <v>0</v>
      </c>
      <c r="K286" s="130" t="s">
        <v>139</v>
      </c>
      <c r="L286" s="33"/>
      <c r="M286" s="135" t="s">
        <v>18</v>
      </c>
      <c r="N286" s="136" t="s">
        <v>42</v>
      </c>
      <c r="P286" s="137">
        <f>O286*H286</f>
        <v>0</v>
      </c>
      <c r="Q286" s="137">
        <v>0</v>
      </c>
      <c r="R286" s="137">
        <f>Q286*H286</f>
        <v>0</v>
      </c>
      <c r="S286" s="137">
        <v>2.2000000000000002</v>
      </c>
      <c r="T286" s="138">
        <f>S286*H286</f>
        <v>0.47960000000000003</v>
      </c>
      <c r="AR286" s="139" t="s">
        <v>140</v>
      </c>
      <c r="AT286" s="139" t="s">
        <v>135</v>
      </c>
      <c r="AU286" s="139" t="s">
        <v>81</v>
      </c>
      <c r="AY286" s="18" t="s">
        <v>133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79</v>
      </c>
      <c r="BK286" s="140">
        <f>ROUND(I286*H286,2)</f>
        <v>0</v>
      </c>
      <c r="BL286" s="18" t="s">
        <v>140</v>
      </c>
      <c r="BM286" s="139" t="s">
        <v>343</v>
      </c>
    </row>
    <row r="287" spans="2:65" s="1" customFormat="1" ht="11.25" x14ac:dyDescent="0.2">
      <c r="B287" s="33"/>
      <c r="D287" s="141" t="s">
        <v>142</v>
      </c>
      <c r="F287" s="142" t="s">
        <v>344</v>
      </c>
      <c r="I287" s="143"/>
      <c r="L287" s="33"/>
      <c r="M287" s="144"/>
      <c r="T287" s="54"/>
      <c r="AT287" s="18" t="s">
        <v>142</v>
      </c>
      <c r="AU287" s="18" t="s">
        <v>81</v>
      </c>
    </row>
    <row r="288" spans="2:65" s="12" customFormat="1" ht="11.25" x14ac:dyDescent="0.2">
      <c r="B288" s="145"/>
      <c r="D288" s="146" t="s">
        <v>144</v>
      </c>
      <c r="E288" s="147" t="s">
        <v>18</v>
      </c>
      <c r="F288" s="148" t="s">
        <v>155</v>
      </c>
      <c r="H288" s="147" t="s">
        <v>18</v>
      </c>
      <c r="I288" s="149"/>
      <c r="L288" s="145"/>
      <c r="M288" s="150"/>
      <c r="T288" s="151"/>
      <c r="AT288" s="147" t="s">
        <v>144</v>
      </c>
      <c r="AU288" s="147" t="s">
        <v>81</v>
      </c>
      <c r="AV288" s="12" t="s">
        <v>79</v>
      </c>
      <c r="AW288" s="12" t="s">
        <v>32</v>
      </c>
      <c r="AX288" s="12" t="s">
        <v>71</v>
      </c>
      <c r="AY288" s="147" t="s">
        <v>133</v>
      </c>
    </row>
    <row r="289" spans="2:65" s="12" customFormat="1" ht="11.25" x14ac:dyDescent="0.2">
      <c r="B289" s="145"/>
      <c r="D289" s="146" t="s">
        <v>144</v>
      </c>
      <c r="E289" s="147" t="s">
        <v>18</v>
      </c>
      <c r="F289" s="148" t="s">
        <v>345</v>
      </c>
      <c r="H289" s="147" t="s">
        <v>18</v>
      </c>
      <c r="I289" s="149"/>
      <c r="L289" s="145"/>
      <c r="M289" s="150"/>
      <c r="T289" s="151"/>
      <c r="AT289" s="147" t="s">
        <v>144</v>
      </c>
      <c r="AU289" s="147" t="s">
        <v>81</v>
      </c>
      <c r="AV289" s="12" t="s">
        <v>79</v>
      </c>
      <c r="AW289" s="12" t="s">
        <v>32</v>
      </c>
      <c r="AX289" s="12" t="s">
        <v>71</v>
      </c>
      <c r="AY289" s="147" t="s">
        <v>133</v>
      </c>
    </row>
    <row r="290" spans="2:65" s="13" customFormat="1" ht="11.25" x14ac:dyDescent="0.2">
      <c r="B290" s="152"/>
      <c r="D290" s="146" t="s">
        <v>144</v>
      </c>
      <c r="E290" s="153" t="s">
        <v>18</v>
      </c>
      <c r="F290" s="154" t="s">
        <v>346</v>
      </c>
      <c r="H290" s="155">
        <v>0.218</v>
      </c>
      <c r="I290" s="156"/>
      <c r="L290" s="152"/>
      <c r="M290" s="157"/>
      <c r="T290" s="158"/>
      <c r="AT290" s="153" t="s">
        <v>144</v>
      </c>
      <c r="AU290" s="153" t="s">
        <v>81</v>
      </c>
      <c r="AV290" s="13" t="s">
        <v>81</v>
      </c>
      <c r="AW290" s="13" t="s">
        <v>32</v>
      </c>
      <c r="AX290" s="13" t="s">
        <v>79</v>
      </c>
      <c r="AY290" s="153" t="s">
        <v>133</v>
      </c>
    </row>
    <row r="291" spans="2:65" s="1" customFormat="1" ht="24.2" customHeight="1" x14ac:dyDescent="0.2">
      <c r="B291" s="33"/>
      <c r="C291" s="128" t="s">
        <v>347</v>
      </c>
      <c r="D291" s="128" t="s">
        <v>135</v>
      </c>
      <c r="E291" s="129" t="s">
        <v>348</v>
      </c>
      <c r="F291" s="130" t="s">
        <v>349</v>
      </c>
      <c r="G291" s="131" t="s">
        <v>152</v>
      </c>
      <c r="H291" s="132">
        <v>0.497</v>
      </c>
      <c r="I291" s="133"/>
      <c r="J291" s="134">
        <f>ROUND(I291*H291,2)</f>
        <v>0</v>
      </c>
      <c r="K291" s="130" t="s">
        <v>139</v>
      </c>
      <c r="L291" s="33"/>
      <c r="M291" s="135" t="s">
        <v>18</v>
      </c>
      <c r="N291" s="136" t="s">
        <v>42</v>
      </c>
      <c r="P291" s="137">
        <f>O291*H291</f>
        <v>0</v>
      </c>
      <c r="Q291" s="137">
        <v>0</v>
      </c>
      <c r="R291" s="137">
        <f>Q291*H291</f>
        <v>0</v>
      </c>
      <c r="S291" s="137">
        <v>0.09</v>
      </c>
      <c r="T291" s="138">
        <f>S291*H291</f>
        <v>4.4729999999999999E-2</v>
      </c>
      <c r="AR291" s="139" t="s">
        <v>140</v>
      </c>
      <c r="AT291" s="139" t="s">
        <v>135</v>
      </c>
      <c r="AU291" s="139" t="s">
        <v>81</v>
      </c>
      <c r="AY291" s="18" t="s">
        <v>133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18" t="s">
        <v>79</v>
      </c>
      <c r="BK291" s="140">
        <f>ROUND(I291*H291,2)</f>
        <v>0</v>
      </c>
      <c r="BL291" s="18" t="s">
        <v>140</v>
      </c>
      <c r="BM291" s="139" t="s">
        <v>350</v>
      </c>
    </row>
    <row r="292" spans="2:65" s="1" customFormat="1" ht="11.25" x14ac:dyDescent="0.2">
      <c r="B292" s="33"/>
      <c r="D292" s="141" t="s">
        <v>142</v>
      </c>
      <c r="F292" s="142" t="s">
        <v>351</v>
      </c>
      <c r="I292" s="143"/>
      <c r="L292" s="33"/>
      <c r="M292" s="144"/>
      <c r="T292" s="54"/>
      <c r="AT292" s="18" t="s">
        <v>142</v>
      </c>
      <c r="AU292" s="18" t="s">
        <v>81</v>
      </c>
    </row>
    <row r="293" spans="2:65" s="13" customFormat="1" ht="11.25" x14ac:dyDescent="0.2">
      <c r="B293" s="152"/>
      <c r="D293" s="146" t="s">
        <v>144</v>
      </c>
      <c r="E293" s="153" t="s">
        <v>18</v>
      </c>
      <c r="F293" s="154" t="s">
        <v>352</v>
      </c>
      <c r="H293" s="155">
        <v>0.05</v>
      </c>
      <c r="I293" s="156"/>
      <c r="L293" s="152"/>
      <c r="M293" s="157"/>
      <c r="T293" s="158"/>
      <c r="AT293" s="153" t="s">
        <v>144</v>
      </c>
      <c r="AU293" s="153" t="s">
        <v>81</v>
      </c>
      <c r="AV293" s="13" t="s">
        <v>81</v>
      </c>
      <c r="AW293" s="13" t="s">
        <v>32</v>
      </c>
      <c r="AX293" s="13" t="s">
        <v>71</v>
      </c>
      <c r="AY293" s="153" t="s">
        <v>133</v>
      </c>
    </row>
    <row r="294" spans="2:65" s="13" customFormat="1" ht="11.25" x14ac:dyDescent="0.2">
      <c r="B294" s="152"/>
      <c r="D294" s="146" t="s">
        <v>144</v>
      </c>
      <c r="E294" s="153" t="s">
        <v>18</v>
      </c>
      <c r="F294" s="154" t="s">
        <v>353</v>
      </c>
      <c r="H294" s="155">
        <v>4.8000000000000001E-2</v>
      </c>
      <c r="I294" s="156"/>
      <c r="L294" s="152"/>
      <c r="M294" s="157"/>
      <c r="T294" s="158"/>
      <c r="AT294" s="153" t="s">
        <v>144</v>
      </c>
      <c r="AU294" s="153" t="s">
        <v>81</v>
      </c>
      <c r="AV294" s="13" t="s">
        <v>81</v>
      </c>
      <c r="AW294" s="13" t="s">
        <v>32</v>
      </c>
      <c r="AX294" s="13" t="s">
        <v>71</v>
      </c>
      <c r="AY294" s="153" t="s">
        <v>133</v>
      </c>
    </row>
    <row r="295" spans="2:65" s="13" customFormat="1" ht="11.25" x14ac:dyDescent="0.2">
      <c r="B295" s="152"/>
      <c r="D295" s="146" t="s">
        <v>144</v>
      </c>
      <c r="E295" s="153" t="s">
        <v>18</v>
      </c>
      <c r="F295" s="154" t="s">
        <v>354</v>
      </c>
      <c r="H295" s="155">
        <v>0.10100000000000001</v>
      </c>
      <c r="I295" s="156"/>
      <c r="L295" s="152"/>
      <c r="M295" s="157"/>
      <c r="T295" s="158"/>
      <c r="AT295" s="153" t="s">
        <v>144</v>
      </c>
      <c r="AU295" s="153" t="s">
        <v>81</v>
      </c>
      <c r="AV295" s="13" t="s">
        <v>81</v>
      </c>
      <c r="AW295" s="13" t="s">
        <v>32</v>
      </c>
      <c r="AX295" s="13" t="s">
        <v>71</v>
      </c>
      <c r="AY295" s="153" t="s">
        <v>133</v>
      </c>
    </row>
    <row r="296" spans="2:65" s="13" customFormat="1" ht="11.25" x14ac:dyDescent="0.2">
      <c r="B296" s="152"/>
      <c r="D296" s="146" t="s">
        <v>144</v>
      </c>
      <c r="E296" s="153" t="s">
        <v>18</v>
      </c>
      <c r="F296" s="154" t="s">
        <v>355</v>
      </c>
      <c r="H296" s="155">
        <v>9.6000000000000002E-2</v>
      </c>
      <c r="I296" s="156"/>
      <c r="L296" s="152"/>
      <c r="M296" s="157"/>
      <c r="T296" s="158"/>
      <c r="AT296" s="153" t="s">
        <v>144</v>
      </c>
      <c r="AU296" s="153" t="s">
        <v>81</v>
      </c>
      <c r="AV296" s="13" t="s">
        <v>81</v>
      </c>
      <c r="AW296" s="13" t="s">
        <v>32</v>
      </c>
      <c r="AX296" s="13" t="s">
        <v>71</v>
      </c>
      <c r="AY296" s="153" t="s">
        <v>133</v>
      </c>
    </row>
    <row r="297" spans="2:65" s="13" customFormat="1" ht="11.25" x14ac:dyDescent="0.2">
      <c r="B297" s="152"/>
      <c r="D297" s="146" t="s">
        <v>144</v>
      </c>
      <c r="E297" s="153" t="s">
        <v>18</v>
      </c>
      <c r="F297" s="154" t="s">
        <v>354</v>
      </c>
      <c r="H297" s="155">
        <v>0.10100000000000001</v>
      </c>
      <c r="I297" s="156"/>
      <c r="L297" s="152"/>
      <c r="M297" s="157"/>
      <c r="T297" s="158"/>
      <c r="AT297" s="153" t="s">
        <v>144</v>
      </c>
      <c r="AU297" s="153" t="s">
        <v>81</v>
      </c>
      <c r="AV297" s="13" t="s">
        <v>81</v>
      </c>
      <c r="AW297" s="13" t="s">
        <v>32</v>
      </c>
      <c r="AX297" s="13" t="s">
        <v>71</v>
      </c>
      <c r="AY297" s="153" t="s">
        <v>133</v>
      </c>
    </row>
    <row r="298" spans="2:65" s="13" customFormat="1" ht="11.25" x14ac:dyDescent="0.2">
      <c r="B298" s="152"/>
      <c r="D298" s="146" t="s">
        <v>144</v>
      </c>
      <c r="E298" s="153" t="s">
        <v>18</v>
      </c>
      <c r="F298" s="154" t="s">
        <v>354</v>
      </c>
      <c r="H298" s="155">
        <v>0.10100000000000001</v>
      </c>
      <c r="I298" s="156"/>
      <c r="L298" s="152"/>
      <c r="M298" s="157"/>
      <c r="T298" s="158"/>
      <c r="AT298" s="153" t="s">
        <v>144</v>
      </c>
      <c r="AU298" s="153" t="s">
        <v>81</v>
      </c>
      <c r="AV298" s="13" t="s">
        <v>81</v>
      </c>
      <c r="AW298" s="13" t="s">
        <v>32</v>
      </c>
      <c r="AX298" s="13" t="s">
        <v>71</v>
      </c>
      <c r="AY298" s="153" t="s">
        <v>133</v>
      </c>
    </row>
    <row r="299" spans="2:65" s="14" customFormat="1" ht="11.25" x14ac:dyDescent="0.2">
      <c r="B299" s="159"/>
      <c r="D299" s="146" t="s">
        <v>144</v>
      </c>
      <c r="E299" s="160" t="s">
        <v>18</v>
      </c>
      <c r="F299" s="161" t="s">
        <v>147</v>
      </c>
      <c r="H299" s="162">
        <v>0.497</v>
      </c>
      <c r="I299" s="163"/>
      <c r="L299" s="159"/>
      <c r="M299" s="164"/>
      <c r="T299" s="165"/>
      <c r="AT299" s="160" t="s">
        <v>144</v>
      </c>
      <c r="AU299" s="160" t="s">
        <v>81</v>
      </c>
      <c r="AV299" s="14" t="s">
        <v>140</v>
      </c>
      <c r="AW299" s="14" t="s">
        <v>32</v>
      </c>
      <c r="AX299" s="14" t="s">
        <v>79</v>
      </c>
      <c r="AY299" s="160" t="s">
        <v>133</v>
      </c>
    </row>
    <row r="300" spans="2:65" s="1" customFormat="1" ht="44.25" customHeight="1" x14ac:dyDescent="0.2">
      <c r="B300" s="33"/>
      <c r="C300" s="128" t="s">
        <v>356</v>
      </c>
      <c r="D300" s="128" t="s">
        <v>135</v>
      </c>
      <c r="E300" s="129" t="s">
        <v>357</v>
      </c>
      <c r="F300" s="130" t="s">
        <v>358</v>
      </c>
      <c r="G300" s="131" t="s">
        <v>152</v>
      </c>
      <c r="H300" s="132">
        <v>0.6</v>
      </c>
      <c r="I300" s="133"/>
      <c r="J300" s="134">
        <f>ROUND(I300*H300,2)</f>
        <v>0</v>
      </c>
      <c r="K300" s="130" t="s">
        <v>139</v>
      </c>
      <c r="L300" s="33"/>
      <c r="M300" s="135" t="s">
        <v>18</v>
      </c>
      <c r="N300" s="136" t="s">
        <v>42</v>
      </c>
      <c r="P300" s="137">
        <f>O300*H300</f>
        <v>0</v>
      </c>
      <c r="Q300" s="137">
        <v>0</v>
      </c>
      <c r="R300" s="137">
        <f>Q300*H300</f>
        <v>0</v>
      </c>
      <c r="S300" s="137">
        <v>3.5000000000000003E-2</v>
      </c>
      <c r="T300" s="138">
        <f>S300*H300</f>
        <v>2.1000000000000001E-2</v>
      </c>
      <c r="AR300" s="139" t="s">
        <v>140</v>
      </c>
      <c r="AT300" s="139" t="s">
        <v>135</v>
      </c>
      <c r="AU300" s="139" t="s">
        <v>81</v>
      </c>
      <c r="AY300" s="18" t="s">
        <v>133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79</v>
      </c>
      <c r="BK300" s="140">
        <f>ROUND(I300*H300,2)</f>
        <v>0</v>
      </c>
      <c r="BL300" s="18" t="s">
        <v>140</v>
      </c>
      <c r="BM300" s="139" t="s">
        <v>359</v>
      </c>
    </row>
    <row r="301" spans="2:65" s="1" customFormat="1" ht="11.25" x14ac:dyDescent="0.2">
      <c r="B301" s="33"/>
      <c r="D301" s="141" t="s">
        <v>142</v>
      </c>
      <c r="F301" s="142" t="s">
        <v>360</v>
      </c>
      <c r="I301" s="143"/>
      <c r="L301" s="33"/>
      <c r="M301" s="144"/>
      <c r="T301" s="54"/>
      <c r="AT301" s="18" t="s">
        <v>142</v>
      </c>
      <c r="AU301" s="18" t="s">
        <v>81</v>
      </c>
    </row>
    <row r="302" spans="2:65" s="12" customFormat="1" ht="11.25" x14ac:dyDescent="0.2">
      <c r="B302" s="145"/>
      <c r="D302" s="146" t="s">
        <v>144</v>
      </c>
      <c r="E302" s="147" t="s">
        <v>18</v>
      </c>
      <c r="F302" s="148" t="s">
        <v>361</v>
      </c>
      <c r="H302" s="147" t="s">
        <v>18</v>
      </c>
      <c r="I302" s="149"/>
      <c r="L302" s="145"/>
      <c r="M302" s="150"/>
      <c r="T302" s="151"/>
      <c r="AT302" s="147" t="s">
        <v>144</v>
      </c>
      <c r="AU302" s="147" t="s">
        <v>81</v>
      </c>
      <c r="AV302" s="12" t="s">
        <v>79</v>
      </c>
      <c r="AW302" s="12" t="s">
        <v>32</v>
      </c>
      <c r="AX302" s="12" t="s">
        <v>71</v>
      </c>
      <c r="AY302" s="147" t="s">
        <v>133</v>
      </c>
    </row>
    <row r="303" spans="2:65" s="13" customFormat="1" ht="11.25" x14ac:dyDescent="0.2">
      <c r="B303" s="152"/>
      <c r="D303" s="146" t="s">
        <v>144</v>
      </c>
      <c r="E303" s="153" t="s">
        <v>18</v>
      </c>
      <c r="F303" s="154" t="s">
        <v>362</v>
      </c>
      <c r="H303" s="155">
        <v>0.6</v>
      </c>
      <c r="I303" s="156"/>
      <c r="L303" s="152"/>
      <c r="M303" s="157"/>
      <c r="T303" s="158"/>
      <c r="AT303" s="153" t="s">
        <v>144</v>
      </c>
      <c r="AU303" s="153" t="s">
        <v>81</v>
      </c>
      <c r="AV303" s="13" t="s">
        <v>81</v>
      </c>
      <c r="AW303" s="13" t="s">
        <v>32</v>
      </c>
      <c r="AX303" s="13" t="s">
        <v>71</v>
      </c>
      <c r="AY303" s="153" t="s">
        <v>133</v>
      </c>
    </row>
    <row r="304" spans="2:65" s="14" customFormat="1" ht="11.25" x14ac:dyDescent="0.2">
      <c r="B304" s="159"/>
      <c r="D304" s="146" t="s">
        <v>144</v>
      </c>
      <c r="E304" s="160" t="s">
        <v>18</v>
      </c>
      <c r="F304" s="161" t="s">
        <v>147</v>
      </c>
      <c r="H304" s="162">
        <v>0.6</v>
      </c>
      <c r="I304" s="163"/>
      <c r="L304" s="159"/>
      <c r="M304" s="164"/>
      <c r="T304" s="165"/>
      <c r="AT304" s="160" t="s">
        <v>144</v>
      </c>
      <c r="AU304" s="160" t="s">
        <v>81</v>
      </c>
      <c r="AV304" s="14" t="s">
        <v>140</v>
      </c>
      <c r="AW304" s="14" t="s">
        <v>32</v>
      </c>
      <c r="AX304" s="14" t="s">
        <v>79</v>
      </c>
      <c r="AY304" s="160" t="s">
        <v>133</v>
      </c>
    </row>
    <row r="305" spans="2:65" s="1" customFormat="1" ht="44.25" customHeight="1" x14ac:dyDescent="0.2">
      <c r="B305" s="33"/>
      <c r="C305" s="128" t="s">
        <v>363</v>
      </c>
      <c r="D305" s="128" t="s">
        <v>135</v>
      </c>
      <c r="E305" s="129" t="s">
        <v>364</v>
      </c>
      <c r="F305" s="130" t="s">
        <v>365</v>
      </c>
      <c r="G305" s="131" t="s">
        <v>152</v>
      </c>
      <c r="H305" s="132">
        <v>69.3</v>
      </c>
      <c r="I305" s="133"/>
      <c r="J305" s="134">
        <f>ROUND(I305*H305,2)</f>
        <v>0</v>
      </c>
      <c r="K305" s="130" t="s">
        <v>139</v>
      </c>
      <c r="L305" s="33"/>
      <c r="M305" s="135" t="s">
        <v>18</v>
      </c>
      <c r="N305" s="136" t="s">
        <v>42</v>
      </c>
      <c r="P305" s="137">
        <f>O305*H305</f>
        <v>0</v>
      </c>
      <c r="Q305" s="137">
        <v>0</v>
      </c>
      <c r="R305" s="137">
        <f>Q305*H305</f>
        <v>0</v>
      </c>
      <c r="S305" s="137">
        <v>3.5000000000000003E-2</v>
      </c>
      <c r="T305" s="138">
        <f>S305*H305</f>
        <v>2.4255</v>
      </c>
      <c r="AR305" s="139" t="s">
        <v>140</v>
      </c>
      <c r="AT305" s="139" t="s">
        <v>135</v>
      </c>
      <c r="AU305" s="139" t="s">
        <v>81</v>
      </c>
      <c r="AY305" s="18" t="s">
        <v>133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79</v>
      </c>
      <c r="BK305" s="140">
        <f>ROUND(I305*H305,2)</f>
        <v>0</v>
      </c>
      <c r="BL305" s="18" t="s">
        <v>140</v>
      </c>
      <c r="BM305" s="139" t="s">
        <v>366</v>
      </c>
    </row>
    <row r="306" spans="2:65" s="1" customFormat="1" ht="11.25" x14ac:dyDescent="0.2">
      <c r="B306" s="33"/>
      <c r="D306" s="141" t="s">
        <v>142</v>
      </c>
      <c r="F306" s="142" t="s">
        <v>367</v>
      </c>
      <c r="I306" s="143"/>
      <c r="L306" s="33"/>
      <c r="M306" s="144"/>
      <c r="T306" s="54"/>
      <c r="AT306" s="18" t="s">
        <v>142</v>
      </c>
      <c r="AU306" s="18" t="s">
        <v>81</v>
      </c>
    </row>
    <row r="307" spans="2:65" s="12" customFormat="1" ht="11.25" x14ac:dyDescent="0.2">
      <c r="B307" s="145"/>
      <c r="D307" s="146" t="s">
        <v>144</v>
      </c>
      <c r="E307" s="147" t="s">
        <v>18</v>
      </c>
      <c r="F307" s="148" t="s">
        <v>237</v>
      </c>
      <c r="H307" s="147" t="s">
        <v>18</v>
      </c>
      <c r="I307" s="149"/>
      <c r="L307" s="145"/>
      <c r="M307" s="150"/>
      <c r="T307" s="151"/>
      <c r="AT307" s="147" t="s">
        <v>144</v>
      </c>
      <c r="AU307" s="147" t="s">
        <v>81</v>
      </c>
      <c r="AV307" s="12" t="s">
        <v>79</v>
      </c>
      <c r="AW307" s="12" t="s">
        <v>32</v>
      </c>
      <c r="AX307" s="12" t="s">
        <v>71</v>
      </c>
      <c r="AY307" s="147" t="s">
        <v>133</v>
      </c>
    </row>
    <row r="308" spans="2:65" s="12" customFormat="1" ht="11.25" x14ac:dyDescent="0.2">
      <c r="B308" s="145"/>
      <c r="D308" s="146" t="s">
        <v>144</v>
      </c>
      <c r="E308" s="147" t="s">
        <v>18</v>
      </c>
      <c r="F308" s="148" t="s">
        <v>368</v>
      </c>
      <c r="H308" s="147" t="s">
        <v>18</v>
      </c>
      <c r="I308" s="149"/>
      <c r="L308" s="145"/>
      <c r="M308" s="150"/>
      <c r="T308" s="151"/>
      <c r="AT308" s="147" t="s">
        <v>144</v>
      </c>
      <c r="AU308" s="147" t="s">
        <v>81</v>
      </c>
      <c r="AV308" s="12" t="s">
        <v>79</v>
      </c>
      <c r="AW308" s="12" t="s">
        <v>32</v>
      </c>
      <c r="AX308" s="12" t="s">
        <v>71</v>
      </c>
      <c r="AY308" s="147" t="s">
        <v>133</v>
      </c>
    </row>
    <row r="309" spans="2:65" s="13" customFormat="1" ht="11.25" x14ac:dyDescent="0.2">
      <c r="B309" s="152"/>
      <c r="D309" s="146" t="s">
        <v>144</v>
      </c>
      <c r="E309" s="153" t="s">
        <v>18</v>
      </c>
      <c r="F309" s="154" t="s">
        <v>369</v>
      </c>
      <c r="H309" s="155">
        <v>3.5</v>
      </c>
      <c r="I309" s="156"/>
      <c r="L309" s="152"/>
      <c r="M309" s="157"/>
      <c r="T309" s="158"/>
      <c r="AT309" s="153" t="s">
        <v>144</v>
      </c>
      <c r="AU309" s="153" t="s">
        <v>81</v>
      </c>
      <c r="AV309" s="13" t="s">
        <v>81</v>
      </c>
      <c r="AW309" s="13" t="s">
        <v>32</v>
      </c>
      <c r="AX309" s="13" t="s">
        <v>71</v>
      </c>
      <c r="AY309" s="153" t="s">
        <v>133</v>
      </c>
    </row>
    <row r="310" spans="2:65" s="12" customFormat="1" ht="11.25" x14ac:dyDescent="0.2">
      <c r="B310" s="145"/>
      <c r="D310" s="146" t="s">
        <v>144</v>
      </c>
      <c r="E310" s="147" t="s">
        <v>18</v>
      </c>
      <c r="F310" s="148" t="s">
        <v>370</v>
      </c>
      <c r="H310" s="147" t="s">
        <v>18</v>
      </c>
      <c r="I310" s="149"/>
      <c r="L310" s="145"/>
      <c r="M310" s="150"/>
      <c r="T310" s="151"/>
      <c r="AT310" s="147" t="s">
        <v>144</v>
      </c>
      <c r="AU310" s="147" t="s">
        <v>81</v>
      </c>
      <c r="AV310" s="12" t="s">
        <v>79</v>
      </c>
      <c r="AW310" s="12" t="s">
        <v>32</v>
      </c>
      <c r="AX310" s="12" t="s">
        <v>71</v>
      </c>
      <c r="AY310" s="147" t="s">
        <v>133</v>
      </c>
    </row>
    <row r="311" spans="2:65" s="13" customFormat="1" ht="11.25" x14ac:dyDescent="0.2">
      <c r="B311" s="152"/>
      <c r="D311" s="146" t="s">
        <v>144</v>
      </c>
      <c r="E311" s="153" t="s">
        <v>18</v>
      </c>
      <c r="F311" s="154" t="s">
        <v>371</v>
      </c>
      <c r="H311" s="155">
        <v>4.5999999999999996</v>
      </c>
      <c r="I311" s="156"/>
      <c r="L311" s="152"/>
      <c r="M311" s="157"/>
      <c r="T311" s="158"/>
      <c r="AT311" s="153" t="s">
        <v>144</v>
      </c>
      <c r="AU311" s="153" t="s">
        <v>81</v>
      </c>
      <c r="AV311" s="13" t="s">
        <v>81</v>
      </c>
      <c r="AW311" s="13" t="s">
        <v>32</v>
      </c>
      <c r="AX311" s="13" t="s">
        <v>71</v>
      </c>
      <c r="AY311" s="153" t="s">
        <v>133</v>
      </c>
    </row>
    <row r="312" spans="2:65" s="12" customFormat="1" ht="11.25" x14ac:dyDescent="0.2">
      <c r="B312" s="145"/>
      <c r="D312" s="146" t="s">
        <v>144</v>
      </c>
      <c r="E312" s="147" t="s">
        <v>18</v>
      </c>
      <c r="F312" s="148" t="s">
        <v>372</v>
      </c>
      <c r="H312" s="147" t="s">
        <v>18</v>
      </c>
      <c r="I312" s="149"/>
      <c r="L312" s="145"/>
      <c r="M312" s="150"/>
      <c r="T312" s="151"/>
      <c r="AT312" s="147" t="s">
        <v>144</v>
      </c>
      <c r="AU312" s="147" t="s">
        <v>81</v>
      </c>
      <c r="AV312" s="12" t="s">
        <v>79</v>
      </c>
      <c r="AW312" s="12" t="s">
        <v>32</v>
      </c>
      <c r="AX312" s="12" t="s">
        <v>71</v>
      </c>
      <c r="AY312" s="147" t="s">
        <v>133</v>
      </c>
    </row>
    <row r="313" spans="2:65" s="13" customFormat="1" ht="11.25" x14ac:dyDescent="0.2">
      <c r="B313" s="152"/>
      <c r="D313" s="146" t="s">
        <v>144</v>
      </c>
      <c r="E313" s="153" t="s">
        <v>18</v>
      </c>
      <c r="F313" s="154" t="s">
        <v>373</v>
      </c>
      <c r="H313" s="155">
        <v>4.4000000000000004</v>
      </c>
      <c r="I313" s="156"/>
      <c r="L313" s="152"/>
      <c r="M313" s="157"/>
      <c r="T313" s="158"/>
      <c r="AT313" s="153" t="s">
        <v>144</v>
      </c>
      <c r="AU313" s="153" t="s">
        <v>81</v>
      </c>
      <c r="AV313" s="13" t="s">
        <v>81</v>
      </c>
      <c r="AW313" s="13" t="s">
        <v>32</v>
      </c>
      <c r="AX313" s="13" t="s">
        <v>71</v>
      </c>
      <c r="AY313" s="153" t="s">
        <v>133</v>
      </c>
    </row>
    <row r="314" spans="2:65" s="12" customFormat="1" ht="11.25" x14ac:dyDescent="0.2">
      <c r="B314" s="145"/>
      <c r="D314" s="146" t="s">
        <v>144</v>
      </c>
      <c r="E314" s="147" t="s">
        <v>18</v>
      </c>
      <c r="F314" s="148" t="s">
        <v>374</v>
      </c>
      <c r="H314" s="147" t="s">
        <v>18</v>
      </c>
      <c r="I314" s="149"/>
      <c r="L314" s="145"/>
      <c r="M314" s="150"/>
      <c r="T314" s="151"/>
      <c r="AT314" s="147" t="s">
        <v>144</v>
      </c>
      <c r="AU314" s="147" t="s">
        <v>81</v>
      </c>
      <c r="AV314" s="12" t="s">
        <v>79</v>
      </c>
      <c r="AW314" s="12" t="s">
        <v>32</v>
      </c>
      <c r="AX314" s="12" t="s">
        <v>71</v>
      </c>
      <c r="AY314" s="147" t="s">
        <v>133</v>
      </c>
    </row>
    <row r="315" spans="2:65" s="13" customFormat="1" ht="11.25" x14ac:dyDescent="0.2">
      <c r="B315" s="152"/>
      <c r="D315" s="146" t="s">
        <v>144</v>
      </c>
      <c r="E315" s="153" t="s">
        <v>18</v>
      </c>
      <c r="F315" s="154" t="s">
        <v>371</v>
      </c>
      <c r="H315" s="155">
        <v>4.5999999999999996</v>
      </c>
      <c r="I315" s="156"/>
      <c r="L315" s="152"/>
      <c r="M315" s="157"/>
      <c r="T315" s="158"/>
      <c r="AT315" s="153" t="s">
        <v>144</v>
      </c>
      <c r="AU315" s="153" t="s">
        <v>81</v>
      </c>
      <c r="AV315" s="13" t="s">
        <v>81</v>
      </c>
      <c r="AW315" s="13" t="s">
        <v>32</v>
      </c>
      <c r="AX315" s="13" t="s">
        <v>71</v>
      </c>
      <c r="AY315" s="153" t="s">
        <v>133</v>
      </c>
    </row>
    <row r="316" spans="2:65" s="12" customFormat="1" ht="11.25" x14ac:dyDescent="0.2">
      <c r="B316" s="145"/>
      <c r="D316" s="146" t="s">
        <v>144</v>
      </c>
      <c r="E316" s="147" t="s">
        <v>18</v>
      </c>
      <c r="F316" s="148" t="s">
        <v>375</v>
      </c>
      <c r="H316" s="147" t="s">
        <v>18</v>
      </c>
      <c r="I316" s="149"/>
      <c r="L316" s="145"/>
      <c r="M316" s="150"/>
      <c r="T316" s="151"/>
      <c r="AT316" s="147" t="s">
        <v>144</v>
      </c>
      <c r="AU316" s="147" t="s">
        <v>81</v>
      </c>
      <c r="AV316" s="12" t="s">
        <v>79</v>
      </c>
      <c r="AW316" s="12" t="s">
        <v>32</v>
      </c>
      <c r="AX316" s="12" t="s">
        <v>71</v>
      </c>
      <c r="AY316" s="147" t="s">
        <v>133</v>
      </c>
    </row>
    <row r="317" spans="2:65" s="13" customFormat="1" ht="11.25" x14ac:dyDescent="0.2">
      <c r="B317" s="152"/>
      <c r="D317" s="146" t="s">
        <v>144</v>
      </c>
      <c r="E317" s="153" t="s">
        <v>18</v>
      </c>
      <c r="F317" s="154" t="s">
        <v>373</v>
      </c>
      <c r="H317" s="155">
        <v>4.4000000000000004</v>
      </c>
      <c r="I317" s="156"/>
      <c r="L317" s="152"/>
      <c r="M317" s="157"/>
      <c r="T317" s="158"/>
      <c r="AT317" s="153" t="s">
        <v>144</v>
      </c>
      <c r="AU317" s="153" t="s">
        <v>81</v>
      </c>
      <c r="AV317" s="13" t="s">
        <v>81</v>
      </c>
      <c r="AW317" s="13" t="s">
        <v>32</v>
      </c>
      <c r="AX317" s="13" t="s">
        <v>71</v>
      </c>
      <c r="AY317" s="153" t="s">
        <v>133</v>
      </c>
    </row>
    <row r="318" spans="2:65" s="12" customFormat="1" ht="11.25" x14ac:dyDescent="0.2">
      <c r="B318" s="145"/>
      <c r="D318" s="146" t="s">
        <v>144</v>
      </c>
      <c r="E318" s="147" t="s">
        <v>18</v>
      </c>
      <c r="F318" s="148" t="s">
        <v>376</v>
      </c>
      <c r="H318" s="147" t="s">
        <v>18</v>
      </c>
      <c r="I318" s="149"/>
      <c r="L318" s="145"/>
      <c r="M318" s="150"/>
      <c r="T318" s="151"/>
      <c r="AT318" s="147" t="s">
        <v>144</v>
      </c>
      <c r="AU318" s="147" t="s">
        <v>81</v>
      </c>
      <c r="AV318" s="12" t="s">
        <v>79</v>
      </c>
      <c r="AW318" s="12" t="s">
        <v>32</v>
      </c>
      <c r="AX318" s="12" t="s">
        <v>71</v>
      </c>
      <c r="AY318" s="147" t="s">
        <v>133</v>
      </c>
    </row>
    <row r="319" spans="2:65" s="13" customFormat="1" ht="11.25" x14ac:dyDescent="0.2">
      <c r="B319" s="152"/>
      <c r="D319" s="146" t="s">
        <v>144</v>
      </c>
      <c r="E319" s="153" t="s">
        <v>18</v>
      </c>
      <c r="F319" s="154" t="s">
        <v>377</v>
      </c>
      <c r="H319" s="155">
        <v>2.1</v>
      </c>
      <c r="I319" s="156"/>
      <c r="L319" s="152"/>
      <c r="M319" s="157"/>
      <c r="T319" s="158"/>
      <c r="AT319" s="153" t="s">
        <v>144</v>
      </c>
      <c r="AU319" s="153" t="s">
        <v>81</v>
      </c>
      <c r="AV319" s="13" t="s">
        <v>81</v>
      </c>
      <c r="AW319" s="13" t="s">
        <v>32</v>
      </c>
      <c r="AX319" s="13" t="s">
        <v>71</v>
      </c>
      <c r="AY319" s="153" t="s">
        <v>133</v>
      </c>
    </row>
    <row r="320" spans="2:65" s="12" customFormat="1" ht="11.25" x14ac:dyDescent="0.2">
      <c r="B320" s="145"/>
      <c r="D320" s="146" t="s">
        <v>144</v>
      </c>
      <c r="E320" s="147" t="s">
        <v>18</v>
      </c>
      <c r="F320" s="148" t="s">
        <v>378</v>
      </c>
      <c r="H320" s="147" t="s">
        <v>18</v>
      </c>
      <c r="I320" s="149"/>
      <c r="L320" s="145"/>
      <c r="M320" s="150"/>
      <c r="T320" s="151"/>
      <c r="AT320" s="147" t="s">
        <v>144</v>
      </c>
      <c r="AU320" s="147" t="s">
        <v>81</v>
      </c>
      <c r="AV320" s="12" t="s">
        <v>79</v>
      </c>
      <c r="AW320" s="12" t="s">
        <v>32</v>
      </c>
      <c r="AX320" s="12" t="s">
        <v>71</v>
      </c>
      <c r="AY320" s="147" t="s">
        <v>133</v>
      </c>
    </row>
    <row r="321" spans="2:51" s="13" customFormat="1" ht="11.25" x14ac:dyDescent="0.2">
      <c r="B321" s="152"/>
      <c r="D321" s="146" t="s">
        <v>144</v>
      </c>
      <c r="E321" s="153" t="s">
        <v>18</v>
      </c>
      <c r="F321" s="154" t="s">
        <v>379</v>
      </c>
      <c r="H321" s="155">
        <v>9.1</v>
      </c>
      <c r="I321" s="156"/>
      <c r="L321" s="152"/>
      <c r="M321" s="157"/>
      <c r="T321" s="158"/>
      <c r="AT321" s="153" t="s">
        <v>144</v>
      </c>
      <c r="AU321" s="153" t="s">
        <v>81</v>
      </c>
      <c r="AV321" s="13" t="s">
        <v>81</v>
      </c>
      <c r="AW321" s="13" t="s">
        <v>32</v>
      </c>
      <c r="AX321" s="13" t="s">
        <v>71</v>
      </c>
      <c r="AY321" s="153" t="s">
        <v>133</v>
      </c>
    </row>
    <row r="322" spans="2:51" s="12" customFormat="1" ht="11.25" x14ac:dyDescent="0.2">
      <c r="B322" s="145"/>
      <c r="D322" s="146" t="s">
        <v>144</v>
      </c>
      <c r="E322" s="147" t="s">
        <v>18</v>
      </c>
      <c r="F322" s="148" t="s">
        <v>380</v>
      </c>
      <c r="H322" s="147" t="s">
        <v>18</v>
      </c>
      <c r="I322" s="149"/>
      <c r="L322" s="145"/>
      <c r="M322" s="150"/>
      <c r="T322" s="151"/>
      <c r="AT322" s="147" t="s">
        <v>144</v>
      </c>
      <c r="AU322" s="147" t="s">
        <v>81</v>
      </c>
      <c r="AV322" s="12" t="s">
        <v>79</v>
      </c>
      <c r="AW322" s="12" t="s">
        <v>32</v>
      </c>
      <c r="AX322" s="12" t="s">
        <v>71</v>
      </c>
      <c r="AY322" s="147" t="s">
        <v>133</v>
      </c>
    </row>
    <row r="323" spans="2:51" s="13" customFormat="1" ht="11.25" x14ac:dyDescent="0.2">
      <c r="B323" s="152"/>
      <c r="D323" s="146" t="s">
        <v>144</v>
      </c>
      <c r="E323" s="153" t="s">
        <v>18</v>
      </c>
      <c r="F323" s="154" t="s">
        <v>381</v>
      </c>
      <c r="H323" s="155">
        <v>2.8</v>
      </c>
      <c r="I323" s="156"/>
      <c r="L323" s="152"/>
      <c r="M323" s="157"/>
      <c r="T323" s="158"/>
      <c r="AT323" s="153" t="s">
        <v>144</v>
      </c>
      <c r="AU323" s="153" t="s">
        <v>81</v>
      </c>
      <c r="AV323" s="13" t="s">
        <v>81</v>
      </c>
      <c r="AW323" s="13" t="s">
        <v>32</v>
      </c>
      <c r="AX323" s="13" t="s">
        <v>71</v>
      </c>
      <c r="AY323" s="153" t="s">
        <v>133</v>
      </c>
    </row>
    <row r="324" spans="2:51" s="12" customFormat="1" ht="11.25" x14ac:dyDescent="0.2">
      <c r="B324" s="145"/>
      <c r="D324" s="146" t="s">
        <v>144</v>
      </c>
      <c r="E324" s="147" t="s">
        <v>18</v>
      </c>
      <c r="F324" s="148" t="s">
        <v>382</v>
      </c>
      <c r="H324" s="147" t="s">
        <v>18</v>
      </c>
      <c r="I324" s="149"/>
      <c r="L324" s="145"/>
      <c r="M324" s="150"/>
      <c r="T324" s="151"/>
      <c r="AT324" s="147" t="s">
        <v>144</v>
      </c>
      <c r="AU324" s="147" t="s">
        <v>81</v>
      </c>
      <c r="AV324" s="12" t="s">
        <v>79</v>
      </c>
      <c r="AW324" s="12" t="s">
        <v>32</v>
      </c>
      <c r="AX324" s="12" t="s">
        <v>71</v>
      </c>
      <c r="AY324" s="147" t="s">
        <v>133</v>
      </c>
    </row>
    <row r="325" spans="2:51" s="13" customFormat="1" ht="11.25" x14ac:dyDescent="0.2">
      <c r="B325" s="152"/>
      <c r="D325" s="146" t="s">
        <v>144</v>
      </c>
      <c r="E325" s="153" t="s">
        <v>18</v>
      </c>
      <c r="F325" s="154" t="s">
        <v>81</v>
      </c>
      <c r="H325" s="155">
        <v>2</v>
      </c>
      <c r="I325" s="156"/>
      <c r="L325" s="152"/>
      <c r="M325" s="157"/>
      <c r="T325" s="158"/>
      <c r="AT325" s="153" t="s">
        <v>144</v>
      </c>
      <c r="AU325" s="153" t="s">
        <v>81</v>
      </c>
      <c r="AV325" s="13" t="s">
        <v>81</v>
      </c>
      <c r="AW325" s="13" t="s">
        <v>32</v>
      </c>
      <c r="AX325" s="13" t="s">
        <v>71</v>
      </c>
      <c r="AY325" s="153" t="s">
        <v>133</v>
      </c>
    </row>
    <row r="326" spans="2:51" s="12" customFormat="1" ht="11.25" x14ac:dyDescent="0.2">
      <c r="B326" s="145"/>
      <c r="D326" s="146" t="s">
        <v>144</v>
      </c>
      <c r="E326" s="147" t="s">
        <v>18</v>
      </c>
      <c r="F326" s="148" t="s">
        <v>383</v>
      </c>
      <c r="H326" s="147" t="s">
        <v>18</v>
      </c>
      <c r="I326" s="149"/>
      <c r="L326" s="145"/>
      <c r="M326" s="150"/>
      <c r="T326" s="151"/>
      <c r="AT326" s="147" t="s">
        <v>144</v>
      </c>
      <c r="AU326" s="147" t="s">
        <v>81</v>
      </c>
      <c r="AV326" s="12" t="s">
        <v>79</v>
      </c>
      <c r="AW326" s="12" t="s">
        <v>32</v>
      </c>
      <c r="AX326" s="12" t="s">
        <v>71</v>
      </c>
      <c r="AY326" s="147" t="s">
        <v>133</v>
      </c>
    </row>
    <row r="327" spans="2:51" s="13" customFormat="1" ht="11.25" x14ac:dyDescent="0.2">
      <c r="B327" s="152"/>
      <c r="D327" s="146" t="s">
        <v>144</v>
      </c>
      <c r="E327" s="153" t="s">
        <v>18</v>
      </c>
      <c r="F327" s="154" t="s">
        <v>384</v>
      </c>
      <c r="H327" s="155">
        <v>17.3</v>
      </c>
      <c r="I327" s="156"/>
      <c r="L327" s="152"/>
      <c r="M327" s="157"/>
      <c r="T327" s="158"/>
      <c r="AT327" s="153" t="s">
        <v>144</v>
      </c>
      <c r="AU327" s="153" t="s">
        <v>81</v>
      </c>
      <c r="AV327" s="13" t="s">
        <v>81</v>
      </c>
      <c r="AW327" s="13" t="s">
        <v>32</v>
      </c>
      <c r="AX327" s="13" t="s">
        <v>71</v>
      </c>
      <c r="AY327" s="153" t="s">
        <v>133</v>
      </c>
    </row>
    <row r="328" spans="2:51" s="12" customFormat="1" ht="11.25" x14ac:dyDescent="0.2">
      <c r="B328" s="145"/>
      <c r="D328" s="146" t="s">
        <v>144</v>
      </c>
      <c r="E328" s="147" t="s">
        <v>18</v>
      </c>
      <c r="F328" s="148" t="s">
        <v>385</v>
      </c>
      <c r="H328" s="147" t="s">
        <v>18</v>
      </c>
      <c r="I328" s="149"/>
      <c r="L328" s="145"/>
      <c r="M328" s="150"/>
      <c r="T328" s="151"/>
      <c r="AT328" s="147" t="s">
        <v>144</v>
      </c>
      <c r="AU328" s="147" t="s">
        <v>81</v>
      </c>
      <c r="AV328" s="12" t="s">
        <v>79</v>
      </c>
      <c r="AW328" s="12" t="s">
        <v>32</v>
      </c>
      <c r="AX328" s="12" t="s">
        <v>71</v>
      </c>
      <c r="AY328" s="147" t="s">
        <v>133</v>
      </c>
    </row>
    <row r="329" spans="2:51" s="13" customFormat="1" ht="11.25" x14ac:dyDescent="0.2">
      <c r="B329" s="152"/>
      <c r="D329" s="146" t="s">
        <v>144</v>
      </c>
      <c r="E329" s="153" t="s">
        <v>18</v>
      </c>
      <c r="F329" s="154" t="s">
        <v>386</v>
      </c>
      <c r="H329" s="155">
        <v>3.3</v>
      </c>
      <c r="I329" s="156"/>
      <c r="L329" s="152"/>
      <c r="M329" s="157"/>
      <c r="T329" s="158"/>
      <c r="AT329" s="153" t="s">
        <v>144</v>
      </c>
      <c r="AU329" s="153" t="s">
        <v>81</v>
      </c>
      <c r="AV329" s="13" t="s">
        <v>81</v>
      </c>
      <c r="AW329" s="13" t="s">
        <v>32</v>
      </c>
      <c r="AX329" s="13" t="s">
        <v>71</v>
      </c>
      <c r="AY329" s="153" t="s">
        <v>133</v>
      </c>
    </row>
    <row r="330" spans="2:51" s="12" customFormat="1" ht="11.25" x14ac:dyDescent="0.2">
      <c r="B330" s="145"/>
      <c r="D330" s="146" t="s">
        <v>144</v>
      </c>
      <c r="E330" s="147" t="s">
        <v>18</v>
      </c>
      <c r="F330" s="148" t="s">
        <v>387</v>
      </c>
      <c r="H330" s="147" t="s">
        <v>18</v>
      </c>
      <c r="I330" s="149"/>
      <c r="L330" s="145"/>
      <c r="M330" s="150"/>
      <c r="T330" s="151"/>
      <c r="AT330" s="147" t="s">
        <v>144</v>
      </c>
      <c r="AU330" s="147" t="s">
        <v>81</v>
      </c>
      <c r="AV330" s="12" t="s">
        <v>79</v>
      </c>
      <c r="AW330" s="12" t="s">
        <v>32</v>
      </c>
      <c r="AX330" s="12" t="s">
        <v>71</v>
      </c>
      <c r="AY330" s="147" t="s">
        <v>133</v>
      </c>
    </row>
    <row r="331" spans="2:51" s="13" customFormat="1" ht="11.25" x14ac:dyDescent="0.2">
      <c r="B331" s="152"/>
      <c r="D331" s="146" t="s">
        <v>144</v>
      </c>
      <c r="E331" s="153" t="s">
        <v>18</v>
      </c>
      <c r="F331" s="154" t="s">
        <v>388</v>
      </c>
      <c r="H331" s="155">
        <v>1.1000000000000001</v>
      </c>
      <c r="I331" s="156"/>
      <c r="L331" s="152"/>
      <c r="M331" s="157"/>
      <c r="T331" s="158"/>
      <c r="AT331" s="153" t="s">
        <v>144</v>
      </c>
      <c r="AU331" s="153" t="s">
        <v>81</v>
      </c>
      <c r="AV331" s="13" t="s">
        <v>81</v>
      </c>
      <c r="AW331" s="13" t="s">
        <v>32</v>
      </c>
      <c r="AX331" s="13" t="s">
        <v>71</v>
      </c>
      <c r="AY331" s="153" t="s">
        <v>133</v>
      </c>
    </row>
    <row r="332" spans="2:51" s="12" customFormat="1" ht="11.25" x14ac:dyDescent="0.2">
      <c r="B332" s="145"/>
      <c r="D332" s="146" t="s">
        <v>144</v>
      </c>
      <c r="E332" s="147" t="s">
        <v>18</v>
      </c>
      <c r="F332" s="148" t="s">
        <v>389</v>
      </c>
      <c r="H332" s="147" t="s">
        <v>18</v>
      </c>
      <c r="I332" s="149"/>
      <c r="L332" s="145"/>
      <c r="M332" s="150"/>
      <c r="T332" s="151"/>
      <c r="AT332" s="147" t="s">
        <v>144</v>
      </c>
      <c r="AU332" s="147" t="s">
        <v>81</v>
      </c>
      <c r="AV332" s="12" t="s">
        <v>79</v>
      </c>
      <c r="AW332" s="12" t="s">
        <v>32</v>
      </c>
      <c r="AX332" s="12" t="s">
        <v>71</v>
      </c>
      <c r="AY332" s="147" t="s">
        <v>133</v>
      </c>
    </row>
    <row r="333" spans="2:51" s="13" customFormat="1" ht="11.25" x14ac:dyDescent="0.2">
      <c r="B333" s="152"/>
      <c r="D333" s="146" t="s">
        <v>144</v>
      </c>
      <c r="E333" s="153" t="s">
        <v>18</v>
      </c>
      <c r="F333" s="154" t="s">
        <v>390</v>
      </c>
      <c r="H333" s="155">
        <v>3.6</v>
      </c>
      <c r="I333" s="156"/>
      <c r="L333" s="152"/>
      <c r="M333" s="157"/>
      <c r="T333" s="158"/>
      <c r="AT333" s="153" t="s">
        <v>144</v>
      </c>
      <c r="AU333" s="153" t="s">
        <v>81</v>
      </c>
      <c r="AV333" s="13" t="s">
        <v>81</v>
      </c>
      <c r="AW333" s="13" t="s">
        <v>32</v>
      </c>
      <c r="AX333" s="13" t="s">
        <v>71</v>
      </c>
      <c r="AY333" s="153" t="s">
        <v>133</v>
      </c>
    </row>
    <row r="334" spans="2:51" s="12" customFormat="1" ht="11.25" x14ac:dyDescent="0.2">
      <c r="B334" s="145"/>
      <c r="D334" s="146" t="s">
        <v>144</v>
      </c>
      <c r="E334" s="147" t="s">
        <v>18</v>
      </c>
      <c r="F334" s="148" t="s">
        <v>239</v>
      </c>
      <c r="H334" s="147" t="s">
        <v>18</v>
      </c>
      <c r="I334" s="149"/>
      <c r="L334" s="145"/>
      <c r="M334" s="150"/>
      <c r="T334" s="151"/>
      <c r="AT334" s="147" t="s">
        <v>144</v>
      </c>
      <c r="AU334" s="147" t="s">
        <v>81</v>
      </c>
      <c r="AV334" s="12" t="s">
        <v>79</v>
      </c>
      <c r="AW334" s="12" t="s">
        <v>32</v>
      </c>
      <c r="AX334" s="12" t="s">
        <v>71</v>
      </c>
      <c r="AY334" s="147" t="s">
        <v>133</v>
      </c>
    </row>
    <row r="335" spans="2:51" s="12" customFormat="1" ht="11.25" x14ac:dyDescent="0.2">
      <c r="B335" s="145"/>
      <c r="D335" s="146" t="s">
        <v>144</v>
      </c>
      <c r="E335" s="147" t="s">
        <v>18</v>
      </c>
      <c r="F335" s="148" t="s">
        <v>391</v>
      </c>
      <c r="H335" s="147" t="s">
        <v>18</v>
      </c>
      <c r="I335" s="149"/>
      <c r="L335" s="145"/>
      <c r="M335" s="150"/>
      <c r="T335" s="151"/>
      <c r="AT335" s="147" t="s">
        <v>144</v>
      </c>
      <c r="AU335" s="147" t="s">
        <v>81</v>
      </c>
      <c r="AV335" s="12" t="s">
        <v>79</v>
      </c>
      <c r="AW335" s="12" t="s">
        <v>32</v>
      </c>
      <c r="AX335" s="12" t="s">
        <v>71</v>
      </c>
      <c r="AY335" s="147" t="s">
        <v>133</v>
      </c>
    </row>
    <row r="336" spans="2:51" s="13" customFormat="1" ht="11.25" x14ac:dyDescent="0.2">
      <c r="B336" s="152"/>
      <c r="D336" s="146" t="s">
        <v>144</v>
      </c>
      <c r="E336" s="153" t="s">
        <v>18</v>
      </c>
      <c r="F336" s="154" t="s">
        <v>386</v>
      </c>
      <c r="H336" s="155">
        <v>3.3</v>
      </c>
      <c r="I336" s="156"/>
      <c r="L336" s="152"/>
      <c r="M336" s="157"/>
      <c r="T336" s="158"/>
      <c r="AT336" s="153" t="s">
        <v>144</v>
      </c>
      <c r="AU336" s="153" t="s">
        <v>81</v>
      </c>
      <c r="AV336" s="13" t="s">
        <v>81</v>
      </c>
      <c r="AW336" s="13" t="s">
        <v>32</v>
      </c>
      <c r="AX336" s="13" t="s">
        <v>71</v>
      </c>
      <c r="AY336" s="153" t="s">
        <v>133</v>
      </c>
    </row>
    <row r="337" spans="2:65" s="12" customFormat="1" ht="11.25" x14ac:dyDescent="0.2">
      <c r="B337" s="145"/>
      <c r="D337" s="146" t="s">
        <v>144</v>
      </c>
      <c r="E337" s="147" t="s">
        <v>18</v>
      </c>
      <c r="F337" s="148" t="s">
        <v>392</v>
      </c>
      <c r="H337" s="147" t="s">
        <v>18</v>
      </c>
      <c r="I337" s="149"/>
      <c r="L337" s="145"/>
      <c r="M337" s="150"/>
      <c r="T337" s="151"/>
      <c r="AT337" s="147" t="s">
        <v>144</v>
      </c>
      <c r="AU337" s="147" t="s">
        <v>81</v>
      </c>
      <c r="AV337" s="12" t="s">
        <v>79</v>
      </c>
      <c r="AW337" s="12" t="s">
        <v>32</v>
      </c>
      <c r="AX337" s="12" t="s">
        <v>71</v>
      </c>
      <c r="AY337" s="147" t="s">
        <v>133</v>
      </c>
    </row>
    <row r="338" spans="2:65" s="13" customFormat="1" ht="11.25" x14ac:dyDescent="0.2">
      <c r="B338" s="152"/>
      <c r="D338" s="146" t="s">
        <v>144</v>
      </c>
      <c r="E338" s="153" t="s">
        <v>18</v>
      </c>
      <c r="F338" s="154" t="s">
        <v>393</v>
      </c>
      <c r="H338" s="155">
        <v>3.2</v>
      </c>
      <c r="I338" s="156"/>
      <c r="L338" s="152"/>
      <c r="M338" s="157"/>
      <c r="T338" s="158"/>
      <c r="AT338" s="153" t="s">
        <v>144</v>
      </c>
      <c r="AU338" s="153" t="s">
        <v>81</v>
      </c>
      <c r="AV338" s="13" t="s">
        <v>81</v>
      </c>
      <c r="AW338" s="13" t="s">
        <v>32</v>
      </c>
      <c r="AX338" s="13" t="s">
        <v>71</v>
      </c>
      <c r="AY338" s="153" t="s">
        <v>133</v>
      </c>
    </row>
    <row r="339" spans="2:65" s="14" customFormat="1" ht="11.25" x14ac:dyDescent="0.2">
      <c r="B339" s="159"/>
      <c r="D339" s="146" t="s">
        <v>144</v>
      </c>
      <c r="E339" s="160" t="s">
        <v>18</v>
      </c>
      <c r="F339" s="161" t="s">
        <v>147</v>
      </c>
      <c r="H339" s="162">
        <v>69.3</v>
      </c>
      <c r="I339" s="163"/>
      <c r="L339" s="159"/>
      <c r="M339" s="164"/>
      <c r="T339" s="165"/>
      <c r="AT339" s="160" t="s">
        <v>144</v>
      </c>
      <c r="AU339" s="160" t="s">
        <v>81</v>
      </c>
      <c r="AV339" s="14" t="s">
        <v>140</v>
      </c>
      <c r="AW339" s="14" t="s">
        <v>32</v>
      </c>
      <c r="AX339" s="14" t="s">
        <v>79</v>
      </c>
      <c r="AY339" s="160" t="s">
        <v>133</v>
      </c>
    </row>
    <row r="340" spans="2:65" s="1" customFormat="1" ht="24.2" customHeight="1" x14ac:dyDescent="0.2">
      <c r="B340" s="33"/>
      <c r="C340" s="128" t="s">
        <v>394</v>
      </c>
      <c r="D340" s="128" t="s">
        <v>135</v>
      </c>
      <c r="E340" s="129" t="s">
        <v>395</v>
      </c>
      <c r="F340" s="130" t="s">
        <v>396</v>
      </c>
      <c r="G340" s="131" t="s">
        <v>138</v>
      </c>
      <c r="H340" s="132">
        <v>103.47199999999999</v>
      </c>
      <c r="I340" s="133"/>
      <c r="J340" s="134">
        <f>ROUND(I340*H340,2)</f>
        <v>0</v>
      </c>
      <c r="K340" s="130" t="s">
        <v>139</v>
      </c>
      <c r="L340" s="33"/>
      <c r="M340" s="135" t="s">
        <v>18</v>
      </c>
      <c r="N340" s="136" t="s">
        <v>42</v>
      </c>
      <c r="P340" s="137">
        <f>O340*H340</f>
        <v>0</v>
      </c>
      <c r="Q340" s="137">
        <v>0</v>
      </c>
      <c r="R340" s="137">
        <f>Q340*H340</f>
        <v>0</v>
      </c>
      <c r="S340" s="137">
        <v>8.9999999999999993E-3</v>
      </c>
      <c r="T340" s="138">
        <f>S340*H340</f>
        <v>0.93124799999999985</v>
      </c>
      <c r="AR340" s="139" t="s">
        <v>140</v>
      </c>
      <c r="AT340" s="139" t="s">
        <v>135</v>
      </c>
      <c r="AU340" s="139" t="s">
        <v>81</v>
      </c>
      <c r="AY340" s="18" t="s">
        <v>133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8" t="s">
        <v>79</v>
      </c>
      <c r="BK340" s="140">
        <f>ROUND(I340*H340,2)</f>
        <v>0</v>
      </c>
      <c r="BL340" s="18" t="s">
        <v>140</v>
      </c>
      <c r="BM340" s="139" t="s">
        <v>397</v>
      </c>
    </row>
    <row r="341" spans="2:65" s="1" customFormat="1" ht="11.25" x14ac:dyDescent="0.2">
      <c r="B341" s="33"/>
      <c r="D341" s="141" t="s">
        <v>142</v>
      </c>
      <c r="F341" s="142" t="s">
        <v>398</v>
      </c>
      <c r="I341" s="143"/>
      <c r="L341" s="33"/>
      <c r="M341" s="144"/>
      <c r="T341" s="54"/>
      <c r="AT341" s="18" t="s">
        <v>142</v>
      </c>
      <c r="AU341" s="18" t="s">
        <v>81</v>
      </c>
    </row>
    <row r="342" spans="2:65" s="12" customFormat="1" ht="11.25" x14ac:dyDescent="0.2">
      <c r="B342" s="145"/>
      <c r="D342" s="146" t="s">
        <v>144</v>
      </c>
      <c r="E342" s="147" t="s">
        <v>18</v>
      </c>
      <c r="F342" s="148" t="s">
        <v>368</v>
      </c>
      <c r="H342" s="147" t="s">
        <v>18</v>
      </c>
      <c r="I342" s="149"/>
      <c r="L342" s="145"/>
      <c r="M342" s="150"/>
      <c r="T342" s="151"/>
      <c r="AT342" s="147" t="s">
        <v>144</v>
      </c>
      <c r="AU342" s="147" t="s">
        <v>81</v>
      </c>
      <c r="AV342" s="12" t="s">
        <v>79</v>
      </c>
      <c r="AW342" s="12" t="s">
        <v>32</v>
      </c>
      <c r="AX342" s="12" t="s">
        <v>71</v>
      </c>
      <c r="AY342" s="147" t="s">
        <v>133</v>
      </c>
    </row>
    <row r="343" spans="2:65" s="13" customFormat="1" ht="11.25" x14ac:dyDescent="0.2">
      <c r="B343" s="152"/>
      <c r="D343" s="146" t="s">
        <v>144</v>
      </c>
      <c r="E343" s="153" t="s">
        <v>18</v>
      </c>
      <c r="F343" s="154" t="s">
        <v>399</v>
      </c>
      <c r="H343" s="155">
        <v>4.93</v>
      </c>
      <c r="I343" s="156"/>
      <c r="L343" s="152"/>
      <c r="M343" s="157"/>
      <c r="T343" s="158"/>
      <c r="AT343" s="153" t="s">
        <v>144</v>
      </c>
      <c r="AU343" s="153" t="s">
        <v>81</v>
      </c>
      <c r="AV343" s="13" t="s">
        <v>81</v>
      </c>
      <c r="AW343" s="13" t="s">
        <v>32</v>
      </c>
      <c r="AX343" s="13" t="s">
        <v>71</v>
      </c>
      <c r="AY343" s="153" t="s">
        <v>133</v>
      </c>
    </row>
    <row r="344" spans="2:65" s="12" customFormat="1" ht="11.25" x14ac:dyDescent="0.2">
      <c r="B344" s="145"/>
      <c r="D344" s="146" t="s">
        <v>144</v>
      </c>
      <c r="E344" s="147" t="s">
        <v>18</v>
      </c>
      <c r="F344" s="148" t="s">
        <v>370</v>
      </c>
      <c r="H344" s="147" t="s">
        <v>18</v>
      </c>
      <c r="I344" s="149"/>
      <c r="L344" s="145"/>
      <c r="M344" s="150"/>
      <c r="T344" s="151"/>
      <c r="AT344" s="147" t="s">
        <v>144</v>
      </c>
      <c r="AU344" s="147" t="s">
        <v>81</v>
      </c>
      <c r="AV344" s="12" t="s">
        <v>79</v>
      </c>
      <c r="AW344" s="12" t="s">
        <v>32</v>
      </c>
      <c r="AX344" s="12" t="s">
        <v>71</v>
      </c>
      <c r="AY344" s="147" t="s">
        <v>133</v>
      </c>
    </row>
    <row r="345" spans="2:65" s="13" customFormat="1" ht="11.25" x14ac:dyDescent="0.2">
      <c r="B345" s="152"/>
      <c r="D345" s="146" t="s">
        <v>144</v>
      </c>
      <c r="E345" s="153" t="s">
        <v>18</v>
      </c>
      <c r="F345" s="154" t="s">
        <v>400</v>
      </c>
      <c r="H345" s="155">
        <v>3.01</v>
      </c>
      <c r="I345" s="156"/>
      <c r="L345" s="152"/>
      <c r="M345" s="157"/>
      <c r="T345" s="158"/>
      <c r="AT345" s="153" t="s">
        <v>144</v>
      </c>
      <c r="AU345" s="153" t="s">
        <v>81</v>
      </c>
      <c r="AV345" s="13" t="s">
        <v>81</v>
      </c>
      <c r="AW345" s="13" t="s">
        <v>32</v>
      </c>
      <c r="AX345" s="13" t="s">
        <v>71</v>
      </c>
      <c r="AY345" s="153" t="s">
        <v>133</v>
      </c>
    </row>
    <row r="346" spans="2:65" s="12" customFormat="1" ht="11.25" x14ac:dyDescent="0.2">
      <c r="B346" s="145"/>
      <c r="D346" s="146" t="s">
        <v>144</v>
      </c>
      <c r="E346" s="147" t="s">
        <v>18</v>
      </c>
      <c r="F346" s="148" t="s">
        <v>372</v>
      </c>
      <c r="H346" s="147" t="s">
        <v>18</v>
      </c>
      <c r="I346" s="149"/>
      <c r="L346" s="145"/>
      <c r="M346" s="150"/>
      <c r="T346" s="151"/>
      <c r="AT346" s="147" t="s">
        <v>144</v>
      </c>
      <c r="AU346" s="147" t="s">
        <v>81</v>
      </c>
      <c r="AV346" s="12" t="s">
        <v>79</v>
      </c>
      <c r="AW346" s="12" t="s">
        <v>32</v>
      </c>
      <c r="AX346" s="12" t="s">
        <v>71</v>
      </c>
      <c r="AY346" s="147" t="s">
        <v>133</v>
      </c>
    </row>
    <row r="347" spans="2:65" s="13" customFormat="1" ht="11.25" x14ac:dyDescent="0.2">
      <c r="B347" s="152"/>
      <c r="D347" s="146" t="s">
        <v>144</v>
      </c>
      <c r="E347" s="153" t="s">
        <v>18</v>
      </c>
      <c r="F347" s="154" t="s">
        <v>401</v>
      </c>
      <c r="H347" s="155">
        <v>8.6199999999999992</v>
      </c>
      <c r="I347" s="156"/>
      <c r="L347" s="152"/>
      <c r="M347" s="157"/>
      <c r="T347" s="158"/>
      <c r="AT347" s="153" t="s">
        <v>144</v>
      </c>
      <c r="AU347" s="153" t="s">
        <v>81</v>
      </c>
      <c r="AV347" s="13" t="s">
        <v>81</v>
      </c>
      <c r="AW347" s="13" t="s">
        <v>32</v>
      </c>
      <c r="AX347" s="13" t="s">
        <v>71</v>
      </c>
      <c r="AY347" s="153" t="s">
        <v>133</v>
      </c>
    </row>
    <row r="348" spans="2:65" s="12" customFormat="1" ht="11.25" x14ac:dyDescent="0.2">
      <c r="B348" s="145"/>
      <c r="D348" s="146" t="s">
        <v>144</v>
      </c>
      <c r="E348" s="147" t="s">
        <v>18</v>
      </c>
      <c r="F348" s="148" t="s">
        <v>374</v>
      </c>
      <c r="H348" s="147" t="s">
        <v>18</v>
      </c>
      <c r="I348" s="149"/>
      <c r="L348" s="145"/>
      <c r="M348" s="150"/>
      <c r="T348" s="151"/>
      <c r="AT348" s="147" t="s">
        <v>144</v>
      </c>
      <c r="AU348" s="147" t="s">
        <v>81</v>
      </c>
      <c r="AV348" s="12" t="s">
        <v>79</v>
      </c>
      <c r="AW348" s="12" t="s">
        <v>32</v>
      </c>
      <c r="AX348" s="12" t="s">
        <v>71</v>
      </c>
      <c r="AY348" s="147" t="s">
        <v>133</v>
      </c>
    </row>
    <row r="349" spans="2:65" s="13" customFormat="1" ht="11.25" x14ac:dyDescent="0.2">
      <c r="B349" s="152"/>
      <c r="D349" s="146" t="s">
        <v>144</v>
      </c>
      <c r="E349" s="153" t="s">
        <v>18</v>
      </c>
      <c r="F349" s="154" t="s">
        <v>402</v>
      </c>
      <c r="H349" s="155">
        <v>3.11</v>
      </c>
      <c r="I349" s="156"/>
      <c r="L349" s="152"/>
      <c r="M349" s="157"/>
      <c r="T349" s="158"/>
      <c r="AT349" s="153" t="s">
        <v>144</v>
      </c>
      <c r="AU349" s="153" t="s">
        <v>81</v>
      </c>
      <c r="AV349" s="13" t="s">
        <v>81</v>
      </c>
      <c r="AW349" s="13" t="s">
        <v>32</v>
      </c>
      <c r="AX349" s="13" t="s">
        <v>71</v>
      </c>
      <c r="AY349" s="153" t="s">
        <v>133</v>
      </c>
    </row>
    <row r="350" spans="2:65" s="12" customFormat="1" ht="11.25" x14ac:dyDescent="0.2">
      <c r="B350" s="145"/>
      <c r="D350" s="146" t="s">
        <v>144</v>
      </c>
      <c r="E350" s="147" t="s">
        <v>18</v>
      </c>
      <c r="F350" s="148" t="s">
        <v>375</v>
      </c>
      <c r="H350" s="147" t="s">
        <v>18</v>
      </c>
      <c r="I350" s="149"/>
      <c r="L350" s="145"/>
      <c r="M350" s="150"/>
      <c r="T350" s="151"/>
      <c r="AT350" s="147" t="s">
        <v>144</v>
      </c>
      <c r="AU350" s="147" t="s">
        <v>81</v>
      </c>
      <c r="AV350" s="12" t="s">
        <v>79</v>
      </c>
      <c r="AW350" s="12" t="s">
        <v>32</v>
      </c>
      <c r="AX350" s="12" t="s">
        <v>71</v>
      </c>
      <c r="AY350" s="147" t="s">
        <v>133</v>
      </c>
    </row>
    <row r="351" spans="2:65" s="13" customFormat="1" ht="11.25" x14ac:dyDescent="0.2">
      <c r="B351" s="152"/>
      <c r="D351" s="146" t="s">
        <v>144</v>
      </c>
      <c r="E351" s="153" t="s">
        <v>18</v>
      </c>
      <c r="F351" s="154" t="s">
        <v>401</v>
      </c>
      <c r="H351" s="155">
        <v>8.6199999999999992</v>
      </c>
      <c r="I351" s="156"/>
      <c r="L351" s="152"/>
      <c r="M351" s="157"/>
      <c r="T351" s="158"/>
      <c r="AT351" s="153" t="s">
        <v>144</v>
      </c>
      <c r="AU351" s="153" t="s">
        <v>81</v>
      </c>
      <c r="AV351" s="13" t="s">
        <v>81</v>
      </c>
      <c r="AW351" s="13" t="s">
        <v>32</v>
      </c>
      <c r="AX351" s="13" t="s">
        <v>71</v>
      </c>
      <c r="AY351" s="153" t="s">
        <v>133</v>
      </c>
    </row>
    <row r="352" spans="2:65" s="12" customFormat="1" ht="11.25" x14ac:dyDescent="0.2">
      <c r="B352" s="145"/>
      <c r="D352" s="146" t="s">
        <v>144</v>
      </c>
      <c r="E352" s="147" t="s">
        <v>18</v>
      </c>
      <c r="F352" s="148" t="s">
        <v>376</v>
      </c>
      <c r="H352" s="147" t="s">
        <v>18</v>
      </c>
      <c r="I352" s="149"/>
      <c r="L352" s="145"/>
      <c r="M352" s="150"/>
      <c r="T352" s="151"/>
      <c r="AT352" s="147" t="s">
        <v>144</v>
      </c>
      <c r="AU352" s="147" t="s">
        <v>81</v>
      </c>
      <c r="AV352" s="12" t="s">
        <v>79</v>
      </c>
      <c r="AW352" s="12" t="s">
        <v>32</v>
      </c>
      <c r="AX352" s="12" t="s">
        <v>71</v>
      </c>
      <c r="AY352" s="147" t="s">
        <v>133</v>
      </c>
    </row>
    <row r="353" spans="2:51" s="13" customFormat="1" ht="11.25" x14ac:dyDescent="0.2">
      <c r="B353" s="152"/>
      <c r="D353" s="146" t="s">
        <v>144</v>
      </c>
      <c r="E353" s="153" t="s">
        <v>18</v>
      </c>
      <c r="F353" s="154" t="s">
        <v>403</v>
      </c>
      <c r="H353" s="155">
        <v>5.98</v>
      </c>
      <c r="I353" s="156"/>
      <c r="L353" s="152"/>
      <c r="M353" s="157"/>
      <c r="T353" s="158"/>
      <c r="AT353" s="153" t="s">
        <v>144</v>
      </c>
      <c r="AU353" s="153" t="s">
        <v>81</v>
      </c>
      <c r="AV353" s="13" t="s">
        <v>81</v>
      </c>
      <c r="AW353" s="13" t="s">
        <v>32</v>
      </c>
      <c r="AX353" s="13" t="s">
        <v>71</v>
      </c>
      <c r="AY353" s="153" t="s">
        <v>133</v>
      </c>
    </row>
    <row r="354" spans="2:51" s="12" customFormat="1" ht="11.25" x14ac:dyDescent="0.2">
      <c r="B354" s="145"/>
      <c r="D354" s="146" t="s">
        <v>144</v>
      </c>
      <c r="E354" s="147" t="s">
        <v>18</v>
      </c>
      <c r="F354" s="148" t="s">
        <v>378</v>
      </c>
      <c r="H354" s="147" t="s">
        <v>18</v>
      </c>
      <c r="I354" s="149"/>
      <c r="L354" s="145"/>
      <c r="M354" s="150"/>
      <c r="T354" s="151"/>
      <c r="AT354" s="147" t="s">
        <v>144</v>
      </c>
      <c r="AU354" s="147" t="s">
        <v>81</v>
      </c>
      <c r="AV354" s="12" t="s">
        <v>79</v>
      </c>
      <c r="AW354" s="12" t="s">
        <v>32</v>
      </c>
      <c r="AX354" s="12" t="s">
        <v>71</v>
      </c>
      <c r="AY354" s="147" t="s">
        <v>133</v>
      </c>
    </row>
    <row r="355" spans="2:51" s="13" customFormat="1" ht="11.25" x14ac:dyDescent="0.2">
      <c r="B355" s="152"/>
      <c r="D355" s="146" t="s">
        <v>144</v>
      </c>
      <c r="E355" s="153" t="s">
        <v>18</v>
      </c>
      <c r="F355" s="154" t="s">
        <v>404</v>
      </c>
      <c r="H355" s="155">
        <v>5.97</v>
      </c>
      <c r="I355" s="156"/>
      <c r="L355" s="152"/>
      <c r="M355" s="157"/>
      <c r="T355" s="158"/>
      <c r="AT355" s="153" t="s">
        <v>144</v>
      </c>
      <c r="AU355" s="153" t="s">
        <v>81</v>
      </c>
      <c r="AV355" s="13" t="s">
        <v>81</v>
      </c>
      <c r="AW355" s="13" t="s">
        <v>32</v>
      </c>
      <c r="AX355" s="13" t="s">
        <v>71</v>
      </c>
      <c r="AY355" s="153" t="s">
        <v>133</v>
      </c>
    </row>
    <row r="356" spans="2:51" s="12" customFormat="1" ht="11.25" x14ac:dyDescent="0.2">
      <c r="B356" s="145"/>
      <c r="D356" s="146" t="s">
        <v>144</v>
      </c>
      <c r="E356" s="147" t="s">
        <v>18</v>
      </c>
      <c r="F356" s="148" t="s">
        <v>380</v>
      </c>
      <c r="H356" s="147" t="s">
        <v>18</v>
      </c>
      <c r="I356" s="149"/>
      <c r="L356" s="145"/>
      <c r="M356" s="150"/>
      <c r="T356" s="151"/>
      <c r="AT356" s="147" t="s">
        <v>144</v>
      </c>
      <c r="AU356" s="147" t="s">
        <v>81</v>
      </c>
      <c r="AV356" s="12" t="s">
        <v>79</v>
      </c>
      <c r="AW356" s="12" t="s">
        <v>32</v>
      </c>
      <c r="AX356" s="12" t="s">
        <v>71</v>
      </c>
      <c r="AY356" s="147" t="s">
        <v>133</v>
      </c>
    </row>
    <row r="357" spans="2:51" s="13" customFormat="1" ht="11.25" x14ac:dyDescent="0.2">
      <c r="B357" s="152"/>
      <c r="D357" s="146" t="s">
        <v>144</v>
      </c>
      <c r="E357" s="153" t="s">
        <v>18</v>
      </c>
      <c r="F357" s="154" t="s">
        <v>405</v>
      </c>
      <c r="H357" s="155">
        <v>7.26</v>
      </c>
      <c r="I357" s="156"/>
      <c r="L357" s="152"/>
      <c r="M357" s="157"/>
      <c r="T357" s="158"/>
      <c r="AT357" s="153" t="s">
        <v>144</v>
      </c>
      <c r="AU357" s="153" t="s">
        <v>81</v>
      </c>
      <c r="AV357" s="13" t="s">
        <v>81</v>
      </c>
      <c r="AW357" s="13" t="s">
        <v>32</v>
      </c>
      <c r="AX357" s="13" t="s">
        <v>71</v>
      </c>
      <c r="AY357" s="153" t="s">
        <v>133</v>
      </c>
    </row>
    <row r="358" spans="2:51" s="12" customFormat="1" ht="11.25" x14ac:dyDescent="0.2">
      <c r="B358" s="145"/>
      <c r="D358" s="146" t="s">
        <v>144</v>
      </c>
      <c r="E358" s="147" t="s">
        <v>18</v>
      </c>
      <c r="F358" s="148" t="s">
        <v>382</v>
      </c>
      <c r="H358" s="147" t="s">
        <v>18</v>
      </c>
      <c r="I358" s="149"/>
      <c r="L358" s="145"/>
      <c r="M358" s="150"/>
      <c r="T358" s="151"/>
      <c r="AT358" s="147" t="s">
        <v>144</v>
      </c>
      <c r="AU358" s="147" t="s">
        <v>81</v>
      </c>
      <c r="AV358" s="12" t="s">
        <v>79</v>
      </c>
      <c r="AW358" s="12" t="s">
        <v>32</v>
      </c>
      <c r="AX358" s="12" t="s">
        <v>71</v>
      </c>
      <c r="AY358" s="147" t="s">
        <v>133</v>
      </c>
    </row>
    <row r="359" spans="2:51" s="13" customFormat="1" ht="11.25" x14ac:dyDescent="0.2">
      <c r="B359" s="152"/>
      <c r="D359" s="146" t="s">
        <v>144</v>
      </c>
      <c r="E359" s="153" t="s">
        <v>18</v>
      </c>
      <c r="F359" s="154" t="s">
        <v>406</v>
      </c>
      <c r="H359" s="155">
        <v>4</v>
      </c>
      <c r="I359" s="156"/>
      <c r="L359" s="152"/>
      <c r="M359" s="157"/>
      <c r="T359" s="158"/>
      <c r="AT359" s="153" t="s">
        <v>144</v>
      </c>
      <c r="AU359" s="153" t="s">
        <v>81</v>
      </c>
      <c r="AV359" s="13" t="s">
        <v>81</v>
      </c>
      <c r="AW359" s="13" t="s">
        <v>32</v>
      </c>
      <c r="AX359" s="13" t="s">
        <v>71</v>
      </c>
      <c r="AY359" s="153" t="s">
        <v>133</v>
      </c>
    </row>
    <row r="360" spans="2:51" s="12" customFormat="1" ht="11.25" x14ac:dyDescent="0.2">
      <c r="B360" s="145"/>
      <c r="D360" s="146" t="s">
        <v>144</v>
      </c>
      <c r="E360" s="147" t="s">
        <v>18</v>
      </c>
      <c r="F360" s="148" t="s">
        <v>383</v>
      </c>
      <c r="H360" s="147" t="s">
        <v>18</v>
      </c>
      <c r="I360" s="149"/>
      <c r="L360" s="145"/>
      <c r="M360" s="150"/>
      <c r="T360" s="151"/>
      <c r="AT360" s="147" t="s">
        <v>144</v>
      </c>
      <c r="AU360" s="147" t="s">
        <v>81</v>
      </c>
      <c r="AV360" s="12" t="s">
        <v>79</v>
      </c>
      <c r="AW360" s="12" t="s">
        <v>32</v>
      </c>
      <c r="AX360" s="12" t="s">
        <v>71</v>
      </c>
      <c r="AY360" s="147" t="s">
        <v>133</v>
      </c>
    </row>
    <row r="361" spans="2:51" s="13" customFormat="1" ht="11.25" x14ac:dyDescent="0.2">
      <c r="B361" s="152"/>
      <c r="D361" s="146" t="s">
        <v>144</v>
      </c>
      <c r="E361" s="153" t="s">
        <v>18</v>
      </c>
      <c r="F361" s="154" t="s">
        <v>407</v>
      </c>
      <c r="H361" s="155">
        <v>9.39</v>
      </c>
      <c r="I361" s="156"/>
      <c r="L361" s="152"/>
      <c r="M361" s="157"/>
      <c r="T361" s="158"/>
      <c r="AT361" s="153" t="s">
        <v>144</v>
      </c>
      <c r="AU361" s="153" t="s">
        <v>81</v>
      </c>
      <c r="AV361" s="13" t="s">
        <v>81</v>
      </c>
      <c r="AW361" s="13" t="s">
        <v>32</v>
      </c>
      <c r="AX361" s="13" t="s">
        <v>71</v>
      </c>
      <c r="AY361" s="153" t="s">
        <v>133</v>
      </c>
    </row>
    <row r="362" spans="2:51" s="12" customFormat="1" ht="11.25" x14ac:dyDescent="0.2">
      <c r="B362" s="145"/>
      <c r="D362" s="146" t="s">
        <v>144</v>
      </c>
      <c r="E362" s="147" t="s">
        <v>18</v>
      </c>
      <c r="F362" s="148" t="s">
        <v>385</v>
      </c>
      <c r="H362" s="147" t="s">
        <v>18</v>
      </c>
      <c r="I362" s="149"/>
      <c r="L362" s="145"/>
      <c r="M362" s="150"/>
      <c r="T362" s="151"/>
      <c r="AT362" s="147" t="s">
        <v>144</v>
      </c>
      <c r="AU362" s="147" t="s">
        <v>81</v>
      </c>
      <c r="AV362" s="12" t="s">
        <v>79</v>
      </c>
      <c r="AW362" s="12" t="s">
        <v>32</v>
      </c>
      <c r="AX362" s="12" t="s">
        <v>71</v>
      </c>
      <c r="AY362" s="147" t="s">
        <v>133</v>
      </c>
    </row>
    <row r="363" spans="2:51" s="13" customFormat="1" ht="11.25" x14ac:dyDescent="0.2">
      <c r="B363" s="152"/>
      <c r="D363" s="146" t="s">
        <v>144</v>
      </c>
      <c r="E363" s="153" t="s">
        <v>18</v>
      </c>
      <c r="F363" s="154" t="s">
        <v>408</v>
      </c>
      <c r="H363" s="155">
        <v>8.3000000000000007</v>
      </c>
      <c r="I363" s="156"/>
      <c r="L363" s="152"/>
      <c r="M363" s="157"/>
      <c r="T363" s="158"/>
      <c r="AT363" s="153" t="s">
        <v>144</v>
      </c>
      <c r="AU363" s="153" t="s">
        <v>81</v>
      </c>
      <c r="AV363" s="13" t="s">
        <v>81</v>
      </c>
      <c r="AW363" s="13" t="s">
        <v>32</v>
      </c>
      <c r="AX363" s="13" t="s">
        <v>71</v>
      </c>
      <c r="AY363" s="153" t="s">
        <v>133</v>
      </c>
    </row>
    <row r="364" spans="2:51" s="12" customFormat="1" ht="11.25" x14ac:dyDescent="0.2">
      <c r="B364" s="145"/>
      <c r="D364" s="146" t="s">
        <v>144</v>
      </c>
      <c r="E364" s="147" t="s">
        <v>18</v>
      </c>
      <c r="F364" s="148" t="s">
        <v>387</v>
      </c>
      <c r="H364" s="147" t="s">
        <v>18</v>
      </c>
      <c r="I364" s="149"/>
      <c r="L364" s="145"/>
      <c r="M364" s="150"/>
      <c r="T364" s="151"/>
      <c r="AT364" s="147" t="s">
        <v>144</v>
      </c>
      <c r="AU364" s="147" t="s">
        <v>81</v>
      </c>
      <c r="AV364" s="12" t="s">
        <v>79</v>
      </c>
      <c r="AW364" s="12" t="s">
        <v>32</v>
      </c>
      <c r="AX364" s="12" t="s">
        <v>71</v>
      </c>
      <c r="AY364" s="147" t="s">
        <v>133</v>
      </c>
    </row>
    <row r="365" spans="2:51" s="13" customFormat="1" ht="11.25" x14ac:dyDescent="0.2">
      <c r="B365" s="152"/>
      <c r="D365" s="146" t="s">
        <v>144</v>
      </c>
      <c r="E365" s="153" t="s">
        <v>18</v>
      </c>
      <c r="F365" s="154" t="s">
        <v>409</v>
      </c>
      <c r="H365" s="155">
        <v>18.762</v>
      </c>
      <c r="I365" s="156"/>
      <c r="L365" s="152"/>
      <c r="M365" s="157"/>
      <c r="T365" s="158"/>
      <c r="AT365" s="153" t="s">
        <v>144</v>
      </c>
      <c r="AU365" s="153" t="s">
        <v>81</v>
      </c>
      <c r="AV365" s="13" t="s">
        <v>81</v>
      </c>
      <c r="AW365" s="13" t="s">
        <v>32</v>
      </c>
      <c r="AX365" s="13" t="s">
        <v>71</v>
      </c>
      <c r="AY365" s="153" t="s">
        <v>133</v>
      </c>
    </row>
    <row r="366" spans="2:51" s="12" customFormat="1" ht="11.25" x14ac:dyDescent="0.2">
      <c r="B366" s="145"/>
      <c r="D366" s="146" t="s">
        <v>144</v>
      </c>
      <c r="E366" s="147" t="s">
        <v>18</v>
      </c>
      <c r="F366" s="148" t="s">
        <v>361</v>
      </c>
      <c r="H366" s="147" t="s">
        <v>18</v>
      </c>
      <c r="I366" s="149"/>
      <c r="L366" s="145"/>
      <c r="M366" s="150"/>
      <c r="T366" s="151"/>
      <c r="AT366" s="147" t="s">
        <v>144</v>
      </c>
      <c r="AU366" s="147" t="s">
        <v>81</v>
      </c>
      <c r="AV366" s="12" t="s">
        <v>79</v>
      </c>
      <c r="AW366" s="12" t="s">
        <v>32</v>
      </c>
      <c r="AX366" s="12" t="s">
        <v>71</v>
      </c>
      <c r="AY366" s="147" t="s">
        <v>133</v>
      </c>
    </row>
    <row r="367" spans="2:51" s="13" customFormat="1" ht="11.25" x14ac:dyDescent="0.2">
      <c r="B367" s="152"/>
      <c r="D367" s="146" t="s">
        <v>144</v>
      </c>
      <c r="E367" s="153" t="s">
        <v>18</v>
      </c>
      <c r="F367" s="154" t="s">
        <v>410</v>
      </c>
      <c r="H367" s="155">
        <v>3.06</v>
      </c>
      <c r="I367" s="156"/>
      <c r="L367" s="152"/>
      <c r="M367" s="157"/>
      <c r="T367" s="158"/>
      <c r="AT367" s="153" t="s">
        <v>144</v>
      </c>
      <c r="AU367" s="153" t="s">
        <v>81</v>
      </c>
      <c r="AV367" s="13" t="s">
        <v>81</v>
      </c>
      <c r="AW367" s="13" t="s">
        <v>32</v>
      </c>
      <c r="AX367" s="13" t="s">
        <v>71</v>
      </c>
      <c r="AY367" s="153" t="s">
        <v>133</v>
      </c>
    </row>
    <row r="368" spans="2:51" s="12" customFormat="1" ht="11.25" x14ac:dyDescent="0.2">
      <c r="B368" s="145"/>
      <c r="D368" s="146" t="s">
        <v>144</v>
      </c>
      <c r="E368" s="147" t="s">
        <v>18</v>
      </c>
      <c r="F368" s="148" t="s">
        <v>389</v>
      </c>
      <c r="H368" s="147" t="s">
        <v>18</v>
      </c>
      <c r="I368" s="149"/>
      <c r="L368" s="145"/>
      <c r="M368" s="150"/>
      <c r="T368" s="151"/>
      <c r="AT368" s="147" t="s">
        <v>144</v>
      </c>
      <c r="AU368" s="147" t="s">
        <v>81</v>
      </c>
      <c r="AV368" s="12" t="s">
        <v>79</v>
      </c>
      <c r="AW368" s="12" t="s">
        <v>32</v>
      </c>
      <c r="AX368" s="12" t="s">
        <v>71</v>
      </c>
      <c r="AY368" s="147" t="s">
        <v>133</v>
      </c>
    </row>
    <row r="369" spans="2:65" s="13" customFormat="1" ht="11.25" x14ac:dyDescent="0.2">
      <c r="B369" s="152"/>
      <c r="D369" s="146" t="s">
        <v>144</v>
      </c>
      <c r="E369" s="153" t="s">
        <v>18</v>
      </c>
      <c r="F369" s="154" t="s">
        <v>411</v>
      </c>
      <c r="H369" s="155">
        <v>4.8</v>
      </c>
      <c r="I369" s="156"/>
      <c r="L369" s="152"/>
      <c r="M369" s="157"/>
      <c r="T369" s="158"/>
      <c r="AT369" s="153" t="s">
        <v>144</v>
      </c>
      <c r="AU369" s="153" t="s">
        <v>81</v>
      </c>
      <c r="AV369" s="13" t="s">
        <v>81</v>
      </c>
      <c r="AW369" s="13" t="s">
        <v>32</v>
      </c>
      <c r="AX369" s="13" t="s">
        <v>71</v>
      </c>
      <c r="AY369" s="153" t="s">
        <v>133</v>
      </c>
    </row>
    <row r="370" spans="2:65" s="12" customFormat="1" ht="11.25" x14ac:dyDescent="0.2">
      <c r="B370" s="145"/>
      <c r="D370" s="146" t="s">
        <v>144</v>
      </c>
      <c r="E370" s="147" t="s">
        <v>18</v>
      </c>
      <c r="F370" s="148" t="s">
        <v>239</v>
      </c>
      <c r="H370" s="147" t="s">
        <v>18</v>
      </c>
      <c r="I370" s="149"/>
      <c r="L370" s="145"/>
      <c r="M370" s="150"/>
      <c r="T370" s="151"/>
      <c r="AT370" s="147" t="s">
        <v>144</v>
      </c>
      <c r="AU370" s="147" t="s">
        <v>81</v>
      </c>
      <c r="AV370" s="12" t="s">
        <v>79</v>
      </c>
      <c r="AW370" s="12" t="s">
        <v>32</v>
      </c>
      <c r="AX370" s="12" t="s">
        <v>71</v>
      </c>
      <c r="AY370" s="147" t="s">
        <v>133</v>
      </c>
    </row>
    <row r="371" spans="2:65" s="12" customFormat="1" ht="11.25" x14ac:dyDescent="0.2">
      <c r="B371" s="145"/>
      <c r="D371" s="146" t="s">
        <v>144</v>
      </c>
      <c r="E371" s="147" t="s">
        <v>18</v>
      </c>
      <c r="F371" s="148" t="s">
        <v>391</v>
      </c>
      <c r="H371" s="147" t="s">
        <v>18</v>
      </c>
      <c r="I371" s="149"/>
      <c r="L371" s="145"/>
      <c r="M371" s="150"/>
      <c r="T371" s="151"/>
      <c r="AT371" s="147" t="s">
        <v>144</v>
      </c>
      <c r="AU371" s="147" t="s">
        <v>81</v>
      </c>
      <c r="AV371" s="12" t="s">
        <v>79</v>
      </c>
      <c r="AW371" s="12" t="s">
        <v>32</v>
      </c>
      <c r="AX371" s="12" t="s">
        <v>71</v>
      </c>
      <c r="AY371" s="147" t="s">
        <v>133</v>
      </c>
    </row>
    <row r="372" spans="2:65" s="12" customFormat="1" ht="11.25" x14ac:dyDescent="0.2">
      <c r="B372" s="145"/>
      <c r="D372" s="146" t="s">
        <v>144</v>
      </c>
      <c r="E372" s="147" t="s">
        <v>18</v>
      </c>
      <c r="F372" s="148" t="s">
        <v>412</v>
      </c>
      <c r="H372" s="147" t="s">
        <v>18</v>
      </c>
      <c r="I372" s="149"/>
      <c r="L372" s="145"/>
      <c r="M372" s="150"/>
      <c r="T372" s="151"/>
      <c r="AT372" s="147" t="s">
        <v>144</v>
      </c>
      <c r="AU372" s="147" t="s">
        <v>81</v>
      </c>
      <c r="AV372" s="12" t="s">
        <v>79</v>
      </c>
      <c r="AW372" s="12" t="s">
        <v>32</v>
      </c>
      <c r="AX372" s="12" t="s">
        <v>71</v>
      </c>
      <c r="AY372" s="147" t="s">
        <v>133</v>
      </c>
    </row>
    <row r="373" spans="2:65" s="12" customFormat="1" ht="11.25" x14ac:dyDescent="0.2">
      <c r="B373" s="145"/>
      <c r="D373" s="146" t="s">
        <v>144</v>
      </c>
      <c r="E373" s="147" t="s">
        <v>18</v>
      </c>
      <c r="F373" s="148" t="s">
        <v>392</v>
      </c>
      <c r="H373" s="147" t="s">
        <v>18</v>
      </c>
      <c r="I373" s="149"/>
      <c r="L373" s="145"/>
      <c r="M373" s="150"/>
      <c r="T373" s="151"/>
      <c r="AT373" s="147" t="s">
        <v>144</v>
      </c>
      <c r="AU373" s="147" t="s">
        <v>81</v>
      </c>
      <c r="AV373" s="12" t="s">
        <v>79</v>
      </c>
      <c r="AW373" s="12" t="s">
        <v>32</v>
      </c>
      <c r="AX373" s="12" t="s">
        <v>71</v>
      </c>
      <c r="AY373" s="147" t="s">
        <v>133</v>
      </c>
    </row>
    <row r="374" spans="2:65" s="13" customFormat="1" ht="11.25" x14ac:dyDescent="0.2">
      <c r="B374" s="152"/>
      <c r="D374" s="146" t="s">
        <v>144</v>
      </c>
      <c r="E374" s="153" t="s">
        <v>18</v>
      </c>
      <c r="F374" s="154" t="s">
        <v>413</v>
      </c>
      <c r="H374" s="155">
        <v>7.66</v>
      </c>
      <c r="I374" s="156"/>
      <c r="L374" s="152"/>
      <c r="M374" s="157"/>
      <c r="T374" s="158"/>
      <c r="AT374" s="153" t="s">
        <v>144</v>
      </c>
      <c r="AU374" s="153" t="s">
        <v>81</v>
      </c>
      <c r="AV374" s="13" t="s">
        <v>81</v>
      </c>
      <c r="AW374" s="13" t="s">
        <v>32</v>
      </c>
      <c r="AX374" s="13" t="s">
        <v>71</v>
      </c>
      <c r="AY374" s="153" t="s">
        <v>133</v>
      </c>
    </row>
    <row r="375" spans="2:65" s="14" customFormat="1" ht="11.25" x14ac:dyDescent="0.2">
      <c r="B375" s="159"/>
      <c r="D375" s="146" t="s">
        <v>144</v>
      </c>
      <c r="E375" s="160" t="s">
        <v>18</v>
      </c>
      <c r="F375" s="161" t="s">
        <v>147</v>
      </c>
      <c r="H375" s="162">
        <v>103.47199999999999</v>
      </c>
      <c r="I375" s="163"/>
      <c r="L375" s="159"/>
      <c r="M375" s="164"/>
      <c r="T375" s="165"/>
      <c r="AT375" s="160" t="s">
        <v>144</v>
      </c>
      <c r="AU375" s="160" t="s">
        <v>81</v>
      </c>
      <c r="AV375" s="14" t="s">
        <v>140</v>
      </c>
      <c r="AW375" s="14" t="s">
        <v>32</v>
      </c>
      <c r="AX375" s="14" t="s">
        <v>79</v>
      </c>
      <c r="AY375" s="160" t="s">
        <v>133</v>
      </c>
    </row>
    <row r="376" spans="2:65" s="1" customFormat="1" ht="37.9" customHeight="1" x14ac:dyDescent="0.2">
      <c r="B376" s="33"/>
      <c r="C376" s="128" t="s">
        <v>414</v>
      </c>
      <c r="D376" s="128" t="s">
        <v>135</v>
      </c>
      <c r="E376" s="129" t="s">
        <v>415</v>
      </c>
      <c r="F376" s="130" t="s">
        <v>416</v>
      </c>
      <c r="G376" s="131" t="s">
        <v>152</v>
      </c>
      <c r="H376" s="132">
        <v>1.53</v>
      </c>
      <c r="I376" s="133"/>
      <c r="J376" s="134">
        <f>ROUND(I376*H376,2)</f>
        <v>0</v>
      </c>
      <c r="K376" s="130" t="s">
        <v>139</v>
      </c>
      <c r="L376" s="33"/>
      <c r="M376" s="135" t="s">
        <v>18</v>
      </c>
      <c r="N376" s="136" t="s">
        <v>42</v>
      </c>
      <c r="P376" s="137">
        <f>O376*H376</f>
        <v>0</v>
      </c>
      <c r="Q376" s="137">
        <v>0</v>
      </c>
      <c r="R376" s="137">
        <f>Q376*H376</f>
        <v>0</v>
      </c>
      <c r="S376" s="137">
        <v>1.4999999999999999E-2</v>
      </c>
      <c r="T376" s="138">
        <f>S376*H376</f>
        <v>2.2949999999999998E-2</v>
      </c>
      <c r="AR376" s="139" t="s">
        <v>140</v>
      </c>
      <c r="AT376" s="139" t="s">
        <v>135</v>
      </c>
      <c r="AU376" s="139" t="s">
        <v>81</v>
      </c>
      <c r="AY376" s="18" t="s">
        <v>133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79</v>
      </c>
      <c r="BK376" s="140">
        <f>ROUND(I376*H376,2)</f>
        <v>0</v>
      </c>
      <c r="BL376" s="18" t="s">
        <v>140</v>
      </c>
      <c r="BM376" s="139" t="s">
        <v>417</v>
      </c>
    </row>
    <row r="377" spans="2:65" s="1" customFormat="1" ht="11.25" x14ac:dyDescent="0.2">
      <c r="B377" s="33"/>
      <c r="D377" s="141" t="s">
        <v>142</v>
      </c>
      <c r="F377" s="142" t="s">
        <v>418</v>
      </c>
      <c r="I377" s="143"/>
      <c r="L377" s="33"/>
      <c r="M377" s="144"/>
      <c r="T377" s="54"/>
      <c r="AT377" s="18" t="s">
        <v>142</v>
      </c>
      <c r="AU377" s="18" t="s">
        <v>81</v>
      </c>
    </row>
    <row r="378" spans="2:65" s="12" customFormat="1" ht="11.25" x14ac:dyDescent="0.2">
      <c r="B378" s="145"/>
      <c r="D378" s="146" t="s">
        <v>144</v>
      </c>
      <c r="E378" s="147" t="s">
        <v>18</v>
      </c>
      <c r="F378" s="148" t="s">
        <v>419</v>
      </c>
      <c r="H378" s="147" t="s">
        <v>18</v>
      </c>
      <c r="I378" s="149"/>
      <c r="L378" s="145"/>
      <c r="M378" s="150"/>
      <c r="T378" s="151"/>
      <c r="AT378" s="147" t="s">
        <v>144</v>
      </c>
      <c r="AU378" s="147" t="s">
        <v>81</v>
      </c>
      <c r="AV378" s="12" t="s">
        <v>79</v>
      </c>
      <c r="AW378" s="12" t="s">
        <v>32</v>
      </c>
      <c r="AX378" s="12" t="s">
        <v>71</v>
      </c>
      <c r="AY378" s="147" t="s">
        <v>133</v>
      </c>
    </row>
    <row r="379" spans="2:65" s="13" customFormat="1" ht="11.25" x14ac:dyDescent="0.2">
      <c r="B379" s="152"/>
      <c r="D379" s="146" t="s">
        <v>144</v>
      </c>
      <c r="E379" s="153" t="s">
        <v>18</v>
      </c>
      <c r="F379" s="154" t="s">
        <v>420</v>
      </c>
      <c r="H379" s="155">
        <v>1.53</v>
      </c>
      <c r="I379" s="156"/>
      <c r="L379" s="152"/>
      <c r="M379" s="157"/>
      <c r="T379" s="158"/>
      <c r="AT379" s="153" t="s">
        <v>144</v>
      </c>
      <c r="AU379" s="153" t="s">
        <v>81</v>
      </c>
      <c r="AV379" s="13" t="s">
        <v>81</v>
      </c>
      <c r="AW379" s="13" t="s">
        <v>32</v>
      </c>
      <c r="AX379" s="13" t="s">
        <v>71</v>
      </c>
      <c r="AY379" s="153" t="s">
        <v>133</v>
      </c>
    </row>
    <row r="380" spans="2:65" s="14" customFormat="1" ht="11.25" x14ac:dyDescent="0.2">
      <c r="B380" s="159"/>
      <c r="D380" s="146" t="s">
        <v>144</v>
      </c>
      <c r="E380" s="160" t="s">
        <v>18</v>
      </c>
      <c r="F380" s="161" t="s">
        <v>147</v>
      </c>
      <c r="H380" s="162">
        <v>1.53</v>
      </c>
      <c r="I380" s="163"/>
      <c r="L380" s="159"/>
      <c r="M380" s="164"/>
      <c r="T380" s="165"/>
      <c r="AT380" s="160" t="s">
        <v>144</v>
      </c>
      <c r="AU380" s="160" t="s">
        <v>81</v>
      </c>
      <c r="AV380" s="14" t="s">
        <v>140</v>
      </c>
      <c r="AW380" s="14" t="s">
        <v>32</v>
      </c>
      <c r="AX380" s="14" t="s">
        <v>79</v>
      </c>
      <c r="AY380" s="160" t="s">
        <v>133</v>
      </c>
    </row>
    <row r="381" spans="2:65" s="1" customFormat="1" ht="37.9" customHeight="1" x14ac:dyDescent="0.2">
      <c r="B381" s="33"/>
      <c r="C381" s="128" t="s">
        <v>421</v>
      </c>
      <c r="D381" s="128" t="s">
        <v>135</v>
      </c>
      <c r="E381" s="129" t="s">
        <v>422</v>
      </c>
      <c r="F381" s="130" t="s">
        <v>423</v>
      </c>
      <c r="G381" s="131" t="s">
        <v>152</v>
      </c>
      <c r="H381" s="132">
        <v>2.702</v>
      </c>
      <c r="I381" s="133"/>
      <c r="J381" s="134">
        <f>ROUND(I381*H381,2)</f>
        <v>0</v>
      </c>
      <c r="K381" s="130" t="s">
        <v>139</v>
      </c>
      <c r="L381" s="33"/>
      <c r="M381" s="135" t="s">
        <v>18</v>
      </c>
      <c r="N381" s="136" t="s">
        <v>42</v>
      </c>
      <c r="P381" s="137">
        <f>O381*H381</f>
        <v>0</v>
      </c>
      <c r="Q381" s="137">
        <v>0</v>
      </c>
      <c r="R381" s="137">
        <f>Q381*H381</f>
        <v>0</v>
      </c>
      <c r="S381" s="137">
        <v>8.7999999999999995E-2</v>
      </c>
      <c r="T381" s="138">
        <f>S381*H381</f>
        <v>0.23777599999999999</v>
      </c>
      <c r="AR381" s="139" t="s">
        <v>140</v>
      </c>
      <c r="AT381" s="139" t="s">
        <v>135</v>
      </c>
      <c r="AU381" s="139" t="s">
        <v>81</v>
      </c>
      <c r="AY381" s="18" t="s">
        <v>133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8" t="s">
        <v>79</v>
      </c>
      <c r="BK381" s="140">
        <f>ROUND(I381*H381,2)</f>
        <v>0</v>
      </c>
      <c r="BL381" s="18" t="s">
        <v>140</v>
      </c>
      <c r="BM381" s="139" t="s">
        <v>424</v>
      </c>
    </row>
    <row r="382" spans="2:65" s="1" customFormat="1" ht="11.25" x14ac:dyDescent="0.2">
      <c r="B382" s="33"/>
      <c r="D382" s="141" t="s">
        <v>142</v>
      </c>
      <c r="F382" s="142" t="s">
        <v>425</v>
      </c>
      <c r="I382" s="143"/>
      <c r="L382" s="33"/>
      <c r="M382" s="144"/>
      <c r="T382" s="54"/>
      <c r="AT382" s="18" t="s">
        <v>142</v>
      </c>
      <c r="AU382" s="18" t="s">
        <v>81</v>
      </c>
    </row>
    <row r="383" spans="2:65" s="12" customFormat="1" ht="11.25" x14ac:dyDescent="0.2">
      <c r="B383" s="145"/>
      <c r="D383" s="146" t="s">
        <v>144</v>
      </c>
      <c r="E383" s="147" t="s">
        <v>18</v>
      </c>
      <c r="F383" s="148" t="s">
        <v>239</v>
      </c>
      <c r="H383" s="147" t="s">
        <v>18</v>
      </c>
      <c r="I383" s="149"/>
      <c r="L383" s="145"/>
      <c r="M383" s="150"/>
      <c r="T383" s="151"/>
      <c r="AT383" s="147" t="s">
        <v>144</v>
      </c>
      <c r="AU383" s="147" t="s">
        <v>81</v>
      </c>
      <c r="AV383" s="12" t="s">
        <v>79</v>
      </c>
      <c r="AW383" s="12" t="s">
        <v>32</v>
      </c>
      <c r="AX383" s="12" t="s">
        <v>71</v>
      </c>
      <c r="AY383" s="147" t="s">
        <v>133</v>
      </c>
    </row>
    <row r="384" spans="2:65" s="12" customFormat="1" ht="11.25" x14ac:dyDescent="0.2">
      <c r="B384" s="145"/>
      <c r="D384" s="146" t="s">
        <v>144</v>
      </c>
      <c r="E384" s="147" t="s">
        <v>18</v>
      </c>
      <c r="F384" s="148" t="s">
        <v>426</v>
      </c>
      <c r="H384" s="147" t="s">
        <v>18</v>
      </c>
      <c r="I384" s="149"/>
      <c r="L384" s="145"/>
      <c r="M384" s="150"/>
      <c r="T384" s="151"/>
      <c r="AT384" s="147" t="s">
        <v>144</v>
      </c>
      <c r="AU384" s="147" t="s">
        <v>81</v>
      </c>
      <c r="AV384" s="12" t="s">
        <v>79</v>
      </c>
      <c r="AW384" s="12" t="s">
        <v>32</v>
      </c>
      <c r="AX384" s="12" t="s">
        <v>71</v>
      </c>
      <c r="AY384" s="147" t="s">
        <v>133</v>
      </c>
    </row>
    <row r="385" spans="2:65" s="13" customFormat="1" ht="11.25" x14ac:dyDescent="0.2">
      <c r="B385" s="152"/>
      <c r="D385" s="146" t="s">
        <v>144</v>
      </c>
      <c r="E385" s="153" t="s">
        <v>18</v>
      </c>
      <c r="F385" s="154" t="s">
        <v>427</v>
      </c>
      <c r="H385" s="155">
        <v>1.351</v>
      </c>
      <c r="I385" s="156"/>
      <c r="L385" s="152"/>
      <c r="M385" s="157"/>
      <c r="T385" s="158"/>
      <c r="AT385" s="153" t="s">
        <v>144</v>
      </c>
      <c r="AU385" s="153" t="s">
        <v>81</v>
      </c>
      <c r="AV385" s="13" t="s">
        <v>81</v>
      </c>
      <c r="AW385" s="13" t="s">
        <v>32</v>
      </c>
      <c r="AX385" s="13" t="s">
        <v>71</v>
      </c>
      <c r="AY385" s="153" t="s">
        <v>133</v>
      </c>
    </row>
    <row r="386" spans="2:65" s="12" customFormat="1" ht="11.25" x14ac:dyDescent="0.2">
      <c r="B386" s="145"/>
      <c r="D386" s="146" t="s">
        <v>144</v>
      </c>
      <c r="E386" s="147" t="s">
        <v>18</v>
      </c>
      <c r="F386" s="148" t="s">
        <v>428</v>
      </c>
      <c r="H386" s="147" t="s">
        <v>18</v>
      </c>
      <c r="I386" s="149"/>
      <c r="L386" s="145"/>
      <c r="M386" s="150"/>
      <c r="T386" s="151"/>
      <c r="AT386" s="147" t="s">
        <v>144</v>
      </c>
      <c r="AU386" s="147" t="s">
        <v>81</v>
      </c>
      <c r="AV386" s="12" t="s">
        <v>79</v>
      </c>
      <c r="AW386" s="12" t="s">
        <v>32</v>
      </c>
      <c r="AX386" s="12" t="s">
        <v>71</v>
      </c>
      <c r="AY386" s="147" t="s">
        <v>133</v>
      </c>
    </row>
    <row r="387" spans="2:65" s="13" customFormat="1" ht="11.25" x14ac:dyDescent="0.2">
      <c r="B387" s="152"/>
      <c r="D387" s="146" t="s">
        <v>144</v>
      </c>
      <c r="E387" s="153" t="s">
        <v>18</v>
      </c>
      <c r="F387" s="154" t="s">
        <v>427</v>
      </c>
      <c r="H387" s="155">
        <v>1.351</v>
      </c>
      <c r="I387" s="156"/>
      <c r="L387" s="152"/>
      <c r="M387" s="157"/>
      <c r="T387" s="158"/>
      <c r="AT387" s="153" t="s">
        <v>144</v>
      </c>
      <c r="AU387" s="153" t="s">
        <v>81</v>
      </c>
      <c r="AV387" s="13" t="s">
        <v>81</v>
      </c>
      <c r="AW387" s="13" t="s">
        <v>32</v>
      </c>
      <c r="AX387" s="13" t="s">
        <v>71</v>
      </c>
      <c r="AY387" s="153" t="s">
        <v>133</v>
      </c>
    </row>
    <row r="388" spans="2:65" s="14" customFormat="1" ht="11.25" x14ac:dyDescent="0.2">
      <c r="B388" s="159"/>
      <c r="D388" s="146" t="s">
        <v>144</v>
      </c>
      <c r="E388" s="160" t="s">
        <v>18</v>
      </c>
      <c r="F388" s="161" t="s">
        <v>147</v>
      </c>
      <c r="H388" s="162">
        <v>2.702</v>
      </c>
      <c r="I388" s="163"/>
      <c r="L388" s="159"/>
      <c r="M388" s="164"/>
      <c r="T388" s="165"/>
      <c r="AT388" s="160" t="s">
        <v>144</v>
      </c>
      <c r="AU388" s="160" t="s">
        <v>81</v>
      </c>
      <c r="AV388" s="14" t="s">
        <v>140</v>
      </c>
      <c r="AW388" s="14" t="s">
        <v>32</v>
      </c>
      <c r="AX388" s="14" t="s">
        <v>79</v>
      </c>
      <c r="AY388" s="160" t="s">
        <v>133</v>
      </c>
    </row>
    <row r="389" spans="2:65" s="1" customFormat="1" ht="37.9" customHeight="1" x14ac:dyDescent="0.2">
      <c r="B389" s="33"/>
      <c r="C389" s="128" t="s">
        <v>429</v>
      </c>
      <c r="D389" s="128" t="s">
        <v>135</v>
      </c>
      <c r="E389" s="129" t="s">
        <v>430</v>
      </c>
      <c r="F389" s="130" t="s">
        <v>431</v>
      </c>
      <c r="G389" s="131" t="s">
        <v>152</v>
      </c>
      <c r="H389" s="132">
        <v>8.4</v>
      </c>
      <c r="I389" s="133"/>
      <c r="J389" s="134">
        <f>ROUND(I389*H389,2)</f>
        <v>0</v>
      </c>
      <c r="K389" s="130" t="s">
        <v>139</v>
      </c>
      <c r="L389" s="33"/>
      <c r="M389" s="135" t="s">
        <v>18</v>
      </c>
      <c r="N389" s="136" t="s">
        <v>42</v>
      </c>
      <c r="P389" s="137">
        <f>O389*H389</f>
        <v>0</v>
      </c>
      <c r="Q389" s="137">
        <v>0</v>
      </c>
      <c r="R389" s="137">
        <f>Q389*H389</f>
        <v>0</v>
      </c>
      <c r="S389" s="137">
        <v>7.5999999999999998E-2</v>
      </c>
      <c r="T389" s="138">
        <f>S389*H389</f>
        <v>0.63839999999999997</v>
      </c>
      <c r="AR389" s="139" t="s">
        <v>140</v>
      </c>
      <c r="AT389" s="139" t="s">
        <v>135</v>
      </c>
      <c r="AU389" s="139" t="s">
        <v>81</v>
      </c>
      <c r="AY389" s="18" t="s">
        <v>133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79</v>
      </c>
      <c r="BK389" s="140">
        <f>ROUND(I389*H389,2)</f>
        <v>0</v>
      </c>
      <c r="BL389" s="18" t="s">
        <v>140</v>
      </c>
      <c r="BM389" s="139" t="s">
        <v>432</v>
      </c>
    </row>
    <row r="390" spans="2:65" s="1" customFormat="1" ht="11.25" x14ac:dyDescent="0.2">
      <c r="B390" s="33"/>
      <c r="D390" s="141" t="s">
        <v>142</v>
      </c>
      <c r="F390" s="142" t="s">
        <v>433</v>
      </c>
      <c r="I390" s="143"/>
      <c r="L390" s="33"/>
      <c r="M390" s="144"/>
      <c r="T390" s="54"/>
      <c r="AT390" s="18" t="s">
        <v>142</v>
      </c>
      <c r="AU390" s="18" t="s">
        <v>81</v>
      </c>
    </row>
    <row r="391" spans="2:65" s="12" customFormat="1" ht="11.25" x14ac:dyDescent="0.2">
      <c r="B391" s="145"/>
      <c r="D391" s="146" t="s">
        <v>144</v>
      </c>
      <c r="E391" s="147" t="s">
        <v>18</v>
      </c>
      <c r="F391" s="148" t="s">
        <v>237</v>
      </c>
      <c r="H391" s="147" t="s">
        <v>18</v>
      </c>
      <c r="I391" s="149"/>
      <c r="L391" s="145"/>
      <c r="M391" s="150"/>
      <c r="T391" s="151"/>
      <c r="AT391" s="147" t="s">
        <v>144</v>
      </c>
      <c r="AU391" s="147" t="s">
        <v>81</v>
      </c>
      <c r="AV391" s="12" t="s">
        <v>79</v>
      </c>
      <c r="AW391" s="12" t="s">
        <v>32</v>
      </c>
      <c r="AX391" s="12" t="s">
        <v>71</v>
      </c>
      <c r="AY391" s="147" t="s">
        <v>133</v>
      </c>
    </row>
    <row r="392" spans="2:65" s="12" customFormat="1" ht="11.25" x14ac:dyDescent="0.2">
      <c r="B392" s="145"/>
      <c r="D392" s="146" t="s">
        <v>144</v>
      </c>
      <c r="E392" s="147" t="s">
        <v>18</v>
      </c>
      <c r="F392" s="148" t="s">
        <v>276</v>
      </c>
      <c r="H392" s="147" t="s">
        <v>18</v>
      </c>
      <c r="I392" s="149"/>
      <c r="L392" s="145"/>
      <c r="M392" s="150"/>
      <c r="T392" s="151"/>
      <c r="AT392" s="147" t="s">
        <v>144</v>
      </c>
      <c r="AU392" s="147" t="s">
        <v>81</v>
      </c>
      <c r="AV392" s="12" t="s">
        <v>79</v>
      </c>
      <c r="AW392" s="12" t="s">
        <v>32</v>
      </c>
      <c r="AX392" s="12" t="s">
        <v>71</v>
      </c>
      <c r="AY392" s="147" t="s">
        <v>133</v>
      </c>
    </row>
    <row r="393" spans="2:65" s="13" customFormat="1" ht="11.25" x14ac:dyDescent="0.2">
      <c r="B393" s="152"/>
      <c r="D393" s="146" t="s">
        <v>144</v>
      </c>
      <c r="E393" s="153" t="s">
        <v>18</v>
      </c>
      <c r="F393" s="154" t="s">
        <v>434</v>
      </c>
      <c r="H393" s="155">
        <v>1.08</v>
      </c>
      <c r="I393" s="156"/>
      <c r="L393" s="152"/>
      <c r="M393" s="157"/>
      <c r="T393" s="158"/>
      <c r="AT393" s="153" t="s">
        <v>144</v>
      </c>
      <c r="AU393" s="153" t="s">
        <v>81</v>
      </c>
      <c r="AV393" s="13" t="s">
        <v>81</v>
      </c>
      <c r="AW393" s="13" t="s">
        <v>32</v>
      </c>
      <c r="AX393" s="13" t="s">
        <v>71</v>
      </c>
      <c r="AY393" s="153" t="s">
        <v>133</v>
      </c>
    </row>
    <row r="394" spans="2:65" s="12" customFormat="1" ht="11.25" x14ac:dyDescent="0.2">
      <c r="B394" s="145"/>
      <c r="D394" s="146" t="s">
        <v>144</v>
      </c>
      <c r="E394" s="147" t="s">
        <v>18</v>
      </c>
      <c r="F394" s="148" t="s">
        <v>275</v>
      </c>
      <c r="H394" s="147" t="s">
        <v>18</v>
      </c>
      <c r="I394" s="149"/>
      <c r="L394" s="145"/>
      <c r="M394" s="150"/>
      <c r="T394" s="151"/>
      <c r="AT394" s="147" t="s">
        <v>144</v>
      </c>
      <c r="AU394" s="147" t="s">
        <v>81</v>
      </c>
      <c r="AV394" s="12" t="s">
        <v>79</v>
      </c>
      <c r="AW394" s="12" t="s">
        <v>32</v>
      </c>
      <c r="AX394" s="12" t="s">
        <v>71</v>
      </c>
      <c r="AY394" s="147" t="s">
        <v>133</v>
      </c>
    </row>
    <row r="395" spans="2:65" s="13" customFormat="1" ht="11.25" x14ac:dyDescent="0.2">
      <c r="B395" s="152"/>
      <c r="D395" s="146" t="s">
        <v>144</v>
      </c>
      <c r="E395" s="153" t="s">
        <v>18</v>
      </c>
      <c r="F395" s="154" t="s">
        <v>434</v>
      </c>
      <c r="H395" s="155">
        <v>1.08</v>
      </c>
      <c r="I395" s="156"/>
      <c r="L395" s="152"/>
      <c r="M395" s="157"/>
      <c r="T395" s="158"/>
      <c r="AT395" s="153" t="s">
        <v>144</v>
      </c>
      <c r="AU395" s="153" t="s">
        <v>81</v>
      </c>
      <c r="AV395" s="13" t="s">
        <v>81</v>
      </c>
      <c r="AW395" s="13" t="s">
        <v>32</v>
      </c>
      <c r="AX395" s="13" t="s">
        <v>71</v>
      </c>
      <c r="AY395" s="153" t="s">
        <v>133</v>
      </c>
    </row>
    <row r="396" spans="2:65" s="12" customFormat="1" ht="11.25" x14ac:dyDescent="0.2">
      <c r="B396" s="145"/>
      <c r="D396" s="146" t="s">
        <v>144</v>
      </c>
      <c r="E396" s="147" t="s">
        <v>18</v>
      </c>
      <c r="F396" s="148" t="s">
        <v>239</v>
      </c>
      <c r="H396" s="147" t="s">
        <v>18</v>
      </c>
      <c r="I396" s="149"/>
      <c r="L396" s="145"/>
      <c r="M396" s="150"/>
      <c r="T396" s="151"/>
      <c r="AT396" s="147" t="s">
        <v>144</v>
      </c>
      <c r="AU396" s="147" t="s">
        <v>81</v>
      </c>
      <c r="AV396" s="12" t="s">
        <v>79</v>
      </c>
      <c r="AW396" s="12" t="s">
        <v>32</v>
      </c>
      <c r="AX396" s="12" t="s">
        <v>71</v>
      </c>
      <c r="AY396" s="147" t="s">
        <v>133</v>
      </c>
    </row>
    <row r="397" spans="2:65" s="12" customFormat="1" ht="11.25" x14ac:dyDescent="0.2">
      <c r="B397" s="145"/>
      <c r="D397" s="146" t="s">
        <v>144</v>
      </c>
      <c r="E397" s="147" t="s">
        <v>18</v>
      </c>
      <c r="F397" s="148" t="s">
        <v>435</v>
      </c>
      <c r="H397" s="147" t="s">
        <v>18</v>
      </c>
      <c r="I397" s="149"/>
      <c r="L397" s="145"/>
      <c r="M397" s="150"/>
      <c r="T397" s="151"/>
      <c r="AT397" s="147" t="s">
        <v>144</v>
      </c>
      <c r="AU397" s="147" t="s">
        <v>81</v>
      </c>
      <c r="AV397" s="12" t="s">
        <v>79</v>
      </c>
      <c r="AW397" s="12" t="s">
        <v>32</v>
      </c>
      <c r="AX397" s="12" t="s">
        <v>71</v>
      </c>
      <c r="AY397" s="147" t="s">
        <v>133</v>
      </c>
    </row>
    <row r="398" spans="2:65" s="13" customFormat="1" ht="11.25" x14ac:dyDescent="0.2">
      <c r="B398" s="152"/>
      <c r="D398" s="146" t="s">
        <v>144</v>
      </c>
      <c r="E398" s="153" t="s">
        <v>18</v>
      </c>
      <c r="F398" s="154" t="s">
        <v>436</v>
      </c>
      <c r="H398" s="155">
        <v>1.56</v>
      </c>
      <c r="I398" s="156"/>
      <c r="L398" s="152"/>
      <c r="M398" s="157"/>
      <c r="T398" s="158"/>
      <c r="AT398" s="153" t="s">
        <v>144</v>
      </c>
      <c r="AU398" s="153" t="s">
        <v>81</v>
      </c>
      <c r="AV398" s="13" t="s">
        <v>81</v>
      </c>
      <c r="AW398" s="13" t="s">
        <v>32</v>
      </c>
      <c r="AX398" s="13" t="s">
        <v>71</v>
      </c>
      <c r="AY398" s="153" t="s">
        <v>133</v>
      </c>
    </row>
    <row r="399" spans="2:65" s="12" customFormat="1" ht="11.25" x14ac:dyDescent="0.2">
      <c r="B399" s="145"/>
      <c r="D399" s="146" t="s">
        <v>144</v>
      </c>
      <c r="E399" s="147" t="s">
        <v>18</v>
      </c>
      <c r="F399" s="148" t="s">
        <v>426</v>
      </c>
      <c r="H399" s="147" t="s">
        <v>18</v>
      </c>
      <c r="I399" s="149"/>
      <c r="L399" s="145"/>
      <c r="M399" s="150"/>
      <c r="T399" s="151"/>
      <c r="AT399" s="147" t="s">
        <v>144</v>
      </c>
      <c r="AU399" s="147" t="s">
        <v>81</v>
      </c>
      <c r="AV399" s="12" t="s">
        <v>79</v>
      </c>
      <c r="AW399" s="12" t="s">
        <v>32</v>
      </c>
      <c r="AX399" s="12" t="s">
        <v>71</v>
      </c>
      <c r="AY399" s="147" t="s">
        <v>133</v>
      </c>
    </row>
    <row r="400" spans="2:65" s="13" customFormat="1" ht="11.25" x14ac:dyDescent="0.2">
      <c r="B400" s="152"/>
      <c r="D400" s="146" t="s">
        <v>144</v>
      </c>
      <c r="E400" s="153" t="s">
        <v>18</v>
      </c>
      <c r="F400" s="154" t="s">
        <v>436</v>
      </c>
      <c r="H400" s="155">
        <v>1.56</v>
      </c>
      <c r="I400" s="156"/>
      <c r="L400" s="152"/>
      <c r="M400" s="157"/>
      <c r="T400" s="158"/>
      <c r="AT400" s="153" t="s">
        <v>144</v>
      </c>
      <c r="AU400" s="153" t="s">
        <v>81</v>
      </c>
      <c r="AV400" s="13" t="s">
        <v>81</v>
      </c>
      <c r="AW400" s="13" t="s">
        <v>32</v>
      </c>
      <c r="AX400" s="13" t="s">
        <v>71</v>
      </c>
      <c r="AY400" s="153" t="s">
        <v>133</v>
      </c>
    </row>
    <row r="401" spans="2:65" s="12" customFormat="1" ht="11.25" x14ac:dyDescent="0.2">
      <c r="B401" s="145"/>
      <c r="D401" s="146" t="s">
        <v>144</v>
      </c>
      <c r="E401" s="147" t="s">
        <v>18</v>
      </c>
      <c r="F401" s="148" t="s">
        <v>437</v>
      </c>
      <c r="H401" s="147" t="s">
        <v>18</v>
      </c>
      <c r="I401" s="149"/>
      <c r="L401" s="145"/>
      <c r="M401" s="150"/>
      <c r="T401" s="151"/>
      <c r="AT401" s="147" t="s">
        <v>144</v>
      </c>
      <c r="AU401" s="147" t="s">
        <v>81</v>
      </c>
      <c r="AV401" s="12" t="s">
        <v>79</v>
      </c>
      <c r="AW401" s="12" t="s">
        <v>32</v>
      </c>
      <c r="AX401" s="12" t="s">
        <v>71</v>
      </c>
      <c r="AY401" s="147" t="s">
        <v>133</v>
      </c>
    </row>
    <row r="402" spans="2:65" s="13" customFormat="1" ht="11.25" x14ac:dyDescent="0.2">
      <c r="B402" s="152"/>
      <c r="D402" s="146" t="s">
        <v>144</v>
      </c>
      <c r="E402" s="153" t="s">
        <v>18</v>
      </c>
      <c r="F402" s="154" t="s">
        <v>438</v>
      </c>
      <c r="H402" s="155">
        <v>1.544</v>
      </c>
      <c r="I402" s="156"/>
      <c r="L402" s="152"/>
      <c r="M402" s="157"/>
      <c r="T402" s="158"/>
      <c r="AT402" s="153" t="s">
        <v>144</v>
      </c>
      <c r="AU402" s="153" t="s">
        <v>81</v>
      </c>
      <c r="AV402" s="13" t="s">
        <v>81</v>
      </c>
      <c r="AW402" s="13" t="s">
        <v>32</v>
      </c>
      <c r="AX402" s="13" t="s">
        <v>71</v>
      </c>
      <c r="AY402" s="153" t="s">
        <v>133</v>
      </c>
    </row>
    <row r="403" spans="2:65" s="12" customFormat="1" ht="11.25" x14ac:dyDescent="0.2">
      <c r="B403" s="145"/>
      <c r="D403" s="146" t="s">
        <v>144</v>
      </c>
      <c r="E403" s="147" t="s">
        <v>18</v>
      </c>
      <c r="F403" s="148" t="s">
        <v>439</v>
      </c>
      <c r="H403" s="147" t="s">
        <v>18</v>
      </c>
      <c r="I403" s="149"/>
      <c r="L403" s="145"/>
      <c r="M403" s="150"/>
      <c r="T403" s="151"/>
      <c r="AT403" s="147" t="s">
        <v>144</v>
      </c>
      <c r="AU403" s="147" t="s">
        <v>81</v>
      </c>
      <c r="AV403" s="12" t="s">
        <v>79</v>
      </c>
      <c r="AW403" s="12" t="s">
        <v>32</v>
      </c>
      <c r="AX403" s="12" t="s">
        <v>71</v>
      </c>
      <c r="AY403" s="147" t="s">
        <v>133</v>
      </c>
    </row>
    <row r="404" spans="2:65" s="13" customFormat="1" ht="11.25" x14ac:dyDescent="0.2">
      <c r="B404" s="152"/>
      <c r="D404" s="146" t="s">
        <v>144</v>
      </c>
      <c r="E404" s="153" t="s">
        <v>18</v>
      </c>
      <c r="F404" s="154" t="s">
        <v>440</v>
      </c>
      <c r="H404" s="155">
        <v>1.5760000000000001</v>
      </c>
      <c r="I404" s="156"/>
      <c r="L404" s="152"/>
      <c r="M404" s="157"/>
      <c r="T404" s="158"/>
      <c r="AT404" s="153" t="s">
        <v>144</v>
      </c>
      <c r="AU404" s="153" t="s">
        <v>81</v>
      </c>
      <c r="AV404" s="13" t="s">
        <v>81</v>
      </c>
      <c r="AW404" s="13" t="s">
        <v>32</v>
      </c>
      <c r="AX404" s="13" t="s">
        <v>71</v>
      </c>
      <c r="AY404" s="153" t="s">
        <v>133</v>
      </c>
    </row>
    <row r="405" spans="2:65" s="14" customFormat="1" ht="11.25" x14ac:dyDescent="0.2">
      <c r="B405" s="159"/>
      <c r="D405" s="146" t="s">
        <v>144</v>
      </c>
      <c r="E405" s="160" t="s">
        <v>18</v>
      </c>
      <c r="F405" s="161" t="s">
        <v>147</v>
      </c>
      <c r="H405" s="162">
        <v>8.4</v>
      </c>
      <c r="I405" s="163"/>
      <c r="L405" s="159"/>
      <c r="M405" s="164"/>
      <c r="T405" s="165"/>
      <c r="AT405" s="160" t="s">
        <v>144</v>
      </c>
      <c r="AU405" s="160" t="s">
        <v>81</v>
      </c>
      <c r="AV405" s="14" t="s">
        <v>140</v>
      </c>
      <c r="AW405" s="14" t="s">
        <v>32</v>
      </c>
      <c r="AX405" s="14" t="s">
        <v>79</v>
      </c>
      <c r="AY405" s="160" t="s">
        <v>133</v>
      </c>
    </row>
    <row r="406" spans="2:65" s="1" customFormat="1" ht="37.9" customHeight="1" x14ac:dyDescent="0.2">
      <c r="B406" s="33"/>
      <c r="C406" s="128" t="s">
        <v>441</v>
      </c>
      <c r="D406" s="128" t="s">
        <v>135</v>
      </c>
      <c r="E406" s="129" t="s">
        <v>442</v>
      </c>
      <c r="F406" s="130" t="s">
        <v>443</v>
      </c>
      <c r="G406" s="131" t="s">
        <v>152</v>
      </c>
      <c r="H406" s="132">
        <v>2.7</v>
      </c>
      <c r="I406" s="133"/>
      <c r="J406" s="134">
        <f>ROUND(I406*H406,2)</f>
        <v>0</v>
      </c>
      <c r="K406" s="130" t="s">
        <v>139</v>
      </c>
      <c r="L406" s="33"/>
      <c r="M406" s="135" t="s">
        <v>18</v>
      </c>
      <c r="N406" s="136" t="s">
        <v>42</v>
      </c>
      <c r="P406" s="137">
        <f>O406*H406</f>
        <v>0</v>
      </c>
      <c r="Q406" s="137">
        <v>0</v>
      </c>
      <c r="R406" s="137">
        <f>Q406*H406</f>
        <v>0</v>
      </c>
      <c r="S406" s="137">
        <v>6.3E-2</v>
      </c>
      <c r="T406" s="138">
        <f>S406*H406</f>
        <v>0.1701</v>
      </c>
      <c r="AR406" s="139" t="s">
        <v>140</v>
      </c>
      <c r="AT406" s="139" t="s">
        <v>135</v>
      </c>
      <c r="AU406" s="139" t="s">
        <v>81</v>
      </c>
      <c r="AY406" s="18" t="s">
        <v>133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79</v>
      </c>
      <c r="BK406" s="140">
        <f>ROUND(I406*H406,2)</f>
        <v>0</v>
      </c>
      <c r="BL406" s="18" t="s">
        <v>140</v>
      </c>
      <c r="BM406" s="139" t="s">
        <v>444</v>
      </c>
    </row>
    <row r="407" spans="2:65" s="1" customFormat="1" ht="11.25" x14ac:dyDescent="0.2">
      <c r="B407" s="33"/>
      <c r="D407" s="141" t="s">
        <v>142</v>
      </c>
      <c r="F407" s="142" t="s">
        <v>445</v>
      </c>
      <c r="I407" s="143"/>
      <c r="L407" s="33"/>
      <c r="M407" s="144"/>
      <c r="T407" s="54"/>
      <c r="AT407" s="18" t="s">
        <v>142</v>
      </c>
      <c r="AU407" s="18" t="s">
        <v>81</v>
      </c>
    </row>
    <row r="408" spans="2:65" s="12" customFormat="1" ht="11.25" x14ac:dyDescent="0.2">
      <c r="B408" s="145"/>
      <c r="D408" s="146" t="s">
        <v>144</v>
      </c>
      <c r="E408" s="147" t="s">
        <v>18</v>
      </c>
      <c r="F408" s="148" t="s">
        <v>155</v>
      </c>
      <c r="H408" s="147" t="s">
        <v>18</v>
      </c>
      <c r="I408" s="149"/>
      <c r="L408" s="145"/>
      <c r="M408" s="150"/>
      <c r="T408" s="151"/>
      <c r="AT408" s="147" t="s">
        <v>144</v>
      </c>
      <c r="AU408" s="147" t="s">
        <v>81</v>
      </c>
      <c r="AV408" s="12" t="s">
        <v>79</v>
      </c>
      <c r="AW408" s="12" t="s">
        <v>32</v>
      </c>
      <c r="AX408" s="12" t="s">
        <v>71</v>
      </c>
      <c r="AY408" s="147" t="s">
        <v>133</v>
      </c>
    </row>
    <row r="409" spans="2:65" s="13" customFormat="1" ht="11.25" x14ac:dyDescent="0.2">
      <c r="B409" s="152"/>
      <c r="D409" s="146" t="s">
        <v>144</v>
      </c>
      <c r="E409" s="153" t="s">
        <v>18</v>
      </c>
      <c r="F409" s="154" t="s">
        <v>156</v>
      </c>
      <c r="H409" s="155">
        <v>2.7</v>
      </c>
      <c r="I409" s="156"/>
      <c r="L409" s="152"/>
      <c r="M409" s="157"/>
      <c r="T409" s="158"/>
      <c r="AT409" s="153" t="s">
        <v>144</v>
      </c>
      <c r="AU409" s="153" t="s">
        <v>81</v>
      </c>
      <c r="AV409" s="13" t="s">
        <v>81</v>
      </c>
      <c r="AW409" s="13" t="s">
        <v>32</v>
      </c>
      <c r="AX409" s="13" t="s">
        <v>71</v>
      </c>
      <c r="AY409" s="153" t="s">
        <v>133</v>
      </c>
    </row>
    <row r="410" spans="2:65" s="14" customFormat="1" ht="11.25" x14ac:dyDescent="0.2">
      <c r="B410" s="159"/>
      <c r="D410" s="146" t="s">
        <v>144</v>
      </c>
      <c r="E410" s="160" t="s">
        <v>18</v>
      </c>
      <c r="F410" s="161" t="s">
        <v>147</v>
      </c>
      <c r="H410" s="162">
        <v>2.7</v>
      </c>
      <c r="I410" s="163"/>
      <c r="L410" s="159"/>
      <c r="M410" s="164"/>
      <c r="T410" s="165"/>
      <c r="AT410" s="160" t="s">
        <v>144</v>
      </c>
      <c r="AU410" s="160" t="s">
        <v>81</v>
      </c>
      <c r="AV410" s="14" t="s">
        <v>140</v>
      </c>
      <c r="AW410" s="14" t="s">
        <v>32</v>
      </c>
      <c r="AX410" s="14" t="s">
        <v>79</v>
      </c>
      <c r="AY410" s="160" t="s">
        <v>133</v>
      </c>
    </row>
    <row r="411" spans="2:65" s="1" customFormat="1" ht="33" customHeight="1" x14ac:dyDescent="0.2">
      <c r="B411" s="33"/>
      <c r="C411" s="128" t="s">
        <v>446</v>
      </c>
      <c r="D411" s="128" t="s">
        <v>135</v>
      </c>
      <c r="E411" s="129" t="s">
        <v>447</v>
      </c>
      <c r="F411" s="130" t="s">
        <v>448</v>
      </c>
      <c r="G411" s="131" t="s">
        <v>152</v>
      </c>
      <c r="H411" s="132">
        <v>4.7249999999999996</v>
      </c>
      <c r="I411" s="133"/>
      <c r="J411" s="134">
        <f>ROUND(I411*H411,2)</f>
        <v>0</v>
      </c>
      <c r="K411" s="130" t="s">
        <v>139</v>
      </c>
      <c r="L411" s="33"/>
      <c r="M411" s="135" t="s">
        <v>18</v>
      </c>
      <c r="N411" s="136" t="s">
        <v>42</v>
      </c>
      <c r="P411" s="137">
        <f>O411*H411</f>
        <v>0</v>
      </c>
      <c r="Q411" s="137">
        <v>0</v>
      </c>
      <c r="R411" s="137">
        <f>Q411*H411</f>
        <v>0</v>
      </c>
      <c r="S411" s="137">
        <v>5.8999999999999997E-2</v>
      </c>
      <c r="T411" s="138">
        <f>S411*H411</f>
        <v>0.27877499999999994</v>
      </c>
      <c r="AR411" s="139" t="s">
        <v>140</v>
      </c>
      <c r="AT411" s="139" t="s">
        <v>135</v>
      </c>
      <c r="AU411" s="139" t="s">
        <v>81</v>
      </c>
      <c r="AY411" s="18" t="s">
        <v>133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18" t="s">
        <v>79</v>
      </c>
      <c r="BK411" s="140">
        <f>ROUND(I411*H411,2)</f>
        <v>0</v>
      </c>
      <c r="BL411" s="18" t="s">
        <v>140</v>
      </c>
      <c r="BM411" s="139" t="s">
        <v>449</v>
      </c>
    </row>
    <row r="412" spans="2:65" s="1" customFormat="1" ht="11.25" x14ac:dyDescent="0.2">
      <c r="B412" s="33"/>
      <c r="D412" s="141" t="s">
        <v>142</v>
      </c>
      <c r="F412" s="142" t="s">
        <v>450</v>
      </c>
      <c r="I412" s="143"/>
      <c r="L412" s="33"/>
      <c r="M412" s="144"/>
      <c r="T412" s="54"/>
      <c r="AT412" s="18" t="s">
        <v>142</v>
      </c>
      <c r="AU412" s="18" t="s">
        <v>81</v>
      </c>
    </row>
    <row r="413" spans="2:65" s="12" customFormat="1" ht="11.25" x14ac:dyDescent="0.2">
      <c r="B413" s="145"/>
      <c r="D413" s="146" t="s">
        <v>144</v>
      </c>
      <c r="E413" s="147" t="s">
        <v>18</v>
      </c>
      <c r="F413" s="148" t="s">
        <v>237</v>
      </c>
      <c r="H413" s="147" t="s">
        <v>18</v>
      </c>
      <c r="I413" s="149"/>
      <c r="L413" s="145"/>
      <c r="M413" s="150"/>
      <c r="T413" s="151"/>
      <c r="AT413" s="147" t="s">
        <v>144</v>
      </c>
      <c r="AU413" s="147" t="s">
        <v>81</v>
      </c>
      <c r="AV413" s="12" t="s">
        <v>79</v>
      </c>
      <c r="AW413" s="12" t="s">
        <v>32</v>
      </c>
      <c r="AX413" s="12" t="s">
        <v>71</v>
      </c>
      <c r="AY413" s="147" t="s">
        <v>133</v>
      </c>
    </row>
    <row r="414" spans="2:65" s="12" customFormat="1" ht="11.25" x14ac:dyDescent="0.2">
      <c r="B414" s="145"/>
      <c r="D414" s="146" t="s">
        <v>144</v>
      </c>
      <c r="E414" s="147" t="s">
        <v>18</v>
      </c>
      <c r="F414" s="148" t="s">
        <v>451</v>
      </c>
      <c r="H414" s="147" t="s">
        <v>18</v>
      </c>
      <c r="I414" s="149"/>
      <c r="L414" s="145"/>
      <c r="M414" s="150"/>
      <c r="T414" s="151"/>
      <c r="AT414" s="147" t="s">
        <v>144</v>
      </c>
      <c r="AU414" s="147" t="s">
        <v>81</v>
      </c>
      <c r="AV414" s="12" t="s">
        <v>79</v>
      </c>
      <c r="AW414" s="12" t="s">
        <v>32</v>
      </c>
      <c r="AX414" s="12" t="s">
        <v>71</v>
      </c>
      <c r="AY414" s="147" t="s">
        <v>133</v>
      </c>
    </row>
    <row r="415" spans="2:65" s="13" customFormat="1" ht="11.25" x14ac:dyDescent="0.2">
      <c r="B415" s="152"/>
      <c r="D415" s="146" t="s">
        <v>144</v>
      </c>
      <c r="E415" s="153" t="s">
        <v>18</v>
      </c>
      <c r="F415" s="154" t="s">
        <v>452</v>
      </c>
      <c r="H415" s="155">
        <v>1.575</v>
      </c>
      <c r="I415" s="156"/>
      <c r="L415" s="152"/>
      <c r="M415" s="157"/>
      <c r="T415" s="158"/>
      <c r="AT415" s="153" t="s">
        <v>144</v>
      </c>
      <c r="AU415" s="153" t="s">
        <v>81</v>
      </c>
      <c r="AV415" s="13" t="s">
        <v>81</v>
      </c>
      <c r="AW415" s="13" t="s">
        <v>32</v>
      </c>
      <c r="AX415" s="13" t="s">
        <v>71</v>
      </c>
      <c r="AY415" s="153" t="s">
        <v>133</v>
      </c>
    </row>
    <row r="416" spans="2:65" s="12" customFormat="1" ht="11.25" x14ac:dyDescent="0.2">
      <c r="B416" s="145"/>
      <c r="D416" s="146" t="s">
        <v>144</v>
      </c>
      <c r="E416" s="147" t="s">
        <v>18</v>
      </c>
      <c r="F416" s="148" t="s">
        <v>239</v>
      </c>
      <c r="H416" s="147" t="s">
        <v>18</v>
      </c>
      <c r="I416" s="149"/>
      <c r="L416" s="145"/>
      <c r="M416" s="150"/>
      <c r="T416" s="151"/>
      <c r="AT416" s="147" t="s">
        <v>144</v>
      </c>
      <c r="AU416" s="147" t="s">
        <v>81</v>
      </c>
      <c r="AV416" s="12" t="s">
        <v>79</v>
      </c>
      <c r="AW416" s="12" t="s">
        <v>32</v>
      </c>
      <c r="AX416" s="12" t="s">
        <v>71</v>
      </c>
      <c r="AY416" s="147" t="s">
        <v>133</v>
      </c>
    </row>
    <row r="417" spans="2:65" s="12" customFormat="1" ht="11.25" x14ac:dyDescent="0.2">
      <c r="B417" s="145"/>
      <c r="D417" s="146" t="s">
        <v>144</v>
      </c>
      <c r="E417" s="147" t="s">
        <v>18</v>
      </c>
      <c r="F417" s="148" t="s">
        <v>439</v>
      </c>
      <c r="H417" s="147" t="s">
        <v>18</v>
      </c>
      <c r="I417" s="149"/>
      <c r="L417" s="145"/>
      <c r="M417" s="150"/>
      <c r="T417" s="151"/>
      <c r="AT417" s="147" t="s">
        <v>144</v>
      </c>
      <c r="AU417" s="147" t="s">
        <v>81</v>
      </c>
      <c r="AV417" s="12" t="s">
        <v>79</v>
      </c>
      <c r="AW417" s="12" t="s">
        <v>32</v>
      </c>
      <c r="AX417" s="12" t="s">
        <v>71</v>
      </c>
      <c r="AY417" s="147" t="s">
        <v>133</v>
      </c>
    </row>
    <row r="418" spans="2:65" s="13" customFormat="1" ht="11.25" x14ac:dyDescent="0.2">
      <c r="B418" s="152"/>
      <c r="D418" s="146" t="s">
        <v>144</v>
      </c>
      <c r="E418" s="153" t="s">
        <v>18</v>
      </c>
      <c r="F418" s="154" t="s">
        <v>452</v>
      </c>
      <c r="H418" s="155">
        <v>1.575</v>
      </c>
      <c r="I418" s="156"/>
      <c r="L418" s="152"/>
      <c r="M418" s="157"/>
      <c r="T418" s="158"/>
      <c r="AT418" s="153" t="s">
        <v>144</v>
      </c>
      <c r="AU418" s="153" t="s">
        <v>81</v>
      </c>
      <c r="AV418" s="13" t="s">
        <v>81</v>
      </c>
      <c r="AW418" s="13" t="s">
        <v>32</v>
      </c>
      <c r="AX418" s="13" t="s">
        <v>71</v>
      </c>
      <c r="AY418" s="153" t="s">
        <v>133</v>
      </c>
    </row>
    <row r="419" spans="2:65" s="12" customFormat="1" ht="11.25" x14ac:dyDescent="0.2">
      <c r="B419" s="145"/>
      <c r="D419" s="146" t="s">
        <v>144</v>
      </c>
      <c r="E419" s="147" t="s">
        <v>18</v>
      </c>
      <c r="F419" s="148" t="s">
        <v>453</v>
      </c>
      <c r="H419" s="147" t="s">
        <v>18</v>
      </c>
      <c r="I419" s="149"/>
      <c r="L419" s="145"/>
      <c r="M419" s="150"/>
      <c r="T419" s="151"/>
      <c r="AT419" s="147" t="s">
        <v>144</v>
      </c>
      <c r="AU419" s="147" t="s">
        <v>81</v>
      </c>
      <c r="AV419" s="12" t="s">
        <v>79</v>
      </c>
      <c r="AW419" s="12" t="s">
        <v>32</v>
      </c>
      <c r="AX419" s="12" t="s">
        <v>71</v>
      </c>
      <c r="AY419" s="147" t="s">
        <v>133</v>
      </c>
    </row>
    <row r="420" spans="2:65" s="13" customFormat="1" ht="11.25" x14ac:dyDescent="0.2">
      <c r="B420" s="152"/>
      <c r="D420" s="146" t="s">
        <v>144</v>
      </c>
      <c r="E420" s="153" t="s">
        <v>18</v>
      </c>
      <c r="F420" s="154" t="s">
        <v>452</v>
      </c>
      <c r="H420" s="155">
        <v>1.575</v>
      </c>
      <c r="I420" s="156"/>
      <c r="L420" s="152"/>
      <c r="M420" s="157"/>
      <c r="T420" s="158"/>
      <c r="AT420" s="153" t="s">
        <v>144</v>
      </c>
      <c r="AU420" s="153" t="s">
        <v>81</v>
      </c>
      <c r="AV420" s="13" t="s">
        <v>81</v>
      </c>
      <c r="AW420" s="13" t="s">
        <v>32</v>
      </c>
      <c r="AX420" s="13" t="s">
        <v>71</v>
      </c>
      <c r="AY420" s="153" t="s">
        <v>133</v>
      </c>
    </row>
    <row r="421" spans="2:65" s="14" customFormat="1" ht="11.25" x14ac:dyDescent="0.2">
      <c r="B421" s="159"/>
      <c r="D421" s="146" t="s">
        <v>144</v>
      </c>
      <c r="E421" s="160" t="s">
        <v>18</v>
      </c>
      <c r="F421" s="161" t="s">
        <v>147</v>
      </c>
      <c r="H421" s="162">
        <v>4.7249999999999996</v>
      </c>
      <c r="I421" s="163"/>
      <c r="L421" s="159"/>
      <c r="M421" s="164"/>
      <c r="T421" s="165"/>
      <c r="AT421" s="160" t="s">
        <v>144</v>
      </c>
      <c r="AU421" s="160" t="s">
        <v>81</v>
      </c>
      <c r="AV421" s="14" t="s">
        <v>140</v>
      </c>
      <c r="AW421" s="14" t="s">
        <v>32</v>
      </c>
      <c r="AX421" s="14" t="s">
        <v>79</v>
      </c>
      <c r="AY421" s="160" t="s">
        <v>133</v>
      </c>
    </row>
    <row r="422" spans="2:65" s="1" customFormat="1" ht="33" customHeight="1" x14ac:dyDescent="0.2">
      <c r="B422" s="33"/>
      <c r="C422" s="128" t="s">
        <v>454</v>
      </c>
      <c r="D422" s="128" t="s">
        <v>135</v>
      </c>
      <c r="E422" s="129" t="s">
        <v>455</v>
      </c>
      <c r="F422" s="130" t="s">
        <v>456</v>
      </c>
      <c r="G422" s="131" t="s">
        <v>152</v>
      </c>
      <c r="H422" s="132">
        <v>55.073999999999998</v>
      </c>
      <c r="I422" s="133"/>
      <c r="J422" s="134">
        <f>ROUND(I422*H422,2)</f>
        <v>0</v>
      </c>
      <c r="K422" s="130" t="s">
        <v>139</v>
      </c>
      <c r="L422" s="33"/>
      <c r="M422" s="135" t="s">
        <v>18</v>
      </c>
      <c r="N422" s="136" t="s">
        <v>42</v>
      </c>
      <c r="P422" s="137">
        <f>O422*H422</f>
        <v>0</v>
      </c>
      <c r="Q422" s="137">
        <v>0</v>
      </c>
      <c r="R422" s="137">
        <f>Q422*H422</f>
        <v>0</v>
      </c>
      <c r="S422" s="137">
        <v>5.0999999999999997E-2</v>
      </c>
      <c r="T422" s="138">
        <f>S422*H422</f>
        <v>2.8087739999999997</v>
      </c>
      <c r="AR422" s="139" t="s">
        <v>140</v>
      </c>
      <c r="AT422" s="139" t="s">
        <v>135</v>
      </c>
      <c r="AU422" s="139" t="s">
        <v>81</v>
      </c>
      <c r="AY422" s="18" t="s">
        <v>133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79</v>
      </c>
      <c r="BK422" s="140">
        <f>ROUND(I422*H422,2)</f>
        <v>0</v>
      </c>
      <c r="BL422" s="18" t="s">
        <v>140</v>
      </c>
      <c r="BM422" s="139" t="s">
        <v>457</v>
      </c>
    </row>
    <row r="423" spans="2:65" s="1" customFormat="1" ht="11.25" x14ac:dyDescent="0.2">
      <c r="B423" s="33"/>
      <c r="D423" s="141" t="s">
        <v>142</v>
      </c>
      <c r="F423" s="142" t="s">
        <v>458</v>
      </c>
      <c r="I423" s="143"/>
      <c r="L423" s="33"/>
      <c r="M423" s="144"/>
      <c r="T423" s="54"/>
      <c r="AT423" s="18" t="s">
        <v>142</v>
      </c>
      <c r="AU423" s="18" t="s">
        <v>81</v>
      </c>
    </row>
    <row r="424" spans="2:65" s="12" customFormat="1" ht="11.25" x14ac:dyDescent="0.2">
      <c r="B424" s="145"/>
      <c r="D424" s="146" t="s">
        <v>144</v>
      </c>
      <c r="E424" s="147" t="s">
        <v>18</v>
      </c>
      <c r="F424" s="148" t="s">
        <v>459</v>
      </c>
      <c r="H424" s="147" t="s">
        <v>18</v>
      </c>
      <c r="I424" s="149"/>
      <c r="L424" s="145"/>
      <c r="M424" s="150"/>
      <c r="T424" s="151"/>
      <c r="AT424" s="147" t="s">
        <v>144</v>
      </c>
      <c r="AU424" s="147" t="s">
        <v>81</v>
      </c>
      <c r="AV424" s="12" t="s">
        <v>79</v>
      </c>
      <c r="AW424" s="12" t="s">
        <v>32</v>
      </c>
      <c r="AX424" s="12" t="s">
        <v>71</v>
      </c>
      <c r="AY424" s="147" t="s">
        <v>133</v>
      </c>
    </row>
    <row r="425" spans="2:65" s="13" customFormat="1" ht="11.25" x14ac:dyDescent="0.2">
      <c r="B425" s="152"/>
      <c r="D425" s="146" t="s">
        <v>144</v>
      </c>
      <c r="E425" s="153" t="s">
        <v>18</v>
      </c>
      <c r="F425" s="154" t="s">
        <v>460</v>
      </c>
      <c r="H425" s="155">
        <v>2.8029999999999999</v>
      </c>
      <c r="I425" s="156"/>
      <c r="L425" s="152"/>
      <c r="M425" s="157"/>
      <c r="T425" s="158"/>
      <c r="AT425" s="153" t="s">
        <v>144</v>
      </c>
      <c r="AU425" s="153" t="s">
        <v>81</v>
      </c>
      <c r="AV425" s="13" t="s">
        <v>81</v>
      </c>
      <c r="AW425" s="13" t="s">
        <v>32</v>
      </c>
      <c r="AX425" s="13" t="s">
        <v>71</v>
      </c>
      <c r="AY425" s="153" t="s">
        <v>133</v>
      </c>
    </row>
    <row r="426" spans="2:65" s="12" customFormat="1" ht="11.25" x14ac:dyDescent="0.2">
      <c r="B426" s="145"/>
      <c r="D426" s="146" t="s">
        <v>144</v>
      </c>
      <c r="E426" s="147" t="s">
        <v>18</v>
      </c>
      <c r="F426" s="148" t="s">
        <v>461</v>
      </c>
      <c r="H426" s="147" t="s">
        <v>18</v>
      </c>
      <c r="I426" s="149"/>
      <c r="L426" s="145"/>
      <c r="M426" s="150"/>
      <c r="T426" s="151"/>
      <c r="AT426" s="147" t="s">
        <v>144</v>
      </c>
      <c r="AU426" s="147" t="s">
        <v>81</v>
      </c>
      <c r="AV426" s="12" t="s">
        <v>79</v>
      </c>
      <c r="AW426" s="12" t="s">
        <v>32</v>
      </c>
      <c r="AX426" s="12" t="s">
        <v>71</v>
      </c>
      <c r="AY426" s="147" t="s">
        <v>133</v>
      </c>
    </row>
    <row r="427" spans="2:65" s="13" customFormat="1" ht="11.25" x14ac:dyDescent="0.2">
      <c r="B427" s="152"/>
      <c r="D427" s="146" t="s">
        <v>144</v>
      </c>
      <c r="E427" s="153" t="s">
        <v>18</v>
      </c>
      <c r="F427" s="154" t="s">
        <v>462</v>
      </c>
      <c r="H427" s="155">
        <v>2.0299999999999998</v>
      </c>
      <c r="I427" s="156"/>
      <c r="L427" s="152"/>
      <c r="M427" s="157"/>
      <c r="T427" s="158"/>
      <c r="AT427" s="153" t="s">
        <v>144</v>
      </c>
      <c r="AU427" s="153" t="s">
        <v>81</v>
      </c>
      <c r="AV427" s="13" t="s">
        <v>81</v>
      </c>
      <c r="AW427" s="13" t="s">
        <v>32</v>
      </c>
      <c r="AX427" s="13" t="s">
        <v>71</v>
      </c>
      <c r="AY427" s="153" t="s">
        <v>133</v>
      </c>
    </row>
    <row r="428" spans="2:65" s="13" customFormat="1" ht="11.25" x14ac:dyDescent="0.2">
      <c r="B428" s="152"/>
      <c r="D428" s="146" t="s">
        <v>144</v>
      </c>
      <c r="E428" s="153" t="s">
        <v>18</v>
      </c>
      <c r="F428" s="154" t="s">
        <v>463</v>
      </c>
      <c r="H428" s="155">
        <v>2.1779999999999999</v>
      </c>
      <c r="I428" s="156"/>
      <c r="L428" s="152"/>
      <c r="M428" s="157"/>
      <c r="T428" s="158"/>
      <c r="AT428" s="153" t="s">
        <v>144</v>
      </c>
      <c r="AU428" s="153" t="s">
        <v>81</v>
      </c>
      <c r="AV428" s="13" t="s">
        <v>81</v>
      </c>
      <c r="AW428" s="13" t="s">
        <v>32</v>
      </c>
      <c r="AX428" s="13" t="s">
        <v>71</v>
      </c>
      <c r="AY428" s="153" t="s">
        <v>133</v>
      </c>
    </row>
    <row r="429" spans="2:65" s="12" customFormat="1" ht="11.25" x14ac:dyDescent="0.2">
      <c r="B429" s="145"/>
      <c r="D429" s="146" t="s">
        <v>144</v>
      </c>
      <c r="E429" s="147" t="s">
        <v>18</v>
      </c>
      <c r="F429" s="148" t="s">
        <v>464</v>
      </c>
      <c r="H429" s="147" t="s">
        <v>18</v>
      </c>
      <c r="I429" s="149"/>
      <c r="L429" s="145"/>
      <c r="M429" s="150"/>
      <c r="T429" s="151"/>
      <c r="AT429" s="147" t="s">
        <v>144</v>
      </c>
      <c r="AU429" s="147" t="s">
        <v>81</v>
      </c>
      <c r="AV429" s="12" t="s">
        <v>79</v>
      </c>
      <c r="AW429" s="12" t="s">
        <v>32</v>
      </c>
      <c r="AX429" s="12" t="s">
        <v>71</v>
      </c>
      <c r="AY429" s="147" t="s">
        <v>133</v>
      </c>
    </row>
    <row r="430" spans="2:65" s="13" customFormat="1" ht="11.25" x14ac:dyDescent="0.2">
      <c r="B430" s="152"/>
      <c r="D430" s="146" t="s">
        <v>144</v>
      </c>
      <c r="E430" s="153" t="s">
        <v>18</v>
      </c>
      <c r="F430" s="154" t="s">
        <v>465</v>
      </c>
      <c r="H430" s="155">
        <v>2.0649999999999999</v>
      </c>
      <c r="I430" s="156"/>
      <c r="L430" s="152"/>
      <c r="M430" s="157"/>
      <c r="T430" s="158"/>
      <c r="AT430" s="153" t="s">
        <v>144</v>
      </c>
      <c r="AU430" s="153" t="s">
        <v>81</v>
      </c>
      <c r="AV430" s="13" t="s">
        <v>81</v>
      </c>
      <c r="AW430" s="13" t="s">
        <v>32</v>
      </c>
      <c r="AX430" s="13" t="s">
        <v>71</v>
      </c>
      <c r="AY430" s="153" t="s">
        <v>133</v>
      </c>
    </row>
    <row r="431" spans="2:65" s="12" customFormat="1" ht="11.25" x14ac:dyDescent="0.2">
      <c r="B431" s="145"/>
      <c r="D431" s="146" t="s">
        <v>144</v>
      </c>
      <c r="E431" s="147" t="s">
        <v>18</v>
      </c>
      <c r="F431" s="148" t="s">
        <v>466</v>
      </c>
      <c r="H431" s="147" t="s">
        <v>18</v>
      </c>
      <c r="I431" s="149"/>
      <c r="L431" s="145"/>
      <c r="M431" s="150"/>
      <c r="T431" s="151"/>
      <c r="AT431" s="147" t="s">
        <v>144</v>
      </c>
      <c r="AU431" s="147" t="s">
        <v>81</v>
      </c>
      <c r="AV431" s="12" t="s">
        <v>79</v>
      </c>
      <c r="AW431" s="12" t="s">
        <v>32</v>
      </c>
      <c r="AX431" s="12" t="s">
        <v>71</v>
      </c>
      <c r="AY431" s="147" t="s">
        <v>133</v>
      </c>
    </row>
    <row r="432" spans="2:65" s="13" customFormat="1" ht="11.25" x14ac:dyDescent="0.2">
      <c r="B432" s="152"/>
      <c r="D432" s="146" t="s">
        <v>144</v>
      </c>
      <c r="E432" s="153" t="s">
        <v>18</v>
      </c>
      <c r="F432" s="154" t="s">
        <v>460</v>
      </c>
      <c r="H432" s="155">
        <v>2.8029999999999999</v>
      </c>
      <c r="I432" s="156"/>
      <c r="L432" s="152"/>
      <c r="M432" s="157"/>
      <c r="T432" s="158"/>
      <c r="AT432" s="153" t="s">
        <v>144</v>
      </c>
      <c r="AU432" s="153" t="s">
        <v>81</v>
      </c>
      <c r="AV432" s="13" t="s">
        <v>81</v>
      </c>
      <c r="AW432" s="13" t="s">
        <v>32</v>
      </c>
      <c r="AX432" s="13" t="s">
        <v>71</v>
      </c>
      <c r="AY432" s="153" t="s">
        <v>133</v>
      </c>
    </row>
    <row r="433" spans="2:51" s="12" customFormat="1" ht="11.25" x14ac:dyDescent="0.2">
      <c r="B433" s="145"/>
      <c r="D433" s="146" t="s">
        <v>144</v>
      </c>
      <c r="E433" s="147" t="s">
        <v>18</v>
      </c>
      <c r="F433" s="148" t="s">
        <v>376</v>
      </c>
      <c r="H433" s="147" t="s">
        <v>18</v>
      </c>
      <c r="I433" s="149"/>
      <c r="L433" s="145"/>
      <c r="M433" s="150"/>
      <c r="T433" s="151"/>
      <c r="AT433" s="147" t="s">
        <v>144</v>
      </c>
      <c r="AU433" s="147" t="s">
        <v>81</v>
      </c>
      <c r="AV433" s="12" t="s">
        <v>79</v>
      </c>
      <c r="AW433" s="12" t="s">
        <v>32</v>
      </c>
      <c r="AX433" s="12" t="s">
        <v>71</v>
      </c>
      <c r="AY433" s="147" t="s">
        <v>133</v>
      </c>
    </row>
    <row r="434" spans="2:51" s="13" customFormat="1" ht="11.25" x14ac:dyDescent="0.2">
      <c r="B434" s="152"/>
      <c r="D434" s="146" t="s">
        <v>144</v>
      </c>
      <c r="E434" s="153" t="s">
        <v>18</v>
      </c>
      <c r="F434" s="154" t="s">
        <v>460</v>
      </c>
      <c r="H434" s="155">
        <v>2.8029999999999999</v>
      </c>
      <c r="I434" s="156"/>
      <c r="L434" s="152"/>
      <c r="M434" s="157"/>
      <c r="T434" s="158"/>
      <c r="AT434" s="153" t="s">
        <v>144</v>
      </c>
      <c r="AU434" s="153" t="s">
        <v>81</v>
      </c>
      <c r="AV434" s="13" t="s">
        <v>81</v>
      </c>
      <c r="AW434" s="13" t="s">
        <v>32</v>
      </c>
      <c r="AX434" s="13" t="s">
        <v>71</v>
      </c>
      <c r="AY434" s="153" t="s">
        <v>133</v>
      </c>
    </row>
    <row r="435" spans="2:51" s="12" customFormat="1" ht="11.25" x14ac:dyDescent="0.2">
      <c r="B435" s="145"/>
      <c r="D435" s="146" t="s">
        <v>144</v>
      </c>
      <c r="E435" s="147" t="s">
        <v>18</v>
      </c>
      <c r="F435" s="148" t="s">
        <v>378</v>
      </c>
      <c r="H435" s="147" t="s">
        <v>18</v>
      </c>
      <c r="I435" s="149"/>
      <c r="L435" s="145"/>
      <c r="M435" s="150"/>
      <c r="T435" s="151"/>
      <c r="AT435" s="147" t="s">
        <v>144</v>
      </c>
      <c r="AU435" s="147" t="s">
        <v>81</v>
      </c>
      <c r="AV435" s="12" t="s">
        <v>79</v>
      </c>
      <c r="AW435" s="12" t="s">
        <v>32</v>
      </c>
      <c r="AX435" s="12" t="s">
        <v>71</v>
      </c>
      <c r="AY435" s="147" t="s">
        <v>133</v>
      </c>
    </row>
    <row r="436" spans="2:51" s="13" customFormat="1" ht="11.25" x14ac:dyDescent="0.2">
      <c r="B436" s="152"/>
      <c r="D436" s="146" t="s">
        <v>144</v>
      </c>
      <c r="E436" s="153" t="s">
        <v>18</v>
      </c>
      <c r="F436" s="154" t="s">
        <v>467</v>
      </c>
      <c r="H436" s="155">
        <v>2.048</v>
      </c>
      <c r="I436" s="156"/>
      <c r="L436" s="152"/>
      <c r="M436" s="157"/>
      <c r="T436" s="158"/>
      <c r="AT436" s="153" t="s">
        <v>144</v>
      </c>
      <c r="AU436" s="153" t="s">
        <v>81</v>
      </c>
      <c r="AV436" s="13" t="s">
        <v>81</v>
      </c>
      <c r="AW436" s="13" t="s">
        <v>32</v>
      </c>
      <c r="AX436" s="13" t="s">
        <v>71</v>
      </c>
      <c r="AY436" s="153" t="s">
        <v>133</v>
      </c>
    </row>
    <row r="437" spans="2:51" s="12" customFormat="1" ht="11.25" x14ac:dyDescent="0.2">
      <c r="B437" s="145"/>
      <c r="D437" s="146" t="s">
        <v>144</v>
      </c>
      <c r="E437" s="147" t="s">
        <v>18</v>
      </c>
      <c r="F437" s="148" t="s">
        <v>244</v>
      </c>
      <c r="H437" s="147" t="s">
        <v>18</v>
      </c>
      <c r="I437" s="149"/>
      <c r="L437" s="145"/>
      <c r="M437" s="150"/>
      <c r="T437" s="151"/>
      <c r="AT437" s="147" t="s">
        <v>144</v>
      </c>
      <c r="AU437" s="147" t="s">
        <v>81</v>
      </c>
      <c r="AV437" s="12" t="s">
        <v>79</v>
      </c>
      <c r="AW437" s="12" t="s">
        <v>32</v>
      </c>
      <c r="AX437" s="12" t="s">
        <v>71</v>
      </c>
      <c r="AY437" s="147" t="s">
        <v>133</v>
      </c>
    </row>
    <row r="438" spans="2:51" s="13" customFormat="1" ht="11.25" x14ac:dyDescent="0.2">
      <c r="B438" s="152"/>
      <c r="D438" s="146" t="s">
        <v>144</v>
      </c>
      <c r="E438" s="153" t="s">
        <v>18</v>
      </c>
      <c r="F438" s="154" t="s">
        <v>468</v>
      </c>
      <c r="H438" s="155">
        <v>4.1749999999999998</v>
      </c>
      <c r="I438" s="156"/>
      <c r="L438" s="152"/>
      <c r="M438" s="157"/>
      <c r="T438" s="158"/>
      <c r="AT438" s="153" t="s">
        <v>144</v>
      </c>
      <c r="AU438" s="153" t="s">
        <v>81</v>
      </c>
      <c r="AV438" s="13" t="s">
        <v>81</v>
      </c>
      <c r="AW438" s="13" t="s">
        <v>32</v>
      </c>
      <c r="AX438" s="13" t="s">
        <v>71</v>
      </c>
      <c r="AY438" s="153" t="s">
        <v>133</v>
      </c>
    </row>
    <row r="439" spans="2:51" s="12" customFormat="1" ht="11.25" x14ac:dyDescent="0.2">
      <c r="B439" s="145"/>
      <c r="D439" s="146" t="s">
        <v>144</v>
      </c>
      <c r="E439" s="147" t="s">
        <v>18</v>
      </c>
      <c r="F439" s="148" t="s">
        <v>383</v>
      </c>
      <c r="H439" s="147" t="s">
        <v>18</v>
      </c>
      <c r="I439" s="149"/>
      <c r="L439" s="145"/>
      <c r="M439" s="150"/>
      <c r="T439" s="151"/>
      <c r="AT439" s="147" t="s">
        <v>144</v>
      </c>
      <c r="AU439" s="147" t="s">
        <v>81</v>
      </c>
      <c r="AV439" s="12" t="s">
        <v>79</v>
      </c>
      <c r="AW439" s="12" t="s">
        <v>32</v>
      </c>
      <c r="AX439" s="12" t="s">
        <v>71</v>
      </c>
      <c r="AY439" s="147" t="s">
        <v>133</v>
      </c>
    </row>
    <row r="440" spans="2:51" s="13" customFormat="1" ht="11.25" x14ac:dyDescent="0.2">
      <c r="B440" s="152"/>
      <c r="D440" s="146" t="s">
        <v>144</v>
      </c>
      <c r="E440" s="153" t="s">
        <v>18</v>
      </c>
      <c r="F440" s="154" t="s">
        <v>469</v>
      </c>
      <c r="H440" s="155">
        <v>4.343</v>
      </c>
      <c r="I440" s="156"/>
      <c r="L440" s="152"/>
      <c r="M440" s="157"/>
      <c r="T440" s="158"/>
      <c r="AT440" s="153" t="s">
        <v>144</v>
      </c>
      <c r="AU440" s="153" t="s">
        <v>81</v>
      </c>
      <c r="AV440" s="13" t="s">
        <v>81</v>
      </c>
      <c r="AW440" s="13" t="s">
        <v>32</v>
      </c>
      <c r="AX440" s="13" t="s">
        <v>71</v>
      </c>
      <c r="AY440" s="153" t="s">
        <v>133</v>
      </c>
    </row>
    <row r="441" spans="2:51" s="12" customFormat="1" ht="11.25" x14ac:dyDescent="0.2">
      <c r="B441" s="145"/>
      <c r="D441" s="146" t="s">
        <v>144</v>
      </c>
      <c r="E441" s="147" t="s">
        <v>18</v>
      </c>
      <c r="F441" s="148" t="s">
        <v>239</v>
      </c>
      <c r="H441" s="147" t="s">
        <v>18</v>
      </c>
      <c r="I441" s="149"/>
      <c r="L441" s="145"/>
      <c r="M441" s="150"/>
      <c r="T441" s="151"/>
      <c r="AT441" s="147" t="s">
        <v>144</v>
      </c>
      <c r="AU441" s="147" t="s">
        <v>81</v>
      </c>
      <c r="AV441" s="12" t="s">
        <v>79</v>
      </c>
      <c r="AW441" s="12" t="s">
        <v>32</v>
      </c>
      <c r="AX441" s="12" t="s">
        <v>71</v>
      </c>
      <c r="AY441" s="147" t="s">
        <v>133</v>
      </c>
    </row>
    <row r="442" spans="2:51" s="12" customFormat="1" ht="11.25" x14ac:dyDescent="0.2">
      <c r="B442" s="145"/>
      <c r="D442" s="146" t="s">
        <v>144</v>
      </c>
      <c r="E442" s="147" t="s">
        <v>18</v>
      </c>
      <c r="F442" s="148" t="s">
        <v>435</v>
      </c>
      <c r="H442" s="147" t="s">
        <v>18</v>
      </c>
      <c r="I442" s="149"/>
      <c r="L442" s="145"/>
      <c r="M442" s="150"/>
      <c r="T442" s="151"/>
      <c r="AT442" s="147" t="s">
        <v>144</v>
      </c>
      <c r="AU442" s="147" t="s">
        <v>81</v>
      </c>
      <c r="AV442" s="12" t="s">
        <v>79</v>
      </c>
      <c r="AW442" s="12" t="s">
        <v>32</v>
      </c>
      <c r="AX442" s="12" t="s">
        <v>71</v>
      </c>
      <c r="AY442" s="147" t="s">
        <v>133</v>
      </c>
    </row>
    <row r="443" spans="2:51" s="13" customFormat="1" ht="11.25" x14ac:dyDescent="0.2">
      <c r="B443" s="152"/>
      <c r="D443" s="146" t="s">
        <v>144</v>
      </c>
      <c r="E443" s="153" t="s">
        <v>18</v>
      </c>
      <c r="F443" s="154" t="s">
        <v>470</v>
      </c>
      <c r="H443" s="155">
        <v>2.85</v>
      </c>
      <c r="I443" s="156"/>
      <c r="L443" s="152"/>
      <c r="M443" s="157"/>
      <c r="T443" s="158"/>
      <c r="AT443" s="153" t="s">
        <v>144</v>
      </c>
      <c r="AU443" s="153" t="s">
        <v>81</v>
      </c>
      <c r="AV443" s="13" t="s">
        <v>81</v>
      </c>
      <c r="AW443" s="13" t="s">
        <v>32</v>
      </c>
      <c r="AX443" s="13" t="s">
        <v>71</v>
      </c>
      <c r="AY443" s="153" t="s">
        <v>133</v>
      </c>
    </row>
    <row r="444" spans="2:51" s="12" customFormat="1" ht="11.25" x14ac:dyDescent="0.2">
      <c r="B444" s="145"/>
      <c r="D444" s="146" t="s">
        <v>144</v>
      </c>
      <c r="E444" s="147" t="s">
        <v>18</v>
      </c>
      <c r="F444" s="148" t="s">
        <v>471</v>
      </c>
      <c r="H444" s="147" t="s">
        <v>18</v>
      </c>
      <c r="I444" s="149"/>
      <c r="L444" s="145"/>
      <c r="M444" s="150"/>
      <c r="T444" s="151"/>
      <c r="AT444" s="147" t="s">
        <v>144</v>
      </c>
      <c r="AU444" s="147" t="s">
        <v>81</v>
      </c>
      <c r="AV444" s="12" t="s">
        <v>79</v>
      </c>
      <c r="AW444" s="12" t="s">
        <v>32</v>
      </c>
      <c r="AX444" s="12" t="s">
        <v>71</v>
      </c>
      <c r="AY444" s="147" t="s">
        <v>133</v>
      </c>
    </row>
    <row r="445" spans="2:51" s="13" customFormat="1" ht="11.25" x14ac:dyDescent="0.2">
      <c r="B445" s="152"/>
      <c r="D445" s="146" t="s">
        <v>144</v>
      </c>
      <c r="E445" s="153" t="s">
        <v>18</v>
      </c>
      <c r="F445" s="154" t="s">
        <v>472</v>
      </c>
      <c r="H445" s="155">
        <v>2.7</v>
      </c>
      <c r="I445" s="156"/>
      <c r="L445" s="152"/>
      <c r="M445" s="157"/>
      <c r="T445" s="158"/>
      <c r="AT445" s="153" t="s">
        <v>144</v>
      </c>
      <c r="AU445" s="153" t="s">
        <v>81</v>
      </c>
      <c r="AV445" s="13" t="s">
        <v>81</v>
      </c>
      <c r="AW445" s="13" t="s">
        <v>32</v>
      </c>
      <c r="AX445" s="13" t="s">
        <v>71</v>
      </c>
      <c r="AY445" s="153" t="s">
        <v>133</v>
      </c>
    </row>
    <row r="446" spans="2:51" s="12" customFormat="1" ht="11.25" x14ac:dyDescent="0.2">
      <c r="B446" s="145"/>
      <c r="D446" s="146" t="s">
        <v>144</v>
      </c>
      <c r="E446" s="147" t="s">
        <v>18</v>
      </c>
      <c r="F446" s="148" t="s">
        <v>249</v>
      </c>
      <c r="H446" s="147" t="s">
        <v>18</v>
      </c>
      <c r="I446" s="149"/>
      <c r="L446" s="145"/>
      <c r="M446" s="150"/>
      <c r="T446" s="151"/>
      <c r="AT446" s="147" t="s">
        <v>144</v>
      </c>
      <c r="AU446" s="147" t="s">
        <v>81</v>
      </c>
      <c r="AV446" s="12" t="s">
        <v>79</v>
      </c>
      <c r="AW446" s="12" t="s">
        <v>32</v>
      </c>
      <c r="AX446" s="12" t="s">
        <v>71</v>
      </c>
      <c r="AY446" s="147" t="s">
        <v>133</v>
      </c>
    </row>
    <row r="447" spans="2:51" s="13" customFormat="1" ht="11.25" x14ac:dyDescent="0.2">
      <c r="B447" s="152"/>
      <c r="D447" s="146" t="s">
        <v>144</v>
      </c>
      <c r="E447" s="153" t="s">
        <v>18</v>
      </c>
      <c r="F447" s="154" t="s">
        <v>473</v>
      </c>
      <c r="H447" s="155">
        <v>4.3380000000000001</v>
      </c>
      <c r="I447" s="156"/>
      <c r="L447" s="152"/>
      <c r="M447" s="157"/>
      <c r="T447" s="158"/>
      <c r="AT447" s="153" t="s">
        <v>144</v>
      </c>
      <c r="AU447" s="153" t="s">
        <v>81</v>
      </c>
      <c r="AV447" s="13" t="s">
        <v>81</v>
      </c>
      <c r="AW447" s="13" t="s">
        <v>32</v>
      </c>
      <c r="AX447" s="13" t="s">
        <v>71</v>
      </c>
      <c r="AY447" s="153" t="s">
        <v>133</v>
      </c>
    </row>
    <row r="448" spans="2:51" s="12" customFormat="1" ht="11.25" x14ac:dyDescent="0.2">
      <c r="B448" s="145"/>
      <c r="D448" s="146" t="s">
        <v>144</v>
      </c>
      <c r="E448" s="147" t="s">
        <v>18</v>
      </c>
      <c r="F448" s="148" t="s">
        <v>474</v>
      </c>
      <c r="H448" s="147" t="s">
        <v>18</v>
      </c>
      <c r="I448" s="149"/>
      <c r="L448" s="145"/>
      <c r="M448" s="150"/>
      <c r="T448" s="151"/>
      <c r="AT448" s="147" t="s">
        <v>144</v>
      </c>
      <c r="AU448" s="147" t="s">
        <v>81</v>
      </c>
      <c r="AV448" s="12" t="s">
        <v>79</v>
      </c>
      <c r="AW448" s="12" t="s">
        <v>32</v>
      </c>
      <c r="AX448" s="12" t="s">
        <v>71</v>
      </c>
      <c r="AY448" s="147" t="s">
        <v>133</v>
      </c>
    </row>
    <row r="449" spans="2:65" s="13" customFormat="1" ht="11.25" x14ac:dyDescent="0.2">
      <c r="B449" s="152"/>
      <c r="D449" s="146" t="s">
        <v>144</v>
      </c>
      <c r="E449" s="153" t="s">
        <v>18</v>
      </c>
      <c r="F449" s="154" t="s">
        <v>475</v>
      </c>
      <c r="H449" s="155">
        <v>2.1</v>
      </c>
      <c r="I449" s="156"/>
      <c r="L449" s="152"/>
      <c r="M449" s="157"/>
      <c r="T449" s="158"/>
      <c r="AT449" s="153" t="s">
        <v>144</v>
      </c>
      <c r="AU449" s="153" t="s">
        <v>81</v>
      </c>
      <c r="AV449" s="13" t="s">
        <v>81</v>
      </c>
      <c r="AW449" s="13" t="s">
        <v>32</v>
      </c>
      <c r="AX449" s="13" t="s">
        <v>71</v>
      </c>
      <c r="AY449" s="153" t="s">
        <v>133</v>
      </c>
    </row>
    <row r="450" spans="2:65" s="12" customFormat="1" ht="11.25" x14ac:dyDescent="0.2">
      <c r="B450" s="145"/>
      <c r="D450" s="146" t="s">
        <v>144</v>
      </c>
      <c r="E450" s="147" t="s">
        <v>18</v>
      </c>
      <c r="F450" s="148" t="s">
        <v>476</v>
      </c>
      <c r="H450" s="147" t="s">
        <v>18</v>
      </c>
      <c r="I450" s="149"/>
      <c r="L450" s="145"/>
      <c r="M450" s="150"/>
      <c r="T450" s="151"/>
      <c r="AT450" s="147" t="s">
        <v>144</v>
      </c>
      <c r="AU450" s="147" t="s">
        <v>81</v>
      </c>
      <c r="AV450" s="12" t="s">
        <v>79</v>
      </c>
      <c r="AW450" s="12" t="s">
        <v>32</v>
      </c>
      <c r="AX450" s="12" t="s">
        <v>71</v>
      </c>
      <c r="AY450" s="147" t="s">
        <v>133</v>
      </c>
    </row>
    <row r="451" spans="2:65" s="13" customFormat="1" ht="11.25" x14ac:dyDescent="0.2">
      <c r="B451" s="152"/>
      <c r="D451" s="146" t="s">
        <v>144</v>
      </c>
      <c r="E451" s="153" t="s">
        <v>18</v>
      </c>
      <c r="F451" s="154" t="s">
        <v>470</v>
      </c>
      <c r="H451" s="155">
        <v>2.85</v>
      </c>
      <c r="I451" s="156"/>
      <c r="L451" s="152"/>
      <c r="M451" s="157"/>
      <c r="T451" s="158"/>
      <c r="AT451" s="153" t="s">
        <v>144</v>
      </c>
      <c r="AU451" s="153" t="s">
        <v>81</v>
      </c>
      <c r="AV451" s="13" t="s">
        <v>81</v>
      </c>
      <c r="AW451" s="13" t="s">
        <v>32</v>
      </c>
      <c r="AX451" s="13" t="s">
        <v>71</v>
      </c>
      <c r="AY451" s="153" t="s">
        <v>133</v>
      </c>
    </row>
    <row r="452" spans="2:65" s="12" customFormat="1" ht="11.25" x14ac:dyDescent="0.2">
      <c r="B452" s="145"/>
      <c r="D452" s="146" t="s">
        <v>144</v>
      </c>
      <c r="E452" s="147" t="s">
        <v>18</v>
      </c>
      <c r="F452" s="148" t="s">
        <v>477</v>
      </c>
      <c r="H452" s="147" t="s">
        <v>18</v>
      </c>
      <c r="I452" s="149"/>
      <c r="L452" s="145"/>
      <c r="M452" s="150"/>
      <c r="T452" s="151"/>
      <c r="AT452" s="147" t="s">
        <v>144</v>
      </c>
      <c r="AU452" s="147" t="s">
        <v>81</v>
      </c>
      <c r="AV452" s="12" t="s">
        <v>79</v>
      </c>
      <c r="AW452" s="12" t="s">
        <v>32</v>
      </c>
      <c r="AX452" s="12" t="s">
        <v>71</v>
      </c>
      <c r="AY452" s="147" t="s">
        <v>133</v>
      </c>
    </row>
    <row r="453" spans="2:65" s="13" customFormat="1" ht="11.25" x14ac:dyDescent="0.2">
      <c r="B453" s="152"/>
      <c r="D453" s="146" t="s">
        <v>144</v>
      </c>
      <c r="E453" s="153" t="s">
        <v>18</v>
      </c>
      <c r="F453" s="154" t="s">
        <v>470</v>
      </c>
      <c r="H453" s="155">
        <v>2.85</v>
      </c>
      <c r="I453" s="156"/>
      <c r="L453" s="152"/>
      <c r="M453" s="157"/>
      <c r="T453" s="158"/>
      <c r="AT453" s="153" t="s">
        <v>144</v>
      </c>
      <c r="AU453" s="153" t="s">
        <v>81</v>
      </c>
      <c r="AV453" s="13" t="s">
        <v>81</v>
      </c>
      <c r="AW453" s="13" t="s">
        <v>32</v>
      </c>
      <c r="AX453" s="13" t="s">
        <v>71</v>
      </c>
      <c r="AY453" s="153" t="s">
        <v>133</v>
      </c>
    </row>
    <row r="454" spans="2:65" s="12" customFormat="1" ht="11.25" x14ac:dyDescent="0.2">
      <c r="B454" s="145"/>
      <c r="D454" s="146" t="s">
        <v>144</v>
      </c>
      <c r="E454" s="147" t="s">
        <v>18</v>
      </c>
      <c r="F454" s="148" t="s">
        <v>478</v>
      </c>
      <c r="H454" s="147" t="s">
        <v>18</v>
      </c>
      <c r="I454" s="149"/>
      <c r="L454" s="145"/>
      <c r="M454" s="150"/>
      <c r="T454" s="151"/>
      <c r="AT454" s="147" t="s">
        <v>144</v>
      </c>
      <c r="AU454" s="147" t="s">
        <v>81</v>
      </c>
      <c r="AV454" s="12" t="s">
        <v>79</v>
      </c>
      <c r="AW454" s="12" t="s">
        <v>32</v>
      </c>
      <c r="AX454" s="12" t="s">
        <v>71</v>
      </c>
      <c r="AY454" s="147" t="s">
        <v>133</v>
      </c>
    </row>
    <row r="455" spans="2:65" s="13" customFormat="1" ht="11.25" x14ac:dyDescent="0.2">
      <c r="B455" s="152"/>
      <c r="D455" s="146" t="s">
        <v>144</v>
      </c>
      <c r="E455" s="153" t="s">
        <v>18</v>
      </c>
      <c r="F455" s="154" t="s">
        <v>475</v>
      </c>
      <c r="H455" s="155">
        <v>2.1</v>
      </c>
      <c r="I455" s="156"/>
      <c r="L455" s="152"/>
      <c r="M455" s="157"/>
      <c r="T455" s="158"/>
      <c r="AT455" s="153" t="s">
        <v>144</v>
      </c>
      <c r="AU455" s="153" t="s">
        <v>81</v>
      </c>
      <c r="AV455" s="13" t="s">
        <v>81</v>
      </c>
      <c r="AW455" s="13" t="s">
        <v>32</v>
      </c>
      <c r="AX455" s="13" t="s">
        <v>71</v>
      </c>
      <c r="AY455" s="153" t="s">
        <v>133</v>
      </c>
    </row>
    <row r="456" spans="2:65" s="12" customFormat="1" ht="11.25" x14ac:dyDescent="0.2">
      <c r="B456" s="145"/>
      <c r="D456" s="146" t="s">
        <v>144</v>
      </c>
      <c r="E456" s="147" t="s">
        <v>18</v>
      </c>
      <c r="F456" s="148" t="s">
        <v>251</v>
      </c>
      <c r="H456" s="147" t="s">
        <v>18</v>
      </c>
      <c r="I456" s="149"/>
      <c r="L456" s="145"/>
      <c r="M456" s="150"/>
      <c r="T456" s="151"/>
      <c r="AT456" s="147" t="s">
        <v>144</v>
      </c>
      <c r="AU456" s="147" t="s">
        <v>81</v>
      </c>
      <c r="AV456" s="12" t="s">
        <v>79</v>
      </c>
      <c r="AW456" s="12" t="s">
        <v>32</v>
      </c>
      <c r="AX456" s="12" t="s">
        <v>71</v>
      </c>
      <c r="AY456" s="147" t="s">
        <v>133</v>
      </c>
    </row>
    <row r="457" spans="2:65" s="13" customFormat="1" ht="11.25" x14ac:dyDescent="0.2">
      <c r="B457" s="152"/>
      <c r="D457" s="146" t="s">
        <v>144</v>
      </c>
      <c r="E457" s="153" t="s">
        <v>18</v>
      </c>
      <c r="F457" s="154" t="s">
        <v>473</v>
      </c>
      <c r="H457" s="155">
        <v>4.3380000000000001</v>
      </c>
      <c r="I457" s="156"/>
      <c r="L457" s="152"/>
      <c r="M457" s="157"/>
      <c r="T457" s="158"/>
      <c r="AT457" s="153" t="s">
        <v>144</v>
      </c>
      <c r="AU457" s="153" t="s">
        <v>81</v>
      </c>
      <c r="AV457" s="13" t="s">
        <v>81</v>
      </c>
      <c r="AW457" s="13" t="s">
        <v>32</v>
      </c>
      <c r="AX457" s="13" t="s">
        <v>71</v>
      </c>
      <c r="AY457" s="153" t="s">
        <v>133</v>
      </c>
    </row>
    <row r="458" spans="2:65" s="12" customFormat="1" ht="11.25" x14ac:dyDescent="0.2">
      <c r="B458" s="145"/>
      <c r="D458" s="146" t="s">
        <v>144</v>
      </c>
      <c r="E458" s="147" t="s">
        <v>18</v>
      </c>
      <c r="F458" s="148" t="s">
        <v>479</v>
      </c>
      <c r="H458" s="147" t="s">
        <v>18</v>
      </c>
      <c r="I458" s="149"/>
      <c r="L458" s="145"/>
      <c r="M458" s="150"/>
      <c r="T458" s="151"/>
      <c r="AT458" s="147" t="s">
        <v>144</v>
      </c>
      <c r="AU458" s="147" t="s">
        <v>81</v>
      </c>
      <c r="AV458" s="12" t="s">
        <v>79</v>
      </c>
      <c r="AW458" s="12" t="s">
        <v>32</v>
      </c>
      <c r="AX458" s="12" t="s">
        <v>71</v>
      </c>
      <c r="AY458" s="147" t="s">
        <v>133</v>
      </c>
    </row>
    <row r="459" spans="2:65" s="13" customFormat="1" ht="11.25" x14ac:dyDescent="0.2">
      <c r="B459" s="152"/>
      <c r="D459" s="146" t="s">
        <v>144</v>
      </c>
      <c r="E459" s="153" t="s">
        <v>18</v>
      </c>
      <c r="F459" s="154" t="s">
        <v>470</v>
      </c>
      <c r="H459" s="155">
        <v>2.85</v>
      </c>
      <c r="I459" s="156"/>
      <c r="L459" s="152"/>
      <c r="M459" s="157"/>
      <c r="T459" s="158"/>
      <c r="AT459" s="153" t="s">
        <v>144</v>
      </c>
      <c r="AU459" s="153" t="s">
        <v>81</v>
      </c>
      <c r="AV459" s="13" t="s">
        <v>81</v>
      </c>
      <c r="AW459" s="13" t="s">
        <v>32</v>
      </c>
      <c r="AX459" s="13" t="s">
        <v>71</v>
      </c>
      <c r="AY459" s="153" t="s">
        <v>133</v>
      </c>
    </row>
    <row r="460" spans="2:65" s="12" customFormat="1" ht="11.25" x14ac:dyDescent="0.2">
      <c r="B460" s="145"/>
      <c r="D460" s="146" t="s">
        <v>144</v>
      </c>
      <c r="E460" s="147" t="s">
        <v>18</v>
      </c>
      <c r="F460" s="148" t="s">
        <v>437</v>
      </c>
      <c r="H460" s="147" t="s">
        <v>18</v>
      </c>
      <c r="I460" s="149"/>
      <c r="L460" s="145"/>
      <c r="M460" s="150"/>
      <c r="T460" s="151"/>
      <c r="AT460" s="147" t="s">
        <v>144</v>
      </c>
      <c r="AU460" s="147" t="s">
        <v>81</v>
      </c>
      <c r="AV460" s="12" t="s">
        <v>79</v>
      </c>
      <c r="AW460" s="12" t="s">
        <v>32</v>
      </c>
      <c r="AX460" s="12" t="s">
        <v>71</v>
      </c>
      <c r="AY460" s="147" t="s">
        <v>133</v>
      </c>
    </row>
    <row r="461" spans="2:65" s="13" customFormat="1" ht="11.25" x14ac:dyDescent="0.2">
      <c r="B461" s="152"/>
      <c r="D461" s="146" t="s">
        <v>144</v>
      </c>
      <c r="E461" s="153" t="s">
        <v>18</v>
      </c>
      <c r="F461" s="154" t="s">
        <v>470</v>
      </c>
      <c r="H461" s="155">
        <v>2.85</v>
      </c>
      <c r="I461" s="156"/>
      <c r="L461" s="152"/>
      <c r="M461" s="157"/>
      <c r="T461" s="158"/>
      <c r="AT461" s="153" t="s">
        <v>144</v>
      </c>
      <c r="AU461" s="153" t="s">
        <v>81</v>
      </c>
      <c r="AV461" s="13" t="s">
        <v>81</v>
      </c>
      <c r="AW461" s="13" t="s">
        <v>32</v>
      </c>
      <c r="AX461" s="13" t="s">
        <v>71</v>
      </c>
      <c r="AY461" s="153" t="s">
        <v>133</v>
      </c>
    </row>
    <row r="462" spans="2:65" s="14" customFormat="1" ht="11.25" x14ac:dyDescent="0.2">
      <c r="B462" s="159"/>
      <c r="D462" s="146" t="s">
        <v>144</v>
      </c>
      <c r="E462" s="160" t="s">
        <v>18</v>
      </c>
      <c r="F462" s="161" t="s">
        <v>147</v>
      </c>
      <c r="H462" s="162">
        <v>55.073999999999998</v>
      </c>
      <c r="I462" s="163"/>
      <c r="L462" s="159"/>
      <c r="M462" s="164"/>
      <c r="T462" s="165"/>
      <c r="AT462" s="160" t="s">
        <v>144</v>
      </c>
      <c r="AU462" s="160" t="s">
        <v>81</v>
      </c>
      <c r="AV462" s="14" t="s">
        <v>140</v>
      </c>
      <c r="AW462" s="14" t="s">
        <v>32</v>
      </c>
      <c r="AX462" s="14" t="s">
        <v>79</v>
      </c>
      <c r="AY462" s="160" t="s">
        <v>133</v>
      </c>
    </row>
    <row r="463" spans="2:65" s="1" customFormat="1" ht="33" customHeight="1" x14ac:dyDescent="0.2">
      <c r="B463" s="33"/>
      <c r="C463" s="128" t="s">
        <v>480</v>
      </c>
      <c r="D463" s="128" t="s">
        <v>135</v>
      </c>
      <c r="E463" s="129" t="s">
        <v>481</v>
      </c>
      <c r="F463" s="130" t="s">
        <v>482</v>
      </c>
      <c r="G463" s="131" t="s">
        <v>152</v>
      </c>
      <c r="H463" s="132">
        <v>9.73</v>
      </c>
      <c r="I463" s="133"/>
      <c r="J463" s="134">
        <f>ROUND(I463*H463,2)</f>
        <v>0</v>
      </c>
      <c r="K463" s="130" t="s">
        <v>139</v>
      </c>
      <c r="L463" s="33"/>
      <c r="M463" s="135" t="s">
        <v>18</v>
      </c>
      <c r="N463" s="136" t="s">
        <v>42</v>
      </c>
      <c r="P463" s="137">
        <f>O463*H463</f>
        <v>0</v>
      </c>
      <c r="Q463" s="137">
        <v>0</v>
      </c>
      <c r="R463" s="137">
        <f>Q463*H463</f>
        <v>0</v>
      </c>
      <c r="S463" s="137">
        <v>4.2999999999999997E-2</v>
      </c>
      <c r="T463" s="138">
        <f>S463*H463</f>
        <v>0.41838999999999998</v>
      </c>
      <c r="AR463" s="139" t="s">
        <v>140</v>
      </c>
      <c r="AT463" s="139" t="s">
        <v>135</v>
      </c>
      <c r="AU463" s="139" t="s">
        <v>81</v>
      </c>
      <c r="AY463" s="18" t="s">
        <v>133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18" t="s">
        <v>79</v>
      </c>
      <c r="BK463" s="140">
        <f>ROUND(I463*H463,2)</f>
        <v>0</v>
      </c>
      <c r="BL463" s="18" t="s">
        <v>140</v>
      </c>
      <c r="BM463" s="139" t="s">
        <v>483</v>
      </c>
    </row>
    <row r="464" spans="2:65" s="1" customFormat="1" ht="11.25" x14ac:dyDescent="0.2">
      <c r="B464" s="33"/>
      <c r="D464" s="141" t="s">
        <v>142</v>
      </c>
      <c r="F464" s="142" t="s">
        <v>484</v>
      </c>
      <c r="I464" s="143"/>
      <c r="L464" s="33"/>
      <c r="M464" s="144"/>
      <c r="T464" s="54"/>
      <c r="AT464" s="18" t="s">
        <v>142</v>
      </c>
      <c r="AU464" s="18" t="s">
        <v>81</v>
      </c>
    </row>
    <row r="465" spans="2:65" s="12" customFormat="1" ht="11.25" x14ac:dyDescent="0.2">
      <c r="B465" s="145"/>
      <c r="D465" s="146" t="s">
        <v>144</v>
      </c>
      <c r="E465" s="147" t="s">
        <v>18</v>
      </c>
      <c r="F465" s="148" t="s">
        <v>485</v>
      </c>
      <c r="H465" s="147" t="s">
        <v>18</v>
      </c>
      <c r="I465" s="149"/>
      <c r="L465" s="145"/>
      <c r="M465" s="150"/>
      <c r="T465" s="151"/>
      <c r="AT465" s="147" t="s">
        <v>144</v>
      </c>
      <c r="AU465" s="147" t="s">
        <v>81</v>
      </c>
      <c r="AV465" s="12" t="s">
        <v>79</v>
      </c>
      <c r="AW465" s="12" t="s">
        <v>32</v>
      </c>
      <c r="AX465" s="12" t="s">
        <v>71</v>
      </c>
      <c r="AY465" s="147" t="s">
        <v>133</v>
      </c>
    </row>
    <row r="466" spans="2:65" s="13" customFormat="1" ht="11.25" x14ac:dyDescent="0.2">
      <c r="B466" s="152"/>
      <c r="D466" s="146" t="s">
        <v>144</v>
      </c>
      <c r="E466" s="153" t="s">
        <v>18</v>
      </c>
      <c r="F466" s="154" t="s">
        <v>486</v>
      </c>
      <c r="H466" s="155">
        <v>9.73</v>
      </c>
      <c r="I466" s="156"/>
      <c r="L466" s="152"/>
      <c r="M466" s="157"/>
      <c r="T466" s="158"/>
      <c r="AT466" s="153" t="s">
        <v>144</v>
      </c>
      <c r="AU466" s="153" t="s">
        <v>81</v>
      </c>
      <c r="AV466" s="13" t="s">
        <v>81</v>
      </c>
      <c r="AW466" s="13" t="s">
        <v>32</v>
      </c>
      <c r="AX466" s="13" t="s">
        <v>71</v>
      </c>
      <c r="AY466" s="153" t="s">
        <v>133</v>
      </c>
    </row>
    <row r="467" spans="2:65" s="14" customFormat="1" ht="11.25" x14ac:dyDescent="0.2">
      <c r="B467" s="159"/>
      <c r="D467" s="146" t="s">
        <v>144</v>
      </c>
      <c r="E467" s="160" t="s">
        <v>18</v>
      </c>
      <c r="F467" s="161" t="s">
        <v>147</v>
      </c>
      <c r="H467" s="162">
        <v>9.73</v>
      </c>
      <c r="I467" s="163"/>
      <c r="L467" s="159"/>
      <c r="M467" s="164"/>
      <c r="T467" s="165"/>
      <c r="AT467" s="160" t="s">
        <v>144</v>
      </c>
      <c r="AU467" s="160" t="s">
        <v>81</v>
      </c>
      <c r="AV467" s="14" t="s">
        <v>140</v>
      </c>
      <c r="AW467" s="14" t="s">
        <v>32</v>
      </c>
      <c r="AX467" s="14" t="s">
        <v>79</v>
      </c>
      <c r="AY467" s="160" t="s">
        <v>133</v>
      </c>
    </row>
    <row r="468" spans="2:65" s="1" customFormat="1" ht="37.9" customHeight="1" x14ac:dyDescent="0.2">
      <c r="B468" s="33"/>
      <c r="C468" s="128" t="s">
        <v>487</v>
      </c>
      <c r="D468" s="128" t="s">
        <v>135</v>
      </c>
      <c r="E468" s="129" t="s">
        <v>488</v>
      </c>
      <c r="F468" s="130" t="s">
        <v>489</v>
      </c>
      <c r="G468" s="131" t="s">
        <v>188</v>
      </c>
      <c r="H468" s="132">
        <v>2</v>
      </c>
      <c r="I468" s="133"/>
      <c r="J468" s="134">
        <f>ROUND(I468*H468,2)</f>
        <v>0</v>
      </c>
      <c r="K468" s="130" t="s">
        <v>139</v>
      </c>
      <c r="L468" s="33"/>
      <c r="M468" s="135" t="s">
        <v>18</v>
      </c>
      <c r="N468" s="136" t="s">
        <v>42</v>
      </c>
      <c r="P468" s="137">
        <f>O468*H468</f>
        <v>0</v>
      </c>
      <c r="Q468" s="137">
        <v>0</v>
      </c>
      <c r="R468" s="137">
        <f>Q468*H468</f>
        <v>0</v>
      </c>
      <c r="S468" s="137">
        <v>2E-3</v>
      </c>
      <c r="T468" s="138">
        <f>S468*H468</f>
        <v>4.0000000000000001E-3</v>
      </c>
      <c r="AR468" s="139" t="s">
        <v>140</v>
      </c>
      <c r="AT468" s="139" t="s">
        <v>135</v>
      </c>
      <c r="AU468" s="139" t="s">
        <v>81</v>
      </c>
      <c r="AY468" s="18" t="s">
        <v>133</v>
      </c>
      <c r="BE468" s="140">
        <f>IF(N468="základní",J468,0)</f>
        <v>0</v>
      </c>
      <c r="BF468" s="140">
        <f>IF(N468="snížená",J468,0)</f>
        <v>0</v>
      </c>
      <c r="BG468" s="140">
        <f>IF(N468="zákl. přenesená",J468,0)</f>
        <v>0</v>
      </c>
      <c r="BH468" s="140">
        <f>IF(N468="sníž. přenesená",J468,0)</f>
        <v>0</v>
      </c>
      <c r="BI468" s="140">
        <f>IF(N468="nulová",J468,0)</f>
        <v>0</v>
      </c>
      <c r="BJ468" s="18" t="s">
        <v>79</v>
      </c>
      <c r="BK468" s="140">
        <f>ROUND(I468*H468,2)</f>
        <v>0</v>
      </c>
      <c r="BL468" s="18" t="s">
        <v>140</v>
      </c>
      <c r="BM468" s="139" t="s">
        <v>490</v>
      </c>
    </row>
    <row r="469" spans="2:65" s="1" customFormat="1" ht="11.25" x14ac:dyDescent="0.2">
      <c r="B469" s="33"/>
      <c r="D469" s="141" t="s">
        <v>142</v>
      </c>
      <c r="F469" s="142" t="s">
        <v>491</v>
      </c>
      <c r="I469" s="143"/>
      <c r="L469" s="33"/>
      <c r="M469" s="144"/>
      <c r="T469" s="54"/>
      <c r="AT469" s="18" t="s">
        <v>142</v>
      </c>
      <c r="AU469" s="18" t="s">
        <v>81</v>
      </c>
    </row>
    <row r="470" spans="2:65" s="12" customFormat="1" ht="11.25" x14ac:dyDescent="0.2">
      <c r="B470" s="145"/>
      <c r="D470" s="146" t="s">
        <v>144</v>
      </c>
      <c r="E470" s="147" t="s">
        <v>18</v>
      </c>
      <c r="F470" s="148" t="s">
        <v>492</v>
      </c>
      <c r="H470" s="147" t="s">
        <v>18</v>
      </c>
      <c r="I470" s="149"/>
      <c r="L470" s="145"/>
      <c r="M470" s="150"/>
      <c r="T470" s="151"/>
      <c r="AT470" s="147" t="s">
        <v>144</v>
      </c>
      <c r="AU470" s="147" t="s">
        <v>81</v>
      </c>
      <c r="AV470" s="12" t="s">
        <v>79</v>
      </c>
      <c r="AW470" s="12" t="s">
        <v>32</v>
      </c>
      <c r="AX470" s="12" t="s">
        <v>71</v>
      </c>
      <c r="AY470" s="147" t="s">
        <v>133</v>
      </c>
    </row>
    <row r="471" spans="2:65" s="12" customFormat="1" ht="11.25" x14ac:dyDescent="0.2">
      <c r="B471" s="145"/>
      <c r="D471" s="146" t="s">
        <v>144</v>
      </c>
      <c r="E471" s="147" t="s">
        <v>18</v>
      </c>
      <c r="F471" s="148" t="s">
        <v>176</v>
      </c>
      <c r="H471" s="147" t="s">
        <v>18</v>
      </c>
      <c r="I471" s="149"/>
      <c r="L471" s="145"/>
      <c r="M471" s="150"/>
      <c r="T471" s="151"/>
      <c r="AT471" s="147" t="s">
        <v>144</v>
      </c>
      <c r="AU471" s="147" t="s">
        <v>81</v>
      </c>
      <c r="AV471" s="12" t="s">
        <v>79</v>
      </c>
      <c r="AW471" s="12" t="s">
        <v>32</v>
      </c>
      <c r="AX471" s="12" t="s">
        <v>71</v>
      </c>
      <c r="AY471" s="147" t="s">
        <v>133</v>
      </c>
    </row>
    <row r="472" spans="2:65" s="13" customFormat="1" ht="11.25" x14ac:dyDescent="0.2">
      <c r="B472" s="152"/>
      <c r="D472" s="146" t="s">
        <v>144</v>
      </c>
      <c r="E472" s="153" t="s">
        <v>18</v>
      </c>
      <c r="F472" s="154" t="s">
        <v>81</v>
      </c>
      <c r="H472" s="155">
        <v>2</v>
      </c>
      <c r="I472" s="156"/>
      <c r="L472" s="152"/>
      <c r="M472" s="157"/>
      <c r="T472" s="158"/>
      <c r="AT472" s="153" t="s">
        <v>144</v>
      </c>
      <c r="AU472" s="153" t="s">
        <v>81</v>
      </c>
      <c r="AV472" s="13" t="s">
        <v>81</v>
      </c>
      <c r="AW472" s="13" t="s">
        <v>32</v>
      </c>
      <c r="AX472" s="13" t="s">
        <v>71</v>
      </c>
      <c r="AY472" s="153" t="s">
        <v>133</v>
      </c>
    </row>
    <row r="473" spans="2:65" s="14" customFormat="1" ht="11.25" x14ac:dyDescent="0.2">
      <c r="B473" s="159"/>
      <c r="D473" s="146" t="s">
        <v>144</v>
      </c>
      <c r="E473" s="160" t="s">
        <v>18</v>
      </c>
      <c r="F473" s="161" t="s">
        <v>147</v>
      </c>
      <c r="H473" s="162">
        <v>2</v>
      </c>
      <c r="I473" s="163"/>
      <c r="L473" s="159"/>
      <c r="M473" s="164"/>
      <c r="T473" s="165"/>
      <c r="AT473" s="160" t="s">
        <v>144</v>
      </c>
      <c r="AU473" s="160" t="s">
        <v>81</v>
      </c>
      <c r="AV473" s="14" t="s">
        <v>140</v>
      </c>
      <c r="AW473" s="14" t="s">
        <v>32</v>
      </c>
      <c r="AX473" s="14" t="s">
        <v>79</v>
      </c>
      <c r="AY473" s="160" t="s">
        <v>133</v>
      </c>
    </row>
    <row r="474" spans="2:65" s="1" customFormat="1" ht="55.5" customHeight="1" x14ac:dyDescent="0.2">
      <c r="B474" s="33"/>
      <c r="C474" s="128" t="s">
        <v>493</v>
      </c>
      <c r="D474" s="128" t="s">
        <v>135</v>
      </c>
      <c r="E474" s="129" t="s">
        <v>494</v>
      </c>
      <c r="F474" s="130" t="s">
        <v>495</v>
      </c>
      <c r="G474" s="131" t="s">
        <v>188</v>
      </c>
      <c r="H474" s="132">
        <v>52</v>
      </c>
      <c r="I474" s="133"/>
      <c r="J474" s="134">
        <f>ROUND(I474*H474,2)</f>
        <v>0</v>
      </c>
      <c r="K474" s="130" t="s">
        <v>139</v>
      </c>
      <c r="L474" s="33"/>
      <c r="M474" s="135" t="s">
        <v>18</v>
      </c>
      <c r="N474" s="136" t="s">
        <v>42</v>
      </c>
      <c r="P474" s="137">
        <f>O474*H474</f>
        <v>0</v>
      </c>
      <c r="Q474" s="137">
        <v>0</v>
      </c>
      <c r="R474" s="137">
        <f>Q474*H474</f>
        <v>0</v>
      </c>
      <c r="S474" s="137">
        <v>1E-3</v>
      </c>
      <c r="T474" s="138">
        <f>S474*H474</f>
        <v>5.2000000000000005E-2</v>
      </c>
      <c r="AR474" s="139" t="s">
        <v>140</v>
      </c>
      <c r="AT474" s="139" t="s">
        <v>135</v>
      </c>
      <c r="AU474" s="139" t="s">
        <v>81</v>
      </c>
      <c r="AY474" s="18" t="s">
        <v>133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8" t="s">
        <v>79</v>
      </c>
      <c r="BK474" s="140">
        <f>ROUND(I474*H474,2)</f>
        <v>0</v>
      </c>
      <c r="BL474" s="18" t="s">
        <v>140</v>
      </c>
      <c r="BM474" s="139" t="s">
        <v>496</v>
      </c>
    </row>
    <row r="475" spans="2:65" s="1" customFormat="1" ht="11.25" x14ac:dyDescent="0.2">
      <c r="B475" s="33"/>
      <c r="D475" s="141" t="s">
        <v>142</v>
      </c>
      <c r="F475" s="142" t="s">
        <v>497</v>
      </c>
      <c r="I475" s="143"/>
      <c r="L475" s="33"/>
      <c r="M475" s="144"/>
      <c r="T475" s="54"/>
      <c r="AT475" s="18" t="s">
        <v>142</v>
      </c>
      <c r="AU475" s="18" t="s">
        <v>81</v>
      </c>
    </row>
    <row r="476" spans="2:65" s="12" customFormat="1" ht="11.25" x14ac:dyDescent="0.2">
      <c r="B476" s="145"/>
      <c r="D476" s="146" t="s">
        <v>144</v>
      </c>
      <c r="E476" s="147" t="s">
        <v>18</v>
      </c>
      <c r="F476" s="148" t="s">
        <v>492</v>
      </c>
      <c r="H476" s="147" t="s">
        <v>18</v>
      </c>
      <c r="I476" s="149"/>
      <c r="L476" s="145"/>
      <c r="M476" s="150"/>
      <c r="T476" s="151"/>
      <c r="AT476" s="147" t="s">
        <v>144</v>
      </c>
      <c r="AU476" s="147" t="s">
        <v>81</v>
      </c>
      <c r="AV476" s="12" t="s">
        <v>79</v>
      </c>
      <c r="AW476" s="12" t="s">
        <v>32</v>
      </c>
      <c r="AX476" s="12" t="s">
        <v>71</v>
      </c>
      <c r="AY476" s="147" t="s">
        <v>133</v>
      </c>
    </row>
    <row r="477" spans="2:65" s="12" customFormat="1" ht="11.25" x14ac:dyDescent="0.2">
      <c r="B477" s="145"/>
      <c r="D477" s="146" t="s">
        <v>144</v>
      </c>
      <c r="E477" s="147" t="s">
        <v>18</v>
      </c>
      <c r="F477" s="148" t="s">
        <v>176</v>
      </c>
      <c r="H477" s="147" t="s">
        <v>18</v>
      </c>
      <c r="I477" s="149"/>
      <c r="L477" s="145"/>
      <c r="M477" s="150"/>
      <c r="T477" s="151"/>
      <c r="AT477" s="147" t="s">
        <v>144</v>
      </c>
      <c r="AU477" s="147" t="s">
        <v>81</v>
      </c>
      <c r="AV477" s="12" t="s">
        <v>79</v>
      </c>
      <c r="AW477" s="12" t="s">
        <v>32</v>
      </c>
      <c r="AX477" s="12" t="s">
        <v>71</v>
      </c>
      <c r="AY477" s="147" t="s">
        <v>133</v>
      </c>
    </row>
    <row r="478" spans="2:65" s="13" customFormat="1" ht="11.25" x14ac:dyDescent="0.2">
      <c r="B478" s="152"/>
      <c r="D478" s="146" t="s">
        <v>144</v>
      </c>
      <c r="E478" s="153" t="s">
        <v>18</v>
      </c>
      <c r="F478" s="154" t="s">
        <v>498</v>
      </c>
      <c r="H478" s="155">
        <v>52</v>
      </c>
      <c r="I478" s="156"/>
      <c r="L478" s="152"/>
      <c r="M478" s="157"/>
      <c r="T478" s="158"/>
      <c r="AT478" s="153" t="s">
        <v>144</v>
      </c>
      <c r="AU478" s="153" t="s">
        <v>81</v>
      </c>
      <c r="AV478" s="13" t="s">
        <v>81</v>
      </c>
      <c r="AW478" s="13" t="s">
        <v>32</v>
      </c>
      <c r="AX478" s="13" t="s">
        <v>71</v>
      </c>
      <c r="AY478" s="153" t="s">
        <v>133</v>
      </c>
    </row>
    <row r="479" spans="2:65" s="14" customFormat="1" ht="11.25" x14ac:dyDescent="0.2">
      <c r="B479" s="159"/>
      <c r="D479" s="146" t="s">
        <v>144</v>
      </c>
      <c r="E479" s="160" t="s">
        <v>18</v>
      </c>
      <c r="F479" s="161" t="s">
        <v>147</v>
      </c>
      <c r="H479" s="162">
        <v>52</v>
      </c>
      <c r="I479" s="163"/>
      <c r="L479" s="159"/>
      <c r="M479" s="164"/>
      <c r="T479" s="165"/>
      <c r="AT479" s="160" t="s">
        <v>144</v>
      </c>
      <c r="AU479" s="160" t="s">
        <v>81</v>
      </c>
      <c r="AV479" s="14" t="s">
        <v>140</v>
      </c>
      <c r="AW479" s="14" t="s">
        <v>32</v>
      </c>
      <c r="AX479" s="14" t="s">
        <v>79</v>
      </c>
      <c r="AY479" s="160" t="s">
        <v>133</v>
      </c>
    </row>
    <row r="480" spans="2:65" s="1" customFormat="1" ht="55.5" customHeight="1" x14ac:dyDescent="0.2">
      <c r="B480" s="33"/>
      <c r="C480" s="128" t="s">
        <v>499</v>
      </c>
      <c r="D480" s="128" t="s">
        <v>135</v>
      </c>
      <c r="E480" s="129" t="s">
        <v>500</v>
      </c>
      <c r="F480" s="130" t="s">
        <v>501</v>
      </c>
      <c r="G480" s="131" t="s">
        <v>188</v>
      </c>
      <c r="H480" s="132">
        <v>46</v>
      </c>
      <c r="I480" s="133"/>
      <c r="J480" s="134">
        <f>ROUND(I480*H480,2)</f>
        <v>0</v>
      </c>
      <c r="K480" s="130" t="s">
        <v>139</v>
      </c>
      <c r="L480" s="33"/>
      <c r="M480" s="135" t="s">
        <v>18</v>
      </c>
      <c r="N480" s="136" t="s">
        <v>42</v>
      </c>
      <c r="P480" s="137">
        <f>O480*H480</f>
        <v>0</v>
      </c>
      <c r="Q480" s="137">
        <v>0</v>
      </c>
      <c r="R480" s="137">
        <f>Q480*H480</f>
        <v>0</v>
      </c>
      <c r="S480" s="137">
        <v>8.0000000000000002E-3</v>
      </c>
      <c r="T480" s="138">
        <f>S480*H480</f>
        <v>0.36799999999999999</v>
      </c>
      <c r="AR480" s="139" t="s">
        <v>140</v>
      </c>
      <c r="AT480" s="139" t="s">
        <v>135</v>
      </c>
      <c r="AU480" s="139" t="s">
        <v>81</v>
      </c>
      <c r="AY480" s="18" t="s">
        <v>133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8" t="s">
        <v>79</v>
      </c>
      <c r="BK480" s="140">
        <f>ROUND(I480*H480,2)</f>
        <v>0</v>
      </c>
      <c r="BL480" s="18" t="s">
        <v>140</v>
      </c>
      <c r="BM480" s="139" t="s">
        <v>502</v>
      </c>
    </row>
    <row r="481" spans="2:65" s="1" customFormat="1" ht="11.25" x14ac:dyDescent="0.2">
      <c r="B481" s="33"/>
      <c r="D481" s="141" t="s">
        <v>142</v>
      </c>
      <c r="F481" s="142" t="s">
        <v>503</v>
      </c>
      <c r="I481" s="143"/>
      <c r="L481" s="33"/>
      <c r="M481" s="144"/>
      <c r="T481" s="54"/>
      <c r="AT481" s="18" t="s">
        <v>142</v>
      </c>
      <c r="AU481" s="18" t="s">
        <v>81</v>
      </c>
    </row>
    <row r="482" spans="2:65" s="12" customFormat="1" ht="11.25" x14ac:dyDescent="0.2">
      <c r="B482" s="145"/>
      <c r="D482" s="146" t="s">
        <v>144</v>
      </c>
      <c r="E482" s="147" t="s">
        <v>18</v>
      </c>
      <c r="F482" s="148" t="s">
        <v>492</v>
      </c>
      <c r="H482" s="147" t="s">
        <v>18</v>
      </c>
      <c r="I482" s="149"/>
      <c r="L482" s="145"/>
      <c r="M482" s="150"/>
      <c r="T482" s="151"/>
      <c r="AT482" s="147" t="s">
        <v>144</v>
      </c>
      <c r="AU482" s="147" t="s">
        <v>81</v>
      </c>
      <c r="AV482" s="12" t="s">
        <v>79</v>
      </c>
      <c r="AW482" s="12" t="s">
        <v>32</v>
      </c>
      <c r="AX482" s="12" t="s">
        <v>71</v>
      </c>
      <c r="AY482" s="147" t="s">
        <v>133</v>
      </c>
    </row>
    <row r="483" spans="2:65" s="12" customFormat="1" ht="11.25" x14ac:dyDescent="0.2">
      <c r="B483" s="145"/>
      <c r="D483" s="146" t="s">
        <v>144</v>
      </c>
      <c r="E483" s="147" t="s">
        <v>18</v>
      </c>
      <c r="F483" s="148" t="s">
        <v>504</v>
      </c>
      <c r="H483" s="147" t="s">
        <v>18</v>
      </c>
      <c r="I483" s="149"/>
      <c r="L483" s="145"/>
      <c r="M483" s="150"/>
      <c r="T483" s="151"/>
      <c r="AT483" s="147" t="s">
        <v>144</v>
      </c>
      <c r="AU483" s="147" t="s">
        <v>81</v>
      </c>
      <c r="AV483" s="12" t="s">
        <v>79</v>
      </c>
      <c r="AW483" s="12" t="s">
        <v>32</v>
      </c>
      <c r="AX483" s="12" t="s">
        <v>71</v>
      </c>
      <c r="AY483" s="147" t="s">
        <v>133</v>
      </c>
    </row>
    <row r="484" spans="2:65" s="13" customFormat="1" ht="11.25" x14ac:dyDescent="0.2">
      <c r="B484" s="152"/>
      <c r="D484" s="146" t="s">
        <v>144</v>
      </c>
      <c r="E484" s="153" t="s">
        <v>18</v>
      </c>
      <c r="F484" s="154" t="s">
        <v>300</v>
      </c>
      <c r="H484" s="155">
        <v>19</v>
      </c>
      <c r="I484" s="156"/>
      <c r="L484" s="152"/>
      <c r="M484" s="157"/>
      <c r="T484" s="158"/>
      <c r="AT484" s="153" t="s">
        <v>144</v>
      </c>
      <c r="AU484" s="153" t="s">
        <v>81</v>
      </c>
      <c r="AV484" s="13" t="s">
        <v>81</v>
      </c>
      <c r="AW484" s="13" t="s">
        <v>32</v>
      </c>
      <c r="AX484" s="13" t="s">
        <v>71</v>
      </c>
      <c r="AY484" s="153" t="s">
        <v>133</v>
      </c>
    </row>
    <row r="485" spans="2:65" s="12" customFormat="1" ht="11.25" x14ac:dyDescent="0.2">
      <c r="B485" s="145"/>
      <c r="D485" s="146" t="s">
        <v>144</v>
      </c>
      <c r="E485" s="147" t="s">
        <v>18</v>
      </c>
      <c r="F485" s="148" t="s">
        <v>174</v>
      </c>
      <c r="H485" s="147" t="s">
        <v>18</v>
      </c>
      <c r="I485" s="149"/>
      <c r="L485" s="145"/>
      <c r="M485" s="150"/>
      <c r="T485" s="151"/>
      <c r="AT485" s="147" t="s">
        <v>144</v>
      </c>
      <c r="AU485" s="147" t="s">
        <v>81</v>
      </c>
      <c r="AV485" s="12" t="s">
        <v>79</v>
      </c>
      <c r="AW485" s="12" t="s">
        <v>32</v>
      </c>
      <c r="AX485" s="12" t="s">
        <v>71</v>
      </c>
      <c r="AY485" s="147" t="s">
        <v>133</v>
      </c>
    </row>
    <row r="486" spans="2:65" s="13" customFormat="1" ht="11.25" x14ac:dyDescent="0.2">
      <c r="B486" s="152"/>
      <c r="D486" s="146" t="s">
        <v>144</v>
      </c>
      <c r="E486" s="153" t="s">
        <v>18</v>
      </c>
      <c r="F486" s="154" t="s">
        <v>394</v>
      </c>
      <c r="H486" s="155">
        <v>27</v>
      </c>
      <c r="I486" s="156"/>
      <c r="L486" s="152"/>
      <c r="M486" s="157"/>
      <c r="T486" s="158"/>
      <c r="AT486" s="153" t="s">
        <v>144</v>
      </c>
      <c r="AU486" s="153" t="s">
        <v>81</v>
      </c>
      <c r="AV486" s="13" t="s">
        <v>81</v>
      </c>
      <c r="AW486" s="13" t="s">
        <v>32</v>
      </c>
      <c r="AX486" s="13" t="s">
        <v>71</v>
      </c>
      <c r="AY486" s="153" t="s">
        <v>133</v>
      </c>
    </row>
    <row r="487" spans="2:65" s="14" customFormat="1" ht="11.25" x14ac:dyDescent="0.2">
      <c r="B487" s="159"/>
      <c r="D487" s="146" t="s">
        <v>144</v>
      </c>
      <c r="E487" s="160" t="s">
        <v>18</v>
      </c>
      <c r="F487" s="161" t="s">
        <v>147</v>
      </c>
      <c r="H487" s="162">
        <v>46</v>
      </c>
      <c r="I487" s="163"/>
      <c r="L487" s="159"/>
      <c r="M487" s="164"/>
      <c r="T487" s="165"/>
      <c r="AT487" s="160" t="s">
        <v>144</v>
      </c>
      <c r="AU487" s="160" t="s">
        <v>81</v>
      </c>
      <c r="AV487" s="14" t="s">
        <v>140</v>
      </c>
      <c r="AW487" s="14" t="s">
        <v>32</v>
      </c>
      <c r="AX487" s="14" t="s">
        <v>79</v>
      </c>
      <c r="AY487" s="160" t="s">
        <v>133</v>
      </c>
    </row>
    <row r="488" spans="2:65" s="1" customFormat="1" ht="55.5" customHeight="1" x14ac:dyDescent="0.2">
      <c r="B488" s="33"/>
      <c r="C488" s="128" t="s">
        <v>505</v>
      </c>
      <c r="D488" s="128" t="s">
        <v>135</v>
      </c>
      <c r="E488" s="129" t="s">
        <v>506</v>
      </c>
      <c r="F488" s="130" t="s">
        <v>507</v>
      </c>
      <c r="G488" s="131" t="s">
        <v>188</v>
      </c>
      <c r="H488" s="132">
        <v>1</v>
      </c>
      <c r="I488" s="133"/>
      <c r="J488" s="134">
        <f>ROUND(I488*H488,2)</f>
        <v>0</v>
      </c>
      <c r="K488" s="130" t="s">
        <v>139</v>
      </c>
      <c r="L488" s="33"/>
      <c r="M488" s="135" t="s">
        <v>18</v>
      </c>
      <c r="N488" s="136" t="s">
        <v>42</v>
      </c>
      <c r="P488" s="137">
        <f>O488*H488</f>
        <v>0</v>
      </c>
      <c r="Q488" s="137">
        <v>0</v>
      </c>
      <c r="R488" s="137">
        <f>Q488*H488</f>
        <v>0</v>
      </c>
      <c r="S488" s="137">
        <v>1.2E-2</v>
      </c>
      <c r="T488" s="138">
        <f>S488*H488</f>
        <v>1.2E-2</v>
      </c>
      <c r="AR488" s="139" t="s">
        <v>140</v>
      </c>
      <c r="AT488" s="139" t="s">
        <v>135</v>
      </c>
      <c r="AU488" s="139" t="s">
        <v>81</v>
      </c>
      <c r="AY488" s="18" t="s">
        <v>133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18" t="s">
        <v>79</v>
      </c>
      <c r="BK488" s="140">
        <f>ROUND(I488*H488,2)</f>
        <v>0</v>
      </c>
      <c r="BL488" s="18" t="s">
        <v>140</v>
      </c>
      <c r="BM488" s="139" t="s">
        <v>508</v>
      </c>
    </row>
    <row r="489" spans="2:65" s="1" customFormat="1" ht="11.25" x14ac:dyDescent="0.2">
      <c r="B489" s="33"/>
      <c r="D489" s="141" t="s">
        <v>142</v>
      </c>
      <c r="F489" s="142" t="s">
        <v>509</v>
      </c>
      <c r="I489" s="143"/>
      <c r="L489" s="33"/>
      <c r="M489" s="144"/>
      <c r="T489" s="54"/>
      <c r="AT489" s="18" t="s">
        <v>142</v>
      </c>
      <c r="AU489" s="18" t="s">
        <v>81</v>
      </c>
    </row>
    <row r="490" spans="2:65" s="12" customFormat="1" ht="11.25" x14ac:dyDescent="0.2">
      <c r="B490" s="145"/>
      <c r="D490" s="146" t="s">
        <v>144</v>
      </c>
      <c r="E490" s="147" t="s">
        <v>18</v>
      </c>
      <c r="F490" s="148" t="s">
        <v>492</v>
      </c>
      <c r="H490" s="147" t="s">
        <v>18</v>
      </c>
      <c r="I490" s="149"/>
      <c r="L490" s="145"/>
      <c r="M490" s="150"/>
      <c r="T490" s="151"/>
      <c r="AT490" s="147" t="s">
        <v>144</v>
      </c>
      <c r="AU490" s="147" t="s">
        <v>81</v>
      </c>
      <c r="AV490" s="12" t="s">
        <v>79</v>
      </c>
      <c r="AW490" s="12" t="s">
        <v>32</v>
      </c>
      <c r="AX490" s="12" t="s">
        <v>71</v>
      </c>
      <c r="AY490" s="147" t="s">
        <v>133</v>
      </c>
    </row>
    <row r="491" spans="2:65" s="12" customFormat="1" ht="11.25" x14ac:dyDescent="0.2">
      <c r="B491" s="145"/>
      <c r="D491" s="146" t="s">
        <v>144</v>
      </c>
      <c r="E491" s="147" t="s">
        <v>18</v>
      </c>
      <c r="F491" s="148" t="s">
        <v>174</v>
      </c>
      <c r="H491" s="147" t="s">
        <v>18</v>
      </c>
      <c r="I491" s="149"/>
      <c r="L491" s="145"/>
      <c r="M491" s="150"/>
      <c r="T491" s="151"/>
      <c r="AT491" s="147" t="s">
        <v>144</v>
      </c>
      <c r="AU491" s="147" t="s">
        <v>81</v>
      </c>
      <c r="AV491" s="12" t="s">
        <v>79</v>
      </c>
      <c r="AW491" s="12" t="s">
        <v>32</v>
      </c>
      <c r="AX491" s="12" t="s">
        <v>71</v>
      </c>
      <c r="AY491" s="147" t="s">
        <v>133</v>
      </c>
    </row>
    <row r="492" spans="2:65" s="13" customFormat="1" ht="11.25" x14ac:dyDescent="0.2">
      <c r="B492" s="152"/>
      <c r="D492" s="146" t="s">
        <v>144</v>
      </c>
      <c r="E492" s="153" t="s">
        <v>18</v>
      </c>
      <c r="F492" s="154" t="s">
        <v>79</v>
      </c>
      <c r="H492" s="155">
        <v>1</v>
      </c>
      <c r="I492" s="156"/>
      <c r="L492" s="152"/>
      <c r="M492" s="157"/>
      <c r="T492" s="158"/>
      <c r="AT492" s="153" t="s">
        <v>144</v>
      </c>
      <c r="AU492" s="153" t="s">
        <v>81</v>
      </c>
      <c r="AV492" s="13" t="s">
        <v>81</v>
      </c>
      <c r="AW492" s="13" t="s">
        <v>32</v>
      </c>
      <c r="AX492" s="13" t="s">
        <v>71</v>
      </c>
      <c r="AY492" s="153" t="s">
        <v>133</v>
      </c>
    </row>
    <row r="493" spans="2:65" s="14" customFormat="1" ht="11.25" x14ac:dyDescent="0.2">
      <c r="B493" s="159"/>
      <c r="D493" s="146" t="s">
        <v>144</v>
      </c>
      <c r="E493" s="160" t="s">
        <v>18</v>
      </c>
      <c r="F493" s="161" t="s">
        <v>147</v>
      </c>
      <c r="H493" s="162">
        <v>1</v>
      </c>
      <c r="I493" s="163"/>
      <c r="L493" s="159"/>
      <c r="M493" s="164"/>
      <c r="T493" s="165"/>
      <c r="AT493" s="160" t="s">
        <v>144</v>
      </c>
      <c r="AU493" s="160" t="s">
        <v>81</v>
      </c>
      <c r="AV493" s="14" t="s">
        <v>140</v>
      </c>
      <c r="AW493" s="14" t="s">
        <v>32</v>
      </c>
      <c r="AX493" s="14" t="s">
        <v>79</v>
      </c>
      <c r="AY493" s="160" t="s">
        <v>133</v>
      </c>
    </row>
    <row r="494" spans="2:65" s="1" customFormat="1" ht="55.5" customHeight="1" x14ac:dyDescent="0.2">
      <c r="B494" s="33"/>
      <c r="C494" s="128" t="s">
        <v>510</v>
      </c>
      <c r="D494" s="128" t="s">
        <v>135</v>
      </c>
      <c r="E494" s="129" t="s">
        <v>511</v>
      </c>
      <c r="F494" s="130" t="s">
        <v>512</v>
      </c>
      <c r="G494" s="131" t="s">
        <v>188</v>
      </c>
      <c r="H494" s="132">
        <v>32</v>
      </c>
      <c r="I494" s="133"/>
      <c r="J494" s="134">
        <f>ROUND(I494*H494,2)</f>
        <v>0</v>
      </c>
      <c r="K494" s="130" t="s">
        <v>139</v>
      </c>
      <c r="L494" s="33"/>
      <c r="M494" s="135" t="s">
        <v>18</v>
      </c>
      <c r="N494" s="136" t="s">
        <v>42</v>
      </c>
      <c r="P494" s="137">
        <f>O494*H494</f>
        <v>0</v>
      </c>
      <c r="Q494" s="137">
        <v>0</v>
      </c>
      <c r="R494" s="137">
        <f>Q494*H494</f>
        <v>0</v>
      </c>
      <c r="S494" s="137">
        <v>9.9000000000000005E-2</v>
      </c>
      <c r="T494" s="138">
        <f>S494*H494</f>
        <v>3.1680000000000001</v>
      </c>
      <c r="AR494" s="139" t="s">
        <v>140</v>
      </c>
      <c r="AT494" s="139" t="s">
        <v>135</v>
      </c>
      <c r="AU494" s="139" t="s">
        <v>81</v>
      </c>
      <c r="AY494" s="18" t="s">
        <v>133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79</v>
      </c>
      <c r="BK494" s="140">
        <f>ROUND(I494*H494,2)</f>
        <v>0</v>
      </c>
      <c r="BL494" s="18" t="s">
        <v>140</v>
      </c>
      <c r="BM494" s="139" t="s">
        <v>513</v>
      </c>
    </row>
    <row r="495" spans="2:65" s="1" customFormat="1" ht="11.25" x14ac:dyDescent="0.2">
      <c r="B495" s="33"/>
      <c r="D495" s="141" t="s">
        <v>142</v>
      </c>
      <c r="F495" s="142" t="s">
        <v>514</v>
      </c>
      <c r="I495" s="143"/>
      <c r="L495" s="33"/>
      <c r="M495" s="144"/>
      <c r="T495" s="54"/>
      <c r="AT495" s="18" t="s">
        <v>142</v>
      </c>
      <c r="AU495" s="18" t="s">
        <v>81</v>
      </c>
    </row>
    <row r="496" spans="2:65" s="12" customFormat="1" ht="11.25" x14ac:dyDescent="0.2">
      <c r="B496" s="145"/>
      <c r="D496" s="146" t="s">
        <v>144</v>
      </c>
      <c r="E496" s="147" t="s">
        <v>18</v>
      </c>
      <c r="F496" s="148" t="s">
        <v>492</v>
      </c>
      <c r="H496" s="147" t="s">
        <v>18</v>
      </c>
      <c r="I496" s="149"/>
      <c r="L496" s="145"/>
      <c r="M496" s="150"/>
      <c r="T496" s="151"/>
      <c r="AT496" s="147" t="s">
        <v>144</v>
      </c>
      <c r="AU496" s="147" t="s">
        <v>81</v>
      </c>
      <c r="AV496" s="12" t="s">
        <v>79</v>
      </c>
      <c r="AW496" s="12" t="s">
        <v>32</v>
      </c>
      <c r="AX496" s="12" t="s">
        <v>71</v>
      </c>
      <c r="AY496" s="147" t="s">
        <v>133</v>
      </c>
    </row>
    <row r="497" spans="2:65" s="12" customFormat="1" ht="11.25" x14ac:dyDescent="0.2">
      <c r="B497" s="145"/>
      <c r="D497" s="146" t="s">
        <v>144</v>
      </c>
      <c r="E497" s="147" t="s">
        <v>18</v>
      </c>
      <c r="F497" s="148" t="s">
        <v>181</v>
      </c>
      <c r="H497" s="147" t="s">
        <v>18</v>
      </c>
      <c r="I497" s="149"/>
      <c r="L497" s="145"/>
      <c r="M497" s="150"/>
      <c r="T497" s="151"/>
      <c r="AT497" s="147" t="s">
        <v>144</v>
      </c>
      <c r="AU497" s="147" t="s">
        <v>81</v>
      </c>
      <c r="AV497" s="12" t="s">
        <v>79</v>
      </c>
      <c r="AW497" s="12" t="s">
        <v>32</v>
      </c>
      <c r="AX497" s="12" t="s">
        <v>71</v>
      </c>
      <c r="AY497" s="147" t="s">
        <v>133</v>
      </c>
    </row>
    <row r="498" spans="2:65" s="13" customFormat="1" ht="11.25" x14ac:dyDescent="0.2">
      <c r="B498" s="152"/>
      <c r="D498" s="146" t="s">
        <v>144</v>
      </c>
      <c r="E498" s="153" t="s">
        <v>18</v>
      </c>
      <c r="F498" s="154" t="s">
        <v>429</v>
      </c>
      <c r="H498" s="155">
        <v>30</v>
      </c>
      <c r="I498" s="156"/>
      <c r="L498" s="152"/>
      <c r="M498" s="157"/>
      <c r="T498" s="158"/>
      <c r="AT498" s="153" t="s">
        <v>144</v>
      </c>
      <c r="AU498" s="153" t="s">
        <v>81</v>
      </c>
      <c r="AV498" s="13" t="s">
        <v>81</v>
      </c>
      <c r="AW498" s="13" t="s">
        <v>32</v>
      </c>
      <c r="AX498" s="13" t="s">
        <v>71</v>
      </c>
      <c r="AY498" s="153" t="s">
        <v>133</v>
      </c>
    </row>
    <row r="499" spans="2:65" s="12" customFormat="1" ht="11.25" x14ac:dyDescent="0.2">
      <c r="B499" s="145"/>
      <c r="D499" s="146" t="s">
        <v>144</v>
      </c>
      <c r="E499" s="147" t="s">
        <v>18</v>
      </c>
      <c r="F499" s="148" t="s">
        <v>515</v>
      </c>
      <c r="H499" s="147" t="s">
        <v>18</v>
      </c>
      <c r="I499" s="149"/>
      <c r="L499" s="145"/>
      <c r="M499" s="150"/>
      <c r="T499" s="151"/>
      <c r="AT499" s="147" t="s">
        <v>144</v>
      </c>
      <c r="AU499" s="147" t="s">
        <v>81</v>
      </c>
      <c r="AV499" s="12" t="s">
        <v>79</v>
      </c>
      <c r="AW499" s="12" t="s">
        <v>32</v>
      </c>
      <c r="AX499" s="12" t="s">
        <v>71</v>
      </c>
      <c r="AY499" s="147" t="s">
        <v>133</v>
      </c>
    </row>
    <row r="500" spans="2:65" s="13" customFormat="1" ht="11.25" x14ac:dyDescent="0.2">
      <c r="B500" s="152"/>
      <c r="D500" s="146" t="s">
        <v>144</v>
      </c>
      <c r="E500" s="153" t="s">
        <v>18</v>
      </c>
      <c r="F500" s="154" t="s">
        <v>81</v>
      </c>
      <c r="H500" s="155">
        <v>2</v>
      </c>
      <c r="I500" s="156"/>
      <c r="L500" s="152"/>
      <c r="M500" s="157"/>
      <c r="T500" s="158"/>
      <c r="AT500" s="153" t="s">
        <v>144</v>
      </c>
      <c r="AU500" s="153" t="s">
        <v>81</v>
      </c>
      <c r="AV500" s="13" t="s">
        <v>81</v>
      </c>
      <c r="AW500" s="13" t="s">
        <v>32</v>
      </c>
      <c r="AX500" s="13" t="s">
        <v>71</v>
      </c>
      <c r="AY500" s="153" t="s">
        <v>133</v>
      </c>
    </row>
    <row r="501" spans="2:65" s="14" customFormat="1" ht="11.25" x14ac:dyDescent="0.2">
      <c r="B501" s="159"/>
      <c r="D501" s="146" t="s">
        <v>144</v>
      </c>
      <c r="E501" s="160" t="s">
        <v>18</v>
      </c>
      <c r="F501" s="161" t="s">
        <v>147</v>
      </c>
      <c r="H501" s="162">
        <v>32</v>
      </c>
      <c r="I501" s="163"/>
      <c r="L501" s="159"/>
      <c r="M501" s="164"/>
      <c r="T501" s="165"/>
      <c r="AT501" s="160" t="s">
        <v>144</v>
      </c>
      <c r="AU501" s="160" t="s">
        <v>81</v>
      </c>
      <c r="AV501" s="14" t="s">
        <v>140</v>
      </c>
      <c r="AW501" s="14" t="s">
        <v>32</v>
      </c>
      <c r="AX501" s="14" t="s">
        <v>79</v>
      </c>
      <c r="AY501" s="160" t="s">
        <v>133</v>
      </c>
    </row>
    <row r="502" spans="2:65" s="1" customFormat="1" ht="37.9" customHeight="1" x14ac:dyDescent="0.2">
      <c r="B502" s="33"/>
      <c r="C502" s="128" t="s">
        <v>203</v>
      </c>
      <c r="D502" s="128" t="s">
        <v>135</v>
      </c>
      <c r="E502" s="129" t="s">
        <v>516</v>
      </c>
      <c r="F502" s="130" t="s">
        <v>517</v>
      </c>
      <c r="G502" s="131" t="s">
        <v>188</v>
      </c>
      <c r="H502" s="132">
        <v>60</v>
      </c>
      <c r="I502" s="133"/>
      <c r="J502" s="134">
        <f>ROUND(I502*H502,2)</f>
        <v>0</v>
      </c>
      <c r="K502" s="130" t="s">
        <v>139</v>
      </c>
      <c r="L502" s="33"/>
      <c r="M502" s="135" t="s">
        <v>18</v>
      </c>
      <c r="N502" s="136" t="s">
        <v>42</v>
      </c>
      <c r="P502" s="137">
        <f>O502*H502</f>
        <v>0</v>
      </c>
      <c r="Q502" s="137">
        <v>0</v>
      </c>
      <c r="R502" s="137">
        <f>Q502*H502</f>
        <v>0</v>
      </c>
      <c r="S502" s="137">
        <v>7.0000000000000001E-3</v>
      </c>
      <c r="T502" s="138">
        <f>S502*H502</f>
        <v>0.42</v>
      </c>
      <c r="AR502" s="139" t="s">
        <v>140</v>
      </c>
      <c r="AT502" s="139" t="s">
        <v>135</v>
      </c>
      <c r="AU502" s="139" t="s">
        <v>81</v>
      </c>
      <c r="AY502" s="18" t="s">
        <v>133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8" t="s">
        <v>79</v>
      </c>
      <c r="BK502" s="140">
        <f>ROUND(I502*H502,2)</f>
        <v>0</v>
      </c>
      <c r="BL502" s="18" t="s">
        <v>140</v>
      </c>
      <c r="BM502" s="139" t="s">
        <v>518</v>
      </c>
    </row>
    <row r="503" spans="2:65" s="1" customFormat="1" ht="11.25" x14ac:dyDescent="0.2">
      <c r="B503" s="33"/>
      <c r="D503" s="141" t="s">
        <v>142</v>
      </c>
      <c r="F503" s="142" t="s">
        <v>519</v>
      </c>
      <c r="I503" s="143"/>
      <c r="L503" s="33"/>
      <c r="M503" s="144"/>
      <c r="T503" s="54"/>
      <c r="AT503" s="18" t="s">
        <v>142</v>
      </c>
      <c r="AU503" s="18" t="s">
        <v>81</v>
      </c>
    </row>
    <row r="504" spans="2:65" s="12" customFormat="1" ht="11.25" x14ac:dyDescent="0.2">
      <c r="B504" s="145"/>
      <c r="D504" s="146" t="s">
        <v>144</v>
      </c>
      <c r="E504" s="147" t="s">
        <v>18</v>
      </c>
      <c r="F504" s="148" t="s">
        <v>173</v>
      </c>
      <c r="H504" s="147" t="s">
        <v>18</v>
      </c>
      <c r="I504" s="149"/>
      <c r="L504" s="145"/>
      <c r="M504" s="150"/>
      <c r="T504" s="151"/>
      <c r="AT504" s="147" t="s">
        <v>144</v>
      </c>
      <c r="AU504" s="147" t="s">
        <v>81</v>
      </c>
      <c r="AV504" s="12" t="s">
        <v>79</v>
      </c>
      <c r="AW504" s="12" t="s">
        <v>32</v>
      </c>
      <c r="AX504" s="12" t="s">
        <v>71</v>
      </c>
      <c r="AY504" s="147" t="s">
        <v>133</v>
      </c>
    </row>
    <row r="505" spans="2:65" s="13" customFormat="1" ht="11.25" x14ac:dyDescent="0.2">
      <c r="B505" s="152"/>
      <c r="D505" s="146" t="s">
        <v>144</v>
      </c>
      <c r="E505" s="153" t="s">
        <v>18</v>
      </c>
      <c r="F505" s="154" t="s">
        <v>520</v>
      </c>
      <c r="H505" s="155">
        <v>60</v>
      </c>
      <c r="I505" s="156"/>
      <c r="L505" s="152"/>
      <c r="M505" s="157"/>
      <c r="T505" s="158"/>
      <c r="AT505" s="153" t="s">
        <v>144</v>
      </c>
      <c r="AU505" s="153" t="s">
        <v>81</v>
      </c>
      <c r="AV505" s="13" t="s">
        <v>81</v>
      </c>
      <c r="AW505" s="13" t="s">
        <v>32</v>
      </c>
      <c r="AX505" s="13" t="s">
        <v>71</v>
      </c>
      <c r="AY505" s="153" t="s">
        <v>133</v>
      </c>
    </row>
    <row r="506" spans="2:65" s="14" customFormat="1" ht="11.25" x14ac:dyDescent="0.2">
      <c r="B506" s="159"/>
      <c r="D506" s="146" t="s">
        <v>144</v>
      </c>
      <c r="E506" s="160" t="s">
        <v>18</v>
      </c>
      <c r="F506" s="161" t="s">
        <v>147</v>
      </c>
      <c r="H506" s="162">
        <v>60</v>
      </c>
      <c r="I506" s="163"/>
      <c r="L506" s="159"/>
      <c r="M506" s="164"/>
      <c r="T506" s="165"/>
      <c r="AT506" s="160" t="s">
        <v>144</v>
      </c>
      <c r="AU506" s="160" t="s">
        <v>81</v>
      </c>
      <c r="AV506" s="14" t="s">
        <v>140</v>
      </c>
      <c r="AW506" s="14" t="s">
        <v>32</v>
      </c>
      <c r="AX506" s="14" t="s">
        <v>79</v>
      </c>
      <c r="AY506" s="160" t="s">
        <v>133</v>
      </c>
    </row>
    <row r="507" spans="2:65" s="1" customFormat="1" ht="37.9" customHeight="1" x14ac:dyDescent="0.2">
      <c r="B507" s="33"/>
      <c r="C507" s="128" t="s">
        <v>521</v>
      </c>
      <c r="D507" s="128" t="s">
        <v>135</v>
      </c>
      <c r="E507" s="129" t="s">
        <v>522</v>
      </c>
      <c r="F507" s="130" t="s">
        <v>523</v>
      </c>
      <c r="G507" s="131" t="s">
        <v>310</v>
      </c>
      <c r="H507" s="132">
        <v>2.1360000000000001</v>
      </c>
      <c r="I507" s="133"/>
      <c r="J507" s="134">
        <f>ROUND(I507*H507,2)</f>
        <v>0</v>
      </c>
      <c r="K507" s="130" t="s">
        <v>139</v>
      </c>
      <c r="L507" s="33"/>
      <c r="M507" s="135" t="s">
        <v>18</v>
      </c>
      <c r="N507" s="136" t="s">
        <v>42</v>
      </c>
      <c r="P507" s="137">
        <f>O507*H507</f>
        <v>0</v>
      </c>
      <c r="Q507" s="137">
        <v>0</v>
      </c>
      <c r="R507" s="137">
        <f>Q507*H507</f>
        <v>0</v>
      </c>
      <c r="S507" s="137">
        <v>2.2000000000000002</v>
      </c>
      <c r="T507" s="138">
        <f>S507*H507</f>
        <v>4.6992000000000003</v>
      </c>
      <c r="AR507" s="139" t="s">
        <v>140</v>
      </c>
      <c r="AT507" s="139" t="s">
        <v>135</v>
      </c>
      <c r="AU507" s="139" t="s">
        <v>81</v>
      </c>
      <c r="AY507" s="18" t="s">
        <v>133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79</v>
      </c>
      <c r="BK507" s="140">
        <f>ROUND(I507*H507,2)</f>
        <v>0</v>
      </c>
      <c r="BL507" s="18" t="s">
        <v>140</v>
      </c>
      <c r="BM507" s="139" t="s">
        <v>524</v>
      </c>
    </row>
    <row r="508" spans="2:65" s="1" customFormat="1" ht="11.25" x14ac:dyDescent="0.2">
      <c r="B508" s="33"/>
      <c r="D508" s="141" t="s">
        <v>142</v>
      </c>
      <c r="F508" s="142" t="s">
        <v>525</v>
      </c>
      <c r="I508" s="143"/>
      <c r="L508" s="33"/>
      <c r="M508" s="144"/>
      <c r="T508" s="54"/>
      <c r="AT508" s="18" t="s">
        <v>142</v>
      </c>
      <c r="AU508" s="18" t="s">
        <v>81</v>
      </c>
    </row>
    <row r="509" spans="2:65" s="12" customFormat="1" ht="11.25" x14ac:dyDescent="0.2">
      <c r="B509" s="145"/>
      <c r="D509" s="146" t="s">
        <v>144</v>
      </c>
      <c r="E509" s="147" t="s">
        <v>18</v>
      </c>
      <c r="F509" s="148" t="s">
        <v>83</v>
      </c>
      <c r="H509" s="147" t="s">
        <v>18</v>
      </c>
      <c r="I509" s="149"/>
      <c r="L509" s="145"/>
      <c r="M509" s="150"/>
      <c r="T509" s="151"/>
      <c r="AT509" s="147" t="s">
        <v>144</v>
      </c>
      <c r="AU509" s="147" t="s">
        <v>81</v>
      </c>
      <c r="AV509" s="12" t="s">
        <v>79</v>
      </c>
      <c r="AW509" s="12" t="s">
        <v>32</v>
      </c>
      <c r="AX509" s="12" t="s">
        <v>71</v>
      </c>
      <c r="AY509" s="147" t="s">
        <v>133</v>
      </c>
    </row>
    <row r="510" spans="2:65" s="12" customFormat="1" ht="11.25" x14ac:dyDescent="0.2">
      <c r="B510" s="145"/>
      <c r="D510" s="146" t="s">
        <v>144</v>
      </c>
      <c r="E510" s="147" t="s">
        <v>18</v>
      </c>
      <c r="F510" s="148" t="s">
        <v>526</v>
      </c>
      <c r="H510" s="147" t="s">
        <v>18</v>
      </c>
      <c r="I510" s="149"/>
      <c r="L510" s="145"/>
      <c r="M510" s="150"/>
      <c r="T510" s="151"/>
      <c r="AT510" s="147" t="s">
        <v>144</v>
      </c>
      <c r="AU510" s="147" t="s">
        <v>81</v>
      </c>
      <c r="AV510" s="12" t="s">
        <v>79</v>
      </c>
      <c r="AW510" s="12" t="s">
        <v>32</v>
      </c>
      <c r="AX510" s="12" t="s">
        <v>71</v>
      </c>
      <c r="AY510" s="147" t="s">
        <v>133</v>
      </c>
    </row>
    <row r="511" spans="2:65" s="12" customFormat="1" ht="11.25" x14ac:dyDescent="0.2">
      <c r="B511" s="145"/>
      <c r="D511" s="146" t="s">
        <v>144</v>
      </c>
      <c r="E511" s="147" t="s">
        <v>18</v>
      </c>
      <c r="F511" s="148" t="s">
        <v>527</v>
      </c>
      <c r="H511" s="147" t="s">
        <v>18</v>
      </c>
      <c r="I511" s="149"/>
      <c r="L511" s="145"/>
      <c r="M511" s="150"/>
      <c r="T511" s="151"/>
      <c r="AT511" s="147" t="s">
        <v>144</v>
      </c>
      <c r="AU511" s="147" t="s">
        <v>81</v>
      </c>
      <c r="AV511" s="12" t="s">
        <v>79</v>
      </c>
      <c r="AW511" s="12" t="s">
        <v>32</v>
      </c>
      <c r="AX511" s="12" t="s">
        <v>71</v>
      </c>
      <c r="AY511" s="147" t="s">
        <v>133</v>
      </c>
    </row>
    <row r="512" spans="2:65" s="13" customFormat="1" ht="11.25" x14ac:dyDescent="0.2">
      <c r="B512" s="152"/>
      <c r="D512" s="146" t="s">
        <v>144</v>
      </c>
      <c r="E512" s="153" t="s">
        <v>18</v>
      </c>
      <c r="F512" s="154" t="s">
        <v>528</v>
      </c>
      <c r="H512" s="155">
        <v>0.72</v>
      </c>
      <c r="I512" s="156"/>
      <c r="L512" s="152"/>
      <c r="M512" s="157"/>
      <c r="T512" s="158"/>
      <c r="AT512" s="153" t="s">
        <v>144</v>
      </c>
      <c r="AU512" s="153" t="s">
        <v>81</v>
      </c>
      <c r="AV512" s="13" t="s">
        <v>81</v>
      </c>
      <c r="AW512" s="13" t="s">
        <v>32</v>
      </c>
      <c r="AX512" s="13" t="s">
        <v>71</v>
      </c>
      <c r="AY512" s="153" t="s">
        <v>133</v>
      </c>
    </row>
    <row r="513" spans="2:51" s="12" customFormat="1" ht="11.25" x14ac:dyDescent="0.2">
      <c r="B513" s="145"/>
      <c r="D513" s="146" t="s">
        <v>144</v>
      </c>
      <c r="E513" s="147" t="s">
        <v>18</v>
      </c>
      <c r="F513" s="148" t="s">
        <v>370</v>
      </c>
      <c r="H513" s="147" t="s">
        <v>18</v>
      </c>
      <c r="I513" s="149"/>
      <c r="L513" s="145"/>
      <c r="M513" s="150"/>
      <c r="T513" s="151"/>
      <c r="AT513" s="147" t="s">
        <v>144</v>
      </c>
      <c r="AU513" s="147" t="s">
        <v>81</v>
      </c>
      <c r="AV513" s="12" t="s">
        <v>79</v>
      </c>
      <c r="AW513" s="12" t="s">
        <v>32</v>
      </c>
      <c r="AX513" s="12" t="s">
        <v>71</v>
      </c>
      <c r="AY513" s="147" t="s">
        <v>133</v>
      </c>
    </row>
    <row r="514" spans="2:51" s="13" customFormat="1" ht="11.25" x14ac:dyDescent="0.2">
      <c r="B514" s="152"/>
      <c r="D514" s="146" t="s">
        <v>144</v>
      </c>
      <c r="E514" s="153" t="s">
        <v>18</v>
      </c>
      <c r="F514" s="154" t="s">
        <v>529</v>
      </c>
      <c r="H514" s="155">
        <v>0.36</v>
      </c>
      <c r="I514" s="156"/>
      <c r="L514" s="152"/>
      <c r="M514" s="157"/>
      <c r="T514" s="158"/>
      <c r="AT514" s="153" t="s">
        <v>144</v>
      </c>
      <c r="AU514" s="153" t="s">
        <v>81</v>
      </c>
      <c r="AV514" s="13" t="s">
        <v>81</v>
      </c>
      <c r="AW514" s="13" t="s">
        <v>32</v>
      </c>
      <c r="AX514" s="13" t="s">
        <v>71</v>
      </c>
      <c r="AY514" s="153" t="s">
        <v>133</v>
      </c>
    </row>
    <row r="515" spans="2:51" s="12" customFormat="1" ht="11.25" x14ac:dyDescent="0.2">
      <c r="B515" s="145"/>
      <c r="D515" s="146" t="s">
        <v>144</v>
      </c>
      <c r="E515" s="147" t="s">
        <v>18</v>
      </c>
      <c r="F515" s="148" t="s">
        <v>247</v>
      </c>
      <c r="H515" s="147" t="s">
        <v>18</v>
      </c>
      <c r="I515" s="149"/>
      <c r="L515" s="145"/>
      <c r="M515" s="150"/>
      <c r="T515" s="151"/>
      <c r="AT515" s="147" t="s">
        <v>144</v>
      </c>
      <c r="AU515" s="147" t="s">
        <v>81</v>
      </c>
      <c r="AV515" s="12" t="s">
        <v>79</v>
      </c>
      <c r="AW515" s="12" t="s">
        <v>32</v>
      </c>
      <c r="AX515" s="12" t="s">
        <v>71</v>
      </c>
      <c r="AY515" s="147" t="s">
        <v>133</v>
      </c>
    </row>
    <row r="516" spans="2:51" s="13" customFormat="1" ht="11.25" x14ac:dyDescent="0.2">
      <c r="B516" s="152"/>
      <c r="D516" s="146" t="s">
        <v>144</v>
      </c>
      <c r="E516" s="153" t="s">
        <v>18</v>
      </c>
      <c r="F516" s="154" t="s">
        <v>530</v>
      </c>
      <c r="H516" s="155">
        <v>1.44</v>
      </c>
      <c r="I516" s="156"/>
      <c r="L516" s="152"/>
      <c r="M516" s="157"/>
      <c r="T516" s="158"/>
      <c r="AT516" s="153" t="s">
        <v>144</v>
      </c>
      <c r="AU516" s="153" t="s">
        <v>81</v>
      </c>
      <c r="AV516" s="13" t="s">
        <v>81</v>
      </c>
      <c r="AW516" s="13" t="s">
        <v>32</v>
      </c>
      <c r="AX516" s="13" t="s">
        <v>71</v>
      </c>
      <c r="AY516" s="153" t="s">
        <v>133</v>
      </c>
    </row>
    <row r="517" spans="2:51" s="12" customFormat="1" ht="11.25" x14ac:dyDescent="0.2">
      <c r="B517" s="145"/>
      <c r="D517" s="146" t="s">
        <v>144</v>
      </c>
      <c r="E517" s="147" t="s">
        <v>18</v>
      </c>
      <c r="F517" s="148" t="s">
        <v>389</v>
      </c>
      <c r="H517" s="147" t="s">
        <v>18</v>
      </c>
      <c r="I517" s="149"/>
      <c r="L517" s="145"/>
      <c r="M517" s="150"/>
      <c r="T517" s="151"/>
      <c r="AT517" s="147" t="s">
        <v>144</v>
      </c>
      <c r="AU517" s="147" t="s">
        <v>81</v>
      </c>
      <c r="AV517" s="12" t="s">
        <v>79</v>
      </c>
      <c r="AW517" s="12" t="s">
        <v>32</v>
      </c>
      <c r="AX517" s="12" t="s">
        <v>71</v>
      </c>
      <c r="AY517" s="147" t="s">
        <v>133</v>
      </c>
    </row>
    <row r="518" spans="2:51" s="13" customFormat="1" ht="11.25" x14ac:dyDescent="0.2">
      <c r="B518" s="152"/>
      <c r="D518" s="146" t="s">
        <v>144</v>
      </c>
      <c r="E518" s="153" t="s">
        <v>18</v>
      </c>
      <c r="F518" s="154" t="s">
        <v>531</v>
      </c>
      <c r="H518" s="155">
        <v>1.08</v>
      </c>
      <c r="I518" s="156"/>
      <c r="L518" s="152"/>
      <c r="M518" s="157"/>
      <c r="T518" s="158"/>
      <c r="AT518" s="153" t="s">
        <v>144</v>
      </c>
      <c r="AU518" s="153" t="s">
        <v>81</v>
      </c>
      <c r="AV518" s="13" t="s">
        <v>81</v>
      </c>
      <c r="AW518" s="13" t="s">
        <v>32</v>
      </c>
      <c r="AX518" s="13" t="s">
        <v>71</v>
      </c>
      <c r="AY518" s="153" t="s">
        <v>133</v>
      </c>
    </row>
    <row r="519" spans="2:51" s="12" customFormat="1" ht="11.25" x14ac:dyDescent="0.2">
      <c r="B519" s="145"/>
      <c r="D519" s="146" t="s">
        <v>144</v>
      </c>
      <c r="E519" s="147" t="s">
        <v>18</v>
      </c>
      <c r="F519" s="148" t="s">
        <v>387</v>
      </c>
      <c r="H519" s="147" t="s">
        <v>18</v>
      </c>
      <c r="I519" s="149"/>
      <c r="L519" s="145"/>
      <c r="M519" s="150"/>
      <c r="T519" s="151"/>
      <c r="AT519" s="147" t="s">
        <v>144</v>
      </c>
      <c r="AU519" s="147" t="s">
        <v>81</v>
      </c>
      <c r="AV519" s="12" t="s">
        <v>79</v>
      </c>
      <c r="AW519" s="12" t="s">
        <v>32</v>
      </c>
      <c r="AX519" s="12" t="s">
        <v>71</v>
      </c>
      <c r="AY519" s="147" t="s">
        <v>133</v>
      </c>
    </row>
    <row r="520" spans="2:51" s="13" customFormat="1" ht="11.25" x14ac:dyDescent="0.2">
      <c r="B520" s="152"/>
      <c r="D520" s="146" t="s">
        <v>144</v>
      </c>
      <c r="E520" s="153" t="s">
        <v>18</v>
      </c>
      <c r="F520" s="154" t="s">
        <v>529</v>
      </c>
      <c r="H520" s="155">
        <v>0.36</v>
      </c>
      <c r="I520" s="156"/>
      <c r="L520" s="152"/>
      <c r="M520" s="157"/>
      <c r="T520" s="158"/>
      <c r="AT520" s="153" t="s">
        <v>144</v>
      </c>
      <c r="AU520" s="153" t="s">
        <v>81</v>
      </c>
      <c r="AV520" s="13" t="s">
        <v>81</v>
      </c>
      <c r="AW520" s="13" t="s">
        <v>32</v>
      </c>
      <c r="AX520" s="13" t="s">
        <v>71</v>
      </c>
      <c r="AY520" s="153" t="s">
        <v>133</v>
      </c>
    </row>
    <row r="521" spans="2:51" s="12" customFormat="1" ht="11.25" x14ac:dyDescent="0.2">
      <c r="B521" s="145"/>
      <c r="D521" s="146" t="s">
        <v>144</v>
      </c>
      <c r="E521" s="147" t="s">
        <v>18</v>
      </c>
      <c r="F521" s="148" t="s">
        <v>532</v>
      </c>
      <c r="H521" s="147" t="s">
        <v>18</v>
      </c>
      <c r="I521" s="149"/>
      <c r="L521" s="145"/>
      <c r="M521" s="150"/>
      <c r="T521" s="151"/>
      <c r="AT521" s="147" t="s">
        <v>144</v>
      </c>
      <c r="AU521" s="147" t="s">
        <v>81</v>
      </c>
      <c r="AV521" s="12" t="s">
        <v>79</v>
      </c>
      <c r="AW521" s="12" t="s">
        <v>32</v>
      </c>
      <c r="AX521" s="12" t="s">
        <v>71</v>
      </c>
      <c r="AY521" s="147" t="s">
        <v>133</v>
      </c>
    </row>
    <row r="522" spans="2:51" s="13" customFormat="1" ht="11.25" x14ac:dyDescent="0.2">
      <c r="B522" s="152"/>
      <c r="D522" s="146" t="s">
        <v>144</v>
      </c>
      <c r="E522" s="153" t="s">
        <v>18</v>
      </c>
      <c r="F522" s="154" t="s">
        <v>528</v>
      </c>
      <c r="H522" s="155">
        <v>0.72</v>
      </c>
      <c r="I522" s="156"/>
      <c r="L522" s="152"/>
      <c r="M522" s="157"/>
      <c r="T522" s="158"/>
      <c r="AT522" s="153" t="s">
        <v>144</v>
      </c>
      <c r="AU522" s="153" t="s">
        <v>81</v>
      </c>
      <c r="AV522" s="13" t="s">
        <v>81</v>
      </c>
      <c r="AW522" s="13" t="s">
        <v>32</v>
      </c>
      <c r="AX522" s="13" t="s">
        <v>71</v>
      </c>
      <c r="AY522" s="153" t="s">
        <v>133</v>
      </c>
    </row>
    <row r="523" spans="2:51" s="12" customFormat="1" ht="11.25" x14ac:dyDescent="0.2">
      <c r="B523" s="145"/>
      <c r="D523" s="146" t="s">
        <v>144</v>
      </c>
      <c r="E523" s="147" t="s">
        <v>18</v>
      </c>
      <c r="F523" s="148" t="s">
        <v>244</v>
      </c>
      <c r="H523" s="147" t="s">
        <v>18</v>
      </c>
      <c r="I523" s="149"/>
      <c r="L523" s="145"/>
      <c r="M523" s="150"/>
      <c r="T523" s="151"/>
      <c r="AT523" s="147" t="s">
        <v>144</v>
      </c>
      <c r="AU523" s="147" t="s">
        <v>81</v>
      </c>
      <c r="AV523" s="12" t="s">
        <v>79</v>
      </c>
      <c r="AW523" s="12" t="s">
        <v>32</v>
      </c>
      <c r="AX523" s="12" t="s">
        <v>71</v>
      </c>
      <c r="AY523" s="147" t="s">
        <v>133</v>
      </c>
    </row>
    <row r="524" spans="2:51" s="13" customFormat="1" ht="11.25" x14ac:dyDescent="0.2">
      <c r="B524" s="152"/>
      <c r="D524" s="146" t="s">
        <v>144</v>
      </c>
      <c r="E524" s="153" t="s">
        <v>18</v>
      </c>
      <c r="F524" s="154" t="s">
        <v>528</v>
      </c>
      <c r="H524" s="155">
        <v>0.72</v>
      </c>
      <c r="I524" s="156"/>
      <c r="L524" s="152"/>
      <c r="M524" s="157"/>
      <c r="T524" s="158"/>
      <c r="AT524" s="153" t="s">
        <v>144</v>
      </c>
      <c r="AU524" s="153" t="s">
        <v>81</v>
      </c>
      <c r="AV524" s="13" t="s">
        <v>81</v>
      </c>
      <c r="AW524" s="13" t="s">
        <v>32</v>
      </c>
      <c r="AX524" s="13" t="s">
        <v>71</v>
      </c>
      <c r="AY524" s="153" t="s">
        <v>133</v>
      </c>
    </row>
    <row r="525" spans="2:51" s="12" customFormat="1" ht="11.25" x14ac:dyDescent="0.2">
      <c r="B525" s="145"/>
      <c r="D525" s="146" t="s">
        <v>144</v>
      </c>
      <c r="E525" s="147" t="s">
        <v>18</v>
      </c>
      <c r="F525" s="148" t="s">
        <v>242</v>
      </c>
      <c r="H525" s="147" t="s">
        <v>18</v>
      </c>
      <c r="I525" s="149"/>
      <c r="L525" s="145"/>
      <c r="M525" s="150"/>
      <c r="T525" s="151"/>
      <c r="AT525" s="147" t="s">
        <v>144</v>
      </c>
      <c r="AU525" s="147" t="s">
        <v>81</v>
      </c>
      <c r="AV525" s="12" t="s">
        <v>79</v>
      </c>
      <c r="AW525" s="12" t="s">
        <v>32</v>
      </c>
      <c r="AX525" s="12" t="s">
        <v>71</v>
      </c>
      <c r="AY525" s="147" t="s">
        <v>133</v>
      </c>
    </row>
    <row r="526" spans="2:51" s="13" customFormat="1" ht="11.25" x14ac:dyDescent="0.2">
      <c r="B526" s="152"/>
      <c r="D526" s="146" t="s">
        <v>144</v>
      </c>
      <c r="E526" s="153" t="s">
        <v>18</v>
      </c>
      <c r="F526" s="154" t="s">
        <v>528</v>
      </c>
      <c r="H526" s="155">
        <v>0.72</v>
      </c>
      <c r="I526" s="156"/>
      <c r="L526" s="152"/>
      <c r="M526" s="157"/>
      <c r="T526" s="158"/>
      <c r="AT526" s="153" t="s">
        <v>144</v>
      </c>
      <c r="AU526" s="153" t="s">
        <v>81</v>
      </c>
      <c r="AV526" s="13" t="s">
        <v>81</v>
      </c>
      <c r="AW526" s="13" t="s">
        <v>32</v>
      </c>
      <c r="AX526" s="13" t="s">
        <v>71</v>
      </c>
      <c r="AY526" s="153" t="s">
        <v>133</v>
      </c>
    </row>
    <row r="527" spans="2:51" s="12" customFormat="1" ht="11.25" x14ac:dyDescent="0.2">
      <c r="B527" s="145"/>
      <c r="D527" s="146" t="s">
        <v>144</v>
      </c>
      <c r="E527" s="147" t="s">
        <v>18</v>
      </c>
      <c r="F527" s="148" t="s">
        <v>533</v>
      </c>
      <c r="H527" s="147" t="s">
        <v>18</v>
      </c>
      <c r="I527" s="149"/>
      <c r="L527" s="145"/>
      <c r="M527" s="150"/>
      <c r="T527" s="151"/>
      <c r="AT527" s="147" t="s">
        <v>144</v>
      </c>
      <c r="AU527" s="147" t="s">
        <v>81</v>
      </c>
      <c r="AV527" s="12" t="s">
        <v>79</v>
      </c>
      <c r="AW527" s="12" t="s">
        <v>32</v>
      </c>
      <c r="AX527" s="12" t="s">
        <v>71</v>
      </c>
      <c r="AY527" s="147" t="s">
        <v>133</v>
      </c>
    </row>
    <row r="528" spans="2:51" s="13" customFormat="1" ht="11.25" x14ac:dyDescent="0.2">
      <c r="B528" s="152"/>
      <c r="D528" s="146" t="s">
        <v>144</v>
      </c>
      <c r="E528" s="153" t="s">
        <v>18</v>
      </c>
      <c r="F528" s="154" t="s">
        <v>531</v>
      </c>
      <c r="H528" s="155">
        <v>1.08</v>
      </c>
      <c r="I528" s="156"/>
      <c r="L528" s="152"/>
      <c r="M528" s="157"/>
      <c r="T528" s="158"/>
      <c r="AT528" s="153" t="s">
        <v>144</v>
      </c>
      <c r="AU528" s="153" t="s">
        <v>81</v>
      </c>
      <c r="AV528" s="13" t="s">
        <v>81</v>
      </c>
      <c r="AW528" s="13" t="s">
        <v>32</v>
      </c>
      <c r="AX528" s="13" t="s">
        <v>71</v>
      </c>
      <c r="AY528" s="153" t="s">
        <v>133</v>
      </c>
    </row>
    <row r="529" spans="2:51" s="12" customFormat="1" ht="11.25" x14ac:dyDescent="0.2">
      <c r="B529" s="145"/>
      <c r="D529" s="146" t="s">
        <v>144</v>
      </c>
      <c r="E529" s="147" t="s">
        <v>18</v>
      </c>
      <c r="F529" s="148" t="s">
        <v>534</v>
      </c>
      <c r="H529" s="147" t="s">
        <v>18</v>
      </c>
      <c r="I529" s="149"/>
      <c r="L529" s="145"/>
      <c r="M529" s="150"/>
      <c r="T529" s="151"/>
      <c r="AT529" s="147" t="s">
        <v>144</v>
      </c>
      <c r="AU529" s="147" t="s">
        <v>81</v>
      </c>
      <c r="AV529" s="12" t="s">
        <v>79</v>
      </c>
      <c r="AW529" s="12" t="s">
        <v>32</v>
      </c>
      <c r="AX529" s="12" t="s">
        <v>71</v>
      </c>
      <c r="AY529" s="147" t="s">
        <v>133</v>
      </c>
    </row>
    <row r="530" spans="2:51" s="13" customFormat="1" ht="11.25" x14ac:dyDescent="0.2">
      <c r="B530" s="152"/>
      <c r="D530" s="146" t="s">
        <v>144</v>
      </c>
      <c r="E530" s="153" t="s">
        <v>18</v>
      </c>
      <c r="F530" s="154" t="s">
        <v>528</v>
      </c>
      <c r="H530" s="155">
        <v>0.72</v>
      </c>
      <c r="I530" s="156"/>
      <c r="L530" s="152"/>
      <c r="M530" s="157"/>
      <c r="T530" s="158"/>
      <c r="AT530" s="153" t="s">
        <v>144</v>
      </c>
      <c r="AU530" s="153" t="s">
        <v>81</v>
      </c>
      <c r="AV530" s="13" t="s">
        <v>81</v>
      </c>
      <c r="AW530" s="13" t="s">
        <v>32</v>
      </c>
      <c r="AX530" s="13" t="s">
        <v>71</v>
      </c>
      <c r="AY530" s="153" t="s">
        <v>133</v>
      </c>
    </row>
    <row r="531" spans="2:51" s="12" customFormat="1" ht="11.25" x14ac:dyDescent="0.2">
      <c r="B531" s="145"/>
      <c r="D531" s="146" t="s">
        <v>144</v>
      </c>
      <c r="E531" s="147" t="s">
        <v>18</v>
      </c>
      <c r="F531" s="148" t="s">
        <v>368</v>
      </c>
      <c r="H531" s="147" t="s">
        <v>18</v>
      </c>
      <c r="I531" s="149"/>
      <c r="L531" s="145"/>
      <c r="M531" s="150"/>
      <c r="T531" s="151"/>
      <c r="AT531" s="147" t="s">
        <v>144</v>
      </c>
      <c r="AU531" s="147" t="s">
        <v>81</v>
      </c>
      <c r="AV531" s="12" t="s">
        <v>79</v>
      </c>
      <c r="AW531" s="12" t="s">
        <v>32</v>
      </c>
      <c r="AX531" s="12" t="s">
        <v>71</v>
      </c>
      <c r="AY531" s="147" t="s">
        <v>133</v>
      </c>
    </row>
    <row r="532" spans="2:51" s="13" customFormat="1" ht="11.25" x14ac:dyDescent="0.2">
      <c r="B532" s="152"/>
      <c r="D532" s="146" t="s">
        <v>144</v>
      </c>
      <c r="E532" s="153" t="s">
        <v>18</v>
      </c>
      <c r="F532" s="154" t="s">
        <v>528</v>
      </c>
      <c r="H532" s="155">
        <v>0.72</v>
      </c>
      <c r="I532" s="156"/>
      <c r="L532" s="152"/>
      <c r="M532" s="157"/>
      <c r="T532" s="158"/>
      <c r="AT532" s="153" t="s">
        <v>144</v>
      </c>
      <c r="AU532" s="153" t="s">
        <v>81</v>
      </c>
      <c r="AV532" s="13" t="s">
        <v>81</v>
      </c>
      <c r="AW532" s="13" t="s">
        <v>32</v>
      </c>
      <c r="AX532" s="13" t="s">
        <v>71</v>
      </c>
      <c r="AY532" s="153" t="s">
        <v>133</v>
      </c>
    </row>
    <row r="533" spans="2:51" s="12" customFormat="1" ht="11.25" x14ac:dyDescent="0.2">
      <c r="B533" s="145"/>
      <c r="D533" s="146" t="s">
        <v>144</v>
      </c>
      <c r="E533" s="147" t="s">
        <v>18</v>
      </c>
      <c r="F533" s="148" t="s">
        <v>370</v>
      </c>
      <c r="H533" s="147" t="s">
        <v>18</v>
      </c>
      <c r="I533" s="149"/>
      <c r="L533" s="145"/>
      <c r="M533" s="150"/>
      <c r="T533" s="151"/>
      <c r="AT533" s="147" t="s">
        <v>144</v>
      </c>
      <c r="AU533" s="147" t="s">
        <v>81</v>
      </c>
      <c r="AV533" s="12" t="s">
        <v>79</v>
      </c>
      <c r="AW533" s="12" t="s">
        <v>32</v>
      </c>
      <c r="AX533" s="12" t="s">
        <v>71</v>
      </c>
      <c r="AY533" s="147" t="s">
        <v>133</v>
      </c>
    </row>
    <row r="534" spans="2:51" s="13" customFormat="1" ht="11.25" x14ac:dyDescent="0.2">
      <c r="B534" s="152"/>
      <c r="D534" s="146" t="s">
        <v>144</v>
      </c>
      <c r="E534" s="153" t="s">
        <v>18</v>
      </c>
      <c r="F534" s="154" t="s">
        <v>528</v>
      </c>
      <c r="H534" s="155">
        <v>0.72</v>
      </c>
      <c r="I534" s="156"/>
      <c r="L534" s="152"/>
      <c r="M534" s="157"/>
      <c r="T534" s="158"/>
      <c r="AT534" s="153" t="s">
        <v>144</v>
      </c>
      <c r="AU534" s="153" t="s">
        <v>81</v>
      </c>
      <c r="AV534" s="13" t="s">
        <v>81</v>
      </c>
      <c r="AW534" s="13" t="s">
        <v>32</v>
      </c>
      <c r="AX534" s="13" t="s">
        <v>71</v>
      </c>
      <c r="AY534" s="153" t="s">
        <v>133</v>
      </c>
    </row>
    <row r="535" spans="2:51" s="12" customFormat="1" ht="11.25" x14ac:dyDescent="0.2">
      <c r="B535" s="145"/>
      <c r="D535" s="146" t="s">
        <v>144</v>
      </c>
      <c r="E535" s="147" t="s">
        <v>18</v>
      </c>
      <c r="F535" s="148" t="s">
        <v>239</v>
      </c>
      <c r="H535" s="147" t="s">
        <v>18</v>
      </c>
      <c r="I535" s="149"/>
      <c r="L535" s="145"/>
      <c r="M535" s="150"/>
      <c r="T535" s="151"/>
      <c r="AT535" s="147" t="s">
        <v>144</v>
      </c>
      <c r="AU535" s="147" t="s">
        <v>81</v>
      </c>
      <c r="AV535" s="12" t="s">
        <v>79</v>
      </c>
      <c r="AW535" s="12" t="s">
        <v>32</v>
      </c>
      <c r="AX535" s="12" t="s">
        <v>71</v>
      </c>
      <c r="AY535" s="147" t="s">
        <v>133</v>
      </c>
    </row>
    <row r="536" spans="2:51" s="12" customFormat="1" ht="11.25" x14ac:dyDescent="0.2">
      <c r="B536" s="145"/>
      <c r="D536" s="146" t="s">
        <v>144</v>
      </c>
      <c r="E536" s="147" t="s">
        <v>18</v>
      </c>
      <c r="F536" s="148" t="s">
        <v>437</v>
      </c>
      <c r="H536" s="147" t="s">
        <v>18</v>
      </c>
      <c r="I536" s="149"/>
      <c r="L536" s="145"/>
      <c r="M536" s="150"/>
      <c r="T536" s="151"/>
      <c r="AT536" s="147" t="s">
        <v>144</v>
      </c>
      <c r="AU536" s="147" t="s">
        <v>81</v>
      </c>
      <c r="AV536" s="12" t="s">
        <v>79</v>
      </c>
      <c r="AW536" s="12" t="s">
        <v>32</v>
      </c>
      <c r="AX536" s="12" t="s">
        <v>71</v>
      </c>
      <c r="AY536" s="147" t="s">
        <v>133</v>
      </c>
    </row>
    <row r="537" spans="2:51" s="13" customFormat="1" ht="11.25" x14ac:dyDescent="0.2">
      <c r="B537" s="152"/>
      <c r="D537" s="146" t="s">
        <v>144</v>
      </c>
      <c r="E537" s="153" t="s">
        <v>18</v>
      </c>
      <c r="F537" s="154" t="s">
        <v>528</v>
      </c>
      <c r="H537" s="155">
        <v>0.72</v>
      </c>
      <c r="I537" s="156"/>
      <c r="L537" s="152"/>
      <c r="M537" s="157"/>
      <c r="T537" s="158"/>
      <c r="AT537" s="153" t="s">
        <v>144</v>
      </c>
      <c r="AU537" s="153" t="s">
        <v>81</v>
      </c>
      <c r="AV537" s="13" t="s">
        <v>81</v>
      </c>
      <c r="AW537" s="13" t="s">
        <v>32</v>
      </c>
      <c r="AX537" s="13" t="s">
        <v>71</v>
      </c>
      <c r="AY537" s="153" t="s">
        <v>133</v>
      </c>
    </row>
    <row r="538" spans="2:51" s="12" customFormat="1" ht="11.25" x14ac:dyDescent="0.2">
      <c r="B538" s="145"/>
      <c r="D538" s="146" t="s">
        <v>144</v>
      </c>
      <c r="E538" s="147" t="s">
        <v>18</v>
      </c>
      <c r="F538" s="148" t="s">
        <v>535</v>
      </c>
      <c r="H538" s="147" t="s">
        <v>18</v>
      </c>
      <c r="I538" s="149"/>
      <c r="L538" s="145"/>
      <c r="M538" s="150"/>
      <c r="T538" s="151"/>
      <c r="AT538" s="147" t="s">
        <v>144</v>
      </c>
      <c r="AU538" s="147" t="s">
        <v>81</v>
      </c>
      <c r="AV538" s="12" t="s">
        <v>79</v>
      </c>
      <c r="AW538" s="12" t="s">
        <v>32</v>
      </c>
      <c r="AX538" s="12" t="s">
        <v>71</v>
      </c>
      <c r="AY538" s="147" t="s">
        <v>133</v>
      </c>
    </row>
    <row r="539" spans="2:51" s="13" customFormat="1" ht="11.25" x14ac:dyDescent="0.2">
      <c r="B539" s="152"/>
      <c r="D539" s="146" t="s">
        <v>144</v>
      </c>
      <c r="E539" s="153" t="s">
        <v>18</v>
      </c>
      <c r="F539" s="154" t="s">
        <v>536</v>
      </c>
      <c r="H539" s="155">
        <v>0.16</v>
      </c>
      <c r="I539" s="156"/>
      <c r="L539" s="152"/>
      <c r="M539" s="157"/>
      <c r="T539" s="158"/>
      <c r="AT539" s="153" t="s">
        <v>144</v>
      </c>
      <c r="AU539" s="153" t="s">
        <v>81</v>
      </c>
      <c r="AV539" s="13" t="s">
        <v>81</v>
      </c>
      <c r="AW539" s="13" t="s">
        <v>32</v>
      </c>
      <c r="AX539" s="13" t="s">
        <v>71</v>
      </c>
      <c r="AY539" s="153" t="s">
        <v>133</v>
      </c>
    </row>
    <row r="540" spans="2:51" s="12" customFormat="1" ht="11.25" x14ac:dyDescent="0.2">
      <c r="B540" s="145"/>
      <c r="D540" s="146" t="s">
        <v>144</v>
      </c>
      <c r="E540" s="147" t="s">
        <v>18</v>
      </c>
      <c r="F540" s="148" t="s">
        <v>428</v>
      </c>
      <c r="H540" s="147" t="s">
        <v>18</v>
      </c>
      <c r="I540" s="149"/>
      <c r="L540" s="145"/>
      <c r="M540" s="150"/>
      <c r="T540" s="151"/>
      <c r="AT540" s="147" t="s">
        <v>144</v>
      </c>
      <c r="AU540" s="147" t="s">
        <v>81</v>
      </c>
      <c r="AV540" s="12" t="s">
        <v>79</v>
      </c>
      <c r="AW540" s="12" t="s">
        <v>32</v>
      </c>
      <c r="AX540" s="12" t="s">
        <v>71</v>
      </c>
      <c r="AY540" s="147" t="s">
        <v>133</v>
      </c>
    </row>
    <row r="541" spans="2:51" s="13" customFormat="1" ht="11.25" x14ac:dyDescent="0.2">
      <c r="B541" s="152"/>
      <c r="D541" s="146" t="s">
        <v>144</v>
      </c>
      <c r="E541" s="153" t="s">
        <v>18</v>
      </c>
      <c r="F541" s="154" t="s">
        <v>528</v>
      </c>
      <c r="H541" s="155">
        <v>0.72</v>
      </c>
      <c r="I541" s="156"/>
      <c r="L541" s="152"/>
      <c r="M541" s="157"/>
      <c r="T541" s="158"/>
      <c r="AT541" s="153" t="s">
        <v>144</v>
      </c>
      <c r="AU541" s="153" t="s">
        <v>81</v>
      </c>
      <c r="AV541" s="13" t="s">
        <v>81</v>
      </c>
      <c r="AW541" s="13" t="s">
        <v>32</v>
      </c>
      <c r="AX541" s="13" t="s">
        <v>71</v>
      </c>
      <c r="AY541" s="153" t="s">
        <v>133</v>
      </c>
    </row>
    <row r="542" spans="2:51" s="12" customFormat="1" ht="11.25" x14ac:dyDescent="0.2">
      <c r="B542" s="145"/>
      <c r="D542" s="146" t="s">
        <v>144</v>
      </c>
      <c r="E542" s="147" t="s">
        <v>18</v>
      </c>
      <c r="F542" s="148" t="s">
        <v>251</v>
      </c>
      <c r="H542" s="147" t="s">
        <v>18</v>
      </c>
      <c r="I542" s="149"/>
      <c r="L542" s="145"/>
      <c r="M542" s="150"/>
      <c r="T542" s="151"/>
      <c r="AT542" s="147" t="s">
        <v>144</v>
      </c>
      <c r="AU542" s="147" t="s">
        <v>81</v>
      </c>
      <c r="AV542" s="12" t="s">
        <v>79</v>
      </c>
      <c r="AW542" s="12" t="s">
        <v>32</v>
      </c>
      <c r="AX542" s="12" t="s">
        <v>71</v>
      </c>
      <c r="AY542" s="147" t="s">
        <v>133</v>
      </c>
    </row>
    <row r="543" spans="2:51" s="13" customFormat="1" ht="11.25" x14ac:dyDescent="0.2">
      <c r="B543" s="152"/>
      <c r="D543" s="146" t="s">
        <v>144</v>
      </c>
      <c r="E543" s="153" t="s">
        <v>18</v>
      </c>
      <c r="F543" s="154" t="s">
        <v>537</v>
      </c>
      <c r="H543" s="155">
        <v>0.32</v>
      </c>
      <c r="I543" s="156"/>
      <c r="L543" s="152"/>
      <c r="M543" s="157"/>
      <c r="T543" s="158"/>
      <c r="AT543" s="153" t="s">
        <v>144</v>
      </c>
      <c r="AU543" s="153" t="s">
        <v>81</v>
      </c>
      <c r="AV543" s="13" t="s">
        <v>81</v>
      </c>
      <c r="AW543" s="13" t="s">
        <v>32</v>
      </c>
      <c r="AX543" s="13" t="s">
        <v>71</v>
      </c>
      <c r="AY543" s="153" t="s">
        <v>133</v>
      </c>
    </row>
    <row r="544" spans="2:51" s="12" customFormat="1" ht="11.25" x14ac:dyDescent="0.2">
      <c r="B544" s="145"/>
      <c r="D544" s="146" t="s">
        <v>144</v>
      </c>
      <c r="E544" s="147" t="s">
        <v>18</v>
      </c>
      <c r="F544" s="148" t="s">
        <v>249</v>
      </c>
      <c r="H544" s="147" t="s">
        <v>18</v>
      </c>
      <c r="I544" s="149"/>
      <c r="L544" s="145"/>
      <c r="M544" s="150"/>
      <c r="T544" s="151"/>
      <c r="AT544" s="147" t="s">
        <v>144</v>
      </c>
      <c r="AU544" s="147" t="s">
        <v>81</v>
      </c>
      <c r="AV544" s="12" t="s">
        <v>79</v>
      </c>
      <c r="AW544" s="12" t="s">
        <v>32</v>
      </c>
      <c r="AX544" s="12" t="s">
        <v>71</v>
      </c>
      <c r="AY544" s="147" t="s">
        <v>133</v>
      </c>
    </row>
    <row r="545" spans="2:65" s="13" customFormat="1" ht="11.25" x14ac:dyDescent="0.2">
      <c r="B545" s="152"/>
      <c r="D545" s="146" t="s">
        <v>144</v>
      </c>
      <c r="E545" s="153" t="s">
        <v>18</v>
      </c>
      <c r="F545" s="154" t="s">
        <v>537</v>
      </c>
      <c r="H545" s="155">
        <v>0.32</v>
      </c>
      <c r="I545" s="156"/>
      <c r="L545" s="152"/>
      <c r="M545" s="157"/>
      <c r="T545" s="158"/>
      <c r="AT545" s="153" t="s">
        <v>144</v>
      </c>
      <c r="AU545" s="153" t="s">
        <v>81</v>
      </c>
      <c r="AV545" s="13" t="s">
        <v>81</v>
      </c>
      <c r="AW545" s="13" t="s">
        <v>32</v>
      </c>
      <c r="AX545" s="13" t="s">
        <v>71</v>
      </c>
      <c r="AY545" s="153" t="s">
        <v>133</v>
      </c>
    </row>
    <row r="546" spans="2:65" s="12" customFormat="1" ht="11.25" x14ac:dyDescent="0.2">
      <c r="B546" s="145"/>
      <c r="D546" s="146" t="s">
        <v>144</v>
      </c>
      <c r="E546" s="147" t="s">
        <v>18</v>
      </c>
      <c r="F546" s="148" t="s">
        <v>426</v>
      </c>
      <c r="H546" s="147" t="s">
        <v>18</v>
      </c>
      <c r="I546" s="149"/>
      <c r="L546" s="145"/>
      <c r="M546" s="150"/>
      <c r="T546" s="151"/>
      <c r="AT546" s="147" t="s">
        <v>144</v>
      </c>
      <c r="AU546" s="147" t="s">
        <v>81</v>
      </c>
      <c r="AV546" s="12" t="s">
        <v>79</v>
      </c>
      <c r="AW546" s="12" t="s">
        <v>32</v>
      </c>
      <c r="AX546" s="12" t="s">
        <v>71</v>
      </c>
      <c r="AY546" s="147" t="s">
        <v>133</v>
      </c>
    </row>
    <row r="547" spans="2:65" s="13" customFormat="1" ht="11.25" x14ac:dyDescent="0.2">
      <c r="B547" s="152"/>
      <c r="D547" s="146" t="s">
        <v>144</v>
      </c>
      <c r="E547" s="153" t="s">
        <v>18</v>
      </c>
      <c r="F547" s="154" t="s">
        <v>528</v>
      </c>
      <c r="H547" s="155">
        <v>0.72</v>
      </c>
      <c r="I547" s="156"/>
      <c r="L547" s="152"/>
      <c r="M547" s="157"/>
      <c r="T547" s="158"/>
      <c r="AT547" s="153" t="s">
        <v>144</v>
      </c>
      <c r="AU547" s="153" t="s">
        <v>81</v>
      </c>
      <c r="AV547" s="13" t="s">
        <v>81</v>
      </c>
      <c r="AW547" s="13" t="s">
        <v>32</v>
      </c>
      <c r="AX547" s="13" t="s">
        <v>71</v>
      </c>
      <c r="AY547" s="153" t="s">
        <v>133</v>
      </c>
    </row>
    <row r="548" spans="2:65" s="12" customFormat="1" ht="11.25" x14ac:dyDescent="0.2">
      <c r="B548" s="145"/>
      <c r="D548" s="146" t="s">
        <v>144</v>
      </c>
      <c r="E548" s="147" t="s">
        <v>18</v>
      </c>
      <c r="F548" s="148" t="s">
        <v>538</v>
      </c>
      <c r="H548" s="147" t="s">
        <v>18</v>
      </c>
      <c r="I548" s="149"/>
      <c r="L548" s="145"/>
      <c r="M548" s="150"/>
      <c r="T548" s="151"/>
      <c r="AT548" s="147" t="s">
        <v>144</v>
      </c>
      <c r="AU548" s="147" t="s">
        <v>81</v>
      </c>
      <c r="AV548" s="12" t="s">
        <v>79</v>
      </c>
      <c r="AW548" s="12" t="s">
        <v>32</v>
      </c>
      <c r="AX548" s="12" t="s">
        <v>71</v>
      </c>
      <c r="AY548" s="147" t="s">
        <v>133</v>
      </c>
    </row>
    <row r="549" spans="2:65" s="13" customFormat="1" ht="11.25" x14ac:dyDescent="0.2">
      <c r="B549" s="152"/>
      <c r="D549" s="146" t="s">
        <v>144</v>
      </c>
      <c r="E549" s="153" t="s">
        <v>18</v>
      </c>
      <c r="F549" s="154" t="s">
        <v>539</v>
      </c>
      <c r="H549" s="155">
        <v>0.48</v>
      </c>
      <c r="I549" s="156"/>
      <c r="L549" s="152"/>
      <c r="M549" s="157"/>
      <c r="T549" s="158"/>
      <c r="AT549" s="153" t="s">
        <v>144</v>
      </c>
      <c r="AU549" s="153" t="s">
        <v>81</v>
      </c>
      <c r="AV549" s="13" t="s">
        <v>81</v>
      </c>
      <c r="AW549" s="13" t="s">
        <v>32</v>
      </c>
      <c r="AX549" s="13" t="s">
        <v>71</v>
      </c>
      <c r="AY549" s="153" t="s">
        <v>133</v>
      </c>
    </row>
    <row r="550" spans="2:65" s="12" customFormat="1" ht="11.25" x14ac:dyDescent="0.2">
      <c r="B550" s="145"/>
      <c r="D550" s="146" t="s">
        <v>144</v>
      </c>
      <c r="E550" s="147" t="s">
        <v>18</v>
      </c>
      <c r="F550" s="148" t="s">
        <v>540</v>
      </c>
      <c r="H550" s="147" t="s">
        <v>18</v>
      </c>
      <c r="I550" s="149"/>
      <c r="L550" s="145"/>
      <c r="M550" s="150"/>
      <c r="T550" s="151"/>
      <c r="AT550" s="147" t="s">
        <v>144</v>
      </c>
      <c r="AU550" s="147" t="s">
        <v>81</v>
      </c>
      <c r="AV550" s="12" t="s">
        <v>79</v>
      </c>
      <c r="AW550" s="12" t="s">
        <v>32</v>
      </c>
      <c r="AX550" s="12" t="s">
        <v>71</v>
      </c>
      <c r="AY550" s="147" t="s">
        <v>133</v>
      </c>
    </row>
    <row r="551" spans="2:65" s="13" customFormat="1" ht="11.25" x14ac:dyDescent="0.2">
      <c r="B551" s="152"/>
      <c r="D551" s="146" t="s">
        <v>144</v>
      </c>
      <c r="E551" s="153" t="s">
        <v>18</v>
      </c>
      <c r="F551" s="154" t="s">
        <v>528</v>
      </c>
      <c r="H551" s="155">
        <v>0.72</v>
      </c>
      <c r="I551" s="156"/>
      <c r="L551" s="152"/>
      <c r="M551" s="157"/>
      <c r="T551" s="158"/>
      <c r="AT551" s="153" t="s">
        <v>144</v>
      </c>
      <c r="AU551" s="153" t="s">
        <v>81</v>
      </c>
      <c r="AV551" s="13" t="s">
        <v>81</v>
      </c>
      <c r="AW551" s="13" t="s">
        <v>32</v>
      </c>
      <c r="AX551" s="13" t="s">
        <v>71</v>
      </c>
      <c r="AY551" s="153" t="s">
        <v>133</v>
      </c>
    </row>
    <row r="552" spans="2:65" s="12" customFormat="1" ht="11.25" x14ac:dyDescent="0.2">
      <c r="B552" s="145"/>
      <c r="D552" s="146" t="s">
        <v>144</v>
      </c>
      <c r="E552" s="147" t="s">
        <v>18</v>
      </c>
      <c r="F552" s="148" t="s">
        <v>252</v>
      </c>
      <c r="H552" s="147" t="s">
        <v>18</v>
      </c>
      <c r="I552" s="149"/>
      <c r="L552" s="145"/>
      <c r="M552" s="150"/>
      <c r="T552" s="151"/>
      <c r="AT552" s="147" t="s">
        <v>144</v>
      </c>
      <c r="AU552" s="147" t="s">
        <v>81</v>
      </c>
      <c r="AV552" s="12" t="s">
        <v>79</v>
      </c>
      <c r="AW552" s="12" t="s">
        <v>32</v>
      </c>
      <c r="AX552" s="12" t="s">
        <v>71</v>
      </c>
      <c r="AY552" s="147" t="s">
        <v>133</v>
      </c>
    </row>
    <row r="553" spans="2:65" s="13" customFormat="1" ht="11.25" x14ac:dyDescent="0.2">
      <c r="B553" s="152"/>
      <c r="D553" s="146" t="s">
        <v>144</v>
      </c>
      <c r="E553" s="153" t="s">
        <v>18</v>
      </c>
      <c r="F553" s="154" t="s">
        <v>528</v>
      </c>
      <c r="H553" s="155">
        <v>0.72</v>
      </c>
      <c r="I553" s="156"/>
      <c r="L553" s="152"/>
      <c r="M553" s="157"/>
      <c r="T553" s="158"/>
      <c r="AT553" s="153" t="s">
        <v>144</v>
      </c>
      <c r="AU553" s="153" t="s">
        <v>81</v>
      </c>
      <c r="AV553" s="13" t="s">
        <v>81</v>
      </c>
      <c r="AW553" s="13" t="s">
        <v>32</v>
      </c>
      <c r="AX553" s="13" t="s">
        <v>71</v>
      </c>
      <c r="AY553" s="153" t="s">
        <v>133</v>
      </c>
    </row>
    <row r="554" spans="2:65" s="15" customFormat="1" ht="11.25" x14ac:dyDescent="0.2">
      <c r="B554" s="166"/>
      <c r="D554" s="146" t="s">
        <v>144</v>
      </c>
      <c r="E554" s="167" t="s">
        <v>18</v>
      </c>
      <c r="F554" s="168" t="s">
        <v>183</v>
      </c>
      <c r="H554" s="169">
        <v>14.24</v>
      </c>
      <c r="I554" s="170"/>
      <c r="L554" s="166"/>
      <c r="M554" s="171"/>
      <c r="T554" s="172"/>
      <c r="AT554" s="167" t="s">
        <v>144</v>
      </c>
      <c r="AU554" s="167" t="s">
        <v>81</v>
      </c>
      <c r="AV554" s="15" t="s">
        <v>148</v>
      </c>
      <c r="AW554" s="15" t="s">
        <v>32</v>
      </c>
      <c r="AX554" s="15" t="s">
        <v>71</v>
      </c>
      <c r="AY554" s="167" t="s">
        <v>133</v>
      </c>
    </row>
    <row r="555" spans="2:65" s="13" customFormat="1" ht="11.25" x14ac:dyDescent="0.2">
      <c r="B555" s="152"/>
      <c r="D555" s="146" t="s">
        <v>144</v>
      </c>
      <c r="E555" s="153" t="s">
        <v>18</v>
      </c>
      <c r="F555" s="154" t="s">
        <v>541</v>
      </c>
      <c r="H555" s="155">
        <v>2.1360000000000001</v>
      </c>
      <c r="I555" s="156"/>
      <c r="L555" s="152"/>
      <c r="M555" s="157"/>
      <c r="T555" s="158"/>
      <c r="AT555" s="153" t="s">
        <v>144</v>
      </c>
      <c r="AU555" s="153" t="s">
        <v>81</v>
      </c>
      <c r="AV555" s="13" t="s">
        <v>81</v>
      </c>
      <c r="AW555" s="13" t="s">
        <v>32</v>
      </c>
      <c r="AX555" s="13" t="s">
        <v>79</v>
      </c>
      <c r="AY555" s="153" t="s">
        <v>133</v>
      </c>
    </row>
    <row r="556" spans="2:65" s="1" customFormat="1" ht="37.9" customHeight="1" x14ac:dyDescent="0.2">
      <c r="B556" s="33"/>
      <c r="C556" s="128" t="s">
        <v>542</v>
      </c>
      <c r="D556" s="128" t="s">
        <v>135</v>
      </c>
      <c r="E556" s="129" t="s">
        <v>543</v>
      </c>
      <c r="F556" s="130" t="s">
        <v>544</v>
      </c>
      <c r="G556" s="131" t="s">
        <v>310</v>
      </c>
      <c r="H556" s="132">
        <v>0.91300000000000003</v>
      </c>
      <c r="I556" s="133"/>
      <c r="J556" s="134">
        <f>ROUND(I556*H556,2)</f>
        <v>0</v>
      </c>
      <c r="K556" s="130" t="s">
        <v>139</v>
      </c>
      <c r="L556" s="33"/>
      <c r="M556" s="135" t="s">
        <v>18</v>
      </c>
      <c r="N556" s="136" t="s">
        <v>42</v>
      </c>
      <c r="P556" s="137">
        <f>O556*H556</f>
        <v>0</v>
      </c>
      <c r="Q556" s="137">
        <v>0</v>
      </c>
      <c r="R556" s="137">
        <f>Q556*H556</f>
        <v>0</v>
      </c>
      <c r="S556" s="137">
        <v>2.4</v>
      </c>
      <c r="T556" s="138">
        <f>S556*H556</f>
        <v>2.1911999999999998</v>
      </c>
      <c r="AR556" s="139" t="s">
        <v>140</v>
      </c>
      <c r="AT556" s="139" t="s">
        <v>135</v>
      </c>
      <c r="AU556" s="139" t="s">
        <v>81</v>
      </c>
      <c r="AY556" s="18" t="s">
        <v>133</v>
      </c>
      <c r="BE556" s="140">
        <f>IF(N556="základní",J556,0)</f>
        <v>0</v>
      </c>
      <c r="BF556" s="140">
        <f>IF(N556="snížená",J556,0)</f>
        <v>0</v>
      </c>
      <c r="BG556" s="140">
        <f>IF(N556="zákl. přenesená",J556,0)</f>
        <v>0</v>
      </c>
      <c r="BH556" s="140">
        <f>IF(N556="sníž. přenesená",J556,0)</f>
        <v>0</v>
      </c>
      <c r="BI556" s="140">
        <f>IF(N556="nulová",J556,0)</f>
        <v>0</v>
      </c>
      <c r="BJ556" s="18" t="s">
        <v>79</v>
      </c>
      <c r="BK556" s="140">
        <f>ROUND(I556*H556,2)</f>
        <v>0</v>
      </c>
      <c r="BL556" s="18" t="s">
        <v>140</v>
      </c>
      <c r="BM556" s="139" t="s">
        <v>545</v>
      </c>
    </row>
    <row r="557" spans="2:65" s="1" customFormat="1" ht="11.25" x14ac:dyDescent="0.2">
      <c r="B557" s="33"/>
      <c r="D557" s="141" t="s">
        <v>142</v>
      </c>
      <c r="F557" s="142" t="s">
        <v>546</v>
      </c>
      <c r="I557" s="143"/>
      <c r="L557" s="33"/>
      <c r="M557" s="144"/>
      <c r="T557" s="54"/>
      <c r="AT557" s="18" t="s">
        <v>142</v>
      </c>
      <c r="AU557" s="18" t="s">
        <v>81</v>
      </c>
    </row>
    <row r="558" spans="2:65" s="12" customFormat="1" ht="11.25" x14ac:dyDescent="0.2">
      <c r="B558" s="145"/>
      <c r="D558" s="146" t="s">
        <v>144</v>
      </c>
      <c r="E558" s="147" t="s">
        <v>18</v>
      </c>
      <c r="F558" s="148" t="s">
        <v>526</v>
      </c>
      <c r="H558" s="147" t="s">
        <v>18</v>
      </c>
      <c r="I558" s="149"/>
      <c r="L558" s="145"/>
      <c r="M558" s="150"/>
      <c r="T558" s="151"/>
      <c r="AT558" s="147" t="s">
        <v>144</v>
      </c>
      <c r="AU558" s="147" t="s">
        <v>81</v>
      </c>
      <c r="AV558" s="12" t="s">
        <v>79</v>
      </c>
      <c r="AW558" s="12" t="s">
        <v>32</v>
      </c>
      <c r="AX558" s="12" t="s">
        <v>71</v>
      </c>
      <c r="AY558" s="147" t="s">
        <v>133</v>
      </c>
    </row>
    <row r="559" spans="2:65" s="12" customFormat="1" ht="11.25" x14ac:dyDescent="0.2">
      <c r="B559" s="145"/>
      <c r="D559" s="146" t="s">
        <v>144</v>
      </c>
      <c r="E559" s="147" t="s">
        <v>18</v>
      </c>
      <c r="F559" s="148" t="s">
        <v>547</v>
      </c>
      <c r="H559" s="147" t="s">
        <v>18</v>
      </c>
      <c r="I559" s="149"/>
      <c r="L559" s="145"/>
      <c r="M559" s="150"/>
      <c r="T559" s="151"/>
      <c r="AT559" s="147" t="s">
        <v>144</v>
      </c>
      <c r="AU559" s="147" t="s">
        <v>81</v>
      </c>
      <c r="AV559" s="12" t="s">
        <v>79</v>
      </c>
      <c r="AW559" s="12" t="s">
        <v>32</v>
      </c>
      <c r="AX559" s="12" t="s">
        <v>71</v>
      </c>
      <c r="AY559" s="147" t="s">
        <v>133</v>
      </c>
    </row>
    <row r="560" spans="2:65" s="12" customFormat="1" ht="11.25" x14ac:dyDescent="0.2">
      <c r="B560" s="145"/>
      <c r="D560" s="146" t="s">
        <v>144</v>
      </c>
      <c r="E560" s="147" t="s">
        <v>18</v>
      </c>
      <c r="F560" s="148" t="s">
        <v>548</v>
      </c>
      <c r="H560" s="147" t="s">
        <v>18</v>
      </c>
      <c r="I560" s="149"/>
      <c r="L560" s="145"/>
      <c r="M560" s="150"/>
      <c r="T560" s="151"/>
      <c r="AT560" s="147" t="s">
        <v>144</v>
      </c>
      <c r="AU560" s="147" t="s">
        <v>81</v>
      </c>
      <c r="AV560" s="12" t="s">
        <v>79</v>
      </c>
      <c r="AW560" s="12" t="s">
        <v>32</v>
      </c>
      <c r="AX560" s="12" t="s">
        <v>71</v>
      </c>
      <c r="AY560" s="147" t="s">
        <v>133</v>
      </c>
    </row>
    <row r="561" spans="2:51" s="13" customFormat="1" ht="11.25" x14ac:dyDescent="0.2">
      <c r="B561" s="152"/>
      <c r="D561" s="146" t="s">
        <v>144</v>
      </c>
      <c r="E561" s="153" t="s">
        <v>18</v>
      </c>
      <c r="F561" s="154" t="s">
        <v>549</v>
      </c>
      <c r="H561" s="155">
        <v>0.113</v>
      </c>
      <c r="I561" s="156"/>
      <c r="L561" s="152"/>
      <c r="M561" s="157"/>
      <c r="T561" s="158"/>
      <c r="AT561" s="153" t="s">
        <v>144</v>
      </c>
      <c r="AU561" s="153" t="s">
        <v>81</v>
      </c>
      <c r="AV561" s="13" t="s">
        <v>81</v>
      </c>
      <c r="AW561" s="13" t="s">
        <v>32</v>
      </c>
      <c r="AX561" s="13" t="s">
        <v>71</v>
      </c>
      <c r="AY561" s="153" t="s">
        <v>133</v>
      </c>
    </row>
    <row r="562" spans="2:51" s="12" customFormat="1" ht="11.25" x14ac:dyDescent="0.2">
      <c r="B562" s="145"/>
      <c r="D562" s="146" t="s">
        <v>144</v>
      </c>
      <c r="E562" s="147" t="s">
        <v>18</v>
      </c>
      <c r="F562" s="148" t="s">
        <v>380</v>
      </c>
      <c r="H562" s="147" t="s">
        <v>18</v>
      </c>
      <c r="I562" s="149"/>
      <c r="L562" s="145"/>
      <c r="M562" s="150"/>
      <c r="T562" s="151"/>
      <c r="AT562" s="147" t="s">
        <v>144</v>
      </c>
      <c r="AU562" s="147" t="s">
        <v>81</v>
      </c>
      <c r="AV562" s="12" t="s">
        <v>79</v>
      </c>
      <c r="AW562" s="12" t="s">
        <v>32</v>
      </c>
      <c r="AX562" s="12" t="s">
        <v>71</v>
      </c>
      <c r="AY562" s="147" t="s">
        <v>133</v>
      </c>
    </row>
    <row r="563" spans="2:51" s="13" customFormat="1" ht="11.25" x14ac:dyDescent="0.2">
      <c r="B563" s="152"/>
      <c r="D563" s="146" t="s">
        <v>144</v>
      </c>
      <c r="E563" s="153" t="s">
        <v>18</v>
      </c>
      <c r="F563" s="154" t="s">
        <v>549</v>
      </c>
      <c r="H563" s="155">
        <v>0.113</v>
      </c>
      <c r="I563" s="156"/>
      <c r="L563" s="152"/>
      <c r="M563" s="157"/>
      <c r="T563" s="158"/>
      <c r="AT563" s="153" t="s">
        <v>144</v>
      </c>
      <c r="AU563" s="153" t="s">
        <v>81</v>
      </c>
      <c r="AV563" s="13" t="s">
        <v>81</v>
      </c>
      <c r="AW563" s="13" t="s">
        <v>32</v>
      </c>
      <c r="AX563" s="13" t="s">
        <v>71</v>
      </c>
      <c r="AY563" s="153" t="s">
        <v>133</v>
      </c>
    </row>
    <row r="564" spans="2:51" s="12" customFormat="1" ht="11.25" x14ac:dyDescent="0.2">
      <c r="B564" s="145"/>
      <c r="D564" s="146" t="s">
        <v>144</v>
      </c>
      <c r="E564" s="147" t="s">
        <v>18</v>
      </c>
      <c r="F564" s="148" t="s">
        <v>550</v>
      </c>
      <c r="H564" s="147" t="s">
        <v>18</v>
      </c>
      <c r="I564" s="149"/>
      <c r="L564" s="145"/>
      <c r="M564" s="150"/>
      <c r="T564" s="151"/>
      <c r="AT564" s="147" t="s">
        <v>144</v>
      </c>
      <c r="AU564" s="147" t="s">
        <v>81</v>
      </c>
      <c r="AV564" s="12" t="s">
        <v>79</v>
      </c>
      <c r="AW564" s="12" t="s">
        <v>32</v>
      </c>
      <c r="AX564" s="12" t="s">
        <v>71</v>
      </c>
      <c r="AY564" s="147" t="s">
        <v>133</v>
      </c>
    </row>
    <row r="565" spans="2:51" s="12" customFormat="1" ht="11.25" x14ac:dyDescent="0.2">
      <c r="B565" s="145"/>
      <c r="D565" s="146" t="s">
        <v>144</v>
      </c>
      <c r="E565" s="147" t="s">
        <v>18</v>
      </c>
      <c r="F565" s="148" t="s">
        <v>370</v>
      </c>
      <c r="H565" s="147" t="s">
        <v>18</v>
      </c>
      <c r="I565" s="149"/>
      <c r="L565" s="145"/>
      <c r="M565" s="150"/>
      <c r="T565" s="151"/>
      <c r="AT565" s="147" t="s">
        <v>144</v>
      </c>
      <c r="AU565" s="147" t="s">
        <v>81</v>
      </c>
      <c r="AV565" s="12" t="s">
        <v>79</v>
      </c>
      <c r="AW565" s="12" t="s">
        <v>32</v>
      </c>
      <c r="AX565" s="12" t="s">
        <v>71</v>
      </c>
      <c r="AY565" s="147" t="s">
        <v>133</v>
      </c>
    </row>
    <row r="566" spans="2:51" s="13" customFormat="1" ht="11.25" x14ac:dyDescent="0.2">
      <c r="B566" s="152"/>
      <c r="D566" s="146" t="s">
        <v>144</v>
      </c>
      <c r="E566" s="153" t="s">
        <v>18</v>
      </c>
      <c r="F566" s="154" t="s">
        <v>551</v>
      </c>
      <c r="H566" s="155">
        <v>6.3E-2</v>
      </c>
      <c r="I566" s="156"/>
      <c r="L566" s="152"/>
      <c r="M566" s="157"/>
      <c r="T566" s="158"/>
      <c r="AT566" s="153" t="s">
        <v>144</v>
      </c>
      <c r="AU566" s="153" t="s">
        <v>81</v>
      </c>
      <c r="AV566" s="13" t="s">
        <v>81</v>
      </c>
      <c r="AW566" s="13" t="s">
        <v>32</v>
      </c>
      <c r="AX566" s="13" t="s">
        <v>71</v>
      </c>
      <c r="AY566" s="153" t="s">
        <v>133</v>
      </c>
    </row>
    <row r="567" spans="2:51" s="12" customFormat="1" ht="11.25" x14ac:dyDescent="0.2">
      <c r="B567" s="145"/>
      <c r="D567" s="146" t="s">
        <v>144</v>
      </c>
      <c r="E567" s="147" t="s">
        <v>18</v>
      </c>
      <c r="F567" s="148" t="s">
        <v>372</v>
      </c>
      <c r="H567" s="147" t="s">
        <v>18</v>
      </c>
      <c r="I567" s="149"/>
      <c r="L567" s="145"/>
      <c r="M567" s="150"/>
      <c r="T567" s="151"/>
      <c r="AT567" s="147" t="s">
        <v>144</v>
      </c>
      <c r="AU567" s="147" t="s">
        <v>81</v>
      </c>
      <c r="AV567" s="12" t="s">
        <v>79</v>
      </c>
      <c r="AW567" s="12" t="s">
        <v>32</v>
      </c>
      <c r="AX567" s="12" t="s">
        <v>71</v>
      </c>
      <c r="AY567" s="147" t="s">
        <v>133</v>
      </c>
    </row>
    <row r="568" spans="2:51" s="13" customFormat="1" ht="11.25" x14ac:dyDescent="0.2">
      <c r="B568" s="152"/>
      <c r="D568" s="146" t="s">
        <v>144</v>
      </c>
      <c r="E568" s="153" t="s">
        <v>18</v>
      </c>
      <c r="F568" s="154" t="s">
        <v>551</v>
      </c>
      <c r="H568" s="155">
        <v>6.3E-2</v>
      </c>
      <c r="I568" s="156"/>
      <c r="L568" s="152"/>
      <c r="M568" s="157"/>
      <c r="T568" s="158"/>
      <c r="AT568" s="153" t="s">
        <v>144</v>
      </c>
      <c r="AU568" s="153" t="s">
        <v>81</v>
      </c>
      <c r="AV568" s="13" t="s">
        <v>81</v>
      </c>
      <c r="AW568" s="13" t="s">
        <v>32</v>
      </c>
      <c r="AX568" s="13" t="s">
        <v>71</v>
      </c>
      <c r="AY568" s="153" t="s">
        <v>133</v>
      </c>
    </row>
    <row r="569" spans="2:51" s="12" customFormat="1" ht="11.25" x14ac:dyDescent="0.2">
      <c r="B569" s="145"/>
      <c r="D569" s="146" t="s">
        <v>144</v>
      </c>
      <c r="E569" s="147" t="s">
        <v>18</v>
      </c>
      <c r="F569" s="148" t="s">
        <v>552</v>
      </c>
      <c r="H569" s="147" t="s">
        <v>18</v>
      </c>
      <c r="I569" s="149"/>
      <c r="L569" s="145"/>
      <c r="M569" s="150"/>
      <c r="T569" s="151"/>
      <c r="AT569" s="147" t="s">
        <v>144</v>
      </c>
      <c r="AU569" s="147" t="s">
        <v>81</v>
      </c>
      <c r="AV569" s="12" t="s">
        <v>79</v>
      </c>
      <c r="AW569" s="12" t="s">
        <v>32</v>
      </c>
      <c r="AX569" s="12" t="s">
        <v>71</v>
      </c>
      <c r="AY569" s="147" t="s">
        <v>133</v>
      </c>
    </row>
    <row r="570" spans="2:51" s="12" customFormat="1" ht="11.25" x14ac:dyDescent="0.2">
      <c r="B570" s="145"/>
      <c r="D570" s="146" t="s">
        <v>144</v>
      </c>
      <c r="E570" s="147" t="s">
        <v>18</v>
      </c>
      <c r="F570" s="148" t="s">
        <v>527</v>
      </c>
      <c r="H570" s="147" t="s">
        <v>18</v>
      </c>
      <c r="I570" s="149"/>
      <c r="L570" s="145"/>
      <c r="M570" s="150"/>
      <c r="T570" s="151"/>
      <c r="AT570" s="147" t="s">
        <v>144</v>
      </c>
      <c r="AU570" s="147" t="s">
        <v>81</v>
      </c>
      <c r="AV570" s="12" t="s">
        <v>79</v>
      </c>
      <c r="AW570" s="12" t="s">
        <v>32</v>
      </c>
      <c r="AX570" s="12" t="s">
        <v>71</v>
      </c>
      <c r="AY570" s="147" t="s">
        <v>133</v>
      </c>
    </row>
    <row r="571" spans="2:51" s="13" customFormat="1" ht="11.25" x14ac:dyDescent="0.2">
      <c r="B571" s="152"/>
      <c r="D571" s="146" t="s">
        <v>144</v>
      </c>
      <c r="E571" s="153" t="s">
        <v>18</v>
      </c>
      <c r="F571" s="154" t="s">
        <v>553</v>
      </c>
      <c r="H571" s="155">
        <v>0.125</v>
      </c>
      <c r="I571" s="156"/>
      <c r="L571" s="152"/>
      <c r="M571" s="157"/>
      <c r="T571" s="158"/>
      <c r="AT571" s="153" t="s">
        <v>144</v>
      </c>
      <c r="AU571" s="153" t="s">
        <v>81</v>
      </c>
      <c r="AV571" s="13" t="s">
        <v>81</v>
      </c>
      <c r="AW571" s="13" t="s">
        <v>32</v>
      </c>
      <c r="AX571" s="13" t="s">
        <v>71</v>
      </c>
      <c r="AY571" s="153" t="s">
        <v>133</v>
      </c>
    </row>
    <row r="572" spans="2:51" s="12" customFormat="1" ht="11.25" x14ac:dyDescent="0.2">
      <c r="B572" s="145"/>
      <c r="D572" s="146" t="s">
        <v>144</v>
      </c>
      <c r="E572" s="147" t="s">
        <v>18</v>
      </c>
      <c r="F572" s="148" t="s">
        <v>554</v>
      </c>
      <c r="H572" s="147" t="s">
        <v>18</v>
      </c>
      <c r="I572" s="149"/>
      <c r="L572" s="145"/>
      <c r="M572" s="150"/>
      <c r="T572" s="151"/>
      <c r="AT572" s="147" t="s">
        <v>144</v>
      </c>
      <c r="AU572" s="147" t="s">
        <v>81</v>
      </c>
      <c r="AV572" s="12" t="s">
        <v>79</v>
      </c>
      <c r="AW572" s="12" t="s">
        <v>32</v>
      </c>
      <c r="AX572" s="12" t="s">
        <v>71</v>
      </c>
      <c r="AY572" s="147" t="s">
        <v>133</v>
      </c>
    </row>
    <row r="573" spans="2:51" s="12" customFormat="1" ht="11.25" x14ac:dyDescent="0.2">
      <c r="B573" s="145"/>
      <c r="D573" s="146" t="s">
        <v>144</v>
      </c>
      <c r="E573" s="147" t="s">
        <v>18</v>
      </c>
      <c r="F573" s="148" t="s">
        <v>374</v>
      </c>
      <c r="H573" s="147" t="s">
        <v>18</v>
      </c>
      <c r="I573" s="149"/>
      <c r="L573" s="145"/>
      <c r="M573" s="150"/>
      <c r="T573" s="151"/>
      <c r="AT573" s="147" t="s">
        <v>144</v>
      </c>
      <c r="AU573" s="147" t="s">
        <v>81</v>
      </c>
      <c r="AV573" s="12" t="s">
        <v>79</v>
      </c>
      <c r="AW573" s="12" t="s">
        <v>32</v>
      </c>
      <c r="AX573" s="12" t="s">
        <v>71</v>
      </c>
      <c r="AY573" s="147" t="s">
        <v>133</v>
      </c>
    </row>
    <row r="574" spans="2:51" s="13" customFormat="1" ht="11.25" x14ac:dyDescent="0.2">
      <c r="B574" s="152"/>
      <c r="D574" s="146" t="s">
        <v>144</v>
      </c>
      <c r="E574" s="153" t="s">
        <v>18</v>
      </c>
      <c r="F574" s="154" t="s">
        <v>555</v>
      </c>
      <c r="H574" s="155">
        <v>1.6E-2</v>
      </c>
      <c r="I574" s="156"/>
      <c r="L574" s="152"/>
      <c r="M574" s="157"/>
      <c r="T574" s="158"/>
      <c r="AT574" s="153" t="s">
        <v>144</v>
      </c>
      <c r="AU574" s="153" t="s">
        <v>81</v>
      </c>
      <c r="AV574" s="13" t="s">
        <v>81</v>
      </c>
      <c r="AW574" s="13" t="s">
        <v>32</v>
      </c>
      <c r="AX574" s="13" t="s">
        <v>71</v>
      </c>
      <c r="AY574" s="153" t="s">
        <v>133</v>
      </c>
    </row>
    <row r="575" spans="2:51" s="12" customFormat="1" ht="11.25" x14ac:dyDescent="0.2">
      <c r="B575" s="145"/>
      <c r="D575" s="146" t="s">
        <v>144</v>
      </c>
      <c r="E575" s="147" t="s">
        <v>18</v>
      </c>
      <c r="F575" s="148" t="s">
        <v>239</v>
      </c>
      <c r="H575" s="147" t="s">
        <v>18</v>
      </c>
      <c r="I575" s="149"/>
      <c r="L575" s="145"/>
      <c r="M575" s="150"/>
      <c r="T575" s="151"/>
      <c r="AT575" s="147" t="s">
        <v>144</v>
      </c>
      <c r="AU575" s="147" t="s">
        <v>81</v>
      </c>
      <c r="AV575" s="12" t="s">
        <v>79</v>
      </c>
      <c r="AW575" s="12" t="s">
        <v>32</v>
      </c>
      <c r="AX575" s="12" t="s">
        <v>71</v>
      </c>
      <c r="AY575" s="147" t="s">
        <v>133</v>
      </c>
    </row>
    <row r="576" spans="2:51" s="12" customFormat="1" ht="11.25" x14ac:dyDescent="0.2">
      <c r="B576" s="145"/>
      <c r="D576" s="146" t="s">
        <v>144</v>
      </c>
      <c r="E576" s="147" t="s">
        <v>18</v>
      </c>
      <c r="F576" s="148" t="s">
        <v>556</v>
      </c>
      <c r="H576" s="147" t="s">
        <v>18</v>
      </c>
      <c r="I576" s="149"/>
      <c r="L576" s="145"/>
      <c r="M576" s="150"/>
      <c r="T576" s="151"/>
      <c r="AT576" s="147" t="s">
        <v>144</v>
      </c>
      <c r="AU576" s="147" t="s">
        <v>81</v>
      </c>
      <c r="AV576" s="12" t="s">
        <v>79</v>
      </c>
      <c r="AW576" s="12" t="s">
        <v>32</v>
      </c>
      <c r="AX576" s="12" t="s">
        <v>71</v>
      </c>
      <c r="AY576" s="147" t="s">
        <v>133</v>
      </c>
    </row>
    <row r="577" spans="2:65" s="12" customFormat="1" ht="11.25" x14ac:dyDescent="0.2">
      <c r="B577" s="145"/>
      <c r="D577" s="146" t="s">
        <v>144</v>
      </c>
      <c r="E577" s="147" t="s">
        <v>18</v>
      </c>
      <c r="F577" s="148" t="s">
        <v>557</v>
      </c>
      <c r="H577" s="147" t="s">
        <v>18</v>
      </c>
      <c r="I577" s="149"/>
      <c r="L577" s="145"/>
      <c r="M577" s="150"/>
      <c r="T577" s="151"/>
      <c r="AT577" s="147" t="s">
        <v>144</v>
      </c>
      <c r="AU577" s="147" t="s">
        <v>81</v>
      </c>
      <c r="AV577" s="12" t="s">
        <v>79</v>
      </c>
      <c r="AW577" s="12" t="s">
        <v>32</v>
      </c>
      <c r="AX577" s="12" t="s">
        <v>71</v>
      </c>
      <c r="AY577" s="147" t="s">
        <v>133</v>
      </c>
    </row>
    <row r="578" spans="2:65" s="13" customFormat="1" ht="11.25" x14ac:dyDescent="0.2">
      <c r="B578" s="152"/>
      <c r="D578" s="146" t="s">
        <v>144</v>
      </c>
      <c r="E578" s="153" t="s">
        <v>18</v>
      </c>
      <c r="F578" s="154" t="s">
        <v>558</v>
      </c>
      <c r="H578" s="155">
        <v>0.32</v>
      </c>
      <c r="I578" s="156"/>
      <c r="L578" s="152"/>
      <c r="M578" s="157"/>
      <c r="T578" s="158"/>
      <c r="AT578" s="153" t="s">
        <v>144</v>
      </c>
      <c r="AU578" s="153" t="s">
        <v>81</v>
      </c>
      <c r="AV578" s="13" t="s">
        <v>81</v>
      </c>
      <c r="AW578" s="13" t="s">
        <v>32</v>
      </c>
      <c r="AX578" s="13" t="s">
        <v>71</v>
      </c>
      <c r="AY578" s="153" t="s">
        <v>133</v>
      </c>
    </row>
    <row r="579" spans="2:65" s="12" customFormat="1" ht="11.25" x14ac:dyDescent="0.2">
      <c r="B579" s="145"/>
      <c r="D579" s="146" t="s">
        <v>144</v>
      </c>
      <c r="E579" s="147" t="s">
        <v>18</v>
      </c>
      <c r="F579" s="148" t="s">
        <v>559</v>
      </c>
      <c r="H579" s="147" t="s">
        <v>18</v>
      </c>
      <c r="I579" s="149"/>
      <c r="L579" s="145"/>
      <c r="M579" s="150"/>
      <c r="T579" s="151"/>
      <c r="AT579" s="147" t="s">
        <v>144</v>
      </c>
      <c r="AU579" s="147" t="s">
        <v>81</v>
      </c>
      <c r="AV579" s="12" t="s">
        <v>79</v>
      </c>
      <c r="AW579" s="12" t="s">
        <v>32</v>
      </c>
      <c r="AX579" s="12" t="s">
        <v>71</v>
      </c>
      <c r="AY579" s="147" t="s">
        <v>133</v>
      </c>
    </row>
    <row r="580" spans="2:65" s="12" customFormat="1" ht="11.25" x14ac:dyDescent="0.2">
      <c r="B580" s="145"/>
      <c r="D580" s="146" t="s">
        <v>144</v>
      </c>
      <c r="E580" s="147" t="s">
        <v>18</v>
      </c>
      <c r="F580" s="148" t="s">
        <v>560</v>
      </c>
      <c r="H580" s="147" t="s">
        <v>18</v>
      </c>
      <c r="I580" s="149"/>
      <c r="L580" s="145"/>
      <c r="M580" s="150"/>
      <c r="T580" s="151"/>
      <c r="AT580" s="147" t="s">
        <v>144</v>
      </c>
      <c r="AU580" s="147" t="s">
        <v>81</v>
      </c>
      <c r="AV580" s="12" t="s">
        <v>79</v>
      </c>
      <c r="AW580" s="12" t="s">
        <v>32</v>
      </c>
      <c r="AX580" s="12" t="s">
        <v>71</v>
      </c>
      <c r="AY580" s="147" t="s">
        <v>133</v>
      </c>
    </row>
    <row r="581" spans="2:65" s="13" customFormat="1" ht="11.25" x14ac:dyDescent="0.2">
      <c r="B581" s="152"/>
      <c r="D581" s="146" t="s">
        <v>144</v>
      </c>
      <c r="E581" s="153" t="s">
        <v>18</v>
      </c>
      <c r="F581" s="154" t="s">
        <v>561</v>
      </c>
      <c r="H581" s="155">
        <v>0.1</v>
      </c>
      <c r="I581" s="156"/>
      <c r="L581" s="152"/>
      <c r="M581" s="157"/>
      <c r="T581" s="158"/>
      <c r="AT581" s="153" t="s">
        <v>144</v>
      </c>
      <c r="AU581" s="153" t="s">
        <v>81</v>
      </c>
      <c r="AV581" s="13" t="s">
        <v>81</v>
      </c>
      <c r="AW581" s="13" t="s">
        <v>32</v>
      </c>
      <c r="AX581" s="13" t="s">
        <v>71</v>
      </c>
      <c r="AY581" s="153" t="s">
        <v>133</v>
      </c>
    </row>
    <row r="582" spans="2:65" s="14" customFormat="1" ht="11.25" x14ac:dyDescent="0.2">
      <c r="B582" s="159"/>
      <c r="D582" s="146" t="s">
        <v>144</v>
      </c>
      <c r="E582" s="160" t="s">
        <v>18</v>
      </c>
      <c r="F582" s="161" t="s">
        <v>147</v>
      </c>
      <c r="H582" s="162">
        <v>0.91300000000000003</v>
      </c>
      <c r="I582" s="163"/>
      <c r="L582" s="159"/>
      <c r="M582" s="164"/>
      <c r="T582" s="165"/>
      <c r="AT582" s="160" t="s">
        <v>144</v>
      </c>
      <c r="AU582" s="160" t="s">
        <v>81</v>
      </c>
      <c r="AV582" s="14" t="s">
        <v>140</v>
      </c>
      <c r="AW582" s="14" t="s">
        <v>32</v>
      </c>
      <c r="AX582" s="14" t="s">
        <v>79</v>
      </c>
      <c r="AY582" s="160" t="s">
        <v>133</v>
      </c>
    </row>
    <row r="583" spans="2:65" s="1" customFormat="1" ht="24.2" customHeight="1" x14ac:dyDescent="0.2">
      <c r="B583" s="33"/>
      <c r="C583" s="128" t="s">
        <v>562</v>
      </c>
      <c r="D583" s="128" t="s">
        <v>135</v>
      </c>
      <c r="E583" s="129" t="s">
        <v>563</v>
      </c>
      <c r="F583" s="130" t="s">
        <v>564</v>
      </c>
      <c r="G583" s="131" t="s">
        <v>138</v>
      </c>
      <c r="H583" s="132">
        <v>18.36</v>
      </c>
      <c r="I583" s="133"/>
      <c r="J583" s="134">
        <f>ROUND(I583*H583,2)</f>
        <v>0</v>
      </c>
      <c r="K583" s="130" t="s">
        <v>139</v>
      </c>
      <c r="L583" s="33"/>
      <c r="M583" s="135" t="s">
        <v>18</v>
      </c>
      <c r="N583" s="136" t="s">
        <v>42</v>
      </c>
      <c r="P583" s="137">
        <f>O583*H583</f>
        <v>0</v>
      </c>
      <c r="Q583" s="137">
        <v>0</v>
      </c>
      <c r="R583" s="137">
        <f>Q583*H583</f>
        <v>0</v>
      </c>
      <c r="S583" s="137">
        <v>0</v>
      </c>
      <c r="T583" s="138">
        <f>S583*H583</f>
        <v>0</v>
      </c>
      <c r="AR583" s="139" t="s">
        <v>140</v>
      </c>
      <c r="AT583" s="139" t="s">
        <v>135</v>
      </c>
      <c r="AU583" s="139" t="s">
        <v>81</v>
      </c>
      <c r="AY583" s="18" t="s">
        <v>133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79</v>
      </c>
      <c r="BK583" s="140">
        <f>ROUND(I583*H583,2)</f>
        <v>0</v>
      </c>
      <c r="BL583" s="18" t="s">
        <v>140</v>
      </c>
      <c r="BM583" s="139" t="s">
        <v>565</v>
      </c>
    </row>
    <row r="584" spans="2:65" s="1" customFormat="1" ht="11.25" x14ac:dyDescent="0.2">
      <c r="B584" s="33"/>
      <c r="D584" s="141" t="s">
        <v>142</v>
      </c>
      <c r="F584" s="142" t="s">
        <v>566</v>
      </c>
      <c r="I584" s="143"/>
      <c r="L584" s="33"/>
      <c r="M584" s="144"/>
      <c r="T584" s="54"/>
      <c r="AT584" s="18" t="s">
        <v>142</v>
      </c>
      <c r="AU584" s="18" t="s">
        <v>81</v>
      </c>
    </row>
    <row r="585" spans="2:65" s="12" customFormat="1" ht="11.25" x14ac:dyDescent="0.2">
      <c r="B585" s="145"/>
      <c r="D585" s="146" t="s">
        <v>144</v>
      </c>
      <c r="E585" s="147" t="s">
        <v>18</v>
      </c>
      <c r="F585" s="148" t="s">
        <v>567</v>
      </c>
      <c r="H585" s="147" t="s">
        <v>18</v>
      </c>
      <c r="I585" s="149"/>
      <c r="L585" s="145"/>
      <c r="M585" s="150"/>
      <c r="T585" s="151"/>
      <c r="AT585" s="147" t="s">
        <v>144</v>
      </c>
      <c r="AU585" s="147" t="s">
        <v>81</v>
      </c>
      <c r="AV585" s="12" t="s">
        <v>79</v>
      </c>
      <c r="AW585" s="12" t="s">
        <v>32</v>
      </c>
      <c r="AX585" s="12" t="s">
        <v>71</v>
      </c>
      <c r="AY585" s="147" t="s">
        <v>133</v>
      </c>
    </row>
    <row r="586" spans="2:65" s="13" customFormat="1" ht="11.25" x14ac:dyDescent="0.2">
      <c r="B586" s="152"/>
      <c r="D586" s="146" t="s">
        <v>144</v>
      </c>
      <c r="E586" s="153" t="s">
        <v>18</v>
      </c>
      <c r="F586" s="154" t="s">
        <v>568</v>
      </c>
      <c r="H586" s="155">
        <v>1.92</v>
      </c>
      <c r="I586" s="156"/>
      <c r="L586" s="152"/>
      <c r="M586" s="157"/>
      <c r="T586" s="158"/>
      <c r="AT586" s="153" t="s">
        <v>144</v>
      </c>
      <c r="AU586" s="153" t="s">
        <v>81</v>
      </c>
      <c r="AV586" s="13" t="s">
        <v>81</v>
      </c>
      <c r="AW586" s="13" t="s">
        <v>32</v>
      </c>
      <c r="AX586" s="13" t="s">
        <v>71</v>
      </c>
      <c r="AY586" s="153" t="s">
        <v>133</v>
      </c>
    </row>
    <row r="587" spans="2:65" s="13" customFormat="1" ht="11.25" x14ac:dyDescent="0.2">
      <c r="B587" s="152"/>
      <c r="D587" s="146" t="s">
        <v>144</v>
      </c>
      <c r="E587" s="153" t="s">
        <v>18</v>
      </c>
      <c r="F587" s="154" t="s">
        <v>569</v>
      </c>
      <c r="H587" s="155">
        <v>1.88</v>
      </c>
      <c r="I587" s="156"/>
      <c r="L587" s="152"/>
      <c r="M587" s="157"/>
      <c r="T587" s="158"/>
      <c r="AT587" s="153" t="s">
        <v>144</v>
      </c>
      <c r="AU587" s="153" t="s">
        <v>81</v>
      </c>
      <c r="AV587" s="13" t="s">
        <v>81</v>
      </c>
      <c r="AW587" s="13" t="s">
        <v>32</v>
      </c>
      <c r="AX587" s="13" t="s">
        <v>71</v>
      </c>
      <c r="AY587" s="153" t="s">
        <v>133</v>
      </c>
    </row>
    <row r="588" spans="2:65" s="13" customFormat="1" ht="11.25" x14ac:dyDescent="0.2">
      <c r="B588" s="152"/>
      <c r="D588" s="146" t="s">
        <v>144</v>
      </c>
      <c r="E588" s="153" t="s">
        <v>18</v>
      </c>
      <c r="F588" s="154" t="s">
        <v>570</v>
      </c>
      <c r="H588" s="155">
        <v>3.6</v>
      </c>
      <c r="I588" s="156"/>
      <c r="L588" s="152"/>
      <c r="M588" s="157"/>
      <c r="T588" s="158"/>
      <c r="AT588" s="153" t="s">
        <v>144</v>
      </c>
      <c r="AU588" s="153" t="s">
        <v>81</v>
      </c>
      <c r="AV588" s="13" t="s">
        <v>81</v>
      </c>
      <c r="AW588" s="13" t="s">
        <v>32</v>
      </c>
      <c r="AX588" s="13" t="s">
        <v>71</v>
      </c>
      <c r="AY588" s="153" t="s">
        <v>133</v>
      </c>
    </row>
    <row r="589" spans="2:65" s="13" customFormat="1" ht="11.25" x14ac:dyDescent="0.2">
      <c r="B589" s="152"/>
      <c r="D589" s="146" t="s">
        <v>144</v>
      </c>
      <c r="E589" s="153" t="s">
        <v>18</v>
      </c>
      <c r="F589" s="154" t="s">
        <v>571</v>
      </c>
      <c r="H589" s="155">
        <v>3.76</v>
      </c>
      <c r="I589" s="156"/>
      <c r="L589" s="152"/>
      <c r="M589" s="157"/>
      <c r="T589" s="158"/>
      <c r="AT589" s="153" t="s">
        <v>144</v>
      </c>
      <c r="AU589" s="153" t="s">
        <v>81</v>
      </c>
      <c r="AV589" s="13" t="s">
        <v>81</v>
      </c>
      <c r="AW589" s="13" t="s">
        <v>32</v>
      </c>
      <c r="AX589" s="13" t="s">
        <v>71</v>
      </c>
      <c r="AY589" s="153" t="s">
        <v>133</v>
      </c>
    </row>
    <row r="590" spans="2:65" s="13" customFormat="1" ht="11.25" x14ac:dyDescent="0.2">
      <c r="B590" s="152"/>
      <c r="D590" s="146" t="s">
        <v>144</v>
      </c>
      <c r="E590" s="153" t="s">
        <v>18</v>
      </c>
      <c r="F590" s="154" t="s">
        <v>570</v>
      </c>
      <c r="H590" s="155">
        <v>3.6</v>
      </c>
      <c r="I590" s="156"/>
      <c r="L590" s="152"/>
      <c r="M590" s="157"/>
      <c r="T590" s="158"/>
      <c r="AT590" s="153" t="s">
        <v>144</v>
      </c>
      <c r="AU590" s="153" t="s">
        <v>81</v>
      </c>
      <c r="AV590" s="13" t="s">
        <v>81</v>
      </c>
      <c r="AW590" s="13" t="s">
        <v>32</v>
      </c>
      <c r="AX590" s="13" t="s">
        <v>71</v>
      </c>
      <c r="AY590" s="153" t="s">
        <v>133</v>
      </c>
    </row>
    <row r="591" spans="2:65" s="13" customFormat="1" ht="11.25" x14ac:dyDescent="0.2">
      <c r="B591" s="152"/>
      <c r="D591" s="146" t="s">
        <v>144</v>
      </c>
      <c r="E591" s="153" t="s">
        <v>18</v>
      </c>
      <c r="F591" s="154" t="s">
        <v>570</v>
      </c>
      <c r="H591" s="155">
        <v>3.6</v>
      </c>
      <c r="I591" s="156"/>
      <c r="L591" s="152"/>
      <c r="M591" s="157"/>
      <c r="T591" s="158"/>
      <c r="AT591" s="153" t="s">
        <v>144</v>
      </c>
      <c r="AU591" s="153" t="s">
        <v>81</v>
      </c>
      <c r="AV591" s="13" t="s">
        <v>81</v>
      </c>
      <c r="AW591" s="13" t="s">
        <v>32</v>
      </c>
      <c r="AX591" s="13" t="s">
        <v>71</v>
      </c>
      <c r="AY591" s="153" t="s">
        <v>133</v>
      </c>
    </row>
    <row r="592" spans="2:65" s="14" customFormat="1" ht="11.25" x14ac:dyDescent="0.2">
      <c r="B592" s="159"/>
      <c r="D592" s="146" t="s">
        <v>144</v>
      </c>
      <c r="E592" s="160" t="s">
        <v>18</v>
      </c>
      <c r="F592" s="161" t="s">
        <v>147</v>
      </c>
      <c r="H592" s="162">
        <v>18.36</v>
      </c>
      <c r="I592" s="163"/>
      <c r="L592" s="159"/>
      <c r="M592" s="164"/>
      <c r="T592" s="165"/>
      <c r="AT592" s="160" t="s">
        <v>144</v>
      </c>
      <c r="AU592" s="160" t="s">
        <v>81</v>
      </c>
      <c r="AV592" s="14" t="s">
        <v>140</v>
      </c>
      <c r="AW592" s="14" t="s">
        <v>32</v>
      </c>
      <c r="AX592" s="14" t="s">
        <v>79</v>
      </c>
      <c r="AY592" s="160" t="s">
        <v>133</v>
      </c>
    </row>
    <row r="593" spans="2:65" s="1" customFormat="1" ht="24.2" customHeight="1" x14ac:dyDescent="0.2">
      <c r="B593" s="33"/>
      <c r="C593" s="128" t="s">
        <v>572</v>
      </c>
      <c r="D593" s="128" t="s">
        <v>135</v>
      </c>
      <c r="E593" s="129" t="s">
        <v>573</v>
      </c>
      <c r="F593" s="130" t="s">
        <v>574</v>
      </c>
      <c r="G593" s="131" t="s">
        <v>138</v>
      </c>
      <c r="H593" s="132">
        <v>30</v>
      </c>
      <c r="I593" s="133"/>
      <c r="J593" s="134">
        <f>ROUND(I593*H593,2)</f>
        <v>0</v>
      </c>
      <c r="K593" s="130" t="s">
        <v>139</v>
      </c>
      <c r="L593" s="33"/>
      <c r="M593" s="135" t="s">
        <v>18</v>
      </c>
      <c r="N593" s="136" t="s">
        <v>42</v>
      </c>
      <c r="P593" s="137">
        <f>O593*H593</f>
        <v>0</v>
      </c>
      <c r="Q593" s="137">
        <v>3.0000000000000001E-5</v>
      </c>
      <c r="R593" s="137">
        <f>Q593*H593</f>
        <v>8.9999999999999998E-4</v>
      </c>
      <c r="S593" s="137">
        <v>3.0000000000000001E-3</v>
      </c>
      <c r="T593" s="138">
        <f>S593*H593</f>
        <v>0.09</v>
      </c>
      <c r="AR593" s="139" t="s">
        <v>140</v>
      </c>
      <c r="AT593" s="139" t="s">
        <v>135</v>
      </c>
      <c r="AU593" s="139" t="s">
        <v>81</v>
      </c>
      <c r="AY593" s="18" t="s">
        <v>133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8" t="s">
        <v>79</v>
      </c>
      <c r="BK593" s="140">
        <f>ROUND(I593*H593,2)</f>
        <v>0</v>
      </c>
      <c r="BL593" s="18" t="s">
        <v>140</v>
      </c>
      <c r="BM593" s="139" t="s">
        <v>575</v>
      </c>
    </row>
    <row r="594" spans="2:65" s="1" customFormat="1" ht="11.25" x14ac:dyDescent="0.2">
      <c r="B594" s="33"/>
      <c r="D594" s="141" t="s">
        <v>142</v>
      </c>
      <c r="F594" s="142" t="s">
        <v>576</v>
      </c>
      <c r="I594" s="143"/>
      <c r="L594" s="33"/>
      <c r="M594" s="144"/>
      <c r="T594" s="54"/>
      <c r="AT594" s="18" t="s">
        <v>142</v>
      </c>
      <c r="AU594" s="18" t="s">
        <v>81</v>
      </c>
    </row>
    <row r="595" spans="2:65" s="12" customFormat="1" ht="11.25" x14ac:dyDescent="0.2">
      <c r="B595" s="145"/>
      <c r="D595" s="146" t="s">
        <v>144</v>
      </c>
      <c r="E595" s="147" t="s">
        <v>18</v>
      </c>
      <c r="F595" s="148" t="s">
        <v>173</v>
      </c>
      <c r="H595" s="147" t="s">
        <v>18</v>
      </c>
      <c r="I595" s="149"/>
      <c r="L595" s="145"/>
      <c r="M595" s="150"/>
      <c r="T595" s="151"/>
      <c r="AT595" s="147" t="s">
        <v>144</v>
      </c>
      <c r="AU595" s="147" t="s">
        <v>81</v>
      </c>
      <c r="AV595" s="12" t="s">
        <v>79</v>
      </c>
      <c r="AW595" s="12" t="s">
        <v>32</v>
      </c>
      <c r="AX595" s="12" t="s">
        <v>71</v>
      </c>
      <c r="AY595" s="147" t="s">
        <v>133</v>
      </c>
    </row>
    <row r="596" spans="2:65" s="12" customFormat="1" ht="11.25" x14ac:dyDescent="0.2">
      <c r="B596" s="145"/>
      <c r="D596" s="146" t="s">
        <v>144</v>
      </c>
      <c r="E596" s="147" t="s">
        <v>18</v>
      </c>
      <c r="F596" s="148" t="s">
        <v>218</v>
      </c>
      <c r="H596" s="147" t="s">
        <v>18</v>
      </c>
      <c r="I596" s="149"/>
      <c r="L596" s="145"/>
      <c r="M596" s="150"/>
      <c r="T596" s="151"/>
      <c r="AT596" s="147" t="s">
        <v>144</v>
      </c>
      <c r="AU596" s="147" t="s">
        <v>81</v>
      </c>
      <c r="AV596" s="12" t="s">
        <v>79</v>
      </c>
      <c r="AW596" s="12" t="s">
        <v>32</v>
      </c>
      <c r="AX596" s="12" t="s">
        <v>71</v>
      </c>
      <c r="AY596" s="147" t="s">
        <v>133</v>
      </c>
    </row>
    <row r="597" spans="2:65" s="13" customFormat="1" ht="11.25" x14ac:dyDescent="0.2">
      <c r="B597" s="152"/>
      <c r="D597" s="146" t="s">
        <v>144</v>
      </c>
      <c r="E597" s="153" t="s">
        <v>18</v>
      </c>
      <c r="F597" s="154" t="s">
        <v>577</v>
      </c>
      <c r="H597" s="155">
        <v>30</v>
      </c>
      <c r="I597" s="156"/>
      <c r="L597" s="152"/>
      <c r="M597" s="157"/>
      <c r="T597" s="158"/>
      <c r="AT597" s="153" t="s">
        <v>144</v>
      </c>
      <c r="AU597" s="153" t="s">
        <v>81</v>
      </c>
      <c r="AV597" s="13" t="s">
        <v>81</v>
      </c>
      <c r="AW597" s="13" t="s">
        <v>32</v>
      </c>
      <c r="AX597" s="13" t="s">
        <v>71</v>
      </c>
      <c r="AY597" s="153" t="s">
        <v>133</v>
      </c>
    </row>
    <row r="598" spans="2:65" s="14" customFormat="1" ht="11.25" x14ac:dyDescent="0.2">
      <c r="B598" s="159"/>
      <c r="D598" s="146" t="s">
        <v>144</v>
      </c>
      <c r="E598" s="160" t="s">
        <v>18</v>
      </c>
      <c r="F598" s="161" t="s">
        <v>147</v>
      </c>
      <c r="H598" s="162">
        <v>30</v>
      </c>
      <c r="I598" s="163"/>
      <c r="L598" s="159"/>
      <c r="M598" s="164"/>
      <c r="T598" s="165"/>
      <c r="AT598" s="160" t="s">
        <v>144</v>
      </c>
      <c r="AU598" s="160" t="s">
        <v>81</v>
      </c>
      <c r="AV598" s="14" t="s">
        <v>140</v>
      </c>
      <c r="AW598" s="14" t="s">
        <v>32</v>
      </c>
      <c r="AX598" s="14" t="s">
        <v>79</v>
      </c>
      <c r="AY598" s="160" t="s">
        <v>133</v>
      </c>
    </row>
    <row r="599" spans="2:65" s="1" customFormat="1" ht="24.2" customHeight="1" x14ac:dyDescent="0.2">
      <c r="B599" s="33"/>
      <c r="C599" s="128" t="s">
        <v>578</v>
      </c>
      <c r="D599" s="128" t="s">
        <v>135</v>
      </c>
      <c r="E599" s="129" t="s">
        <v>579</v>
      </c>
      <c r="F599" s="130" t="s">
        <v>580</v>
      </c>
      <c r="G599" s="131" t="s">
        <v>138</v>
      </c>
      <c r="H599" s="132">
        <v>69</v>
      </c>
      <c r="I599" s="133"/>
      <c r="J599" s="134">
        <f>ROUND(I599*H599,2)</f>
        <v>0</v>
      </c>
      <c r="K599" s="130" t="s">
        <v>139</v>
      </c>
      <c r="L599" s="33"/>
      <c r="M599" s="135" t="s">
        <v>18</v>
      </c>
      <c r="N599" s="136" t="s">
        <v>42</v>
      </c>
      <c r="P599" s="137">
        <f>O599*H599</f>
        <v>0</v>
      </c>
      <c r="Q599" s="137">
        <v>5.0000000000000002E-5</v>
      </c>
      <c r="R599" s="137">
        <f>Q599*H599</f>
        <v>3.4500000000000004E-3</v>
      </c>
      <c r="S599" s="137">
        <v>5.0000000000000001E-3</v>
      </c>
      <c r="T599" s="138">
        <f>S599*H599</f>
        <v>0.34500000000000003</v>
      </c>
      <c r="AR599" s="139" t="s">
        <v>140</v>
      </c>
      <c r="AT599" s="139" t="s">
        <v>135</v>
      </c>
      <c r="AU599" s="139" t="s">
        <v>81</v>
      </c>
      <c r="AY599" s="18" t="s">
        <v>133</v>
      </c>
      <c r="BE599" s="140">
        <f>IF(N599="základní",J599,0)</f>
        <v>0</v>
      </c>
      <c r="BF599" s="140">
        <f>IF(N599="snížená",J599,0)</f>
        <v>0</v>
      </c>
      <c r="BG599" s="140">
        <f>IF(N599="zákl. přenesená",J599,0)</f>
        <v>0</v>
      </c>
      <c r="BH599" s="140">
        <f>IF(N599="sníž. přenesená",J599,0)</f>
        <v>0</v>
      </c>
      <c r="BI599" s="140">
        <f>IF(N599="nulová",J599,0)</f>
        <v>0</v>
      </c>
      <c r="BJ599" s="18" t="s">
        <v>79</v>
      </c>
      <c r="BK599" s="140">
        <f>ROUND(I599*H599,2)</f>
        <v>0</v>
      </c>
      <c r="BL599" s="18" t="s">
        <v>140</v>
      </c>
      <c r="BM599" s="139" t="s">
        <v>581</v>
      </c>
    </row>
    <row r="600" spans="2:65" s="1" customFormat="1" ht="11.25" x14ac:dyDescent="0.2">
      <c r="B600" s="33"/>
      <c r="D600" s="141" t="s">
        <v>142</v>
      </c>
      <c r="F600" s="142" t="s">
        <v>582</v>
      </c>
      <c r="I600" s="143"/>
      <c r="L600" s="33"/>
      <c r="M600" s="144"/>
      <c r="T600" s="54"/>
      <c r="AT600" s="18" t="s">
        <v>142</v>
      </c>
      <c r="AU600" s="18" t="s">
        <v>81</v>
      </c>
    </row>
    <row r="601" spans="2:65" s="12" customFormat="1" ht="11.25" x14ac:dyDescent="0.2">
      <c r="B601" s="145"/>
      <c r="D601" s="146" t="s">
        <v>144</v>
      </c>
      <c r="E601" s="147" t="s">
        <v>18</v>
      </c>
      <c r="F601" s="148" t="s">
        <v>173</v>
      </c>
      <c r="H601" s="147" t="s">
        <v>18</v>
      </c>
      <c r="I601" s="149"/>
      <c r="L601" s="145"/>
      <c r="M601" s="150"/>
      <c r="T601" s="151"/>
      <c r="AT601" s="147" t="s">
        <v>144</v>
      </c>
      <c r="AU601" s="147" t="s">
        <v>81</v>
      </c>
      <c r="AV601" s="12" t="s">
        <v>79</v>
      </c>
      <c r="AW601" s="12" t="s">
        <v>32</v>
      </c>
      <c r="AX601" s="12" t="s">
        <v>71</v>
      </c>
      <c r="AY601" s="147" t="s">
        <v>133</v>
      </c>
    </row>
    <row r="602" spans="2:65" s="12" customFormat="1" ht="11.25" x14ac:dyDescent="0.2">
      <c r="B602" s="145"/>
      <c r="D602" s="146" t="s">
        <v>144</v>
      </c>
      <c r="E602" s="147" t="s">
        <v>18</v>
      </c>
      <c r="F602" s="148" t="s">
        <v>174</v>
      </c>
      <c r="H602" s="147" t="s">
        <v>18</v>
      </c>
      <c r="I602" s="149"/>
      <c r="L602" s="145"/>
      <c r="M602" s="150"/>
      <c r="T602" s="151"/>
      <c r="AT602" s="147" t="s">
        <v>144</v>
      </c>
      <c r="AU602" s="147" t="s">
        <v>81</v>
      </c>
      <c r="AV602" s="12" t="s">
        <v>79</v>
      </c>
      <c r="AW602" s="12" t="s">
        <v>32</v>
      </c>
      <c r="AX602" s="12" t="s">
        <v>71</v>
      </c>
      <c r="AY602" s="147" t="s">
        <v>133</v>
      </c>
    </row>
    <row r="603" spans="2:65" s="13" customFormat="1" ht="11.25" x14ac:dyDescent="0.2">
      <c r="B603" s="152"/>
      <c r="D603" s="146" t="s">
        <v>144</v>
      </c>
      <c r="E603" s="153" t="s">
        <v>18</v>
      </c>
      <c r="F603" s="154" t="s">
        <v>175</v>
      </c>
      <c r="H603" s="155">
        <v>10</v>
      </c>
      <c r="I603" s="156"/>
      <c r="L603" s="152"/>
      <c r="M603" s="157"/>
      <c r="T603" s="158"/>
      <c r="AT603" s="153" t="s">
        <v>144</v>
      </c>
      <c r="AU603" s="153" t="s">
        <v>81</v>
      </c>
      <c r="AV603" s="13" t="s">
        <v>81</v>
      </c>
      <c r="AW603" s="13" t="s">
        <v>32</v>
      </c>
      <c r="AX603" s="13" t="s">
        <v>71</v>
      </c>
      <c r="AY603" s="153" t="s">
        <v>133</v>
      </c>
    </row>
    <row r="604" spans="2:65" s="12" customFormat="1" ht="11.25" x14ac:dyDescent="0.2">
      <c r="B604" s="145"/>
      <c r="D604" s="146" t="s">
        <v>144</v>
      </c>
      <c r="E604" s="147" t="s">
        <v>18</v>
      </c>
      <c r="F604" s="148" t="s">
        <v>176</v>
      </c>
      <c r="H604" s="147" t="s">
        <v>18</v>
      </c>
      <c r="I604" s="149"/>
      <c r="L604" s="145"/>
      <c r="M604" s="150"/>
      <c r="T604" s="151"/>
      <c r="AT604" s="147" t="s">
        <v>144</v>
      </c>
      <c r="AU604" s="147" t="s">
        <v>81</v>
      </c>
      <c r="AV604" s="12" t="s">
        <v>79</v>
      </c>
      <c r="AW604" s="12" t="s">
        <v>32</v>
      </c>
      <c r="AX604" s="12" t="s">
        <v>71</v>
      </c>
      <c r="AY604" s="147" t="s">
        <v>133</v>
      </c>
    </row>
    <row r="605" spans="2:65" s="13" customFormat="1" ht="11.25" x14ac:dyDescent="0.2">
      <c r="B605" s="152"/>
      <c r="D605" s="146" t="s">
        <v>144</v>
      </c>
      <c r="E605" s="153" t="s">
        <v>18</v>
      </c>
      <c r="F605" s="154" t="s">
        <v>177</v>
      </c>
      <c r="H605" s="155">
        <v>8</v>
      </c>
      <c r="I605" s="156"/>
      <c r="L605" s="152"/>
      <c r="M605" s="157"/>
      <c r="T605" s="158"/>
      <c r="AT605" s="153" t="s">
        <v>144</v>
      </c>
      <c r="AU605" s="153" t="s">
        <v>81</v>
      </c>
      <c r="AV605" s="13" t="s">
        <v>81</v>
      </c>
      <c r="AW605" s="13" t="s">
        <v>32</v>
      </c>
      <c r="AX605" s="13" t="s">
        <v>71</v>
      </c>
      <c r="AY605" s="153" t="s">
        <v>133</v>
      </c>
    </row>
    <row r="606" spans="2:65" s="12" customFormat="1" ht="11.25" x14ac:dyDescent="0.2">
      <c r="B606" s="145"/>
      <c r="D606" s="146" t="s">
        <v>144</v>
      </c>
      <c r="E606" s="147" t="s">
        <v>18</v>
      </c>
      <c r="F606" s="148" t="s">
        <v>178</v>
      </c>
      <c r="H606" s="147" t="s">
        <v>18</v>
      </c>
      <c r="I606" s="149"/>
      <c r="L606" s="145"/>
      <c r="M606" s="150"/>
      <c r="T606" s="151"/>
      <c r="AT606" s="147" t="s">
        <v>144</v>
      </c>
      <c r="AU606" s="147" t="s">
        <v>81</v>
      </c>
      <c r="AV606" s="12" t="s">
        <v>79</v>
      </c>
      <c r="AW606" s="12" t="s">
        <v>32</v>
      </c>
      <c r="AX606" s="12" t="s">
        <v>71</v>
      </c>
      <c r="AY606" s="147" t="s">
        <v>133</v>
      </c>
    </row>
    <row r="607" spans="2:65" s="13" customFormat="1" ht="11.25" x14ac:dyDescent="0.2">
      <c r="B607" s="152"/>
      <c r="D607" s="146" t="s">
        <v>144</v>
      </c>
      <c r="E607" s="153" t="s">
        <v>18</v>
      </c>
      <c r="F607" s="154" t="s">
        <v>179</v>
      </c>
      <c r="H607" s="155">
        <v>18</v>
      </c>
      <c r="I607" s="156"/>
      <c r="L607" s="152"/>
      <c r="M607" s="157"/>
      <c r="T607" s="158"/>
      <c r="AT607" s="153" t="s">
        <v>144</v>
      </c>
      <c r="AU607" s="153" t="s">
        <v>81</v>
      </c>
      <c r="AV607" s="13" t="s">
        <v>81</v>
      </c>
      <c r="AW607" s="13" t="s">
        <v>32</v>
      </c>
      <c r="AX607" s="13" t="s">
        <v>71</v>
      </c>
      <c r="AY607" s="153" t="s">
        <v>133</v>
      </c>
    </row>
    <row r="608" spans="2:65" s="12" customFormat="1" ht="11.25" x14ac:dyDescent="0.2">
      <c r="B608" s="145"/>
      <c r="D608" s="146" t="s">
        <v>144</v>
      </c>
      <c r="E608" s="147" t="s">
        <v>18</v>
      </c>
      <c r="F608" s="148" t="s">
        <v>180</v>
      </c>
      <c r="H608" s="147" t="s">
        <v>18</v>
      </c>
      <c r="I608" s="149"/>
      <c r="L608" s="145"/>
      <c r="M608" s="150"/>
      <c r="T608" s="151"/>
      <c r="AT608" s="147" t="s">
        <v>144</v>
      </c>
      <c r="AU608" s="147" t="s">
        <v>81</v>
      </c>
      <c r="AV608" s="12" t="s">
        <v>79</v>
      </c>
      <c r="AW608" s="12" t="s">
        <v>32</v>
      </c>
      <c r="AX608" s="12" t="s">
        <v>71</v>
      </c>
      <c r="AY608" s="147" t="s">
        <v>133</v>
      </c>
    </row>
    <row r="609" spans="2:65" s="13" customFormat="1" ht="11.25" x14ac:dyDescent="0.2">
      <c r="B609" s="152"/>
      <c r="D609" s="146" t="s">
        <v>144</v>
      </c>
      <c r="E609" s="153" t="s">
        <v>18</v>
      </c>
      <c r="F609" s="154" t="s">
        <v>179</v>
      </c>
      <c r="H609" s="155">
        <v>18</v>
      </c>
      <c r="I609" s="156"/>
      <c r="L609" s="152"/>
      <c r="M609" s="157"/>
      <c r="T609" s="158"/>
      <c r="AT609" s="153" t="s">
        <v>144</v>
      </c>
      <c r="AU609" s="153" t="s">
        <v>81</v>
      </c>
      <c r="AV609" s="13" t="s">
        <v>81</v>
      </c>
      <c r="AW609" s="13" t="s">
        <v>32</v>
      </c>
      <c r="AX609" s="13" t="s">
        <v>71</v>
      </c>
      <c r="AY609" s="153" t="s">
        <v>133</v>
      </c>
    </row>
    <row r="610" spans="2:65" s="12" customFormat="1" ht="11.25" x14ac:dyDescent="0.2">
      <c r="B610" s="145"/>
      <c r="D610" s="146" t="s">
        <v>144</v>
      </c>
      <c r="E610" s="147" t="s">
        <v>18</v>
      </c>
      <c r="F610" s="148" t="s">
        <v>181</v>
      </c>
      <c r="H610" s="147" t="s">
        <v>18</v>
      </c>
      <c r="I610" s="149"/>
      <c r="L610" s="145"/>
      <c r="M610" s="150"/>
      <c r="T610" s="151"/>
      <c r="AT610" s="147" t="s">
        <v>144</v>
      </c>
      <c r="AU610" s="147" t="s">
        <v>81</v>
      </c>
      <c r="AV610" s="12" t="s">
        <v>79</v>
      </c>
      <c r="AW610" s="12" t="s">
        <v>32</v>
      </c>
      <c r="AX610" s="12" t="s">
        <v>71</v>
      </c>
      <c r="AY610" s="147" t="s">
        <v>133</v>
      </c>
    </row>
    <row r="611" spans="2:65" s="13" customFormat="1" ht="11.25" x14ac:dyDescent="0.2">
      <c r="B611" s="152"/>
      <c r="D611" s="146" t="s">
        <v>144</v>
      </c>
      <c r="E611" s="153" t="s">
        <v>18</v>
      </c>
      <c r="F611" s="154" t="s">
        <v>182</v>
      </c>
      <c r="H611" s="155">
        <v>15</v>
      </c>
      <c r="I611" s="156"/>
      <c r="L611" s="152"/>
      <c r="M611" s="157"/>
      <c r="T611" s="158"/>
      <c r="AT611" s="153" t="s">
        <v>144</v>
      </c>
      <c r="AU611" s="153" t="s">
        <v>81</v>
      </c>
      <c r="AV611" s="13" t="s">
        <v>81</v>
      </c>
      <c r="AW611" s="13" t="s">
        <v>32</v>
      </c>
      <c r="AX611" s="13" t="s">
        <v>71</v>
      </c>
      <c r="AY611" s="153" t="s">
        <v>133</v>
      </c>
    </row>
    <row r="612" spans="2:65" s="14" customFormat="1" ht="11.25" x14ac:dyDescent="0.2">
      <c r="B612" s="159"/>
      <c r="D612" s="146" t="s">
        <v>144</v>
      </c>
      <c r="E612" s="160" t="s">
        <v>18</v>
      </c>
      <c r="F612" s="161" t="s">
        <v>147</v>
      </c>
      <c r="H612" s="162">
        <v>69</v>
      </c>
      <c r="I612" s="163"/>
      <c r="L612" s="159"/>
      <c r="M612" s="164"/>
      <c r="T612" s="165"/>
      <c r="AT612" s="160" t="s">
        <v>144</v>
      </c>
      <c r="AU612" s="160" t="s">
        <v>81</v>
      </c>
      <c r="AV612" s="14" t="s">
        <v>140</v>
      </c>
      <c r="AW612" s="14" t="s">
        <v>32</v>
      </c>
      <c r="AX612" s="14" t="s">
        <v>79</v>
      </c>
      <c r="AY612" s="160" t="s">
        <v>133</v>
      </c>
    </row>
    <row r="613" spans="2:65" s="11" customFormat="1" ht="22.9" customHeight="1" x14ac:dyDescent="0.2">
      <c r="B613" s="116"/>
      <c r="D613" s="117" t="s">
        <v>70</v>
      </c>
      <c r="E613" s="126" t="s">
        <v>583</v>
      </c>
      <c r="F613" s="126" t="s">
        <v>584</v>
      </c>
      <c r="I613" s="119"/>
      <c r="J613" s="127">
        <f>BK613</f>
        <v>0</v>
      </c>
      <c r="L613" s="116"/>
      <c r="M613" s="121"/>
      <c r="P613" s="122">
        <f>SUM(P614:P633)</f>
        <v>0</v>
      </c>
      <c r="R613" s="122">
        <f>SUM(R614:R633)</f>
        <v>0</v>
      </c>
      <c r="T613" s="123">
        <f>SUM(T614:T633)</f>
        <v>0</v>
      </c>
      <c r="AR613" s="117" t="s">
        <v>79</v>
      </c>
      <c r="AT613" s="124" t="s">
        <v>70</v>
      </c>
      <c r="AU613" s="124" t="s">
        <v>79</v>
      </c>
      <c r="AY613" s="117" t="s">
        <v>133</v>
      </c>
      <c r="BK613" s="125">
        <f>SUM(BK614:BK633)</f>
        <v>0</v>
      </c>
    </row>
    <row r="614" spans="2:65" s="1" customFormat="1" ht="37.9" customHeight="1" x14ac:dyDescent="0.2">
      <c r="B614" s="33"/>
      <c r="C614" s="128" t="s">
        <v>585</v>
      </c>
      <c r="D614" s="128" t="s">
        <v>135</v>
      </c>
      <c r="E614" s="129" t="s">
        <v>586</v>
      </c>
      <c r="F614" s="130" t="s">
        <v>587</v>
      </c>
      <c r="G614" s="131" t="s">
        <v>588</v>
      </c>
      <c r="H614" s="132">
        <v>38.055</v>
      </c>
      <c r="I614" s="133"/>
      <c r="J614" s="134">
        <f>ROUND(I614*H614,2)</f>
        <v>0</v>
      </c>
      <c r="K614" s="130" t="s">
        <v>589</v>
      </c>
      <c r="L614" s="33"/>
      <c r="M614" s="135" t="s">
        <v>18</v>
      </c>
      <c r="N614" s="136" t="s">
        <v>42</v>
      </c>
      <c r="P614" s="137">
        <f>O614*H614</f>
        <v>0</v>
      </c>
      <c r="Q614" s="137">
        <v>0</v>
      </c>
      <c r="R614" s="137">
        <f>Q614*H614</f>
        <v>0</v>
      </c>
      <c r="S614" s="137">
        <v>0</v>
      </c>
      <c r="T614" s="138">
        <f>S614*H614</f>
        <v>0</v>
      </c>
      <c r="AR614" s="139" t="s">
        <v>140</v>
      </c>
      <c r="AT614" s="139" t="s">
        <v>135</v>
      </c>
      <c r="AU614" s="139" t="s">
        <v>81</v>
      </c>
      <c r="AY614" s="18" t="s">
        <v>133</v>
      </c>
      <c r="BE614" s="140">
        <f>IF(N614="základní",J614,0)</f>
        <v>0</v>
      </c>
      <c r="BF614" s="140">
        <f>IF(N614="snížená",J614,0)</f>
        <v>0</v>
      </c>
      <c r="BG614" s="140">
        <f>IF(N614="zákl. přenesená",J614,0)</f>
        <v>0</v>
      </c>
      <c r="BH614" s="140">
        <f>IF(N614="sníž. přenesená",J614,0)</f>
        <v>0</v>
      </c>
      <c r="BI614" s="140">
        <f>IF(N614="nulová",J614,0)</f>
        <v>0</v>
      </c>
      <c r="BJ614" s="18" t="s">
        <v>79</v>
      </c>
      <c r="BK614" s="140">
        <f>ROUND(I614*H614,2)</f>
        <v>0</v>
      </c>
      <c r="BL614" s="18" t="s">
        <v>140</v>
      </c>
      <c r="BM614" s="139" t="s">
        <v>590</v>
      </c>
    </row>
    <row r="615" spans="2:65" s="1" customFormat="1" ht="11.25" x14ac:dyDescent="0.2">
      <c r="B615" s="33"/>
      <c r="D615" s="141" t="s">
        <v>142</v>
      </c>
      <c r="F615" s="142" t="s">
        <v>591</v>
      </c>
      <c r="I615" s="143"/>
      <c r="L615" s="33"/>
      <c r="M615" s="144"/>
      <c r="T615" s="54"/>
      <c r="AT615" s="18" t="s">
        <v>142</v>
      </c>
      <c r="AU615" s="18" t="s">
        <v>81</v>
      </c>
    </row>
    <row r="616" spans="2:65" s="1" customFormat="1" ht="62.65" customHeight="1" x14ac:dyDescent="0.2">
      <c r="B616" s="33"/>
      <c r="C616" s="128" t="s">
        <v>592</v>
      </c>
      <c r="D616" s="128" t="s">
        <v>135</v>
      </c>
      <c r="E616" s="129" t="s">
        <v>593</v>
      </c>
      <c r="F616" s="130" t="s">
        <v>594</v>
      </c>
      <c r="G616" s="131" t="s">
        <v>588</v>
      </c>
      <c r="H616" s="132">
        <v>190.27500000000001</v>
      </c>
      <c r="I616" s="133"/>
      <c r="J616" s="134">
        <f>ROUND(I616*H616,2)</f>
        <v>0</v>
      </c>
      <c r="K616" s="130" t="s">
        <v>589</v>
      </c>
      <c r="L616" s="33"/>
      <c r="M616" s="135" t="s">
        <v>18</v>
      </c>
      <c r="N616" s="136" t="s">
        <v>42</v>
      </c>
      <c r="P616" s="137">
        <f>O616*H616</f>
        <v>0</v>
      </c>
      <c r="Q616" s="137">
        <v>0</v>
      </c>
      <c r="R616" s="137">
        <f>Q616*H616</f>
        <v>0</v>
      </c>
      <c r="S616" s="137">
        <v>0</v>
      </c>
      <c r="T616" s="138">
        <f>S616*H616</f>
        <v>0</v>
      </c>
      <c r="AR616" s="139" t="s">
        <v>140</v>
      </c>
      <c r="AT616" s="139" t="s">
        <v>135</v>
      </c>
      <c r="AU616" s="139" t="s">
        <v>81</v>
      </c>
      <c r="AY616" s="18" t="s">
        <v>133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79</v>
      </c>
      <c r="BK616" s="140">
        <f>ROUND(I616*H616,2)</f>
        <v>0</v>
      </c>
      <c r="BL616" s="18" t="s">
        <v>140</v>
      </c>
      <c r="BM616" s="139" t="s">
        <v>595</v>
      </c>
    </row>
    <row r="617" spans="2:65" s="1" customFormat="1" ht="11.25" x14ac:dyDescent="0.2">
      <c r="B617" s="33"/>
      <c r="D617" s="141" t="s">
        <v>142</v>
      </c>
      <c r="F617" s="142" t="s">
        <v>596</v>
      </c>
      <c r="I617" s="143"/>
      <c r="L617" s="33"/>
      <c r="M617" s="144"/>
      <c r="T617" s="54"/>
      <c r="AT617" s="18" t="s">
        <v>142</v>
      </c>
      <c r="AU617" s="18" t="s">
        <v>81</v>
      </c>
    </row>
    <row r="618" spans="2:65" s="13" customFormat="1" ht="11.25" x14ac:dyDescent="0.2">
      <c r="B618" s="152"/>
      <c r="D618" s="146" t="s">
        <v>144</v>
      </c>
      <c r="E618" s="153" t="s">
        <v>18</v>
      </c>
      <c r="F618" s="154" t="s">
        <v>597</v>
      </c>
      <c r="H618" s="155">
        <v>190.27500000000001</v>
      </c>
      <c r="I618" s="156"/>
      <c r="L618" s="152"/>
      <c r="M618" s="157"/>
      <c r="T618" s="158"/>
      <c r="AT618" s="153" t="s">
        <v>144</v>
      </c>
      <c r="AU618" s="153" t="s">
        <v>81</v>
      </c>
      <c r="AV618" s="13" t="s">
        <v>81</v>
      </c>
      <c r="AW618" s="13" t="s">
        <v>32</v>
      </c>
      <c r="AX618" s="13" t="s">
        <v>71</v>
      </c>
      <c r="AY618" s="153" t="s">
        <v>133</v>
      </c>
    </row>
    <row r="619" spans="2:65" s="14" customFormat="1" ht="11.25" x14ac:dyDescent="0.2">
      <c r="B619" s="159"/>
      <c r="D619" s="146" t="s">
        <v>144</v>
      </c>
      <c r="E619" s="160" t="s">
        <v>18</v>
      </c>
      <c r="F619" s="161" t="s">
        <v>147</v>
      </c>
      <c r="H619" s="162">
        <v>190.27500000000001</v>
      </c>
      <c r="I619" s="163"/>
      <c r="L619" s="159"/>
      <c r="M619" s="164"/>
      <c r="T619" s="165"/>
      <c r="AT619" s="160" t="s">
        <v>144</v>
      </c>
      <c r="AU619" s="160" t="s">
        <v>81</v>
      </c>
      <c r="AV619" s="14" t="s">
        <v>140</v>
      </c>
      <c r="AW619" s="14" t="s">
        <v>32</v>
      </c>
      <c r="AX619" s="14" t="s">
        <v>79</v>
      </c>
      <c r="AY619" s="160" t="s">
        <v>133</v>
      </c>
    </row>
    <row r="620" spans="2:65" s="1" customFormat="1" ht="33" customHeight="1" x14ac:dyDescent="0.2">
      <c r="B620" s="33"/>
      <c r="C620" s="128" t="s">
        <v>598</v>
      </c>
      <c r="D620" s="128" t="s">
        <v>135</v>
      </c>
      <c r="E620" s="129" t="s">
        <v>599</v>
      </c>
      <c r="F620" s="130" t="s">
        <v>600</v>
      </c>
      <c r="G620" s="131" t="s">
        <v>588</v>
      </c>
      <c r="H620" s="132">
        <v>38.055</v>
      </c>
      <c r="I620" s="133"/>
      <c r="J620" s="134">
        <f>ROUND(I620*H620,2)</f>
        <v>0</v>
      </c>
      <c r="K620" s="130" t="s">
        <v>589</v>
      </c>
      <c r="L620" s="33"/>
      <c r="M620" s="135" t="s">
        <v>18</v>
      </c>
      <c r="N620" s="136" t="s">
        <v>42</v>
      </c>
      <c r="P620" s="137">
        <f>O620*H620</f>
        <v>0</v>
      </c>
      <c r="Q620" s="137">
        <v>0</v>
      </c>
      <c r="R620" s="137">
        <f>Q620*H620</f>
        <v>0</v>
      </c>
      <c r="S620" s="137">
        <v>0</v>
      </c>
      <c r="T620" s="138">
        <f>S620*H620</f>
        <v>0</v>
      </c>
      <c r="AR620" s="139" t="s">
        <v>140</v>
      </c>
      <c r="AT620" s="139" t="s">
        <v>135</v>
      </c>
      <c r="AU620" s="139" t="s">
        <v>81</v>
      </c>
      <c r="AY620" s="18" t="s">
        <v>133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8" t="s">
        <v>79</v>
      </c>
      <c r="BK620" s="140">
        <f>ROUND(I620*H620,2)</f>
        <v>0</v>
      </c>
      <c r="BL620" s="18" t="s">
        <v>140</v>
      </c>
      <c r="BM620" s="139" t="s">
        <v>601</v>
      </c>
    </row>
    <row r="621" spans="2:65" s="1" customFormat="1" ht="11.25" x14ac:dyDescent="0.2">
      <c r="B621" s="33"/>
      <c r="D621" s="141" t="s">
        <v>142</v>
      </c>
      <c r="F621" s="142" t="s">
        <v>602</v>
      </c>
      <c r="I621" s="143"/>
      <c r="L621" s="33"/>
      <c r="M621" s="144"/>
      <c r="T621" s="54"/>
      <c r="AT621" s="18" t="s">
        <v>142</v>
      </c>
      <c r="AU621" s="18" t="s">
        <v>81</v>
      </c>
    </row>
    <row r="622" spans="2:65" s="1" customFormat="1" ht="44.25" customHeight="1" x14ac:dyDescent="0.2">
      <c r="B622" s="33"/>
      <c r="C622" s="128" t="s">
        <v>603</v>
      </c>
      <c r="D622" s="128" t="s">
        <v>135</v>
      </c>
      <c r="E622" s="129" t="s">
        <v>604</v>
      </c>
      <c r="F622" s="130" t="s">
        <v>605</v>
      </c>
      <c r="G622" s="131" t="s">
        <v>588</v>
      </c>
      <c r="H622" s="132">
        <v>1103.595</v>
      </c>
      <c r="I622" s="133"/>
      <c r="J622" s="134">
        <f>ROUND(I622*H622,2)</f>
        <v>0</v>
      </c>
      <c r="K622" s="130" t="s">
        <v>589</v>
      </c>
      <c r="L622" s="33"/>
      <c r="M622" s="135" t="s">
        <v>18</v>
      </c>
      <c r="N622" s="136" t="s">
        <v>42</v>
      </c>
      <c r="P622" s="137">
        <f>O622*H622</f>
        <v>0</v>
      </c>
      <c r="Q622" s="137">
        <v>0</v>
      </c>
      <c r="R622" s="137">
        <f>Q622*H622</f>
        <v>0</v>
      </c>
      <c r="S622" s="137">
        <v>0</v>
      </c>
      <c r="T622" s="138">
        <f>S622*H622</f>
        <v>0</v>
      </c>
      <c r="AR622" s="139" t="s">
        <v>140</v>
      </c>
      <c r="AT622" s="139" t="s">
        <v>135</v>
      </c>
      <c r="AU622" s="139" t="s">
        <v>81</v>
      </c>
      <c r="AY622" s="18" t="s">
        <v>133</v>
      </c>
      <c r="BE622" s="140">
        <f>IF(N622="základní",J622,0)</f>
        <v>0</v>
      </c>
      <c r="BF622" s="140">
        <f>IF(N622="snížená",J622,0)</f>
        <v>0</v>
      </c>
      <c r="BG622" s="140">
        <f>IF(N622="zákl. přenesená",J622,0)</f>
        <v>0</v>
      </c>
      <c r="BH622" s="140">
        <f>IF(N622="sníž. přenesená",J622,0)</f>
        <v>0</v>
      </c>
      <c r="BI622" s="140">
        <f>IF(N622="nulová",J622,0)</f>
        <v>0</v>
      </c>
      <c r="BJ622" s="18" t="s">
        <v>79</v>
      </c>
      <c r="BK622" s="140">
        <f>ROUND(I622*H622,2)</f>
        <v>0</v>
      </c>
      <c r="BL622" s="18" t="s">
        <v>140</v>
      </c>
      <c r="BM622" s="139" t="s">
        <v>606</v>
      </c>
    </row>
    <row r="623" spans="2:65" s="1" customFormat="1" ht="11.25" x14ac:dyDescent="0.2">
      <c r="B623" s="33"/>
      <c r="D623" s="141" t="s">
        <v>142</v>
      </c>
      <c r="F623" s="142" t="s">
        <v>607</v>
      </c>
      <c r="I623" s="143"/>
      <c r="L623" s="33"/>
      <c r="M623" s="144"/>
      <c r="T623" s="54"/>
      <c r="AT623" s="18" t="s">
        <v>142</v>
      </c>
      <c r="AU623" s="18" t="s">
        <v>81</v>
      </c>
    </row>
    <row r="624" spans="2:65" s="13" customFormat="1" ht="11.25" x14ac:dyDescent="0.2">
      <c r="B624" s="152"/>
      <c r="D624" s="146" t="s">
        <v>144</v>
      </c>
      <c r="E624" s="153" t="s">
        <v>18</v>
      </c>
      <c r="F624" s="154" t="s">
        <v>608</v>
      </c>
      <c r="H624" s="155">
        <v>1103.595</v>
      </c>
      <c r="I624" s="156"/>
      <c r="L624" s="152"/>
      <c r="M624" s="157"/>
      <c r="T624" s="158"/>
      <c r="AT624" s="153" t="s">
        <v>144</v>
      </c>
      <c r="AU624" s="153" t="s">
        <v>81</v>
      </c>
      <c r="AV624" s="13" t="s">
        <v>81</v>
      </c>
      <c r="AW624" s="13" t="s">
        <v>32</v>
      </c>
      <c r="AX624" s="13" t="s">
        <v>71</v>
      </c>
      <c r="AY624" s="153" t="s">
        <v>133</v>
      </c>
    </row>
    <row r="625" spans="2:65" s="14" customFormat="1" ht="11.25" x14ac:dyDescent="0.2">
      <c r="B625" s="159"/>
      <c r="D625" s="146" t="s">
        <v>144</v>
      </c>
      <c r="E625" s="160" t="s">
        <v>18</v>
      </c>
      <c r="F625" s="161" t="s">
        <v>147</v>
      </c>
      <c r="H625" s="162">
        <v>1103.595</v>
      </c>
      <c r="I625" s="163"/>
      <c r="L625" s="159"/>
      <c r="M625" s="164"/>
      <c r="T625" s="165"/>
      <c r="AT625" s="160" t="s">
        <v>144</v>
      </c>
      <c r="AU625" s="160" t="s">
        <v>81</v>
      </c>
      <c r="AV625" s="14" t="s">
        <v>140</v>
      </c>
      <c r="AW625" s="14" t="s">
        <v>32</v>
      </c>
      <c r="AX625" s="14" t="s">
        <v>79</v>
      </c>
      <c r="AY625" s="160" t="s">
        <v>133</v>
      </c>
    </row>
    <row r="626" spans="2:65" s="1" customFormat="1" ht="44.25" customHeight="1" x14ac:dyDescent="0.2">
      <c r="B626" s="33"/>
      <c r="C626" s="128" t="s">
        <v>225</v>
      </c>
      <c r="D626" s="128" t="s">
        <v>135</v>
      </c>
      <c r="E626" s="129" t="s">
        <v>609</v>
      </c>
      <c r="F626" s="130" t="s">
        <v>610</v>
      </c>
      <c r="G626" s="131" t="s">
        <v>588</v>
      </c>
      <c r="H626" s="132">
        <v>23.933</v>
      </c>
      <c r="I626" s="133"/>
      <c r="J626" s="134">
        <f>ROUND(I626*H626,2)</f>
        <v>0</v>
      </c>
      <c r="K626" s="130" t="s">
        <v>589</v>
      </c>
      <c r="L626" s="33"/>
      <c r="M626" s="135" t="s">
        <v>18</v>
      </c>
      <c r="N626" s="136" t="s">
        <v>42</v>
      </c>
      <c r="P626" s="137">
        <f>O626*H626</f>
        <v>0</v>
      </c>
      <c r="Q626" s="137">
        <v>0</v>
      </c>
      <c r="R626" s="137">
        <f>Q626*H626</f>
        <v>0</v>
      </c>
      <c r="S626" s="137">
        <v>0</v>
      </c>
      <c r="T626" s="138">
        <f>S626*H626</f>
        <v>0</v>
      </c>
      <c r="AR626" s="139" t="s">
        <v>140</v>
      </c>
      <c r="AT626" s="139" t="s">
        <v>135</v>
      </c>
      <c r="AU626" s="139" t="s">
        <v>81</v>
      </c>
      <c r="AY626" s="18" t="s">
        <v>133</v>
      </c>
      <c r="BE626" s="140">
        <f>IF(N626="základní",J626,0)</f>
        <v>0</v>
      </c>
      <c r="BF626" s="140">
        <f>IF(N626="snížená",J626,0)</f>
        <v>0</v>
      </c>
      <c r="BG626" s="140">
        <f>IF(N626="zákl. přenesená",J626,0)</f>
        <v>0</v>
      </c>
      <c r="BH626" s="140">
        <f>IF(N626="sníž. přenesená",J626,0)</f>
        <v>0</v>
      </c>
      <c r="BI626" s="140">
        <f>IF(N626="nulová",J626,0)</f>
        <v>0</v>
      </c>
      <c r="BJ626" s="18" t="s">
        <v>79</v>
      </c>
      <c r="BK626" s="140">
        <f>ROUND(I626*H626,2)</f>
        <v>0</v>
      </c>
      <c r="BL626" s="18" t="s">
        <v>140</v>
      </c>
      <c r="BM626" s="139" t="s">
        <v>611</v>
      </c>
    </row>
    <row r="627" spans="2:65" s="1" customFormat="1" ht="11.25" x14ac:dyDescent="0.2">
      <c r="B627" s="33"/>
      <c r="D627" s="141" t="s">
        <v>142</v>
      </c>
      <c r="F627" s="142" t="s">
        <v>612</v>
      </c>
      <c r="I627" s="143"/>
      <c r="L627" s="33"/>
      <c r="M627" s="144"/>
      <c r="T627" s="54"/>
      <c r="AT627" s="18" t="s">
        <v>142</v>
      </c>
      <c r="AU627" s="18" t="s">
        <v>81</v>
      </c>
    </row>
    <row r="628" spans="2:65" s="1" customFormat="1" ht="44.25" customHeight="1" x14ac:dyDescent="0.2">
      <c r="B628" s="33"/>
      <c r="C628" s="128" t="s">
        <v>613</v>
      </c>
      <c r="D628" s="128" t="s">
        <v>135</v>
      </c>
      <c r="E628" s="129" t="s">
        <v>614</v>
      </c>
      <c r="F628" s="130" t="s">
        <v>615</v>
      </c>
      <c r="G628" s="131" t="s">
        <v>588</v>
      </c>
      <c r="H628" s="132">
        <v>5.7240000000000002</v>
      </c>
      <c r="I628" s="133"/>
      <c r="J628" s="134">
        <f>ROUND(I628*H628,2)</f>
        <v>0</v>
      </c>
      <c r="K628" s="130" t="s">
        <v>139</v>
      </c>
      <c r="L628" s="33"/>
      <c r="M628" s="135" t="s">
        <v>18</v>
      </c>
      <c r="N628" s="136" t="s">
        <v>42</v>
      </c>
      <c r="P628" s="137">
        <f>O628*H628</f>
        <v>0</v>
      </c>
      <c r="Q628" s="137">
        <v>0</v>
      </c>
      <c r="R628" s="137">
        <f>Q628*H628</f>
        <v>0</v>
      </c>
      <c r="S628" s="137">
        <v>0</v>
      </c>
      <c r="T628" s="138">
        <f>S628*H628</f>
        <v>0</v>
      </c>
      <c r="AR628" s="139" t="s">
        <v>140</v>
      </c>
      <c r="AT628" s="139" t="s">
        <v>135</v>
      </c>
      <c r="AU628" s="139" t="s">
        <v>81</v>
      </c>
      <c r="AY628" s="18" t="s">
        <v>133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18" t="s">
        <v>79</v>
      </c>
      <c r="BK628" s="140">
        <f>ROUND(I628*H628,2)</f>
        <v>0</v>
      </c>
      <c r="BL628" s="18" t="s">
        <v>140</v>
      </c>
      <c r="BM628" s="139" t="s">
        <v>616</v>
      </c>
    </row>
    <row r="629" spans="2:65" s="1" customFormat="1" ht="11.25" x14ac:dyDescent="0.2">
      <c r="B629" s="33"/>
      <c r="D629" s="141" t="s">
        <v>142</v>
      </c>
      <c r="F629" s="142" t="s">
        <v>617</v>
      </c>
      <c r="I629" s="143"/>
      <c r="L629" s="33"/>
      <c r="M629" s="144"/>
      <c r="T629" s="54"/>
      <c r="AT629" s="18" t="s">
        <v>142</v>
      </c>
      <c r="AU629" s="18" t="s">
        <v>81</v>
      </c>
    </row>
    <row r="630" spans="2:65" s="1" customFormat="1" ht="37.9" customHeight="1" x14ac:dyDescent="0.2">
      <c r="B630" s="33"/>
      <c r="C630" s="128" t="s">
        <v>498</v>
      </c>
      <c r="D630" s="128" t="s">
        <v>135</v>
      </c>
      <c r="E630" s="129" t="s">
        <v>618</v>
      </c>
      <c r="F630" s="130" t="s">
        <v>619</v>
      </c>
      <c r="G630" s="131" t="s">
        <v>588</v>
      </c>
      <c r="H630" s="132">
        <v>0.23799999999999999</v>
      </c>
      <c r="I630" s="133"/>
      <c r="J630" s="134">
        <f>ROUND(I630*H630,2)</f>
        <v>0</v>
      </c>
      <c r="K630" s="130" t="s">
        <v>139</v>
      </c>
      <c r="L630" s="33"/>
      <c r="M630" s="135" t="s">
        <v>18</v>
      </c>
      <c r="N630" s="136" t="s">
        <v>42</v>
      </c>
      <c r="P630" s="137">
        <f>O630*H630</f>
        <v>0</v>
      </c>
      <c r="Q630" s="137">
        <v>0</v>
      </c>
      <c r="R630" s="137">
        <f>Q630*H630</f>
        <v>0</v>
      </c>
      <c r="S630" s="137">
        <v>0</v>
      </c>
      <c r="T630" s="138">
        <f>S630*H630</f>
        <v>0</v>
      </c>
      <c r="AR630" s="139" t="s">
        <v>140</v>
      </c>
      <c r="AT630" s="139" t="s">
        <v>135</v>
      </c>
      <c r="AU630" s="139" t="s">
        <v>81</v>
      </c>
      <c r="AY630" s="18" t="s">
        <v>133</v>
      </c>
      <c r="BE630" s="140">
        <f>IF(N630="základní",J630,0)</f>
        <v>0</v>
      </c>
      <c r="BF630" s="140">
        <f>IF(N630="snížená",J630,0)</f>
        <v>0</v>
      </c>
      <c r="BG630" s="140">
        <f>IF(N630="zákl. přenesená",J630,0)</f>
        <v>0</v>
      </c>
      <c r="BH630" s="140">
        <f>IF(N630="sníž. přenesená",J630,0)</f>
        <v>0</v>
      </c>
      <c r="BI630" s="140">
        <f>IF(N630="nulová",J630,0)</f>
        <v>0</v>
      </c>
      <c r="BJ630" s="18" t="s">
        <v>79</v>
      </c>
      <c r="BK630" s="140">
        <f>ROUND(I630*H630,2)</f>
        <v>0</v>
      </c>
      <c r="BL630" s="18" t="s">
        <v>140</v>
      </c>
      <c r="BM630" s="139" t="s">
        <v>620</v>
      </c>
    </row>
    <row r="631" spans="2:65" s="1" customFormat="1" ht="11.25" x14ac:dyDescent="0.2">
      <c r="B631" s="33"/>
      <c r="D631" s="141" t="s">
        <v>142</v>
      </c>
      <c r="F631" s="142" t="s">
        <v>621</v>
      </c>
      <c r="I631" s="143"/>
      <c r="L631" s="33"/>
      <c r="M631" s="144"/>
      <c r="T631" s="54"/>
      <c r="AT631" s="18" t="s">
        <v>142</v>
      </c>
      <c r="AU631" s="18" t="s">
        <v>81</v>
      </c>
    </row>
    <row r="632" spans="2:65" s="1" customFormat="1" ht="44.25" customHeight="1" x14ac:dyDescent="0.2">
      <c r="B632" s="33"/>
      <c r="C632" s="128" t="s">
        <v>622</v>
      </c>
      <c r="D632" s="128" t="s">
        <v>135</v>
      </c>
      <c r="E632" s="129" t="s">
        <v>623</v>
      </c>
      <c r="F632" s="130" t="s">
        <v>624</v>
      </c>
      <c r="G632" s="131" t="s">
        <v>588</v>
      </c>
      <c r="H632" s="132">
        <v>8.16</v>
      </c>
      <c r="I632" s="133"/>
      <c r="J632" s="134">
        <f>ROUND(I632*H632,2)</f>
        <v>0</v>
      </c>
      <c r="K632" s="130" t="s">
        <v>139</v>
      </c>
      <c r="L632" s="33"/>
      <c r="M632" s="135" t="s">
        <v>18</v>
      </c>
      <c r="N632" s="136" t="s">
        <v>42</v>
      </c>
      <c r="P632" s="137">
        <f>O632*H632</f>
        <v>0</v>
      </c>
      <c r="Q632" s="137">
        <v>0</v>
      </c>
      <c r="R632" s="137">
        <f>Q632*H632</f>
        <v>0</v>
      </c>
      <c r="S632" s="137">
        <v>0</v>
      </c>
      <c r="T632" s="138">
        <f>S632*H632</f>
        <v>0</v>
      </c>
      <c r="AR632" s="139" t="s">
        <v>140</v>
      </c>
      <c r="AT632" s="139" t="s">
        <v>135</v>
      </c>
      <c r="AU632" s="139" t="s">
        <v>81</v>
      </c>
      <c r="AY632" s="18" t="s">
        <v>133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8" t="s">
        <v>79</v>
      </c>
      <c r="BK632" s="140">
        <f>ROUND(I632*H632,2)</f>
        <v>0</v>
      </c>
      <c r="BL632" s="18" t="s">
        <v>140</v>
      </c>
      <c r="BM632" s="139" t="s">
        <v>625</v>
      </c>
    </row>
    <row r="633" spans="2:65" s="1" customFormat="1" ht="11.25" x14ac:dyDescent="0.2">
      <c r="B633" s="33"/>
      <c r="D633" s="141" t="s">
        <v>142</v>
      </c>
      <c r="F633" s="142" t="s">
        <v>626</v>
      </c>
      <c r="I633" s="143"/>
      <c r="L633" s="33"/>
      <c r="M633" s="144"/>
      <c r="T633" s="54"/>
      <c r="AT633" s="18" t="s">
        <v>142</v>
      </c>
      <c r="AU633" s="18" t="s">
        <v>81</v>
      </c>
    </row>
    <row r="634" spans="2:65" s="11" customFormat="1" ht="22.9" customHeight="1" x14ac:dyDescent="0.2">
      <c r="B634" s="116"/>
      <c r="D634" s="117" t="s">
        <v>70</v>
      </c>
      <c r="E634" s="126" t="s">
        <v>627</v>
      </c>
      <c r="F634" s="126" t="s">
        <v>628</v>
      </c>
      <c r="I634" s="119"/>
      <c r="J634" s="127">
        <f>BK634</f>
        <v>0</v>
      </c>
      <c r="L634" s="116"/>
      <c r="M634" s="121"/>
      <c r="P634" s="122">
        <f>SUM(P635:P638)</f>
        <v>0</v>
      </c>
      <c r="R634" s="122">
        <f>SUM(R635:R638)</f>
        <v>0</v>
      </c>
      <c r="T634" s="123">
        <f>SUM(T635:T638)</f>
        <v>0</v>
      </c>
      <c r="AR634" s="117" t="s">
        <v>79</v>
      </c>
      <c r="AT634" s="124" t="s">
        <v>70</v>
      </c>
      <c r="AU634" s="124" t="s">
        <v>79</v>
      </c>
      <c r="AY634" s="117" t="s">
        <v>133</v>
      </c>
      <c r="BK634" s="125">
        <f>SUM(BK635:BK638)</f>
        <v>0</v>
      </c>
    </row>
    <row r="635" spans="2:65" s="1" customFormat="1" ht="55.5" customHeight="1" x14ac:dyDescent="0.2">
      <c r="B635" s="33"/>
      <c r="C635" s="128" t="s">
        <v>629</v>
      </c>
      <c r="D635" s="128" t="s">
        <v>135</v>
      </c>
      <c r="E635" s="129" t="s">
        <v>630</v>
      </c>
      <c r="F635" s="130" t="s">
        <v>631</v>
      </c>
      <c r="G635" s="131" t="s">
        <v>588</v>
      </c>
      <c r="H635" s="132">
        <v>8.7460000000000004</v>
      </c>
      <c r="I635" s="133"/>
      <c r="J635" s="134">
        <f>ROUND(I635*H635,2)</f>
        <v>0</v>
      </c>
      <c r="K635" s="130" t="s">
        <v>589</v>
      </c>
      <c r="L635" s="33"/>
      <c r="M635" s="135" t="s">
        <v>18</v>
      </c>
      <c r="N635" s="136" t="s">
        <v>42</v>
      </c>
      <c r="P635" s="137">
        <f>O635*H635</f>
        <v>0</v>
      </c>
      <c r="Q635" s="137">
        <v>0</v>
      </c>
      <c r="R635" s="137">
        <f>Q635*H635</f>
        <v>0</v>
      </c>
      <c r="S635" s="137">
        <v>0</v>
      </c>
      <c r="T635" s="138">
        <f>S635*H635</f>
        <v>0</v>
      </c>
      <c r="AR635" s="139" t="s">
        <v>140</v>
      </c>
      <c r="AT635" s="139" t="s">
        <v>135</v>
      </c>
      <c r="AU635" s="139" t="s">
        <v>81</v>
      </c>
      <c r="AY635" s="18" t="s">
        <v>133</v>
      </c>
      <c r="BE635" s="140">
        <f>IF(N635="základní",J635,0)</f>
        <v>0</v>
      </c>
      <c r="BF635" s="140">
        <f>IF(N635="snížená",J635,0)</f>
        <v>0</v>
      </c>
      <c r="BG635" s="140">
        <f>IF(N635="zákl. přenesená",J635,0)</f>
        <v>0</v>
      </c>
      <c r="BH635" s="140">
        <f>IF(N635="sníž. přenesená",J635,0)</f>
        <v>0</v>
      </c>
      <c r="BI635" s="140">
        <f>IF(N635="nulová",J635,0)</f>
        <v>0</v>
      </c>
      <c r="BJ635" s="18" t="s">
        <v>79</v>
      </c>
      <c r="BK635" s="140">
        <f>ROUND(I635*H635,2)</f>
        <v>0</v>
      </c>
      <c r="BL635" s="18" t="s">
        <v>140</v>
      </c>
      <c r="BM635" s="139" t="s">
        <v>632</v>
      </c>
    </row>
    <row r="636" spans="2:65" s="1" customFormat="1" ht="11.25" x14ac:dyDescent="0.2">
      <c r="B636" s="33"/>
      <c r="D636" s="141" t="s">
        <v>142</v>
      </c>
      <c r="F636" s="142" t="s">
        <v>633</v>
      </c>
      <c r="I636" s="143"/>
      <c r="L636" s="33"/>
      <c r="M636" s="144"/>
      <c r="T636" s="54"/>
      <c r="AT636" s="18" t="s">
        <v>142</v>
      </c>
      <c r="AU636" s="18" t="s">
        <v>81</v>
      </c>
    </row>
    <row r="637" spans="2:65" s="1" customFormat="1" ht="66.75" customHeight="1" x14ac:dyDescent="0.2">
      <c r="B637" s="33"/>
      <c r="C637" s="128" t="s">
        <v>634</v>
      </c>
      <c r="D637" s="128" t="s">
        <v>135</v>
      </c>
      <c r="E637" s="129" t="s">
        <v>635</v>
      </c>
      <c r="F637" s="130" t="s">
        <v>636</v>
      </c>
      <c r="G637" s="131" t="s">
        <v>588</v>
      </c>
      <c r="H637" s="132">
        <v>8.7460000000000004</v>
      </c>
      <c r="I637" s="133"/>
      <c r="J637" s="134">
        <f>ROUND(I637*H637,2)</f>
        <v>0</v>
      </c>
      <c r="K637" s="130" t="s">
        <v>589</v>
      </c>
      <c r="L637" s="33"/>
      <c r="M637" s="135" t="s">
        <v>18</v>
      </c>
      <c r="N637" s="136" t="s">
        <v>42</v>
      </c>
      <c r="P637" s="137">
        <f>O637*H637</f>
        <v>0</v>
      </c>
      <c r="Q637" s="137">
        <v>0</v>
      </c>
      <c r="R637" s="137">
        <f>Q637*H637</f>
        <v>0</v>
      </c>
      <c r="S637" s="137">
        <v>0</v>
      </c>
      <c r="T637" s="138">
        <f>S637*H637</f>
        <v>0</v>
      </c>
      <c r="AR637" s="139" t="s">
        <v>140</v>
      </c>
      <c r="AT637" s="139" t="s">
        <v>135</v>
      </c>
      <c r="AU637" s="139" t="s">
        <v>81</v>
      </c>
      <c r="AY637" s="18" t="s">
        <v>133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8" t="s">
        <v>79</v>
      </c>
      <c r="BK637" s="140">
        <f>ROUND(I637*H637,2)</f>
        <v>0</v>
      </c>
      <c r="BL637" s="18" t="s">
        <v>140</v>
      </c>
      <c r="BM637" s="139" t="s">
        <v>637</v>
      </c>
    </row>
    <row r="638" spans="2:65" s="1" customFormat="1" ht="11.25" x14ac:dyDescent="0.2">
      <c r="B638" s="33"/>
      <c r="D638" s="141" t="s">
        <v>142</v>
      </c>
      <c r="F638" s="142" t="s">
        <v>638</v>
      </c>
      <c r="I638" s="143"/>
      <c r="L638" s="33"/>
      <c r="M638" s="144"/>
      <c r="T638" s="54"/>
      <c r="AT638" s="18" t="s">
        <v>142</v>
      </c>
      <c r="AU638" s="18" t="s">
        <v>81</v>
      </c>
    </row>
    <row r="639" spans="2:65" s="11" customFormat="1" ht="25.9" customHeight="1" x14ac:dyDescent="0.2">
      <c r="B639" s="116"/>
      <c r="D639" s="117" t="s">
        <v>70</v>
      </c>
      <c r="E639" s="118" t="s">
        <v>639</v>
      </c>
      <c r="F639" s="118" t="s">
        <v>640</v>
      </c>
      <c r="I639" s="119"/>
      <c r="J639" s="120">
        <f>BK639</f>
        <v>0</v>
      </c>
      <c r="L639" s="116"/>
      <c r="M639" s="121"/>
      <c r="P639" s="122">
        <f>P640+P787+P814+P830+P852+P871+P1019+P1085+P1418+P1506+P2591+P2635</f>
        <v>0</v>
      </c>
      <c r="R639" s="122">
        <f>R640+R787+R814+R830+R852+R871+R1019+R1085+R1418+R1506+R2591+R2635</f>
        <v>32.754541470000007</v>
      </c>
      <c r="T639" s="123">
        <f>T640+T787+T814+T830+T852+T871+T1019+T1085+T1418+T1506+T2591+T2635</f>
        <v>13.940501350000003</v>
      </c>
      <c r="AR639" s="117" t="s">
        <v>81</v>
      </c>
      <c r="AT639" s="124" t="s">
        <v>70</v>
      </c>
      <c r="AU639" s="124" t="s">
        <v>71</v>
      </c>
      <c r="AY639" s="117" t="s">
        <v>133</v>
      </c>
      <c r="BK639" s="125">
        <f>BK640+BK787+BK814+BK830+BK852+BK871+BK1019+BK1085+BK1418+BK1506+BK2591+BK2635</f>
        <v>0</v>
      </c>
    </row>
    <row r="640" spans="2:65" s="11" customFormat="1" ht="22.9" customHeight="1" x14ac:dyDescent="0.2">
      <c r="B640" s="116"/>
      <c r="D640" s="117" t="s">
        <v>70</v>
      </c>
      <c r="E640" s="126" t="s">
        <v>641</v>
      </c>
      <c r="F640" s="126" t="s">
        <v>642</v>
      </c>
      <c r="I640" s="119"/>
      <c r="J640" s="127">
        <f>BK640</f>
        <v>0</v>
      </c>
      <c r="L640" s="116"/>
      <c r="M640" s="121"/>
      <c r="P640" s="122">
        <f>SUM(P641:P786)</f>
        <v>0</v>
      </c>
      <c r="R640" s="122">
        <f>SUM(R641:R786)</f>
        <v>6.7163895199999999</v>
      </c>
      <c r="T640" s="123">
        <f>SUM(T641:T786)</f>
        <v>5.7240424999999995</v>
      </c>
      <c r="AR640" s="117" t="s">
        <v>81</v>
      </c>
      <c r="AT640" s="124" t="s">
        <v>70</v>
      </c>
      <c r="AU640" s="124" t="s">
        <v>79</v>
      </c>
      <c r="AY640" s="117" t="s">
        <v>133</v>
      </c>
      <c r="BK640" s="125">
        <f>SUM(BK641:BK786)</f>
        <v>0</v>
      </c>
    </row>
    <row r="641" spans="2:65" s="1" customFormat="1" ht="37.9" customHeight="1" x14ac:dyDescent="0.2">
      <c r="B641" s="33"/>
      <c r="C641" s="128" t="s">
        <v>643</v>
      </c>
      <c r="D641" s="128" t="s">
        <v>135</v>
      </c>
      <c r="E641" s="129" t="s">
        <v>644</v>
      </c>
      <c r="F641" s="130" t="s">
        <v>645</v>
      </c>
      <c r="G641" s="131" t="s">
        <v>152</v>
      </c>
      <c r="H641" s="132">
        <v>457.93</v>
      </c>
      <c r="I641" s="133"/>
      <c r="J641" s="134">
        <f>ROUND(I641*H641,2)</f>
        <v>0</v>
      </c>
      <c r="K641" s="130" t="s">
        <v>139</v>
      </c>
      <c r="L641" s="33"/>
      <c r="M641" s="135" t="s">
        <v>18</v>
      </c>
      <c r="N641" s="136" t="s">
        <v>42</v>
      </c>
      <c r="P641" s="137">
        <f>O641*H641</f>
        <v>0</v>
      </c>
      <c r="Q641" s="137">
        <v>0</v>
      </c>
      <c r="R641" s="137">
        <f>Q641*H641</f>
        <v>0</v>
      </c>
      <c r="S641" s="137">
        <v>0</v>
      </c>
      <c r="T641" s="138">
        <f>S641*H641</f>
        <v>0</v>
      </c>
      <c r="AR641" s="139" t="s">
        <v>285</v>
      </c>
      <c r="AT641" s="139" t="s">
        <v>135</v>
      </c>
      <c r="AU641" s="139" t="s">
        <v>81</v>
      </c>
      <c r="AY641" s="18" t="s">
        <v>133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8" t="s">
        <v>79</v>
      </c>
      <c r="BK641" s="140">
        <f>ROUND(I641*H641,2)</f>
        <v>0</v>
      </c>
      <c r="BL641" s="18" t="s">
        <v>285</v>
      </c>
      <c r="BM641" s="139" t="s">
        <v>646</v>
      </c>
    </row>
    <row r="642" spans="2:65" s="1" customFormat="1" ht="11.25" x14ac:dyDescent="0.2">
      <c r="B642" s="33"/>
      <c r="D642" s="141" t="s">
        <v>142</v>
      </c>
      <c r="F642" s="142" t="s">
        <v>647</v>
      </c>
      <c r="I642" s="143"/>
      <c r="L642" s="33"/>
      <c r="M642" s="144"/>
      <c r="T642" s="54"/>
      <c r="AT642" s="18" t="s">
        <v>142</v>
      </c>
      <c r="AU642" s="18" t="s">
        <v>81</v>
      </c>
    </row>
    <row r="643" spans="2:65" s="12" customFormat="1" ht="11.25" x14ac:dyDescent="0.2">
      <c r="B643" s="145"/>
      <c r="D643" s="146" t="s">
        <v>144</v>
      </c>
      <c r="E643" s="147" t="s">
        <v>18</v>
      </c>
      <c r="F643" s="148" t="s">
        <v>648</v>
      </c>
      <c r="H643" s="147" t="s">
        <v>18</v>
      </c>
      <c r="I643" s="149"/>
      <c r="L643" s="145"/>
      <c r="M643" s="150"/>
      <c r="T643" s="151"/>
      <c r="AT643" s="147" t="s">
        <v>144</v>
      </c>
      <c r="AU643" s="147" t="s">
        <v>81</v>
      </c>
      <c r="AV643" s="12" t="s">
        <v>79</v>
      </c>
      <c r="AW643" s="12" t="s">
        <v>32</v>
      </c>
      <c r="AX643" s="12" t="s">
        <v>71</v>
      </c>
      <c r="AY643" s="147" t="s">
        <v>133</v>
      </c>
    </row>
    <row r="644" spans="2:65" s="13" customFormat="1" ht="11.25" x14ac:dyDescent="0.2">
      <c r="B644" s="152"/>
      <c r="D644" s="146" t="s">
        <v>144</v>
      </c>
      <c r="E644" s="153" t="s">
        <v>18</v>
      </c>
      <c r="F644" s="154" t="s">
        <v>649</v>
      </c>
      <c r="H644" s="155">
        <v>457.93</v>
      </c>
      <c r="I644" s="156"/>
      <c r="L644" s="152"/>
      <c r="M644" s="157"/>
      <c r="T644" s="158"/>
      <c r="AT644" s="153" t="s">
        <v>144</v>
      </c>
      <c r="AU644" s="153" t="s">
        <v>81</v>
      </c>
      <c r="AV644" s="13" t="s">
        <v>81</v>
      </c>
      <c r="AW644" s="13" t="s">
        <v>32</v>
      </c>
      <c r="AX644" s="13" t="s">
        <v>71</v>
      </c>
      <c r="AY644" s="153" t="s">
        <v>133</v>
      </c>
    </row>
    <row r="645" spans="2:65" s="14" customFormat="1" ht="11.25" x14ac:dyDescent="0.2">
      <c r="B645" s="159"/>
      <c r="D645" s="146" t="s">
        <v>144</v>
      </c>
      <c r="E645" s="160" t="s">
        <v>18</v>
      </c>
      <c r="F645" s="161" t="s">
        <v>147</v>
      </c>
      <c r="H645" s="162">
        <v>457.93</v>
      </c>
      <c r="I645" s="163"/>
      <c r="L645" s="159"/>
      <c r="M645" s="164"/>
      <c r="T645" s="165"/>
      <c r="AT645" s="160" t="s">
        <v>144</v>
      </c>
      <c r="AU645" s="160" t="s">
        <v>81</v>
      </c>
      <c r="AV645" s="14" t="s">
        <v>140</v>
      </c>
      <c r="AW645" s="14" t="s">
        <v>32</v>
      </c>
      <c r="AX645" s="14" t="s">
        <v>79</v>
      </c>
      <c r="AY645" s="160" t="s">
        <v>133</v>
      </c>
    </row>
    <row r="646" spans="2:65" s="1" customFormat="1" ht="16.5" customHeight="1" x14ac:dyDescent="0.2">
      <c r="B646" s="33"/>
      <c r="C646" s="173" t="s">
        <v>650</v>
      </c>
      <c r="D646" s="173" t="s">
        <v>265</v>
      </c>
      <c r="E646" s="174" t="s">
        <v>651</v>
      </c>
      <c r="F646" s="175" t="s">
        <v>652</v>
      </c>
      <c r="G646" s="176" t="s">
        <v>588</v>
      </c>
      <c r="H646" s="177">
        <v>0.48099999999999998</v>
      </c>
      <c r="I646" s="178"/>
      <c r="J646" s="179">
        <f>ROUND(I646*H646,2)</f>
        <v>0</v>
      </c>
      <c r="K646" s="175" t="s">
        <v>139</v>
      </c>
      <c r="L646" s="180"/>
      <c r="M646" s="181" t="s">
        <v>18</v>
      </c>
      <c r="N646" s="182" t="s">
        <v>42</v>
      </c>
      <c r="P646" s="137">
        <f>O646*H646</f>
        <v>0</v>
      </c>
      <c r="Q646" s="137">
        <v>1</v>
      </c>
      <c r="R646" s="137">
        <f>Q646*H646</f>
        <v>0.48099999999999998</v>
      </c>
      <c r="S646" s="137">
        <v>0</v>
      </c>
      <c r="T646" s="138">
        <f>S646*H646</f>
        <v>0</v>
      </c>
      <c r="AR646" s="139" t="s">
        <v>446</v>
      </c>
      <c r="AT646" s="139" t="s">
        <v>265</v>
      </c>
      <c r="AU646" s="139" t="s">
        <v>81</v>
      </c>
      <c r="AY646" s="18" t="s">
        <v>133</v>
      </c>
      <c r="BE646" s="140">
        <f>IF(N646="základní",J646,0)</f>
        <v>0</v>
      </c>
      <c r="BF646" s="140">
        <f>IF(N646="snížená",J646,0)</f>
        <v>0</v>
      </c>
      <c r="BG646" s="140">
        <f>IF(N646="zákl. přenesená",J646,0)</f>
        <v>0</v>
      </c>
      <c r="BH646" s="140">
        <f>IF(N646="sníž. přenesená",J646,0)</f>
        <v>0</v>
      </c>
      <c r="BI646" s="140">
        <f>IF(N646="nulová",J646,0)</f>
        <v>0</v>
      </c>
      <c r="BJ646" s="18" t="s">
        <v>79</v>
      </c>
      <c r="BK646" s="140">
        <f>ROUND(I646*H646,2)</f>
        <v>0</v>
      </c>
      <c r="BL646" s="18" t="s">
        <v>285</v>
      </c>
      <c r="BM646" s="139" t="s">
        <v>653</v>
      </c>
    </row>
    <row r="647" spans="2:65" s="13" customFormat="1" ht="11.25" x14ac:dyDescent="0.2">
      <c r="B647" s="152"/>
      <c r="D647" s="146" t="s">
        <v>144</v>
      </c>
      <c r="F647" s="154" t="s">
        <v>654</v>
      </c>
      <c r="H647" s="155">
        <v>0.48099999999999998</v>
      </c>
      <c r="I647" s="156"/>
      <c r="L647" s="152"/>
      <c r="M647" s="157"/>
      <c r="T647" s="158"/>
      <c r="AT647" s="153" t="s">
        <v>144</v>
      </c>
      <c r="AU647" s="153" t="s">
        <v>81</v>
      </c>
      <c r="AV647" s="13" t="s">
        <v>81</v>
      </c>
      <c r="AW647" s="13" t="s">
        <v>4</v>
      </c>
      <c r="AX647" s="13" t="s">
        <v>79</v>
      </c>
      <c r="AY647" s="153" t="s">
        <v>133</v>
      </c>
    </row>
    <row r="648" spans="2:65" s="1" customFormat="1" ht="33" customHeight="1" x14ac:dyDescent="0.2">
      <c r="B648" s="33"/>
      <c r="C648" s="128" t="s">
        <v>655</v>
      </c>
      <c r="D648" s="128" t="s">
        <v>135</v>
      </c>
      <c r="E648" s="129" t="s">
        <v>656</v>
      </c>
      <c r="F648" s="130" t="s">
        <v>657</v>
      </c>
      <c r="G648" s="131" t="s">
        <v>152</v>
      </c>
      <c r="H648" s="132">
        <v>1040.7349999999999</v>
      </c>
      <c r="I648" s="133"/>
      <c r="J648" s="134">
        <f>ROUND(I648*H648,2)</f>
        <v>0</v>
      </c>
      <c r="K648" s="130" t="s">
        <v>139</v>
      </c>
      <c r="L648" s="33"/>
      <c r="M648" s="135" t="s">
        <v>18</v>
      </c>
      <c r="N648" s="136" t="s">
        <v>42</v>
      </c>
      <c r="P648" s="137">
        <f>O648*H648</f>
        <v>0</v>
      </c>
      <c r="Q648" s="137">
        <v>0</v>
      </c>
      <c r="R648" s="137">
        <f>Q648*H648</f>
        <v>0</v>
      </c>
      <c r="S648" s="137">
        <v>5.4999999999999997E-3</v>
      </c>
      <c r="T648" s="138">
        <f>S648*H648</f>
        <v>5.7240424999999995</v>
      </c>
      <c r="AR648" s="139" t="s">
        <v>285</v>
      </c>
      <c r="AT648" s="139" t="s">
        <v>135</v>
      </c>
      <c r="AU648" s="139" t="s">
        <v>81</v>
      </c>
      <c r="AY648" s="18" t="s">
        <v>133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8" t="s">
        <v>79</v>
      </c>
      <c r="BK648" s="140">
        <f>ROUND(I648*H648,2)</f>
        <v>0</v>
      </c>
      <c r="BL648" s="18" t="s">
        <v>285</v>
      </c>
      <c r="BM648" s="139" t="s">
        <v>658</v>
      </c>
    </row>
    <row r="649" spans="2:65" s="1" customFormat="1" ht="11.25" x14ac:dyDescent="0.2">
      <c r="B649" s="33"/>
      <c r="D649" s="141" t="s">
        <v>142</v>
      </c>
      <c r="F649" s="142" t="s">
        <v>659</v>
      </c>
      <c r="I649" s="143"/>
      <c r="L649" s="33"/>
      <c r="M649" s="144"/>
      <c r="T649" s="54"/>
      <c r="AT649" s="18" t="s">
        <v>142</v>
      </c>
      <c r="AU649" s="18" t="s">
        <v>81</v>
      </c>
    </row>
    <row r="650" spans="2:65" s="12" customFormat="1" ht="11.25" x14ac:dyDescent="0.2">
      <c r="B650" s="145"/>
      <c r="D650" s="146" t="s">
        <v>144</v>
      </c>
      <c r="E650" s="147" t="s">
        <v>18</v>
      </c>
      <c r="F650" s="148" t="s">
        <v>660</v>
      </c>
      <c r="H650" s="147" t="s">
        <v>18</v>
      </c>
      <c r="I650" s="149"/>
      <c r="L650" s="145"/>
      <c r="M650" s="150"/>
      <c r="T650" s="151"/>
      <c r="AT650" s="147" t="s">
        <v>144</v>
      </c>
      <c r="AU650" s="147" t="s">
        <v>81</v>
      </c>
      <c r="AV650" s="12" t="s">
        <v>79</v>
      </c>
      <c r="AW650" s="12" t="s">
        <v>32</v>
      </c>
      <c r="AX650" s="12" t="s">
        <v>71</v>
      </c>
      <c r="AY650" s="147" t="s">
        <v>133</v>
      </c>
    </row>
    <row r="651" spans="2:65" s="13" customFormat="1" ht="11.25" x14ac:dyDescent="0.2">
      <c r="B651" s="152"/>
      <c r="D651" s="146" t="s">
        <v>144</v>
      </c>
      <c r="E651" s="153" t="s">
        <v>18</v>
      </c>
      <c r="F651" s="154" t="s">
        <v>661</v>
      </c>
      <c r="H651" s="155">
        <v>915.86</v>
      </c>
      <c r="I651" s="156"/>
      <c r="L651" s="152"/>
      <c r="M651" s="157"/>
      <c r="T651" s="158"/>
      <c r="AT651" s="153" t="s">
        <v>144</v>
      </c>
      <c r="AU651" s="153" t="s">
        <v>81</v>
      </c>
      <c r="AV651" s="13" t="s">
        <v>81</v>
      </c>
      <c r="AW651" s="13" t="s">
        <v>32</v>
      </c>
      <c r="AX651" s="13" t="s">
        <v>71</v>
      </c>
      <c r="AY651" s="153" t="s">
        <v>133</v>
      </c>
    </row>
    <row r="652" spans="2:65" s="12" customFormat="1" ht="11.25" x14ac:dyDescent="0.2">
      <c r="B652" s="145"/>
      <c r="D652" s="146" t="s">
        <v>144</v>
      </c>
      <c r="E652" s="147" t="s">
        <v>18</v>
      </c>
      <c r="F652" s="148" t="s">
        <v>662</v>
      </c>
      <c r="H652" s="147" t="s">
        <v>18</v>
      </c>
      <c r="I652" s="149"/>
      <c r="L652" s="145"/>
      <c r="M652" s="150"/>
      <c r="T652" s="151"/>
      <c r="AT652" s="147" t="s">
        <v>144</v>
      </c>
      <c r="AU652" s="147" t="s">
        <v>81</v>
      </c>
      <c r="AV652" s="12" t="s">
        <v>79</v>
      </c>
      <c r="AW652" s="12" t="s">
        <v>32</v>
      </c>
      <c r="AX652" s="12" t="s">
        <v>71</v>
      </c>
      <c r="AY652" s="147" t="s">
        <v>133</v>
      </c>
    </row>
    <row r="653" spans="2:65" s="13" customFormat="1" ht="11.25" x14ac:dyDescent="0.2">
      <c r="B653" s="152"/>
      <c r="D653" s="146" t="s">
        <v>144</v>
      </c>
      <c r="E653" s="153" t="s">
        <v>18</v>
      </c>
      <c r="F653" s="154" t="s">
        <v>663</v>
      </c>
      <c r="H653" s="155">
        <v>69.930000000000007</v>
      </c>
      <c r="I653" s="156"/>
      <c r="L653" s="152"/>
      <c r="M653" s="157"/>
      <c r="T653" s="158"/>
      <c r="AT653" s="153" t="s">
        <v>144</v>
      </c>
      <c r="AU653" s="153" t="s">
        <v>81</v>
      </c>
      <c r="AV653" s="13" t="s">
        <v>81</v>
      </c>
      <c r="AW653" s="13" t="s">
        <v>32</v>
      </c>
      <c r="AX653" s="13" t="s">
        <v>71</v>
      </c>
      <c r="AY653" s="153" t="s">
        <v>133</v>
      </c>
    </row>
    <row r="654" spans="2:65" s="13" customFormat="1" ht="11.25" x14ac:dyDescent="0.2">
      <c r="B654" s="152"/>
      <c r="D654" s="146" t="s">
        <v>144</v>
      </c>
      <c r="E654" s="153" t="s">
        <v>18</v>
      </c>
      <c r="F654" s="154" t="s">
        <v>664</v>
      </c>
      <c r="H654" s="155">
        <v>54.945</v>
      </c>
      <c r="I654" s="156"/>
      <c r="L654" s="152"/>
      <c r="M654" s="157"/>
      <c r="T654" s="158"/>
      <c r="AT654" s="153" t="s">
        <v>144</v>
      </c>
      <c r="AU654" s="153" t="s">
        <v>81</v>
      </c>
      <c r="AV654" s="13" t="s">
        <v>81</v>
      </c>
      <c r="AW654" s="13" t="s">
        <v>32</v>
      </c>
      <c r="AX654" s="13" t="s">
        <v>71</v>
      </c>
      <c r="AY654" s="153" t="s">
        <v>133</v>
      </c>
    </row>
    <row r="655" spans="2:65" s="14" customFormat="1" ht="11.25" x14ac:dyDescent="0.2">
      <c r="B655" s="159"/>
      <c r="D655" s="146" t="s">
        <v>144</v>
      </c>
      <c r="E655" s="160" t="s">
        <v>18</v>
      </c>
      <c r="F655" s="161" t="s">
        <v>147</v>
      </c>
      <c r="H655" s="162">
        <v>1040.7349999999999</v>
      </c>
      <c r="I655" s="163"/>
      <c r="L655" s="159"/>
      <c r="M655" s="164"/>
      <c r="T655" s="165"/>
      <c r="AT655" s="160" t="s">
        <v>144</v>
      </c>
      <c r="AU655" s="160" t="s">
        <v>81</v>
      </c>
      <c r="AV655" s="14" t="s">
        <v>140</v>
      </c>
      <c r="AW655" s="14" t="s">
        <v>32</v>
      </c>
      <c r="AX655" s="14" t="s">
        <v>79</v>
      </c>
      <c r="AY655" s="160" t="s">
        <v>133</v>
      </c>
    </row>
    <row r="656" spans="2:65" s="1" customFormat="1" ht="24.2" customHeight="1" x14ac:dyDescent="0.2">
      <c r="B656" s="33"/>
      <c r="C656" s="128" t="s">
        <v>665</v>
      </c>
      <c r="D656" s="128" t="s">
        <v>135</v>
      </c>
      <c r="E656" s="129" t="s">
        <v>666</v>
      </c>
      <c r="F656" s="130" t="s">
        <v>667</v>
      </c>
      <c r="G656" s="131" t="s">
        <v>152</v>
      </c>
      <c r="H656" s="132">
        <v>531.65800000000002</v>
      </c>
      <c r="I656" s="133"/>
      <c r="J656" s="134">
        <f>ROUND(I656*H656,2)</f>
        <v>0</v>
      </c>
      <c r="K656" s="130" t="s">
        <v>139</v>
      </c>
      <c r="L656" s="33"/>
      <c r="M656" s="135" t="s">
        <v>18</v>
      </c>
      <c r="N656" s="136" t="s">
        <v>42</v>
      </c>
      <c r="P656" s="137">
        <f>O656*H656</f>
        <v>0</v>
      </c>
      <c r="Q656" s="137">
        <v>8.8000000000000003E-4</v>
      </c>
      <c r="R656" s="137">
        <f>Q656*H656</f>
        <v>0.46785904</v>
      </c>
      <c r="S656" s="137">
        <v>0</v>
      </c>
      <c r="T656" s="138">
        <f>S656*H656</f>
        <v>0</v>
      </c>
      <c r="AR656" s="139" t="s">
        <v>285</v>
      </c>
      <c r="AT656" s="139" t="s">
        <v>135</v>
      </c>
      <c r="AU656" s="139" t="s">
        <v>81</v>
      </c>
      <c r="AY656" s="18" t="s">
        <v>133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18" t="s">
        <v>79</v>
      </c>
      <c r="BK656" s="140">
        <f>ROUND(I656*H656,2)</f>
        <v>0</v>
      </c>
      <c r="BL656" s="18" t="s">
        <v>285</v>
      </c>
      <c r="BM656" s="139" t="s">
        <v>668</v>
      </c>
    </row>
    <row r="657" spans="2:65" s="1" customFormat="1" ht="11.25" x14ac:dyDescent="0.2">
      <c r="B657" s="33"/>
      <c r="D657" s="141" t="s">
        <v>142</v>
      </c>
      <c r="F657" s="142" t="s">
        <v>669</v>
      </c>
      <c r="I657" s="143"/>
      <c r="L657" s="33"/>
      <c r="M657" s="144"/>
      <c r="T657" s="54"/>
      <c r="AT657" s="18" t="s">
        <v>142</v>
      </c>
      <c r="AU657" s="18" t="s">
        <v>81</v>
      </c>
    </row>
    <row r="658" spans="2:65" s="12" customFormat="1" ht="11.25" x14ac:dyDescent="0.2">
      <c r="B658" s="145"/>
      <c r="D658" s="146" t="s">
        <v>144</v>
      </c>
      <c r="E658" s="147" t="s">
        <v>18</v>
      </c>
      <c r="F658" s="148" t="s">
        <v>648</v>
      </c>
      <c r="H658" s="147" t="s">
        <v>18</v>
      </c>
      <c r="I658" s="149"/>
      <c r="L658" s="145"/>
      <c r="M658" s="150"/>
      <c r="T658" s="151"/>
      <c r="AT658" s="147" t="s">
        <v>144</v>
      </c>
      <c r="AU658" s="147" t="s">
        <v>81</v>
      </c>
      <c r="AV658" s="12" t="s">
        <v>79</v>
      </c>
      <c r="AW658" s="12" t="s">
        <v>32</v>
      </c>
      <c r="AX658" s="12" t="s">
        <v>71</v>
      </c>
      <c r="AY658" s="147" t="s">
        <v>133</v>
      </c>
    </row>
    <row r="659" spans="2:65" s="13" customFormat="1" ht="11.25" x14ac:dyDescent="0.2">
      <c r="B659" s="152"/>
      <c r="D659" s="146" t="s">
        <v>144</v>
      </c>
      <c r="E659" s="153" t="s">
        <v>18</v>
      </c>
      <c r="F659" s="154" t="s">
        <v>670</v>
      </c>
      <c r="H659" s="155">
        <v>531.65800000000002</v>
      </c>
      <c r="I659" s="156"/>
      <c r="L659" s="152"/>
      <c r="M659" s="157"/>
      <c r="T659" s="158"/>
      <c r="AT659" s="153" t="s">
        <v>144</v>
      </c>
      <c r="AU659" s="153" t="s">
        <v>81</v>
      </c>
      <c r="AV659" s="13" t="s">
        <v>81</v>
      </c>
      <c r="AW659" s="13" t="s">
        <v>32</v>
      </c>
      <c r="AX659" s="13" t="s">
        <v>71</v>
      </c>
      <c r="AY659" s="153" t="s">
        <v>133</v>
      </c>
    </row>
    <row r="660" spans="2:65" s="14" customFormat="1" ht="11.25" x14ac:dyDescent="0.2">
      <c r="B660" s="159"/>
      <c r="D660" s="146" t="s">
        <v>144</v>
      </c>
      <c r="E660" s="160" t="s">
        <v>18</v>
      </c>
      <c r="F660" s="161" t="s">
        <v>147</v>
      </c>
      <c r="H660" s="162">
        <v>531.65800000000002</v>
      </c>
      <c r="I660" s="163"/>
      <c r="L660" s="159"/>
      <c r="M660" s="164"/>
      <c r="T660" s="165"/>
      <c r="AT660" s="160" t="s">
        <v>144</v>
      </c>
      <c r="AU660" s="160" t="s">
        <v>81</v>
      </c>
      <c r="AV660" s="14" t="s">
        <v>140</v>
      </c>
      <c r="AW660" s="14" t="s">
        <v>32</v>
      </c>
      <c r="AX660" s="14" t="s">
        <v>79</v>
      </c>
      <c r="AY660" s="160" t="s">
        <v>133</v>
      </c>
    </row>
    <row r="661" spans="2:65" s="1" customFormat="1" ht="37.9" customHeight="1" x14ac:dyDescent="0.2">
      <c r="B661" s="33"/>
      <c r="C661" s="173" t="s">
        <v>520</v>
      </c>
      <c r="D661" s="173" t="s">
        <v>265</v>
      </c>
      <c r="E661" s="174" t="s">
        <v>671</v>
      </c>
      <c r="F661" s="175" t="s">
        <v>672</v>
      </c>
      <c r="G661" s="176" t="s">
        <v>152</v>
      </c>
      <c r="H661" s="177">
        <v>619.64700000000005</v>
      </c>
      <c r="I661" s="178"/>
      <c r="J661" s="179">
        <f>ROUND(I661*H661,2)</f>
        <v>0</v>
      </c>
      <c r="K661" s="175" t="s">
        <v>139</v>
      </c>
      <c r="L661" s="180"/>
      <c r="M661" s="181" t="s">
        <v>18</v>
      </c>
      <c r="N661" s="182" t="s">
        <v>42</v>
      </c>
      <c r="P661" s="137">
        <f>O661*H661</f>
        <v>0</v>
      </c>
      <c r="Q661" s="137">
        <v>5.4000000000000003E-3</v>
      </c>
      <c r="R661" s="137">
        <f>Q661*H661</f>
        <v>3.3460938000000002</v>
      </c>
      <c r="S661" s="137">
        <v>0</v>
      </c>
      <c r="T661" s="138">
        <f>S661*H661</f>
        <v>0</v>
      </c>
      <c r="AR661" s="139" t="s">
        <v>446</v>
      </c>
      <c r="AT661" s="139" t="s">
        <v>265</v>
      </c>
      <c r="AU661" s="139" t="s">
        <v>81</v>
      </c>
      <c r="AY661" s="18" t="s">
        <v>133</v>
      </c>
      <c r="BE661" s="140">
        <f>IF(N661="základní",J661,0)</f>
        <v>0</v>
      </c>
      <c r="BF661" s="140">
        <f>IF(N661="snížená",J661,0)</f>
        <v>0</v>
      </c>
      <c r="BG661" s="140">
        <f>IF(N661="zákl. přenesená",J661,0)</f>
        <v>0</v>
      </c>
      <c r="BH661" s="140">
        <f>IF(N661="sníž. přenesená",J661,0)</f>
        <v>0</v>
      </c>
      <c r="BI661" s="140">
        <f>IF(N661="nulová",J661,0)</f>
        <v>0</v>
      </c>
      <c r="BJ661" s="18" t="s">
        <v>79</v>
      </c>
      <c r="BK661" s="140">
        <f>ROUND(I661*H661,2)</f>
        <v>0</v>
      </c>
      <c r="BL661" s="18" t="s">
        <v>285</v>
      </c>
      <c r="BM661" s="139" t="s">
        <v>673</v>
      </c>
    </row>
    <row r="662" spans="2:65" s="13" customFormat="1" ht="11.25" x14ac:dyDescent="0.2">
      <c r="B662" s="152"/>
      <c r="D662" s="146" t="s">
        <v>144</v>
      </c>
      <c r="F662" s="154" t="s">
        <v>674</v>
      </c>
      <c r="H662" s="155">
        <v>619.64700000000005</v>
      </c>
      <c r="I662" s="156"/>
      <c r="L662" s="152"/>
      <c r="M662" s="157"/>
      <c r="T662" s="158"/>
      <c r="AT662" s="153" t="s">
        <v>144</v>
      </c>
      <c r="AU662" s="153" t="s">
        <v>81</v>
      </c>
      <c r="AV662" s="13" t="s">
        <v>81</v>
      </c>
      <c r="AW662" s="13" t="s">
        <v>4</v>
      </c>
      <c r="AX662" s="13" t="s">
        <v>79</v>
      </c>
      <c r="AY662" s="153" t="s">
        <v>133</v>
      </c>
    </row>
    <row r="663" spans="2:65" s="1" customFormat="1" ht="55.5" customHeight="1" x14ac:dyDescent="0.2">
      <c r="B663" s="33"/>
      <c r="C663" s="128" t="s">
        <v>675</v>
      </c>
      <c r="D663" s="128" t="s">
        <v>135</v>
      </c>
      <c r="E663" s="129" t="s">
        <v>676</v>
      </c>
      <c r="F663" s="130" t="s">
        <v>677</v>
      </c>
      <c r="G663" s="131" t="s">
        <v>188</v>
      </c>
      <c r="H663" s="132">
        <v>4</v>
      </c>
      <c r="I663" s="133"/>
      <c r="J663" s="134">
        <f>ROUND(I663*H663,2)</f>
        <v>0</v>
      </c>
      <c r="K663" s="130" t="s">
        <v>139</v>
      </c>
      <c r="L663" s="33"/>
      <c r="M663" s="135" t="s">
        <v>18</v>
      </c>
      <c r="N663" s="136" t="s">
        <v>42</v>
      </c>
      <c r="P663" s="137">
        <f>O663*H663</f>
        <v>0</v>
      </c>
      <c r="Q663" s="137">
        <v>1.08E-3</v>
      </c>
      <c r="R663" s="137">
        <f>Q663*H663</f>
        <v>4.3200000000000001E-3</v>
      </c>
      <c r="S663" s="137">
        <v>0</v>
      </c>
      <c r="T663" s="138">
        <f>S663*H663</f>
        <v>0</v>
      </c>
      <c r="AR663" s="139" t="s">
        <v>285</v>
      </c>
      <c r="AT663" s="139" t="s">
        <v>135</v>
      </c>
      <c r="AU663" s="139" t="s">
        <v>81</v>
      </c>
      <c r="AY663" s="18" t="s">
        <v>133</v>
      </c>
      <c r="BE663" s="140">
        <f>IF(N663="základní",J663,0)</f>
        <v>0</v>
      </c>
      <c r="BF663" s="140">
        <f>IF(N663="snížená",J663,0)</f>
        <v>0</v>
      </c>
      <c r="BG663" s="140">
        <f>IF(N663="zákl. přenesená",J663,0)</f>
        <v>0</v>
      </c>
      <c r="BH663" s="140">
        <f>IF(N663="sníž. přenesená",J663,0)</f>
        <v>0</v>
      </c>
      <c r="BI663" s="140">
        <f>IF(N663="nulová",J663,0)</f>
        <v>0</v>
      </c>
      <c r="BJ663" s="18" t="s">
        <v>79</v>
      </c>
      <c r="BK663" s="140">
        <f>ROUND(I663*H663,2)</f>
        <v>0</v>
      </c>
      <c r="BL663" s="18" t="s">
        <v>285</v>
      </c>
      <c r="BM663" s="139" t="s">
        <v>678</v>
      </c>
    </row>
    <row r="664" spans="2:65" s="1" customFormat="1" ht="11.25" x14ac:dyDescent="0.2">
      <c r="B664" s="33"/>
      <c r="D664" s="141" t="s">
        <v>142</v>
      </c>
      <c r="F664" s="142" t="s">
        <v>679</v>
      </c>
      <c r="I664" s="143"/>
      <c r="L664" s="33"/>
      <c r="M664" s="144"/>
      <c r="T664" s="54"/>
      <c r="AT664" s="18" t="s">
        <v>142</v>
      </c>
      <c r="AU664" s="18" t="s">
        <v>81</v>
      </c>
    </row>
    <row r="665" spans="2:65" s="12" customFormat="1" ht="11.25" x14ac:dyDescent="0.2">
      <c r="B665" s="145"/>
      <c r="D665" s="146" t="s">
        <v>144</v>
      </c>
      <c r="E665" s="147" t="s">
        <v>18</v>
      </c>
      <c r="F665" s="148" t="s">
        <v>680</v>
      </c>
      <c r="H665" s="147" t="s">
        <v>18</v>
      </c>
      <c r="I665" s="149"/>
      <c r="L665" s="145"/>
      <c r="M665" s="150"/>
      <c r="T665" s="151"/>
      <c r="AT665" s="147" t="s">
        <v>144</v>
      </c>
      <c r="AU665" s="147" t="s">
        <v>81</v>
      </c>
      <c r="AV665" s="12" t="s">
        <v>79</v>
      </c>
      <c r="AW665" s="12" t="s">
        <v>32</v>
      </c>
      <c r="AX665" s="12" t="s">
        <v>71</v>
      </c>
      <c r="AY665" s="147" t="s">
        <v>133</v>
      </c>
    </row>
    <row r="666" spans="2:65" s="13" customFormat="1" ht="11.25" x14ac:dyDescent="0.2">
      <c r="B666" s="152"/>
      <c r="D666" s="146" t="s">
        <v>144</v>
      </c>
      <c r="E666" s="153" t="s">
        <v>18</v>
      </c>
      <c r="F666" s="154" t="s">
        <v>140</v>
      </c>
      <c r="H666" s="155">
        <v>4</v>
      </c>
      <c r="I666" s="156"/>
      <c r="L666" s="152"/>
      <c r="M666" s="157"/>
      <c r="T666" s="158"/>
      <c r="AT666" s="153" t="s">
        <v>144</v>
      </c>
      <c r="AU666" s="153" t="s">
        <v>81</v>
      </c>
      <c r="AV666" s="13" t="s">
        <v>81</v>
      </c>
      <c r="AW666" s="13" t="s">
        <v>32</v>
      </c>
      <c r="AX666" s="13" t="s">
        <v>71</v>
      </c>
      <c r="AY666" s="153" t="s">
        <v>133</v>
      </c>
    </row>
    <row r="667" spans="2:65" s="14" customFormat="1" ht="11.25" x14ac:dyDescent="0.2">
      <c r="B667" s="159"/>
      <c r="D667" s="146" t="s">
        <v>144</v>
      </c>
      <c r="E667" s="160" t="s">
        <v>18</v>
      </c>
      <c r="F667" s="161" t="s">
        <v>147</v>
      </c>
      <c r="H667" s="162">
        <v>4</v>
      </c>
      <c r="I667" s="163"/>
      <c r="L667" s="159"/>
      <c r="M667" s="164"/>
      <c r="T667" s="165"/>
      <c r="AT667" s="160" t="s">
        <v>144</v>
      </c>
      <c r="AU667" s="160" t="s">
        <v>81</v>
      </c>
      <c r="AV667" s="14" t="s">
        <v>140</v>
      </c>
      <c r="AW667" s="14" t="s">
        <v>32</v>
      </c>
      <c r="AX667" s="14" t="s">
        <v>79</v>
      </c>
      <c r="AY667" s="160" t="s">
        <v>133</v>
      </c>
    </row>
    <row r="668" spans="2:65" s="1" customFormat="1" ht="24.2" customHeight="1" x14ac:dyDescent="0.2">
      <c r="B668" s="33"/>
      <c r="C668" s="173" t="s">
        <v>681</v>
      </c>
      <c r="D668" s="173" t="s">
        <v>265</v>
      </c>
      <c r="E668" s="174" t="s">
        <v>682</v>
      </c>
      <c r="F668" s="175" t="s">
        <v>683</v>
      </c>
      <c r="G668" s="176" t="s">
        <v>188</v>
      </c>
      <c r="H668" s="177">
        <v>4</v>
      </c>
      <c r="I668" s="178"/>
      <c r="J668" s="179">
        <f>ROUND(I668*H668,2)</f>
        <v>0</v>
      </c>
      <c r="K668" s="175" t="s">
        <v>139</v>
      </c>
      <c r="L668" s="180"/>
      <c r="M668" s="181" t="s">
        <v>18</v>
      </c>
      <c r="N668" s="182" t="s">
        <v>42</v>
      </c>
      <c r="P668" s="137">
        <f>O668*H668</f>
        <v>0</v>
      </c>
      <c r="Q668" s="137">
        <v>2.0200000000000001E-3</v>
      </c>
      <c r="R668" s="137">
        <f>Q668*H668</f>
        <v>8.0800000000000004E-3</v>
      </c>
      <c r="S668" s="137">
        <v>0</v>
      </c>
      <c r="T668" s="138">
        <f>S668*H668</f>
        <v>0</v>
      </c>
      <c r="AR668" s="139" t="s">
        <v>446</v>
      </c>
      <c r="AT668" s="139" t="s">
        <v>265</v>
      </c>
      <c r="AU668" s="139" t="s">
        <v>81</v>
      </c>
      <c r="AY668" s="18" t="s">
        <v>133</v>
      </c>
      <c r="BE668" s="140">
        <f>IF(N668="základní",J668,0)</f>
        <v>0</v>
      </c>
      <c r="BF668" s="140">
        <f>IF(N668="snížená",J668,0)</f>
        <v>0</v>
      </c>
      <c r="BG668" s="140">
        <f>IF(N668="zákl. přenesená",J668,0)</f>
        <v>0</v>
      </c>
      <c r="BH668" s="140">
        <f>IF(N668="sníž. přenesená",J668,0)</f>
        <v>0</v>
      </c>
      <c r="BI668" s="140">
        <f>IF(N668="nulová",J668,0)</f>
        <v>0</v>
      </c>
      <c r="BJ668" s="18" t="s">
        <v>79</v>
      </c>
      <c r="BK668" s="140">
        <f>ROUND(I668*H668,2)</f>
        <v>0</v>
      </c>
      <c r="BL668" s="18" t="s">
        <v>285</v>
      </c>
      <c r="BM668" s="139" t="s">
        <v>684</v>
      </c>
    </row>
    <row r="669" spans="2:65" s="1" customFormat="1" ht="62.65" customHeight="1" x14ac:dyDescent="0.2">
      <c r="B669" s="33"/>
      <c r="C669" s="128" t="s">
        <v>685</v>
      </c>
      <c r="D669" s="128" t="s">
        <v>135</v>
      </c>
      <c r="E669" s="129" t="s">
        <v>686</v>
      </c>
      <c r="F669" s="130" t="s">
        <v>687</v>
      </c>
      <c r="G669" s="131" t="s">
        <v>188</v>
      </c>
      <c r="H669" s="132">
        <v>5</v>
      </c>
      <c r="I669" s="133"/>
      <c r="J669" s="134">
        <f>ROUND(I669*H669,2)</f>
        <v>0</v>
      </c>
      <c r="K669" s="130" t="s">
        <v>139</v>
      </c>
      <c r="L669" s="33"/>
      <c r="M669" s="135" t="s">
        <v>18</v>
      </c>
      <c r="N669" s="136" t="s">
        <v>42</v>
      </c>
      <c r="P669" s="137">
        <f>O669*H669</f>
        <v>0</v>
      </c>
      <c r="Q669" s="137">
        <v>2.5899999999999999E-3</v>
      </c>
      <c r="R669" s="137">
        <f>Q669*H669</f>
        <v>1.295E-2</v>
      </c>
      <c r="S669" s="137">
        <v>0</v>
      </c>
      <c r="T669" s="138">
        <f>S669*H669</f>
        <v>0</v>
      </c>
      <c r="AR669" s="139" t="s">
        <v>285</v>
      </c>
      <c r="AT669" s="139" t="s">
        <v>135</v>
      </c>
      <c r="AU669" s="139" t="s">
        <v>81</v>
      </c>
      <c r="AY669" s="18" t="s">
        <v>133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18" t="s">
        <v>79</v>
      </c>
      <c r="BK669" s="140">
        <f>ROUND(I669*H669,2)</f>
        <v>0</v>
      </c>
      <c r="BL669" s="18" t="s">
        <v>285</v>
      </c>
      <c r="BM669" s="139" t="s">
        <v>688</v>
      </c>
    </row>
    <row r="670" spans="2:65" s="1" customFormat="1" ht="11.25" x14ac:dyDescent="0.2">
      <c r="B670" s="33"/>
      <c r="D670" s="141" t="s">
        <v>142</v>
      </c>
      <c r="F670" s="142" t="s">
        <v>689</v>
      </c>
      <c r="I670" s="143"/>
      <c r="L670" s="33"/>
      <c r="M670" s="144"/>
      <c r="T670" s="54"/>
      <c r="AT670" s="18" t="s">
        <v>142</v>
      </c>
      <c r="AU670" s="18" t="s">
        <v>81</v>
      </c>
    </row>
    <row r="671" spans="2:65" s="12" customFormat="1" ht="11.25" x14ac:dyDescent="0.2">
      <c r="B671" s="145"/>
      <c r="D671" s="146" t="s">
        <v>144</v>
      </c>
      <c r="E671" s="147" t="s">
        <v>18</v>
      </c>
      <c r="F671" s="148" t="s">
        <v>690</v>
      </c>
      <c r="H671" s="147" t="s">
        <v>18</v>
      </c>
      <c r="I671" s="149"/>
      <c r="L671" s="145"/>
      <c r="M671" s="150"/>
      <c r="T671" s="151"/>
      <c r="AT671" s="147" t="s">
        <v>144</v>
      </c>
      <c r="AU671" s="147" t="s">
        <v>81</v>
      </c>
      <c r="AV671" s="12" t="s">
        <v>79</v>
      </c>
      <c r="AW671" s="12" t="s">
        <v>32</v>
      </c>
      <c r="AX671" s="12" t="s">
        <v>71</v>
      </c>
      <c r="AY671" s="147" t="s">
        <v>133</v>
      </c>
    </row>
    <row r="672" spans="2:65" s="13" customFormat="1" ht="11.25" x14ac:dyDescent="0.2">
      <c r="B672" s="152"/>
      <c r="D672" s="146" t="s">
        <v>144</v>
      </c>
      <c r="E672" s="153" t="s">
        <v>18</v>
      </c>
      <c r="F672" s="154" t="s">
        <v>185</v>
      </c>
      <c r="H672" s="155">
        <v>5</v>
      </c>
      <c r="I672" s="156"/>
      <c r="L672" s="152"/>
      <c r="M672" s="157"/>
      <c r="T672" s="158"/>
      <c r="AT672" s="153" t="s">
        <v>144</v>
      </c>
      <c r="AU672" s="153" t="s">
        <v>81</v>
      </c>
      <c r="AV672" s="13" t="s">
        <v>81</v>
      </c>
      <c r="AW672" s="13" t="s">
        <v>32</v>
      </c>
      <c r="AX672" s="13" t="s">
        <v>71</v>
      </c>
      <c r="AY672" s="153" t="s">
        <v>133</v>
      </c>
    </row>
    <row r="673" spans="2:65" s="14" customFormat="1" ht="11.25" x14ac:dyDescent="0.2">
      <c r="B673" s="159"/>
      <c r="D673" s="146" t="s">
        <v>144</v>
      </c>
      <c r="E673" s="160" t="s">
        <v>18</v>
      </c>
      <c r="F673" s="161" t="s">
        <v>147</v>
      </c>
      <c r="H673" s="162">
        <v>5</v>
      </c>
      <c r="I673" s="163"/>
      <c r="L673" s="159"/>
      <c r="M673" s="164"/>
      <c r="T673" s="165"/>
      <c r="AT673" s="160" t="s">
        <v>144</v>
      </c>
      <c r="AU673" s="160" t="s">
        <v>81</v>
      </c>
      <c r="AV673" s="14" t="s">
        <v>140</v>
      </c>
      <c r="AW673" s="14" t="s">
        <v>32</v>
      </c>
      <c r="AX673" s="14" t="s">
        <v>79</v>
      </c>
      <c r="AY673" s="160" t="s">
        <v>133</v>
      </c>
    </row>
    <row r="674" spans="2:65" s="1" customFormat="1" ht="37.9" customHeight="1" x14ac:dyDescent="0.2">
      <c r="B674" s="33"/>
      <c r="C674" s="173" t="s">
        <v>691</v>
      </c>
      <c r="D674" s="173" t="s">
        <v>265</v>
      </c>
      <c r="E674" s="174" t="s">
        <v>692</v>
      </c>
      <c r="F674" s="175" t="s">
        <v>693</v>
      </c>
      <c r="G674" s="176" t="s">
        <v>152</v>
      </c>
      <c r="H674" s="177">
        <v>5</v>
      </c>
      <c r="I674" s="178"/>
      <c r="J674" s="179">
        <f>ROUND(I674*H674,2)</f>
        <v>0</v>
      </c>
      <c r="K674" s="175" t="s">
        <v>139</v>
      </c>
      <c r="L674" s="180"/>
      <c r="M674" s="181" t="s">
        <v>18</v>
      </c>
      <c r="N674" s="182" t="s">
        <v>42</v>
      </c>
      <c r="P674" s="137">
        <f>O674*H674</f>
        <v>0</v>
      </c>
      <c r="Q674" s="137">
        <v>4.7000000000000002E-3</v>
      </c>
      <c r="R674" s="137">
        <f>Q674*H674</f>
        <v>2.35E-2</v>
      </c>
      <c r="S674" s="137">
        <v>0</v>
      </c>
      <c r="T674" s="138">
        <f>S674*H674</f>
        <v>0</v>
      </c>
      <c r="AR674" s="139" t="s">
        <v>446</v>
      </c>
      <c r="AT674" s="139" t="s">
        <v>265</v>
      </c>
      <c r="AU674" s="139" t="s">
        <v>81</v>
      </c>
      <c r="AY674" s="18" t="s">
        <v>133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8" t="s">
        <v>79</v>
      </c>
      <c r="BK674" s="140">
        <f>ROUND(I674*H674,2)</f>
        <v>0</v>
      </c>
      <c r="BL674" s="18" t="s">
        <v>285</v>
      </c>
      <c r="BM674" s="139" t="s">
        <v>694</v>
      </c>
    </row>
    <row r="675" spans="2:65" s="1" customFormat="1" ht="62.65" customHeight="1" x14ac:dyDescent="0.2">
      <c r="B675" s="33"/>
      <c r="C675" s="128" t="s">
        <v>695</v>
      </c>
      <c r="D675" s="128" t="s">
        <v>135</v>
      </c>
      <c r="E675" s="129" t="s">
        <v>696</v>
      </c>
      <c r="F675" s="130" t="s">
        <v>697</v>
      </c>
      <c r="G675" s="131" t="s">
        <v>188</v>
      </c>
      <c r="H675" s="132">
        <v>4</v>
      </c>
      <c r="I675" s="133"/>
      <c r="J675" s="134">
        <f>ROUND(I675*H675,2)</f>
        <v>0</v>
      </c>
      <c r="K675" s="130" t="s">
        <v>139</v>
      </c>
      <c r="L675" s="33"/>
      <c r="M675" s="135" t="s">
        <v>18</v>
      </c>
      <c r="N675" s="136" t="s">
        <v>42</v>
      </c>
      <c r="P675" s="137">
        <f>O675*H675</f>
        <v>0</v>
      </c>
      <c r="Q675" s="137">
        <v>3.1800000000000001E-3</v>
      </c>
      <c r="R675" s="137">
        <f>Q675*H675</f>
        <v>1.272E-2</v>
      </c>
      <c r="S675" s="137">
        <v>0</v>
      </c>
      <c r="T675" s="138">
        <f>S675*H675</f>
        <v>0</v>
      </c>
      <c r="AR675" s="139" t="s">
        <v>285</v>
      </c>
      <c r="AT675" s="139" t="s">
        <v>135</v>
      </c>
      <c r="AU675" s="139" t="s">
        <v>81</v>
      </c>
      <c r="AY675" s="18" t="s">
        <v>133</v>
      </c>
      <c r="BE675" s="140">
        <f>IF(N675="základní",J675,0)</f>
        <v>0</v>
      </c>
      <c r="BF675" s="140">
        <f>IF(N675="snížená",J675,0)</f>
        <v>0</v>
      </c>
      <c r="BG675" s="140">
        <f>IF(N675="zákl. přenesená",J675,0)</f>
        <v>0</v>
      </c>
      <c r="BH675" s="140">
        <f>IF(N675="sníž. přenesená",J675,0)</f>
        <v>0</v>
      </c>
      <c r="BI675" s="140">
        <f>IF(N675="nulová",J675,0)</f>
        <v>0</v>
      </c>
      <c r="BJ675" s="18" t="s">
        <v>79</v>
      </c>
      <c r="BK675" s="140">
        <f>ROUND(I675*H675,2)</f>
        <v>0</v>
      </c>
      <c r="BL675" s="18" t="s">
        <v>285</v>
      </c>
      <c r="BM675" s="139" t="s">
        <v>698</v>
      </c>
    </row>
    <row r="676" spans="2:65" s="1" customFormat="1" ht="11.25" x14ac:dyDescent="0.2">
      <c r="B676" s="33"/>
      <c r="D676" s="141" t="s">
        <v>142</v>
      </c>
      <c r="F676" s="142" t="s">
        <v>699</v>
      </c>
      <c r="I676" s="143"/>
      <c r="L676" s="33"/>
      <c r="M676" s="144"/>
      <c r="T676" s="54"/>
      <c r="AT676" s="18" t="s">
        <v>142</v>
      </c>
      <c r="AU676" s="18" t="s">
        <v>81</v>
      </c>
    </row>
    <row r="677" spans="2:65" s="12" customFormat="1" ht="11.25" x14ac:dyDescent="0.2">
      <c r="B677" s="145"/>
      <c r="D677" s="146" t="s">
        <v>144</v>
      </c>
      <c r="E677" s="147" t="s">
        <v>18</v>
      </c>
      <c r="F677" s="148" t="s">
        <v>690</v>
      </c>
      <c r="H677" s="147" t="s">
        <v>18</v>
      </c>
      <c r="I677" s="149"/>
      <c r="L677" s="145"/>
      <c r="M677" s="150"/>
      <c r="T677" s="151"/>
      <c r="AT677" s="147" t="s">
        <v>144</v>
      </c>
      <c r="AU677" s="147" t="s">
        <v>81</v>
      </c>
      <c r="AV677" s="12" t="s">
        <v>79</v>
      </c>
      <c r="AW677" s="12" t="s">
        <v>32</v>
      </c>
      <c r="AX677" s="12" t="s">
        <v>71</v>
      </c>
      <c r="AY677" s="147" t="s">
        <v>133</v>
      </c>
    </row>
    <row r="678" spans="2:65" s="13" customFormat="1" ht="11.25" x14ac:dyDescent="0.2">
      <c r="B678" s="152"/>
      <c r="D678" s="146" t="s">
        <v>144</v>
      </c>
      <c r="E678" s="153" t="s">
        <v>18</v>
      </c>
      <c r="F678" s="154" t="s">
        <v>140</v>
      </c>
      <c r="H678" s="155">
        <v>4</v>
      </c>
      <c r="I678" s="156"/>
      <c r="L678" s="152"/>
      <c r="M678" s="157"/>
      <c r="T678" s="158"/>
      <c r="AT678" s="153" t="s">
        <v>144</v>
      </c>
      <c r="AU678" s="153" t="s">
        <v>81</v>
      </c>
      <c r="AV678" s="13" t="s">
        <v>81</v>
      </c>
      <c r="AW678" s="13" t="s">
        <v>32</v>
      </c>
      <c r="AX678" s="13" t="s">
        <v>71</v>
      </c>
      <c r="AY678" s="153" t="s">
        <v>133</v>
      </c>
    </row>
    <row r="679" spans="2:65" s="14" customFormat="1" ht="11.25" x14ac:dyDescent="0.2">
      <c r="B679" s="159"/>
      <c r="D679" s="146" t="s">
        <v>144</v>
      </c>
      <c r="E679" s="160" t="s">
        <v>18</v>
      </c>
      <c r="F679" s="161" t="s">
        <v>147</v>
      </c>
      <c r="H679" s="162">
        <v>4</v>
      </c>
      <c r="I679" s="163"/>
      <c r="L679" s="159"/>
      <c r="M679" s="164"/>
      <c r="T679" s="165"/>
      <c r="AT679" s="160" t="s">
        <v>144</v>
      </c>
      <c r="AU679" s="160" t="s">
        <v>81</v>
      </c>
      <c r="AV679" s="14" t="s">
        <v>140</v>
      </c>
      <c r="AW679" s="14" t="s">
        <v>32</v>
      </c>
      <c r="AX679" s="14" t="s">
        <v>79</v>
      </c>
      <c r="AY679" s="160" t="s">
        <v>133</v>
      </c>
    </row>
    <row r="680" spans="2:65" s="1" customFormat="1" ht="37.9" customHeight="1" x14ac:dyDescent="0.2">
      <c r="B680" s="33"/>
      <c r="C680" s="173" t="s">
        <v>700</v>
      </c>
      <c r="D680" s="173" t="s">
        <v>265</v>
      </c>
      <c r="E680" s="174" t="s">
        <v>692</v>
      </c>
      <c r="F680" s="175" t="s">
        <v>693</v>
      </c>
      <c r="G680" s="176" t="s">
        <v>152</v>
      </c>
      <c r="H680" s="177">
        <v>4</v>
      </c>
      <c r="I680" s="178"/>
      <c r="J680" s="179">
        <f>ROUND(I680*H680,2)</f>
        <v>0</v>
      </c>
      <c r="K680" s="175" t="s">
        <v>139</v>
      </c>
      <c r="L680" s="180"/>
      <c r="M680" s="181" t="s">
        <v>18</v>
      </c>
      <c r="N680" s="182" t="s">
        <v>42</v>
      </c>
      <c r="P680" s="137">
        <f>O680*H680</f>
        <v>0</v>
      </c>
      <c r="Q680" s="137">
        <v>4.7000000000000002E-3</v>
      </c>
      <c r="R680" s="137">
        <f>Q680*H680</f>
        <v>1.8800000000000001E-2</v>
      </c>
      <c r="S680" s="137">
        <v>0</v>
      </c>
      <c r="T680" s="138">
        <f>S680*H680</f>
        <v>0</v>
      </c>
      <c r="AR680" s="139" t="s">
        <v>446</v>
      </c>
      <c r="AT680" s="139" t="s">
        <v>265</v>
      </c>
      <c r="AU680" s="139" t="s">
        <v>81</v>
      </c>
      <c r="AY680" s="18" t="s">
        <v>133</v>
      </c>
      <c r="BE680" s="140">
        <f>IF(N680="základní",J680,0)</f>
        <v>0</v>
      </c>
      <c r="BF680" s="140">
        <f>IF(N680="snížená",J680,0)</f>
        <v>0</v>
      </c>
      <c r="BG680" s="140">
        <f>IF(N680="zákl. přenesená",J680,0)</f>
        <v>0</v>
      </c>
      <c r="BH680" s="140">
        <f>IF(N680="sníž. přenesená",J680,0)</f>
        <v>0</v>
      </c>
      <c r="BI680" s="140">
        <f>IF(N680="nulová",J680,0)</f>
        <v>0</v>
      </c>
      <c r="BJ680" s="18" t="s">
        <v>79</v>
      </c>
      <c r="BK680" s="140">
        <f>ROUND(I680*H680,2)</f>
        <v>0</v>
      </c>
      <c r="BL680" s="18" t="s">
        <v>285</v>
      </c>
      <c r="BM680" s="139" t="s">
        <v>701</v>
      </c>
    </row>
    <row r="681" spans="2:65" s="1" customFormat="1" ht="44.25" customHeight="1" x14ac:dyDescent="0.2">
      <c r="B681" s="33"/>
      <c r="C681" s="128" t="s">
        <v>702</v>
      </c>
      <c r="D681" s="128" t="s">
        <v>135</v>
      </c>
      <c r="E681" s="129" t="s">
        <v>703</v>
      </c>
      <c r="F681" s="130" t="s">
        <v>704</v>
      </c>
      <c r="G681" s="131" t="s">
        <v>138</v>
      </c>
      <c r="H681" s="132">
        <v>324.62</v>
      </c>
      <c r="I681" s="133"/>
      <c r="J681" s="134">
        <f>ROUND(I681*H681,2)</f>
        <v>0</v>
      </c>
      <c r="K681" s="130" t="s">
        <v>139</v>
      </c>
      <c r="L681" s="33"/>
      <c r="M681" s="135" t="s">
        <v>18</v>
      </c>
      <c r="N681" s="136" t="s">
        <v>42</v>
      </c>
      <c r="P681" s="137">
        <f>O681*H681</f>
        <v>0</v>
      </c>
      <c r="Q681" s="137">
        <v>0</v>
      </c>
      <c r="R681" s="137">
        <f>Q681*H681</f>
        <v>0</v>
      </c>
      <c r="S681" s="137">
        <v>0</v>
      </c>
      <c r="T681" s="138">
        <f>S681*H681</f>
        <v>0</v>
      </c>
      <c r="AR681" s="139" t="s">
        <v>285</v>
      </c>
      <c r="AT681" s="139" t="s">
        <v>135</v>
      </c>
      <c r="AU681" s="139" t="s">
        <v>81</v>
      </c>
      <c r="AY681" s="18" t="s">
        <v>133</v>
      </c>
      <c r="BE681" s="140">
        <f>IF(N681="základní",J681,0)</f>
        <v>0</v>
      </c>
      <c r="BF681" s="140">
        <f>IF(N681="snížená",J681,0)</f>
        <v>0</v>
      </c>
      <c r="BG681" s="140">
        <f>IF(N681="zákl. přenesená",J681,0)</f>
        <v>0</v>
      </c>
      <c r="BH681" s="140">
        <f>IF(N681="sníž. přenesená",J681,0)</f>
        <v>0</v>
      </c>
      <c r="BI681" s="140">
        <f>IF(N681="nulová",J681,0)</f>
        <v>0</v>
      </c>
      <c r="BJ681" s="18" t="s">
        <v>79</v>
      </c>
      <c r="BK681" s="140">
        <f>ROUND(I681*H681,2)</f>
        <v>0</v>
      </c>
      <c r="BL681" s="18" t="s">
        <v>285</v>
      </c>
      <c r="BM681" s="139" t="s">
        <v>705</v>
      </c>
    </row>
    <row r="682" spans="2:65" s="1" customFormat="1" ht="11.25" x14ac:dyDescent="0.2">
      <c r="B682" s="33"/>
      <c r="D682" s="141" t="s">
        <v>142</v>
      </c>
      <c r="F682" s="142" t="s">
        <v>706</v>
      </c>
      <c r="I682" s="143"/>
      <c r="L682" s="33"/>
      <c r="M682" s="144"/>
      <c r="T682" s="54"/>
      <c r="AT682" s="18" t="s">
        <v>142</v>
      </c>
      <c r="AU682" s="18" t="s">
        <v>81</v>
      </c>
    </row>
    <row r="683" spans="2:65" s="12" customFormat="1" ht="11.25" x14ac:dyDescent="0.2">
      <c r="B683" s="145"/>
      <c r="D683" s="146" t="s">
        <v>144</v>
      </c>
      <c r="E683" s="147" t="s">
        <v>18</v>
      </c>
      <c r="F683" s="148" t="s">
        <v>707</v>
      </c>
      <c r="H683" s="147" t="s">
        <v>18</v>
      </c>
      <c r="I683" s="149"/>
      <c r="L683" s="145"/>
      <c r="M683" s="150"/>
      <c r="T683" s="151"/>
      <c r="AT683" s="147" t="s">
        <v>144</v>
      </c>
      <c r="AU683" s="147" t="s">
        <v>81</v>
      </c>
      <c r="AV683" s="12" t="s">
        <v>79</v>
      </c>
      <c r="AW683" s="12" t="s">
        <v>32</v>
      </c>
      <c r="AX683" s="12" t="s">
        <v>71</v>
      </c>
      <c r="AY683" s="147" t="s">
        <v>133</v>
      </c>
    </row>
    <row r="684" spans="2:65" s="12" customFormat="1" ht="11.25" x14ac:dyDescent="0.2">
      <c r="B684" s="145"/>
      <c r="D684" s="146" t="s">
        <v>144</v>
      </c>
      <c r="E684" s="147" t="s">
        <v>18</v>
      </c>
      <c r="F684" s="148" t="s">
        <v>708</v>
      </c>
      <c r="H684" s="147" t="s">
        <v>18</v>
      </c>
      <c r="I684" s="149"/>
      <c r="L684" s="145"/>
      <c r="M684" s="150"/>
      <c r="T684" s="151"/>
      <c r="AT684" s="147" t="s">
        <v>144</v>
      </c>
      <c r="AU684" s="147" t="s">
        <v>81</v>
      </c>
      <c r="AV684" s="12" t="s">
        <v>79</v>
      </c>
      <c r="AW684" s="12" t="s">
        <v>32</v>
      </c>
      <c r="AX684" s="12" t="s">
        <v>71</v>
      </c>
      <c r="AY684" s="147" t="s">
        <v>133</v>
      </c>
    </row>
    <row r="685" spans="2:65" s="13" customFormat="1" ht="11.25" x14ac:dyDescent="0.2">
      <c r="B685" s="152"/>
      <c r="D685" s="146" t="s">
        <v>144</v>
      </c>
      <c r="E685" s="153" t="s">
        <v>18</v>
      </c>
      <c r="F685" s="154" t="s">
        <v>709</v>
      </c>
      <c r="H685" s="155">
        <v>128.5</v>
      </c>
      <c r="I685" s="156"/>
      <c r="L685" s="152"/>
      <c r="M685" s="157"/>
      <c r="T685" s="158"/>
      <c r="AT685" s="153" t="s">
        <v>144</v>
      </c>
      <c r="AU685" s="153" t="s">
        <v>81</v>
      </c>
      <c r="AV685" s="13" t="s">
        <v>81</v>
      </c>
      <c r="AW685" s="13" t="s">
        <v>32</v>
      </c>
      <c r="AX685" s="13" t="s">
        <v>71</v>
      </c>
      <c r="AY685" s="153" t="s">
        <v>133</v>
      </c>
    </row>
    <row r="686" spans="2:65" s="12" customFormat="1" ht="11.25" x14ac:dyDescent="0.2">
      <c r="B686" s="145"/>
      <c r="D686" s="146" t="s">
        <v>144</v>
      </c>
      <c r="E686" s="147" t="s">
        <v>18</v>
      </c>
      <c r="F686" s="148" t="s">
        <v>710</v>
      </c>
      <c r="H686" s="147" t="s">
        <v>18</v>
      </c>
      <c r="I686" s="149"/>
      <c r="L686" s="145"/>
      <c r="M686" s="150"/>
      <c r="T686" s="151"/>
      <c r="AT686" s="147" t="s">
        <v>144</v>
      </c>
      <c r="AU686" s="147" t="s">
        <v>81</v>
      </c>
      <c r="AV686" s="12" t="s">
        <v>79</v>
      </c>
      <c r="AW686" s="12" t="s">
        <v>32</v>
      </c>
      <c r="AX686" s="12" t="s">
        <v>71</v>
      </c>
      <c r="AY686" s="147" t="s">
        <v>133</v>
      </c>
    </row>
    <row r="687" spans="2:65" s="13" customFormat="1" ht="11.25" x14ac:dyDescent="0.2">
      <c r="B687" s="152"/>
      <c r="D687" s="146" t="s">
        <v>144</v>
      </c>
      <c r="E687" s="153" t="s">
        <v>18</v>
      </c>
      <c r="F687" s="154" t="s">
        <v>711</v>
      </c>
      <c r="H687" s="155">
        <v>98.06</v>
      </c>
      <c r="I687" s="156"/>
      <c r="L687" s="152"/>
      <c r="M687" s="157"/>
      <c r="T687" s="158"/>
      <c r="AT687" s="153" t="s">
        <v>144</v>
      </c>
      <c r="AU687" s="153" t="s">
        <v>81</v>
      </c>
      <c r="AV687" s="13" t="s">
        <v>81</v>
      </c>
      <c r="AW687" s="13" t="s">
        <v>32</v>
      </c>
      <c r="AX687" s="13" t="s">
        <v>71</v>
      </c>
      <c r="AY687" s="153" t="s">
        <v>133</v>
      </c>
    </row>
    <row r="688" spans="2:65" s="12" customFormat="1" ht="11.25" x14ac:dyDescent="0.2">
      <c r="B688" s="145"/>
      <c r="D688" s="146" t="s">
        <v>144</v>
      </c>
      <c r="E688" s="147" t="s">
        <v>18</v>
      </c>
      <c r="F688" s="148" t="s">
        <v>712</v>
      </c>
      <c r="H688" s="147" t="s">
        <v>18</v>
      </c>
      <c r="I688" s="149"/>
      <c r="L688" s="145"/>
      <c r="M688" s="150"/>
      <c r="T688" s="151"/>
      <c r="AT688" s="147" t="s">
        <v>144</v>
      </c>
      <c r="AU688" s="147" t="s">
        <v>81</v>
      </c>
      <c r="AV688" s="12" t="s">
        <v>79</v>
      </c>
      <c r="AW688" s="12" t="s">
        <v>32</v>
      </c>
      <c r="AX688" s="12" t="s">
        <v>71</v>
      </c>
      <c r="AY688" s="147" t="s">
        <v>133</v>
      </c>
    </row>
    <row r="689" spans="2:65" s="13" customFormat="1" ht="11.25" x14ac:dyDescent="0.2">
      <c r="B689" s="152"/>
      <c r="D689" s="146" t="s">
        <v>144</v>
      </c>
      <c r="E689" s="153" t="s">
        <v>18</v>
      </c>
      <c r="F689" s="154" t="s">
        <v>711</v>
      </c>
      <c r="H689" s="155">
        <v>98.06</v>
      </c>
      <c r="I689" s="156"/>
      <c r="L689" s="152"/>
      <c r="M689" s="157"/>
      <c r="T689" s="158"/>
      <c r="AT689" s="153" t="s">
        <v>144</v>
      </c>
      <c r="AU689" s="153" t="s">
        <v>81</v>
      </c>
      <c r="AV689" s="13" t="s">
        <v>81</v>
      </c>
      <c r="AW689" s="13" t="s">
        <v>32</v>
      </c>
      <c r="AX689" s="13" t="s">
        <v>71</v>
      </c>
      <c r="AY689" s="153" t="s">
        <v>133</v>
      </c>
    </row>
    <row r="690" spans="2:65" s="14" customFormat="1" ht="11.25" x14ac:dyDescent="0.2">
      <c r="B690" s="159"/>
      <c r="D690" s="146" t="s">
        <v>144</v>
      </c>
      <c r="E690" s="160" t="s">
        <v>18</v>
      </c>
      <c r="F690" s="161" t="s">
        <v>147</v>
      </c>
      <c r="H690" s="162">
        <v>324.62</v>
      </c>
      <c r="I690" s="163"/>
      <c r="L690" s="159"/>
      <c r="M690" s="164"/>
      <c r="T690" s="165"/>
      <c r="AT690" s="160" t="s">
        <v>144</v>
      </c>
      <c r="AU690" s="160" t="s">
        <v>81</v>
      </c>
      <c r="AV690" s="14" t="s">
        <v>140</v>
      </c>
      <c r="AW690" s="14" t="s">
        <v>32</v>
      </c>
      <c r="AX690" s="14" t="s">
        <v>79</v>
      </c>
      <c r="AY690" s="160" t="s">
        <v>133</v>
      </c>
    </row>
    <row r="691" spans="2:65" s="1" customFormat="1" ht="24.2" customHeight="1" x14ac:dyDescent="0.2">
      <c r="B691" s="33"/>
      <c r="C691" s="173" t="s">
        <v>713</v>
      </c>
      <c r="D691" s="173" t="s">
        <v>265</v>
      </c>
      <c r="E691" s="174" t="s">
        <v>714</v>
      </c>
      <c r="F691" s="175" t="s">
        <v>715</v>
      </c>
      <c r="G691" s="176" t="s">
        <v>152</v>
      </c>
      <c r="H691" s="177">
        <v>48.607999999999997</v>
      </c>
      <c r="I691" s="178"/>
      <c r="J691" s="179">
        <f>ROUND(I691*H691,2)</f>
        <v>0</v>
      </c>
      <c r="K691" s="175" t="s">
        <v>139</v>
      </c>
      <c r="L691" s="180"/>
      <c r="M691" s="181" t="s">
        <v>18</v>
      </c>
      <c r="N691" s="182" t="s">
        <v>42</v>
      </c>
      <c r="P691" s="137">
        <f>O691*H691</f>
        <v>0</v>
      </c>
      <c r="Q691" s="137">
        <v>2.0999999999999999E-3</v>
      </c>
      <c r="R691" s="137">
        <f>Q691*H691</f>
        <v>0.10207679999999998</v>
      </c>
      <c r="S691" s="137">
        <v>0</v>
      </c>
      <c r="T691" s="138">
        <f>S691*H691</f>
        <v>0</v>
      </c>
      <c r="AR691" s="139" t="s">
        <v>446</v>
      </c>
      <c r="AT691" s="139" t="s">
        <v>265</v>
      </c>
      <c r="AU691" s="139" t="s">
        <v>81</v>
      </c>
      <c r="AY691" s="18" t="s">
        <v>133</v>
      </c>
      <c r="BE691" s="140">
        <f>IF(N691="základní",J691,0)</f>
        <v>0</v>
      </c>
      <c r="BF691" s="140">
        <f>IF(N691="snížená",J691,0)</f>
        <v>0</v>
      </c>
      <c r="BG691" s="140">
        <f>IF(N691="zákl. přenesená",J691,0)</f>
        <v>0</v>
      </c>
      <c r="BH691" s="140">
        <f>IF(N691="sníž. přenesená",J691,0)</f>
        <v>0</v>
      </c>
      <c r="BI691" s="140">
        <f>IF(N691="nulová",J691,0)</f>
        <v>0</v>
      </c>
      <c r="BJ691" s="18" t="s">
        <v>79</v>
      </c>
      <c r="BK691" s="140">
        <f>ROUND(I691*H691,2)</f>
        <v>0</v>
      </c>
      <c r="BL691" s="18" t="s">
        <v>285</v>
      </c>
      <c r="BM691" s="139" t="s">
        <v>716</v>
      </c>
    </row>
    <row r="692" spans="2:65" s="12" customFormat="1" ht="11.25" x14ac:dyDescent="0.2">
      <c r="B692" s="145"/>
      <c r="D692" s="146" t="s">
        <v>144</v>
      </c>
      <c r="E692" s="147" t="s">
        <v>18</v>
      </c>
      <c r="F692" s="148" t="s">
        <v>707</v>
      </c>
      <c r="H692" s="147" t="s">
        <v>18</v>
      </c>
      <c r="I692" s="149"/>
      <c r="L692" s="145"/>
      <c r="M692" s="150"/>
      <c r="T692" s="151"/>
      <c r="AT692" s="147" t="s">
        <v>144</v>
      </c>
      <c r="AU692" s="147" t="s">
        <v>81</v>
      </c>
      <c r="AV692" s="12" t="s">
        <v>79</v>
      </c>
      <c r="AW692" s="12" t="s">
        <v>32</v>
      </c>
      <c r="AX692" s="12" t="s">
        <v>71</v>
      </c>
      <c r="AY692" s="147" t="s">
        <v>133</v>
      </c>
    </row>
    <row r="693" spans="2:65" s="12" customFormat="1" ht="11.25" x14ac:dyDescent="0.2">
      <c r="B693" s="145"/>
      <c r="D693" s="146" t="s">
        <v>144</v>
      </c>
      <c r="E693" s="147" t="s">
        <v>18</v>
      </c>
      <c r="F693" s="148" t="s">
        <v>708</v>
      </c>
      <c r="H693" s="147" t="s">
        <v>18</v>
      </c>
      <c r="I693" s="149"/>
      <c r="L693" s="145"/>
      <c r="M693" s="150"/>
      <c r="T693" s="151"/>
      <c r="AT693" s="147" t="s">
        <v>144</v>
      </c>
      <c r="AU693" s="147" t="s">
        <v>81</v>
      </c>
      <c r="AV693" s="12" t="s">
        <v>79</v>
      </c>
      <c r="AW693" s="12" t="s">
        <v>32</v>
      </c>
      <c r="AX693" s="12" t="s">
        <v>71</v>
      </c>
      <c r="AY693" s="147" t="s">
        <v>133</v>
      </c>
    </row>
    <row r="694" spans="2:65" s="13" customFormat="1" ht="11.25" x14ac:dyDescent="0.2">
      <c r="B694" s="152"/>
      <c r="D694" s="146" t="s">
        <v>144</v>
      </c>
      <c r="E694" s="153" t="s">
        <v>18</v>
      </c>
      <c r="F694" s="154" t="s">
        <v>717</v>
      </c>
      <c r="H694" s="155">
        <v>12.85</v>
      </c>
      <c r="I694" s="156"/>
      <c r="L694" s="152"/>
      <c r="M694" s="157"/>
      <c r="T694" s="158"/>
      <c r="AT694" s="153" t="s">
        <v>144</v>
      </c>
      <c r="AU694" s="153" t="s">
        <v>81</v>
      </c>
      <c r="AV694" s="13" t="s">
        <v>81</v>
      </c>
      <c r="AW694" s="13" t="s">
        <v>32</v>
      </c>
      <c r="AX694" s="13" t="s">
        <v>71</v>
      </c>
      <c r="AY694" s="153" t="s">
        <v>133</v>
      </c>
    </row>
    <row r="695" spans="2:65" s="12" customFormat="1" ht="11.25" x14ac:dyDescent="0.2">
      <c r="B695" s="145"/>
      <c r="D695" s="146" t="s">
        <v>144</v>
      </c>
      <c r="E695" s="147" t="s">
        <v>18</v>
      </c>
      <c r="F695" s="148" t="s">
        <v>710</v>
      </c>
      <c r="H695" s="147" t="s">
        <v>18</v>
      </c>
      <c r="I695" s="149"/>
      <c r="L695" s="145"/>
      <c r="M695" s="150"/>
      <c r="T695" s="151"/>
      <c r="AT695" s="147" t="s">
        <v>144</v>
      </c>
      <c r="AU695" s="147" t="s">
        <v>81</v>
      </c>
      <c r="AV695" s="12" t="s">
        <v>79</v>
      </c>
      <c r="AW695" s="12" t="s">
        <v>32</v>
      </c>
      <c r="AX695" s="12" t="s">
        <v>71</v>
      </c>
      <c r="AY695" s="147" t="s">
        <v>133</v>
      </c>
    </row>
    <row r="696" spans="2:65" s="13" customFormat="1" ht="11.25" x14ac:dyDescent="0.2">
      <c r="B696" s="152"/>
      <c r="D696" s="146" t="s">
        <v>144</v>
      </c>
      <c r="E696" s="153" t="s">
        <v>18</v>
      </c>
      <c r="F696" s="154" t="s">
        <v>718</v>
      </c>
      <c r="H696" s="155">
        <v>9.8059999999999992</v>
      </c>
      <c r="I696" s="156"/>
      <c r="L696" s="152"/>
      <c r="M696" s="157"/>
      <c r="T696" s="158"/>
      <c r="AT696" s="153" t="s">
        <v>144</v>
      </c>
      <c r="AU696" s="153" t="s">
        <v>81</v>
      </c>
      <c r="AV696" s="13" t="s">
        <v>81</v>
      </c>
      <c r="AW696" s="13" t="s">
        <v>32</v>
      </c>
      <c r="AX696" s="13" t="s">
        <v>71</v>
      </c>
      <c r="AY696" s="153" t="s">
        <v>133</v>
      </c>
    </row>
    <row r="697" spans="2:65" s="12" customFormat="1" ht="11.25" x14ac:dyDescent="0.2">
      <c r="B697" s="145"/>
      <c r="D697" s="146" t="s">
        <v>144</v>
      </c>
      <c r="E697" s="147" t="s">
        <v>18</v>
      </c>
      <c r="F697" s="148" t="s">
        <v>712</v>
      </c>
      <c r="H697" s="147" t="s">
        <v>18</v>
      </c>
      <c r="I697" s="149"/>
      <c r="L697" s="145"/>
      <c r="M697" s="150"/>
      <c r="T697" s="151"/>
      <c r="AT697" s="147" t="s">
        <v>144</v>
      </c>
      <c r="AU697" s="147" t="s">
        <v>81</v>
      </c>
      <c r="AV697" s="12" t="s">
        <v>79</v>
      </c>
      <c r="AW697" s="12" t="s">
        <v>32</v>
      </c>
      <c r="AX697" s="12" t="s">
        <v>71</v>
      </c>
      <c r="AY697" s="147" t="s">
        <v>133</v>
      </c>
    </row>
    <row r="698" spans="2:65" s="13" customFormat="1" ht="11.25" x14ac:dyDescent="0.2">
      <c r="B698" s="152"/>
      <c r="D698" s="146" t="s">
        <v>144</v>
      </c>
      <c r="E698" s="153" t="s">
        <v>18</v>
      </c>
      <c r="F698" s="154" t="s">
        <v>719</v>
      </c>
      <c r="H698" s="155">
        <v>19.611999999999998</v>
      </c>
      <c r="I698" s="156"/>
      <c r="L698" s="152"/>
      <c r="M698" s="157"/>
      <c r="T698" s="158"/>
      <c r="AT698" s="153" t="s">
        <v>144</v>
      </c>
      <c r="AU698" s="153" t="s">
        <v>81</v>
      </c>
      <c r="AV698" s="13" t="s">
        <v>81</v>
      </c>
      <c r="AW698" s="13" t="s">
        <v>32</v>
      </c>
      <c r="AX698" s="13" t="s">
        <v>71</v>
      </c>
      <c r="AY698" s="153" t="s">
        <v>133</v>
      </c>
    </row>
    <row r="699" spans="2:65" s="14" customFormat="1" ht="11.25" x14ac:dyDescent="0.2">
      <c r="B699" s="159"/>
      <c r="D699" s="146" t="s">
        <v>144</v>
      </c>
      <c r="E699" s="160" t="s">
        <v>18</v>
      </c>
      <c r="F699" s="161" t="s">
        <v>147</v>
      </c>
      <c r="H699" s="162">
        <v>42.268000000000001</v>
      </c>
      <c r="I699" s="163"/>
      <c r="L699" s="159"/>
      <c r="M699" s="164"/>
      <c r="T699" s="165"/>
      <c r="AT699" s="160" t="s">
        <v>144</v>
      </c>
      <c r="AU699" s="160" t="s">
        <v>81</v>
      </c>
      <c r="AV699" s="14" t="s">
        <v>140</v>
      </c>
      <c r="AW699" s="14" t="s">
        <v>32</v>
      </c>
      <c r="AX699" s="14" t="s">
        <v>79</v>
      </c>
      <c r="AY699" s="160" t="s">
        <v>133</v>
      </c>
    </row>
    <row r="700" spans="2:65" s="13" customFormat="1" ht="11.25" x14ac:dyDescent="0.2">
      <c r="B700" s="152"/>
      <c r="D700" s="146" t="s">
        <v>144</v>
      </c>
      <c r="F700" s="154" t="s">
        <v>720</v>
      </c>
      <c r="H700" s="155">
        <v>48.607999999999997</v>
      </c>
      <c r="I700" s="156"/>
      <c r="L700" s="152"/>
      <c r="M700" s="157"/>
      <c r="T700" s="158"/>
      <c r="AT700" s="153" t="s">
        <v>144</v>
      </c>
      <c r="AU700" s="153" t="s">
        <v>81</v>
      </c>
      <c r="AV700" s="13" t="s">
        <v>81</v>
      </c>
      <c r="AW700" s="13" t="s">
        <v>4</v>
      </c>
      <c r="AX700" s="13" t="s">
        <v>79</v>
      </c>
      <c r="AY700" s="153" t="s">
        <v>133</v>
      </c>
    </row>
    <row r="701" spans="2:65" s="1" customFormat="1" ht="49.15" customHeight="1" x14ac:dyDescent="0.2">
      <c r="B701" s="33"/>
      <c r="C701" s="128" t="s">
        <v>721</v>
      </c>
      <c r="D701" s="128" t="s">
        <v>135</v>
      </c>
      <c r="E701" s="129" t="s">
        <v>722</v>
      </c>
      <c r="F701" s="130" t="s">
        <v>723</v>
      </c>
      <c r="G701" s="131" t="s">
        <v>152</v>
      </c>
      <c r="H701" s="132">
        <v>55.921999999999997</v>
      </c>
      <c r="I701" s="133"/>
      <c r="J701" s="134">
        <f>ROUND(I701*H701,2)</f>
        <v>0</v>
      </c>
      <c r="K701" s="130" t="s">
        <v>139</v>
      </c>
      <c r="L701" s="33"/>
      <c r="M701" s="135" t="s">
        <v>18</v>
      </c>
      <c r="N701" s="136" t="s">
        <v>42</v>
      </c>
      <c r="P701" s="137">
        <f>O701*H701</f>
        <v>0</v>
      </c>
      <c r="Q701" s="137">
        <v>0</v>
      </c>
      <c r="R701" s="137">
        <f>Q701*H701</f>
        <v>0</v>
      </c>
      <c r="S701" s="137">
        <v>0</v>
      </c>
      <c r="T701" s="138">
        <f>S701*H701</f>
        <v>0</v>
      </c>
      <c r="AR701" s="139" t="s">
        <v>285</v>
      </c>
      <c r="AT701" s="139" t="s">
        <v>135</v>
      </c>
      <c r="AU701" s="139" t="s">
        <v>81</v>
      </c>
      <c r="AY701" s="18" t="s">
        <v>133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8" t="s">
        <v>79</v>
      </c>
      <c r="BK701" s="140">
        <f>ROUND(I701*H701,2)</f>
        <v>0</v>
      </c>
      <c r="BL701" s="18" t="s">
        <v>285</v>
      </c>
      <c r="BM701" s="139" t="s">
        <v>724</v>
      </c>
    </row>
    <row r="702" spans="2:65" s="1" customFormat="1" ht="11.25" x14ac:dyDescent="0.2">
      <c r="B702" s="33"/>
      <c r="D702" s="141" t="s">
        <v>142</v>
      </c>
      <c r="F702" s="142" t="s">
        <v>725</v>
      </c>
      <c r="I702" s="143"/>
      <c r="L702" s="33"/>
      <c r="M702" s="144"/>
      <c r="T702" s="54"/>
      <c r="AT702" s="18" t="s">
        <v>142</v>
      </c>
      <c r="AU702" s="18" t="s">
        <v>81</v>
      </c>
    </row>
    <row r="703" spans="2:65" s="13" customFormat="1" ht="11.25" x14ac:dyDescent="0.2">
      <c r="B703" s="152"/>
      <c r="D703" s="146" t="s">
        <v>144</v>
      </c>
      <c r="E703" s="153" t="s">
        <v>18</v>
      </c>
      <c r="F703" s="154" t="s">
        <v>726</v>
      </c>
      <c r="H703" s="155">
        <v>55.921999999999997</v>
      </c>
      <c r="I703" s="156"/>
      <c r="L703" s="152"/>
      <c r="M703" s="157"/>
      <c r="T703" s="158"/>
      <c r="AT703" s="153" t="s">
        <v>144</v>
      </c>
      <c r="AU703" s="153" t="s">
        <v>81</v>
      </c>
      <c r="AV703" s="13" t="s">
        <v>81</v>
      </c>
      <c r="AW703" s="13" t="s">
        <v>32</v>
      </c>
      <c r="AX703" s="13" t="s">
        <v>71</v>
      </c>
      <c r="AY703" s="153" t="s">
        <v>133</v>
      </c>
    </row>
    <row r="704" spans="2:65" s="14" customFormat="1" ht="11.25" x14ac:dyDescent="0.2">
      <c r="B704" s="159"/>
      <c r="D704" s="146" t="s">
        <v>144</v>
      </c>
      <c r="E704" s="160" t="s">
        <v>18</v>
      </c>
      <c r="F704" s="161" t="s">
        <v>147</v>
      </c>
      <c r="H704" s="162">
        <v>55.921999999999997</v>
      </c>
      <c r="I704" s="163"/>
      <c r="L704" s="159"/>
      <c r="M704" s="164"/>
      <c r="T704" s="165"/>
      <c r="AT704" s="160" t="s">
        <v>144</v>
      </c>
      <c r="AU704" s="160" t="s">
        <v>81</v>
      </c>
      <c r="AV704" s="14" t="s">
        <v>140</v>
      </c>
      <c r="AW704" s="14" t="s">
        <v>32</v>
      </c>
      <c r="AX704" s="14" t="s">
        <v>79</v>
      </c>
      <c r="AY704" s="160" t="s">
        <v>133</v>
      </c>
    </row>
    <row r="705" spans="2:65" s="1" customFormat="1" ht="24.2" customHeight="1" x14ac:dyDescent="0.2">
      <c r="B705" s="33"/>
      <c r="C705" s="173" t="s">
        <v>727</v>
      </c>
      <c r="D705" s="173" t="s">
        <v>265</v>
      </c>
      <c r="E705" s="174" t="s">
        <v>714</v>
      </c>
      <c r="F705" s="175" t="s">
        <v>715</v>
      </c>
      <c r="G705" s="176" t="s">
        <v>152</v>
      </c>
      <c r="H705" s="177">
        <v>65.177000000000007</v>
      </c>
      <c r="I705" s="178"/>
      <c r="J705" s="179">
        <f>ROUND(I705*H705,2)</f>
        <v>0</v>
      </c>
      <c r="K705" s="175" t="s">
        <v>139</v>
      </c>
      <c r="L705" s="180"/>
      <c r="M705" s="181" t="s">
        <v>18</v>
      </c>
      <c r="N705" s="182" t="s">
        <v>42</v>
      </c>
      <c r="P705" s="137">
        <f>O705*H705</f>
        <v>0</v>
      </c>
      <c r="Q705" s="137">
        <v>2.0999999999999999E-3</v>
      </c>
      <c r="R705" s="137">
        <f>Q705*H705</f>
        <v>0.13687170000000001</v>
      </c>
      <c r="S705" s="137">
        <v>0</v>
      </c>
      <c r="T705" s="138">
        <f>S705*H705</f>
        <v>0</v>
      </c>
      <c r="AR705" s="139" t="s">
        <v>446</v>
      </c>
      <c r="AT705" s="139" t="s">
        <v>265</v>
      </c>
      <c r="AU705" s="139" t="s">
        <v>81</v>
      </c>
      <c r="AY705" s="18" t="s">
        <v>133</v>
      </c>
      <c r="BE705" s="140">
        <f>IF(N705="základní",J705,0)</f>
        <v>0</v>
      </c>
      <c r="BF705" s="140">
        <f>IF(N705="snížená",J705,0)</f>
        <v>0</v>
      </c>
      <c r="BG705" s="140">
        <f>IF(N705="zákl. přenesená",J705,0)</f>
        <v>0</v>
      </c>
      <c r="BH705" s="140">
        <f>IF(N705="sníž. přenesená",J705,0)</f>
        <v>0</v>
      </c>
      <c r="BI705" s="140">
        <f>IF(N705="nulová",J705,0)</f>
        <v>0</v>
      </c>
      <c r="BJ705" s="18" t="s">
        <v>79</v>
      </c>
      <c r="BK705" s="140">
        <f>ROUND(I705*H705,2)</f>
        <v>0</v>
      </c>
      <c r="BL705" s="18" t="s">
        <v>285</v>
      </c>
      <c r="BM705" s="139" t="s">
        <v>728</v>
      </c>
    </row>
    <row r="706" spans="2:65" s="13" customFormat="1" ht="11.25" x14ac:dyDescent="0.2">
      <c r="B706" s="152"/>
      <c r="D706" s="146" t="s">
        <v>144</v>
      </c>
      <c r="F706" s="154" t="s">
        <v>729</v>
      </c>
      <c r="H706" s="155">
        <v>65.177000000000007</v>
      </c>
      <c r="I706" s="156"/>
      <c r="L706" s="152"/>
      <c r="M706" s="157"/>
      <c r="T706" s="158"/>
      <c r="AT706" s="153" t="s">
        <v>144</v>
      </c>
      <c r="AU706" s="153" t="s">
        <v>81</v>
      </c>
      <c r="AV706" s="13" t="s">
        <v>81</v>
      </c>
      <c r="AW706" s="13" t="s">
        <v>4</v>
      </c>
      <c r="AX706" s="13" t="s">
        <v>79</v>
      </c>
      <c r="AY706" s="153" t="s">
        <v>133</v>
      </c>
    </row>
    <row r="707" spans="2:65" s="1" customFormat="1" ht="55.5" customHeight="1" x14ac:dyDescent="0.2">
      <c r="B707" s="33"/>
      <c r="C707" s="128" t="s">
        <v>730</v>
      </c>
      <c r="D707" s="128" t="s">
        <v>135</v>
      </c>
      <c r="E707" s="129" t="s">
        <v>731</v>
      </c>
      <c r="F707" s="130" t="s">
        <v>732</v>
      </c>
      <c r="G707" s="131" t="s">
        <v>188</v>
      </c>
      <c r="H707" s="132">
        <v>4</v>
      </c>
      <c r="I707" s="133"/>
      <c r="J707" s="134">
        <f>ROUND(I707*H707,2)</f>
        <v>0</v>
      </c>
      <c r="K707" s="130" t="s">
        <v>139</v>
      </c>
      <c r="L707" s="33"/>
      <c r="M707" s="135" t="s">
        <v>18</v>
      </c>
      <c r="N707" s="136" t="s">
        <v>42</v>
      </c>
      <c r="P707" s="137">
        <f>O707*H707</f>
        <v>0</v>
      </c>
      <c r="Q707" s="137">
        <v>7.4999999999999997E-3</v>
      </c>
      <c r="R707" s="137">
        <f>Q707*H707</f>
        <v>0.03</v>
      </c>
      <c r="S707" s="137">
        <v>0</v>
      </c>
      <c r="T707" s="138">
        <f>S707*H707</f>
        <v>0</v>
      </c>
      <c r="AR707" s="139" t="s">
        <v>285</v>
      </c>
      <c r="AT707" s="139" t="s">
        <v>135</v>
      </c>
      <c r="AU707" s="139" t="s">
        <v>81</v>
      </c>
      <c r="AY707" s="18" t="s">
        <v>133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8" t="s">
        <v>79</v>
      </c>
      <c r="BK707" s="140">
        <f>ROUND(I707*H707,2)</f>
        <v>0</v>
      </c>
      <c r="BL707" s="18" t="s">
        <v>285</v>
      </c>
      <c r="BM707" s="139" t="s">
        <v>733</v>
      </c>
    </row>
    <row r="708" spans="2:65" s="1" customFormat="1" ht="11.25" x14ac:dyDescent="0.2">
      <c r="B708" s="33"/>
      <c r="D708" s="141" t="s">
        <v>142</v>
      </c>
      <c r="F708" s="142" t="s">
        <v>734</v>
      </c>
      <c r="I708" s="143"/>
      <c r="L708" s="33"/>
      <c r="M708" s="144"/>
      <c r="T708" s="54"/>
      <c r="AT708" s="18" t="s">
        <v>142</v>
      </c>
      <c r="AU708" s="18" t="s">
        <v>81</v>
      </c>
    </row>
    <row r="709" spans="2:65" s="12" customFormat="1" ht="11.25" x14ac:dyDescent="0.2">
      <c r="B709" s="145"/>
      <c r="D709" s="146" t="s">
        <v>144</v>
      </c>
      <c r="E709" s="147" t="s">
        <v>18</v>
      </c>
      <c r="F709" s="148" t="s">
        <v>735</v>
      </c>
      <c r="H709" s="147" t="s">
        <v>18</v>
      </c>
      <c r="I709" s="149"/>
      <c r="L709" s="145"/>
      <c r="M709" s="150"/>
      <c r="T709" s="151"/>
      <c r="AT709" s="147" t="s">
        <v>144</v>
      </c>
      <c r="AU709" s="147" t="s">
        <v>81</v>
      </c>
      <c r="AV709" s="12" t="s">
        <v>79</v>
      </c>
      <c r="AW709" s="12" t="s">
        <v>32</v>
      </c>
      <c r="AX709" s="12" t="s">
        <v>71</v>
      </c>
      <c r="AY709" s="147" t="s">
        <v>133</v>
      </c>
    </row>
    <row r="710" spans="2:65" s="13" customFormat="1" ht="11.25" x14ac:dyDescent="0.2">
      <c r="B710" s="152"/>
      <c r="D710" s="146" t="s">
        <v>144</v>
      </c>
      <c r="E710" s="153" t="s">
        <v>18</v>
      </c>
      <c r="F710" s="154" t="s">
        <v>140</v>
      </c>
      <c r="H710" s="155">
        <v>4</v>
      </c>
      <c r="I710" s="156"/>
      <c r="L710" s="152"/>
      <c r="M710" s="157"/>
      <c r="T710" s="158"/>
      <c r="AT710" s="153" t="s">
        <v>144</v>
      </c>
      <c r="AU710" s="153" t="s">
        <v>81</v>
      </c>
      <c r="AV710" s="13" t="s">
        <v>81</v>
      </c>
      <c r="AW710" s="13" t="s">
        <v>32</v>
      </c>
      <c r="AX710" s="13" t="s">
        <v>71</v>
      </c>
      <c r="AY710" s="153" t="s">
        <v>133</v>
      </c>
    </row>
    <row r="711" spans="2:65" s="14" customFormat="1" ht="11.25" x14ac:dyDescent="0.2">
      <c r="B711" s="159"/>
      <c r="D711" s="146" t="s">
        <v>144</v>
      </c>
      <c r="E711" s="160" t="s">
        <v>18</v>
      </c>
      <c r="F711" s="161" t="s">
        <v>147</v>
      </c>
      <c r="H711" s="162">
        <v>4</v>
      </c>
      <c r="I711" s="163"/>
      <c r="L711" s="159"/>
      <c r="M711" s="164"/>
      <c r="T711" s="165"/>
      <c r="AT711" s="160" t="s">
        <v>144</v>
      </c>
      <c r="AU711" s="160" t="s">
        <v>81</v>
      </c>
      <c r="AV711" s="14" t="s">
        <v>140</v>
      </c>
      <c r="AW711" s="14" t="s">
        <v>32</v>
      </c>
      <c r="AX711" s="14" t="s">
        <v>79</v>
      </c>
      <c r="AY711" s="160" t="s">
        <v>133</v>
      </c>
    </row>
    <row r="712" spans="2:65" s="1" customFormat="1" ht="24.2" customHeight="1" x14ac:dyDescent="0.2">
      <c r="B712" s="33"/>
      <c r="C712" s="173" t="s">
        <v>736</v>
      </c>
      <c r="D712" s="173" t="s">
        <v>265</v>
      </c>
      <c r="E712" s="174" t="s">
        <v>737</v>
      </c>
      <c r="F712" s="175" t="s">
        <v>738</v>
      </c>
      <c r="G712" s="176" t="s">
        <v>188</v>
      </c>
      <c r="H712" s="177">
        <v>4</v>
      </c>
      <c r="I712" s="178"/>
      <c r="J712" s="179">
        <f>ROUND(I712*H712,2)</f>
        <v>0</v>
      </c>
      <c r="K712" s="175" t="s">
        <v>139</v>
      </c>
      <c r="L712" s="180"/>
      <c r="M712" s="181" t="s">
        <v>18</v>
      </c>
      <c r="N712" s="182" t="s">
        <v>42</v>
      </c>
      <c r="P712" s="137">
        <f>O712*H712</f>
        <v>0</v>
      </c>
      <c r="Q712" s="137">
        <v>2.9999999999999997E-4</v>
      </c>
      <c r="R712" s="137">
        <f>Q712*H712</f>
        <v>1.1999999999999999E-3</v>
      </c>
      <c r="S712" s="137">
        <v>0</v>
      </c>
      <c r="T712" s="138">
        <f>S712*H712</f>
        <v>0</v>
      </c>
      <c r="AR712" s="139" t="s">
        <v>446</v>
      </c>
      <c r="AT712" s="139" t="s">
        <v>265</v>
      </c>
      <c r="AU712" s="139" t="s">
        <v>81</v>
      </c>
      <c r="AY712" s="18" t="s">
        <v>133</v>
      </c>
      <c r="BE712" s="140">
        <f>IF(N712="základní",J712,0)</f>
        <v>0</v>
      </c>
      <c r="BF712" s="140">
        <f>IF(N712="snížená",J712,0)</f>
        <v>0</v>
      </c>
      <c r="BG712" s="140">
        <f>IF(N712="zákl. přenesená",J712,0)</f>
        <v>0</v>
      </c>
      <c r="BH712" s="140">
        <f>IF(N712="sníž. přenesená",J712,0)</f>
        <v>0</v>
      </c>
      <c r="BI712" s="140">
        <f>IF(N712="nulová",J712,0)</f>
        <v>0</v>
      </c>
      <c r="BJ712" s="18" t="s">
        <v>79</v>
      </c>
      <c r="BK712" s="140">
        <f>ROUND(I712*H712,2)</f>
        <v>0</v>
      </c>
      <c r="BL712" s="18" t="s">
        <v>285</v>
      </c>
      <c r="BM712" s="139" t="s">
        <v>739</v>
      </c>
    </row>
    <row r="713" spans="2:65" s="1" customFormat="1" ht="62.65" customHeight="1" x14ac:dyDescent="0.2">
      <c r="B713" s="33"/>
      <c r="C713" s="128" t="s">
        <v>740</v>
      </c>
      <c r="D713" s="128" t="s">
        <v>135</v>
      </c>
      <c r="E713" s="129" t="s">
        <v>741</v>
      </c>
      <c r="F713" s="130" t="s">
        <v>742</v>
      </c>
      <c r="G713" s="131" t="s">
        <v>188</v>
      </c>
      <c r="H713" s="132">
        <v>4</v>
      </c>
      <c r="I713" s="133"/>
      <c r="J713" s="134">
        <f>ROUND(I713*H713,2)</f>
        <v>0</v>
      </c>
      <c r="K713" s="130" t="s">
        <v>139</v>
      </c>
      <c r="L713" s="33"/>
      <c r="M713" s="135" t="s">
        <v>18</v>
      </c>
      <c r="N713" s="136" t="s">
        <v>42</v>
      </c>
      <c r="P713" s="137">
        <f>O713*H713</f>
        <v>0</v>
      </c>
      <c r="Q713" s="137">
        <v>1.4999999999999999E-2</v>
      </c>
      <c r="R713" s="137">
        <f>Q713*H713</f>
        <v>0.06</v>
      </c>
      <c r="S713" s="137">
        <v>0</v>
      </c>
      <c r="T713" s="138">
        <f>S713*H713</f>
        <v>0</v>
      </c>
      <c r="AR713" s="139" t="s">
        <v>285</v>
      </c>
      <c r="AT713" s="139" t="s">
        <v>135</v>
      </c>
      <c r="AU713" s="139" t="s">
        <v>81</v>
      </c>
      <c r="AY713" s="18" t="s">
        <v>133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8" t="s">
        <v>79</v>
      </c>
      <c r="BK713" s="140">
        <f>ROUND(I713*H713,2)</f>
        <v>0</v>
      </c>
      <c r="BL713" s="18" t="s">
        <v>285</v>
      </c>
      <c r="BM713" s="139" t="s">
        <v>743</v>
      </c>
    </row>
    <row r="714" spans="2:65" s="1" customFormat="1" ht="11.25" x14ac:dyDescent="0.2">
      <c r="B714" s="33"/>
      <c r="D714" s="141" t="s">
        <v>142</v>
      </c>
      <c r="F714" s="142" t="s">
        <v>744</v>
      </c>
      <c r="I714" s="143"/>
      <c r="L714" s="33"/>
      <c r="M714" s="144"/>
      <c r="T714" s="54"/>
      <c r="AT714" s="18" t="s">
        <v>142</v>
      </c>
      <c r="AU714" s="18" t="s">
        <v>81</v>
      </c>
    </row>
    <row r="715" spans="2:65" s="12" customFormat="1" ht="11.25" x14ac:dyDescent="0.2">
      <c r="B715" s="145"/>
      <c r="D715" s="146" t="s">
        <v>144</v>
      </c>
      <c r="E715" s="147" t="s">
        <v>18</v>
      </c>
      <c r="F715" s="148" t="s">
        <v>690</v>
      </c>
      <c r="H715" s="147" t="s">
        <v>18</v>
      </c>
      <c r="I715" s="149"/>
      <c r="L715" s="145"/>
      <c r="M715" s="150"/>
      <c r="T715" s="151"/>
      <c r="AT715" s="147" t="s">
        <v>144</v>
      </c>
      <c r="AU715" s="147" t="s">
        <v>81</v>
      </c>
      <c r="AV715" s="12" t="s">
        <v>79</v>
      </c>
      <c r="AW715" s="12" t="s">
        <v>32</v>
      </c>
      <c r="AX715" s="12" t="s">
        <v>71</v>
      </c>
      <c r="AY715" s="147" t="s">
        <v>133</v>
      </c>
    </row>
    <row r="716" spans="2:65" s="13" customFormat="1" ht="11.25" x14ac:dyDescent="0.2">
      <c r="B716" s="152"/>
      <c r="D716" s="146" t="s">
        <v>144</v>
      </c>
      <c r="E716" s="153" t="s">
        <v>18</v>
      </c>
      <c r="F716" s="154" t="s">
        <v>140</v>
      </c>
      <c r="H716" s="155">
        <v>4</v>
      </c>
      <c r="I716" s="156"/>
      <c r="L716" s="152"/>
      <c r="M716" s="157"/>
      <c r="T716" s="158"/>
      <c r="AT716" s="153" t="s">
        <v>144</v>
      </c>
      <c r="AU716" s="153" t="s">
        <v>81</v>
      </c>
      <c r="AV716" s="13" t="s">
        <v>81</v>
      </c>
      <c r="AW716" s="13" t="s">
        <v>32</v>
      </c>
      <c r="AX716" s="13" t="s">
        <v>71</v>
      </c>
      <c r="AY716" s="153" t="s">
        <v>133</v>
      </c>
    </row>
    <row r="717" spans="2:65" s="14" customFormat="1" ht="11.25" x14ac:dyDescent="0.2">
      <c r="B717" s="159"/>
      <c r="D717" s="146" t="s">
        <v>144</v>
      </c>
      <c r="E717" s="160" t="s">
        <v>18</v>
      </c>
      <c r="F717" s="161" t="s">
        <v>147</v>
      </c>
      <c r="H717" s="162">
        <v>4</v>
      </c>
      <c r="I717" s="163"/>
      <c r="L717" s="159"/>
      <c r="M717" s="164"/>
      <c r="T717" s="165"/>
      <c r="AT717" s="160" t="s">
        <v>144</v>
      </c>
      <c r="AU717" s="160" t="s">
        <v>81</v>
      </c>
      <c r="AV717" s="14" t="s">
        <v>140</v>
      </c>
      <c r="AW717" s="14" t="s">
        <v>32</v>
      </c>
      <c r="AX717" s="14" t="s">
        <v>79</v>
      </c>
      <c r="AY717" s="160" t="s">
        <v>133</v>
      </c>
    </row>
    <row r="718" spans="2:65" s="1" customFormat="1" ht="24.2" customHeight="1" x14ac:dyDescent="0.2">
      <c r="B718" s="33"/>
      <c r="C718" s="173" t="s">
        <v>745</v>
      </c>
      <c r="D718" s="173" t="s">
        <v>265</v>
      </c>
      <c r="E718" s="174" t="s">
        <v>746</v>
      </c>
      <c r="F718" s="175" t="s">
        <v>747</v>
      </c>
      <c r="G718" s="176" t="s">
        <v>152</v>
      </c>
      <c r="H718" s="177">
        <v>3.52</v>
      </c>
      <c r="I718" s="178"/>
      <c r="J718" s="179">
        <f>ROUND(I718*H718,2)</f>
        <v>0</v>
      </c>
      <c r="K718" s="175" t="s">
        <v>139</v>
      </c>
      <c r="L718" s="180"/>
      <c r="M718" s="181" t="s">
        <v>18</v>
      </c>
      <c r="N718" s="182" t="s">
        <v>42</v>
      </c>
      <c r="P718" s="137">
        <f>O718*H718</f>
        <v>0</v>
      </c>
      <c r="Q718" s="137">
        <v>1.9E-3</v>
      </c>
      <c r="R718" s="137">
        <f>Q718*H718</f>
        <v>6.6880000000000004E-3</v>
      </c>
      <c r="S718" s="137">
        <v>0</v>
      </c>
      <c r="T718" s="138">
        <f>S718*H718</f>
        <v>0</v>
      </c>
      <c r="AR718" s="139" t="s">
        <v>446</v>
      </c>
      <c r="AT718" s="139" t="s">
        <v>265</v>
      </c>
      <c r="AU718" s="139" t="s">
        <v>81</v>
      </c>
      <c r="AY718" s="18" t="s">
        <v>133</v>
      </c>
      <c r="BE718" s="140">
        <f>IF(N718="základní",J718,0)</f>
        <v>0</v>
      </c>
      <c r="BF718" s="140">
        <f>IF(N718="snížená",J718,0)</f>
        <v>0</v>
      </c>
      <c r="BG718" s="140">
        <f>IF(N718="zákl. přenesená",J718,0)</f>
        <v>0</v>
      </c>
      <c r="BH718" s="140">
        <f>IF(N718="sníž. přenesená",J718,0)</f>
        <v>0</v>
      </c>
      <c r="BI718" s="140">
        <f>IF(N718="nulová",J718,0)</f>
        <v>0</v>
      </c>
      <c r="BJ718" s="18" t="s">
        <v>79</v>
      </c>
      <c r="BK718" s="140">
        <f>ROUND(I718*H718,2)</f>
        <v>0</v>
      </c>
      <c r="BL718" s="18" t="s">
        <v>285</v>
      </c>
      <c r="BM718" s="139" t="s">
        <v>748</v>
      </c>
    </row>
    <row r="719" spans="2:65" s="13" customFormat="1" ht="11.25" x14ac:dyDescent="0.2">
      <c r="B719" s="152"/>
      <c r="D719" s="146" t="s">
        <v>144</v>
      </c>
      <c r="F719" s="154" t="s">
        <v>749</v>
      </c>
      <c r="H719" s="155">
        <v>3.52</v>
      </c>
      <c r="I719" s="156"/>
      <c r="L719" s="152"/>
      <c r="M719" s="157"/>
      <c r="T719" s="158"/>
      <c r="AT719" s="153" t="s">
        <v>144</v>
      </c>
      <c r="AU719" s="153" t="s">
        <v>81</v>
      </c>
      <c r="AV719" s="13" t="s">
        <v>81</v>
      </c>
      <c r="AW719" s="13" t="s">
        <v>4</v>
      </c>
      <c r="AX719" s="13" t="s">
        <v>79</v>
      </c>
      <c r="AY719" s="153" t="s">
        <v>133</v>
      </c>
    </row>
    <row r="720" spans="2:65" s="1" customFormat="1" ht="62.65" customHeight="1" x14ac:dyDescent="0.2">
      <c r="B720" s="33"/>
      <c r="C720" s="128" t="s">
        <v>750</v>
      </c>
      <c r="D720" s="128" t="s">
        <v>135</v>
      </c>
      <c r="E720" s="129" t="s">
        <v>751</v>
      </c>
      <c r="F720" s="130" t="s">
        <v>752</v>
      </c>
      <c r="G720" s="131" t="s">
        <v>188</v>
      </c>
      <c r="H720" s="132">
        <v>4</v>
      </c>
      <c r="I720" s="133"/>
      <c r="J720" s="134">
        <f>ROUND(I720*H720,2)</f>
        <v>0</v>
      </c>
      <c r="K720" s="130" t="s">
        <v>139</v>
      </c>
      <c r="L720" s="33"/>
      <c r="M720" s="135" t="s">
        <v>18</v>
      </c>
      <c r="N720" s="136" t="s">
        <v>42</v>
      </c>
      <c r="P720" s="137">
        <f>O720*H720</f>
        <v>0</v>
      </c>
      <c r="Q720" s="137">
        <v>2.588E-2</v>
      </c>
      <c r="R720" s="137">
        <f>Q720*H720</f>
        <v>0.10352</v>
      </c>
      <c r="S720" s="137">
        <v>0</v>
      </c>
      <c r="T720" s="138">
        <f>S720*H720</f>
        <v>0</v>
      </c>
      <c r="AR720" s="139" t="s">
        <v>285</v>
      </c>
      <c r="AT720" s="139" t="s">
        <v>135</v>
      </c>
      <c r="AU720" s="139" t="s">
        <v>81</v>
      </c>
      <c r="AY720" s="18" t="s">
        <v>133</v>
      </c>
      <c r="BE720" s="140">
        <f>IF(N720="základní",J720,0)</f>
        <v>0</v>
      </c>
      <c r="BF720" s="140">
        <f>IF(N720="snížená",J720,0)</f>
        <v>0</v>
      </c>
      <c r="BG720" s="140">
        <f>IF(N720="zákl. přenesená",J720,0)</f>
        <v>0</v>
      </c>
      <c r="BH720" s="140">
        <f>IF(N720="sníž. přenesená",J720,0)</f>
        <v>0</v>
      </c>
      <c r="BI720" s="140">
        <f>IF(N720="nulová",J720,0)</f>
        <v>0</v>
      </c>
      <c r="BJ720" s="18" t="s">
        <v>79</v>
      </c>
      <c r="BK720" s="140">
        <f>ROUND(I720*H720,2)</f>
        <v>0</v>
      </c>
      <c r="BL720" s="18" t="s">
        <v>285</v>
      </c>
      <c r="BM720" s="139" t="s">
        <v>753</v>
      </c>
    </row>
    <row r="721" spans="2:65" s="1" customFormat="1" ht="11.25" x14ac:dyDescent="0.2">
      <c r="B721" s="33"/>
      <c r="D721" s="141" t="s">
        <v>142</v>
      </c>
      <c r="F721" s="142" t="s">
        <v>754</v>
      </c>
      <c r="I721" s="143"/>
      <c r="L721" s="33"/>
      <c r="M721" s="144"/>
      <c r="T721" s="54"/>
      <c r="AT721" s="18" t="s">
        <v>142</v>
      </c>
      <c r="AU721" s="18" t="s">
        <v>81</v>
      </c>
    </row>
    <row r="722" spans="2:65" s="12" customFormat="1" ht="11.25" x14ac:dyDescent="0.2">
      <c r="B722" s="145"/>
      <c r="D722" s="146" t="s">
        <v>144</v>
      </c>
      <c r="E722" s="147" t="s">
        <v>18</v>
      </c>
      <c r="F722" s="148" t="s">
        <v>690</v>
      </c>
      <c r="H722" s="147" t="s">
        <v>18</v>
      </c>
      <c r="I722" s="149"/>
      <c r="L722" s="145"/>
      <c r="M722" s="150"/>
      <c r="T722" s="151"/>
      <c r="AT722" s="147" t="s">
        <v>144</v>
      </c>
      <c r="AU722" s="147" t="s">
        <v>81</v>
      </c>
      <c r="AV722" s="12" t="s">
        <v>79</v>
      </c>
      <c r="AW722" s="12" t="s">
        <v>32</v>
      </c>
      <c r="AX722" s="12" t="s">
        <v>71</v>
      </c>
      <c r="AY722" s="147" t="s">
        <v>133</v>
      </c>
    </row>
    <row r="723" spans="2:65" s="13" customFormat="1" ht="11.25" x14ac:dyDescent="0.2">
      <c r="B723" s="152"/>
      <c r="D723" s="146" t="s">
        <v>144</v>
      </c>
      <c r="E723" s="153" t="s">
        <v>18</v>
      </c>
      <c r="F723" s="154" t="s">
        <v>140</v>
      </c>
      <c r="H723" s="155">
        <v>4</v>
      </c>
      <c r="I723" s="156"/>
      <c r="L723" s="152"/>
      <c r="M723" s="157"/>
      <c r="T723" s="158"/>
      <c r="AT723" s="153" t="s">
        <v>144</v>
      </c>
      <c r="AU723" s="153" t="s">
        <v>81</v>
      </c>
      <c r="AV723" s="13" t="s">
        <v>81</v>
      </c>
      <c r="AW723" s="13" t="s">
        <v>32</v>
      </c>
      <c r="AX723" s="13" t="s">
        <v>71</v>
      </c>
      <c r="AY723" s="153" t="s">
        <v>133</v>
      </c>
    </row>
    <row r="724" spans="2:65" s="14" customFormat="1" ht="11.25" x14ac:dyDescent="0.2">
      <c r="B724" s="159"/>
      <c r="D724" s="146" t="s">
        <v>144</v>
      </c>
      <c r="E724" s="160" t="s">
        <v>18</v>
      </c>
      <c r="F724" s="161" t="s">
        <v>147</v>
      </c>
      <c r="H724" s="162">
        <v>4</v>
      </c>
      <c r="I724" s="163"/>
      <c r="L724" s="159"/>
      <c r="M724" s="164"/>
      <c r="T724" s="165"/>
      <c r="AT724" s="160" t="s">
        <v>144</v>
      </c>
      <c r="AU724" s="160" t="s">
        <v>81</v>
      </c>
      <c r="AV724" s="14" t="s">
        <v>140</v>
      </c>
      <c r="AW724" s="14" t="s">
        <v>32</v>
      </c>
      <c r="AX724" s="14" t="s">
        <v>79</v>
      </c>
      <c r="AY724" s="160" t="s">
        <v>133</v>
      </c>
    </row>
    <row r="725" spans="2:65" s="1" customFormat="1" ht="24.2" customHeight="1" x14ac:dyDescent="0.2">
      <c r="B725" s="33"/>
      <c r="C725" s="173" t="s">
        <v>755</v>
      </c>
      <c r="D725" s="173" t="s">
        <v>265</v>
      </c>
      <c r="E725" s="174" t="s">
        <v>746</v>
      </c>
      <c r="F725" s="175" t="s">
        <v>747</v>
      </c>
      <c r="G725" s="176" t="s">
        <v>152</v>
      </c>
      <c r="H725" s="177">
        <v>7.92</v>
      </c>
      <c r="I725" s="178"/>
      <c r="J725" s="179">
        <f>ROUND(I725*H725,2)</f>
        <v>0</v>
      </c>
      <c r="K725" s="175" t="s">
        <v>139</v>
      </c>
      <c r="L725" s="180"/>
      <c r="M725" s="181" t="s">
        <v>18</v>
      </c>
      <c r="N725" s="182" t="s">
        <v>42</v>
      </c>
      <c r="P725" s="137">
        <f>O725*H725</f>
        <v>0</v>
      </c>
      <c r="Q725" s="137">
        <v>1.9E-3</v>
      </c>
      <c r="R725" s="137">
        <f>Q725*H725</f>
        <v>1.5048000000000001E-2</v>
      </c>
      <c r="S725" s="137">
        <v>0</v>
      </c>
      <c r="T725" s="138">
        <f>S725*H725</f>
        <v>0</v>
      </c>
      <c r="AR725" s="139" t="s">
        <v>446</v>
      </c>
      <c r="AT725" s="139" t="s">
        <v>265</v>
      </c>
      <c r="AU725" s="139" t="s">
        <v>81</v>
      </c>
      <c r="AY725" s="18" t="s">
        <v>133</v>
      </c>
      <c r="BE725" s="140">
        <f>IF(N725="základní",J725,0)</f>
        <v>0</v>
      </c>
      <c r="BF725" s="140">
        <f>IF(N725="snížená",J725,0)</f>
        <v>0</v>
      </c>
      <c r="BG725" s="140">
        <f>IF(N725="zákl. přenesená",J725,0)</f>
        <v>0</v>
      </c>
      <c r="BH725" s="140">
        <f>IF(N725="sníž. přenesená",J725,0)</f>
        <v>0</v>
      </c>
      <c r="BI725" s="140">
        <f>IF(N725="nulová",J725,0)</f>
        <v>0</v>
      </c>
      <c r="BJ725" s="18" t="s">
        <v>79</v>
      </c>
      <c r="BK725" s="140">
        <f>ROUND(I725*H725,2)</f>
        <v>0</v>
      </c>
      <c r="BL725" s="18" t="s">
        <v>285</v>
      </c>
      <c r="BM725" s="139" t="s">
        <v>756</v>
      </c>
    </row>
    <row r="726" spans="2:65" s="13" customFormat="1" ht="11.25" x14ac:dyDescent="0.2">
      <c r="B726" s="152"/>
      <c r="D726" s="146" t="s">
        <v>144</v>
      </c>
      <c r="F726" s="154" t="s">
        <v>757</v>
      </c>
      <c r="H726" s="155">
        <v>7.92</v>
      </c>
      <c r="I726" s="156"/>
      <c r="L726" s="152"/>
      <c r="M726" s="157"/>
      <c r="T726" s="158"/>
      <c r="AT726" s="153" t="s">
        <v>144</v>
      </c>
      <c r="AU726" s="153" t="s">
        <v>81</v>
      </c>
      <c r="AV726" s="13" t="s">
        <v>81</v>
      </c>
      <c r="AW726" s="13" t="s">
        <v>4</v>
      </c>
      <c r="AX726" s="13" t="s">
        <v>79</v>
      </c>
      <c r="AY726" s="153" t="s">
        <v>133</v>
      </c>
    </row>
    <row r="727" spans="2:65" s="1" customFormat="1" ht="62.65" customHeight="1" x14ac:dyDescent="0.2">
      <c r="B727" s="33"/>
      <c r="C727" s="128" t="s">
        <v>758</v>
      </c>
      <c r="D727" s="128" t="s">
        <v>135</v>
      </c>
      <c r="E727" s="129" t="s">
        <v>759</v>
      </c>
      <c r="F727" s="130" t="s">
        <v>760</v>
      </c>
      <c r="G727" s="131" t="s">
        <v>152</v>
      </c>
      <c r="H727" s="132">
        <v>214.405</v>
      </c>
      <c r="I727" s="133"/>
      <c r="J727" s="134">
        <f>ROUND(I727*H727,2)</f>
        <v>0</v>
      </c>
      <c r="K727" s="130" t="s">
        <v>139</v>
      </c>
      <c r="L727" s="33"/>
      <c r="M727" s="135" t="s">
        <v>18</v>
      </c>
      <c r="N727" s="136" t="s">
        <v>42</v>
      </c>
      <c r="P727" s="137">
        <f>O727*H727</f>
        <v>0</v>
      </c>
      <c r="Q727" s="137">
        <v>1.3999999999999999E-4</v>
      </c>
      <c r="R727" s="137">
        <f>Q727*H727</f>
        <v>3.0016699999999997E-2</v>
      </c>
      <c r="S727" s="137">
        <v>0</v>
      </c>
      <c r="T727" s="138">
        <f>S727*H727</f>
        <v>0</v>
      </c>
      <c r="AR727" s="139" t="s">
        <v>285</v>
      </c>
      <c r="AT727" s="139" t="s">
        <v>135</v>
      </c>
      <c r="AU727" s="139" t="s">
        <v>81</v>
      </c>
      <c r="AY727" s="18" t="s">
        <v>133</v>
      </c>
      <c r="BE727" s="140">
        <f>IF(N727="základní",J727,0)</f>
        <v>0</v>
      </c>
      <c r="BF727" s="140">
        <f>IF(N727="snížená",J727,0)</f>
        <v>0</v>
      </c>
      <c r="BG727" s="140">
        <f>IF(N727="zákl. přenesená",J727,0)</f>
        <v>0</v>
      </c>
      <c r="BH727" s="140">
        <f>IF(N727="sníž. přenesená",J727,0)</f>
        <v>0</v>
      </c>
      <c r="BI727" s="140">
        <f>IF(N727="nulová",J727,0)</f>
        <v>0</v>
      </c>
      <c r="BJ727" s="18" t="s">
        <v>79</v>
      </c>
      <c r="BK727" s="140">
        <f>ROUND(I727*H727,2)</f>
        <v>0</v>
      </c>
      <c r="BL727" s="18" t="s">
        <v>285</v>
      </c>
      <c r="BM727" s="139" t="s">
        <v>761</v>
      </c>
    </row>
    <row r="728" spans="2:65" s="1" customFormat="1" ht="11.25" x14ac:dyDescent="0.2">
      <c r="B728" s="33"/>
      <c r="D728" s="141" t="s">
        <v>142</v>
      </c>
      <c r="F728" s="142" t="s">
        <v>762</v>
      </c>
      <c r="I728" s="143"/>
      <c r="L728" s="33"/>
      <c r="M728" s="144"/>
      <c r="T728" s="54"/>
      <c r="AT728" s="18" t="s">
        <v>142</v>
      </c>
      <c r="AU728" s="18" t="s">
        <v>81</v>
      </c>
    </row>
    <row r="729" spans="2:65" s="12" customFormat="1" ht="11.25" x14ac:dyDescent="0.2">
      <c r="B729" s="145"/>
      <c r="D729" s="146" t="s">
        <v>144</v>
      </c>
      <c r="E729" s="147" t="s">
        <v>18</v>
      </c>
      <c r="F729" s="148" t="s">
        <v>707</v>
      </c>
      <c r="H729" s="147" t="s">
        <v>18</v>
      </c>
      <c r="I729" s="149"/>
      <c r="L729" s="145"/>
      <c r="M729" s="150"/>
      <c r="T729" s="151"/>
      <c r="AT729" s="147" t="s">
        <v>144</v>
      </c>
      <c r="AU729" s="147" t="s">
        <v>81</v>
      </c>
      <c r="AV729" s="12" t="s">
        <v>79</v>
      </c>
      <c r="AW729" s="12" t="s">
        <v>32</v>
      </c>
      <c r="AX729" s="12" t="s">
        <v>71</v>
      </c>
      <c r="AY729" s="147" t="s">
        <v>133</v>
      </c>
    </row>
    <row r="730" spans="2:65" s="13" customFormat="1" ht="11.25" x14ac:dyDescent="0.2">
      <c r="B730" s="152"/>
      <c r="D730" s="146" t="s">
        <v>144</v>
      </c>
      <c r="E730" s="153" t="s">
        <v>18</v>
      </c>
      <c r="F730" s="154" t="s">
        <v>763</v>
      </c>
      <c r="H730" s="155">
        <v>214.405</v>
      </c>
      <c r="I730" s="156"/>
      <c r="L730" s="152"/>
      <c r="M730" s="157"/>
      <c r="T730" s="158"/>
      <c r="AT730" s="153" t="s">
        <v>144</v>
      </c>
      <c r="AU730" s="153" t="s">
        <v>81</v>
      </c>
      <c r="AV730" s="13" t="s">
        <v>81</v>
      </c>
      <c r="AW730" s="13" t="s">
        <v>32</v>
      </c>
      <c r="AX730" s="13" t="s">
        <v>71</v>
      </c>
      <c r="AY730" s="153" t="s">
        <v>133</v>
      </c>
    </row>
    <row r="731" spans="2:65" s="14" customFormat="1" ht="11.25" x14ac:dyDescent="0.2">
      <c r="B731" s="159"/>
      <c r="D731" s="146" t="s">
        <v>144</v>
      </c>
      <c r="E731" s="160" t="s">
        <v>18</v>
      </c>
      <c r="F731" s="161" t="s">
        <v>147</v>
      </c>
      <c r="H731" s="162">
        <v>214.405</v>
      </c>
      <c r="I731" s="163"/>
      <c r="L731" s="159"/>
      <c r="M731" s="164"/>
      <c r="T731" s="165"/>
      <c r="AT731" s="160" t="s">
        <v>144</v>
      </c>
      <c r="AU731" s="160" t="s">
        <v>81</v>
      </c>
      <c r="AV731" s="14" t="s">
        <v>140</v>
      </c>
      <c r="AW731" s="14" t="s">
        <v>32</v>
      </c>
      <c r="AX731" s="14" t="s">
        <v>79</v>
      </c>
      <c r="AY731" s="160" t="s">
        <v>133</v>
      </c>
    </row>
    <row r="732" spans="2:65" s="1" customFormat="1" ht="24.2" customHeight="1" x14ac:dyDescent="0.2">
      <c r="B732" s="33"/>
      <c r="C732" s="173" t="s">
        <v>764</v>
      </c>
      <c r="D732" s="173" t="s">
        <v>265</v>
      </c>
      <c r="E732" s="174" t="s">
        <v>765</v>
      </c>
      <c r="F732" s="175" t="s">
        <v>766</v>
      </c>
      <c r="G732" s="176" t="s">
        <v>152</v>
      </c>
      <c r="H732" s="177">
        <v>249.88900000000001</v>
      </c>
      <c r="I732" s="178"/>
      <c r="J732" s="179">
        <f>ROUND(I732*H732,2)</f>
        <v>0</v>
      </c>
      <c r="K732" s="175" t="s">
        <v>139</v>
      </c>
      <c r="L732" s="180"/>
      <c r="M732" s="181" t="s">
        <v>18</v>
      </c>
      <c r="N732" s="182" t="s">
        <v>42</v>
      </c>
      <c r="P732" s="137">
        <f>O732*H732</f>
        <v>0</v>
      </c>
      <c r="Q732" s="137">
        <v>1.9E-3</v>
      </c>
      <c r="R732" s="137">
        <f>Q732*H732</f>
        <v>0.47478910000000002</v>
      </c>
      <c r="S732" s="137">
        <v>0</v>
      </c>
      <c r="T732" s="138">
        <f>S732*H732</f>
        <v>0</v>
      </c>
      <c r="AR732" s="139" t="s">
        <v>446</v>
      </c>
      <c r="AT732" s="139" t="s">
        <v>265</v>
      </c>
      <c r="AU732" s="139" t="s">
        <v>81</v>
      </c>
      <c r="AY732" s="18" t="s">
        <v>133</v>
      </c>
      <c r="BE732" s="140">
        <f>IF(N732="základní",J732,0)</f>
        <v>0</v>
      </c>
      <c r="BF732" s="140">
        <f>IF(N732="snížená",J732,0)</f>
        <v>0</v>
      </c>
      <c r="BG732" s="140">
        <f>IF(N732="zákl. přenesená",J732,0)</f>
        <v>0</v>
      </c>
      <c r="BH732" s="140">
        <f>IF(N732="sníž. přenesená",J732,0)</f>
        <v>0</v>
      </c>
      <c r="BI732" s="140">
        <f>IF(N732="nulová",J732,0)</f>
        <v>0</v>
      </c>
      <c r="BJ732" s="18" t="s">
        <v>79</v>
      </c>
      <c r="BK732" s="140">
        <f>ROUND(I732*H732,2)</f>
        <v>0</v>
      </c>
      <c r="BL732" s="18" t="s">
        <v>285</v>
      </c>
      <c r="BM732" s="139" t="s">
        <v>767</v>
      </c>
    </row>
    <row r="733" spans="2:65" s="13" customFormat="1" ht="11.25" x14ac:dyDescent="0.2">
      <c r="B733" s="152"/>
      <c r="D733" s="146" t="s">
        <v>144</v>
      </c>
      <c r="F733" s="154" t="s">
        <v>768</v>
      </c>
      <c r="H733" s="155">
        <v>249.88900000000001</v>
      </c>
      <c r="I733" s="156"/>
      <c r="L733" s="152"/>
      <c r="M733" s="157"/>
      <c r="T733" s="158"/>
      <c r="AT733" s="153" t="s">
        <v>144</v>
      </c>
      <c r="AU733" s="153" t="s">
        <v>81</v>
      </c>
      <c r="AV733" s="13" t="s">
        <v>81</v>
      </c>
      <c r="AW733" s="13" t="s">
        <v>4</v>
      </c>
      <c r="AX733" s="13" t="s">
        <v>79</v>
      </c>
      <c r="AY733" s="153" t="s">
        <v>133</v>
      </c>
    </row>
    <row r="734" spans="2:65" s="1" customFormat="1" ht="62.65" customHeight="1" x14ac:dyDescent="0.2">
      <c r="B734" s="33"/>
      <c r="C734" s="128" t="s">
        <v>769</v>
      </c>
      <c r="D734" s="128" t="s">
        <v>135</v>
      </c>
      <c r="E734" s="129" t="s">
        <v>770</v>
      </c>
      <c r="F734" s="130" t="s">
        <v>771</v>
      </c>
      <c r="G734" s="131" t="s">
        <v>152</v>
      </c>
      <c r="H734" s="132">
        <v>228.9</v>
      </c>
      <c r="I734" s="133"/>
      <c r="J734" s="134">
        <f>ROUND(I734*H734,2)</f>
        <v>0</v>
      </c>
      <c r="K734" s="130" t="s">
        <v>139</v>
      </c>
      <c r="L734" s="33"/>
      <c r="M734" s="135" t="s">
        <v>18</v>
      </c>
      <c r="N734" s="136" t="s">
        <v>42</v>
      </c>
      <c r="P734" s="137">
        <f>O734*H734</f>
        <v>0</v>
      </c>
      <c r="Q734" s="137">
        <v>2.7999999999999998E-4</v>
      </c>
      <c r="R734" s="137">
        <f>Q734*H734</f>
        <v>6.4091999999999996E-2</v>
      </c>
      <c r="S734" s="137">
        <v>0</v>
      </c>
      <c r="T734" s="138">
        <f>S734*H734</f>
        <v>0</v>
      </c>
      <c r="AR734" s="139" t="s">
        <v>285</v>
      </c>
      <c r="AT734" s="139" t="s">
        <v>135</v>
      </c>
      <c r="AU734" s="139" t="s">
        <v>81</v>
      </c>
      <c r="AY734" s="18" t="s">
        <v>133</v>
      </c>
      <c r="BE734" s="140">
        <f>IF(N734="základní",J734,0)</f>
        <v>0</v>
      </c>
      <c r="BF734" s="140">
        <f>IF(N734="snížená",J734,0)</f>
        <v>0</v>
      </c>
      <c r="BG734" s="140">
        <f>IF(N734="zákl. přenesená",J734,0)</f>
        <v>0</v>
      </c>
      <c r="BH734" s="140">
        <f>IF(N734="sníž. přenesená",J734,0)</f>
        <v>0</v>
      </c>
      <c r="BI734" s="140">
        <f>IF(N734="nulová",J734,0)</f>
        <v>0</v>
      </c>
      <c r="BJ734" s="18" t="s">
        <v>79</v>
      </c>
      <c r="BK734" s="140">
        <f>ROUND(I734*H734,2)</f>
        <v>0</v>
      </c>
      <c r="BL734" s="18" t="s">
        <v>285</v>
      </c>
      <c r="BM734" s="139" t="s">
        <v>772</v>
      </c>
    </row>
    <row r="735" spans="2:65" s="1" customFormat="1" ht="11.25" x14ac:dyDescent="0.2">
      <c r="B735" s="33"/>
      <c r="D735" s="141" t="s">
        <v>142</v>
      </c>
      <c r="F735" s="142" t="s">
        <v>773</v>
      </c>
      <c r="I735" s="143"/>
      <c r="L735" s="33"/>
      <c r="M735" s="144"/>
      <c r="T735" s="54"/>
      <c r="AT735" s="18" t="s">
        <v>142</v>
      </c>
      <c r="AU735" s="18" t="s">
        <v>81</v>
      </c>
    </row>
    <row r="736" spans="2:65" s="12" customFormat="1" ht="11.25" x14ac:dyDescent="0.2">
      <c r="B736" s="145"/>
      <c r="D736" s="146" t="s">
        <v>144</v>
      </c>
      <c r="E736" s="147" t="s">
        <v>18</v>
      </c>
      <c r="F736" s="148" t="s">
        <v>707</v>
      </c>
      <c r="H736" s="147" t="s">
        <v>18</v>
      </c>
      <c r="I736" s="149"/>
      <c r="L736" s="145"/>
      <c r="M736" s="150"/>
      <c r="T736" s="151"/>
      <c r="AT736" s="147" t="s">
        <v>144</v>
      </c>
      <c r="AU736" s="147" t="s">
        <v>81</v>
      </c>
      <c r="AV736" s="12" t="s">
        <v>79</v>
      </c>
      <c r="AW736" s="12" t="s">
        <v>32</v>
      </c>
      <c r="AX736" s="12" t="s">
        <v>71</v>
      </c>
      <c r="AY736" s="147" t="s">
        <v>133</v>
      </c>
    </row>
    <row r="737" spans="2:65" s="13" customFormat="1" ht="11.25" x14ac:dyDescent="0.2">
      <c r="B737" s="152"/>
      <c r="D737" s="146" t="s">
        <v>144</v>
      </c>
      <c r="E737" s="153" t="s">
        <v>18</v>
      </c>
      <c r="F737" s="154" t="s">
        <v>774</v>
      </c>
      <c r="H737" s="155">
        <v>41.1</v>
      </c>
      <c r="I737" s="156"/>
      <c r="L737" s="152"/>
      <c r="M737" s="157"/>
      <c r="T737" s="158"/>
      <c r="AT737" s="153" t="s">
        <v>144</v>
      </c>
      <c r="AU737" s="153" t="s">
        <v>81</v>
      </c>
      <c r="AV737" s="13" t="s">
        <v>81</v>
      </c>
      <c r="AW737" s="13" t="s">
        <v>32</v>
      </c>
      <c r="AX737" s="13" t="s">
        <v>71</v>
      </c>
      <c r="AY737" s="153" t="s">
        <v>133</v>
      </c>
    </row>
    <row r="738" spans="2:65" s="13" customFormat="1" ht="11.25" x14ac:dyDescent="0.2">
      <c r="B738" s="152"/>
      <c r="D738" s="146" t="s">
        <v>144</v>
      </c>
      <c r="E738" s="153" t="s">
        <v>18</v>
      </c>
      <c r="F738" s="154" t="s">
        <v>775</v>
      </c>
      <c r="H738" s="155">
        <v>187.8</v>
      </c>
      <c r="I738" s="156"/>
      <c r="L738" s="152"/>
      <c r="M738" s="157"/>
      <c r="T738" s="158"/>
      <c r="AT738" s="153" t="s">
        <v>144</v>
      </c>
      <c r="AU738" s="153" t="s">
        <v>81</v>
      </c>
      <c r="AV738" s="13" t="s">
        <v>81</v>
      </c>
      <c r="AW738" s="13" t="s">
        <v>32</v>
      </c>
      <c r="AX738" s="13" t="s">
        <v>71</v>
      </c>
      <c r="AY738" s="153" t="s">
        <v>133</v>
      </c>
    </row>
    <row r="739" spans="2:65" s="14" customFormat="1" ht="11.25" x14ac:dyDescent="0.2">
      <c r="B739" s="159"/>
      <c r="D739" s="146" t="s">
        <v>144</v>
      </c>
      <c r="E739" s="160" t="s">
        <v>18</v>
      </c>
      <c r="F739" s="161" t="s">
        <v>147</v>
      </c>
      <c r="H739" s="162">
        <v>228.9</v>
      </c>
      <c r="I739" s="163"/>
      <c r="L739" s="159"/>
      <c r="M739" s="164"/>
      <c r="T739" s="165"/>
      <c r="AT739" s="160" t="s">
        <v>144</v>
      </c>
      <c r="AU739" s="160" t="s">
        <v>81</v>
      </c>
      <c r="AV739" s="14" t="s">
        <v>140</v>
      </c>
      <c r="AW739" s="14" t="s">
        <v>32</v>
      </c>
      <c r="AX739" s="14" t="s">
        <v>79</v>
      </c>
      <c r="AY739" s="160" t="s">
        <v>133</v>
      </c>
    </row>
    <row r="740" spans="2:65" s="1" customFormat="1" ht="24.2" customHeight="1" x14ac:dyDescent="0.2">
      <c r="B740" s="33"/>
      <c r="C740" s="173" t="s">
        <v>776</v>
      </c>
      <c r="D740" s="173" t="s">
        <v>265</v>
      </c>
      <c r="E740" s="174" t="s">
        <v>765</v>
      </c>
      <c r="F740" s="175" t="s">
        <v>766</v>
      </c>
      <c r="G740" s="176" t="s">
        <v>152</v>
      </c>
      <c r="H740" s="177">
        <v>266.78300000000002</v>
      </c>
      <c r="I740" s="178"/>
      <c r="J740" s="179">
        <f>ROUND(I740*H740,2)</f>
        <v>0</v>
      </c>
      <c r="K740" s="175" t="s">
        <v>139</v>
      </c>
      <c r="L740" s="180"/>
      <c r="M740" s="181" t="s">
        <v>18</v>
      </c>
      <c r="N740" s="182" t="s">
        <v>42</v>
      </c>
      <c r="P740" s="137">
        <f>O740*H740</f>
        <v>0</v>
      </c>
      <c r="Q740" s="137">
        <v>1.9E-3</v>
      </c>
      <c r="R740" s="137">
        <f>Q740*H740</f>
        <v>0.50688770000000005</v>
      </c>
      <c r="S740" s="137">
        <v>0</v>
      </c>
      <c r="T740" s="138">
        <f>S740*H740</f>
        <v>0</v>
      </c>
      <c r="AR740" s="139" t="s">
        <v>446</v>
      </c>
      <c r="AT740" s="139" t="s">
        <v>265</v>
      </c>
      <c r="AU740" s="139" t="s">
        <v>81</v>
      </c>
      <c r="AY740" s="18" t="s">
        <v>133</v>
      </c>
      <c r="BE740" s="140">
        <f>IF(N740="základní",J740,0)</f>
        <v>0</v>
      </c>
      <c r="BF740" s="140">
        <f>IF(N740="snížená",J740,0)</f>
        <v>0</v>
      </c>
      <c r="BG740" s="140">
        <f>IF(N740="zákl. přenesená",J740,0)</f>
        <v>0</v>
      </c>
      <c r="BH740" s="140">
        <f>IF(N740="sníž. přenesená",J740,0)</f>
        <v>0</v>
      </c>
      <c r="BI740" s="140">
        <f>IF(N740="nulová",J740,0)</f>
        <v>0</v>
      </c>
      <c r="BJ740" s="18" t="s">
        <v>79</v>
      </c>
      <c r="BK740" s="140">
        <f>ROUND(I740*H740,2)</f>
        <v>0</v>
      </c>
      <c r="BL740" s="18" t="s">
        <v>285</v>
      </c>
      <c r="BM740" s="139" t="s">
        <v>777</v>
      </c>
    </row>
    <row r="741" spans="2:65" s="13" customFormat="1" ht="11.25" x14ac:dyDescent="0.2">
      <c r="B741" s="152"/>
      <c r="D741" s="146" t="s">
        <v>144</v>
      </c>
      <c r="F741" s="154" t="s">
        <v>778</v>
      </c>
      <c r="H741" s="155">
        <v>266.78300000000002</v>
      </c>
      <c r="I741" s="156"/>
      <c r="L741" s="152"/>
      <c r="M741" s="157"/>
      <c r="T741" s="158"/>
      <c r="AT741" s="153" t="s">
        <v>144</v>
      </c>
      <c r="AU741" s="153" t="s">
        <v>81</v>
      </c>
      <c r="AV741" s="13" t="s">
        <v>81</v>
      </c>
      <c r="AW741" s="13" t="s">
        <v>4</v>
      </c>
      <c r="AX741" s="13" t="s">
        <v>79</v>
      </c>
      <c r="AY741" s="153" t="s">
        <v>133</v>
      </c>
    </row>
    <row r="742" spans="2:65" s="1" customFormat="1" ht="62.65" customHeight="1" x14ac:dyDescent="0.2">
      <c r="B742" s="33"/>
      <c r="C742" s="128" t="s">
        <v>779</v>
      </c>
      <c r="D742" s="128" t="s">
        <v>135</v>
      </c>
      <c r="E742" s="129" t="s">
        <v>780</v>
      </c>
      <c r="F742" s="130" t="s">
        <v>781</v>
      </c>
      <c r="G742" s="131" t="s">
        <v>152</v>
      </c>
      <c r="H742" s="132">
        <v>36</v>
      </c>
      <c r="I742" s="133"/>
      <c r="J742" s="134">
        <f>ROUND(I742*H742,2)</f>
        <v>0</v>
      </c>
      <c r="K742" s="130" t="s">
        <v>139</v>
      </c>
      <c r="L742" s="33"/>
      <c r="M742" s="135" t="s">
        <v>18</v>
      </c>
      <c r="N742" s="136" t="s">
        <v>42</v>
      </c>
      <c r="P742" s="137">
        <f>O742*H742</f>
        <v>0</v>
      </c>
      <c r="Q742" s="137">
        <v>4.2999999999999999E-4</v>
      </c>
      <c r="R742" s="137">
        <f>Q742*H742</f>
        <v>1.5479999999999999E-2</v>
      </c>
      <c r="S742" s="137">
        <v>0</v>
      </c>
      <c r="T742" s="138">
        <f>S742*H742</f>
        <v>0</v>
      </c>
      <c r="AR742" s="139" t="s">
        <v>285</v>
      </c>
      <c r="AT742" s="139" t="s">
        <v>135</v>
      </c>
      <c r="AU742" s="139" t="s">
        <v>81</v>
      </c>
      <c r="AY742" s="18" t="s">
        <v>133</v>
      </c>
      <c r="BE742" s="140">
        <f>IF(N742="základní",J742,0)</f>
        <v>0</v>
      </c>
      <c r="BF742" s="140">
        <f>IF(N742="snížená",J742,0)</f>
        <v>0</v>
      </c>
      <c r="BG742" s="140">
        <f>IF(N742="zákl. přenesená",J742,0)</f>
        <v>0</v>
      </c>
      <c r="BH742" s="140">
        <f>IF(N742="sníž. přenesená",J742,0)</f>
        <v>0</v>
      </c>
      <c r="BI742" s="140">
        <f>IF(N742="nulová",J742,0)</f>
        <v>0</v>
      </c>
      <c r="BJ742" s="18" t="s">
        <v>79</v>
      </c>
      <c r="BK742" s="140">
        <f>ROUND(I742*H742,2)</f>
        <v>0</v>
      </c>
      <c r="BL742" s="18" t="s">
        <v>285</v>
      </c>
      <c r="BM742" s="139" t="s">
        <v>782</v>
      </c>
    </row>
    <row r="743" spans="2:65" s="1" customFormat="1" ht="11.25" x14ac:dyDescent="0.2">
      <c r="B743" s="33"/>
      <c r="D743" s="141" t="s">
        <v>142</v>
      </c>
      <c r="F743" s="142" t="s">
        <v>783</v>
      </c>
      <c r="I743" s="143"/>
      <c r="L743" s="33"/>
      <c r="M743" s="144"/>
      <c r="T743" s="54"/>
      <c r="AT743" s="18" t="s">
        <v>142</v>
      </c>
      <c r="AU743" s="18" t="s">
        <v>81</v>
      </c>
    </row>
    <row r="744" spans="2:65" s="12" customFormat="1" ht="11.25" x14ac:dyDescent="0.2">
      <c r="B744" s="145"/>
      <c r="D744" s="146" t="s">
        <v>144</v>
      </c>
      <c r="E744" s="147" t="s">
        <v>18</v>
      </c>
      <c r="F744" s="148" t="s">
        <v>707</v>
      </c>
      <c r="H744" s="147" t="s">
        <v>18</v>
      </c>
      <c r="I744" s="149"/>
      <c r="L744" s="145"/>
      <c r="M744" s="150"/>
      <c r="T744" s="151"/>
      <c r="AT744" s="147" t="s">
        <v>144</v>
      </c>
      <c r="AU744" s="147" t="s">
        <v>81</v>
      </c>
      <c r="AV744" s="12" t="s">
        <v>79</v>
      </c>
      <c r="AW744" s="12" t="s">
        <v>32</v>
      </c>
      <c r="AX744" s="12" t="s">
        <v>71</v>
      </c>
      <c r="AY744" s="147" t="s">
        <v>133</v>
      </c>
    </row>
    <row r="745" spans="2:65" s="13" customFormat="1" ht="11.25" x14ac:dyDescent="0.2">
      <c r="B745" s="152"/>
      <c r="D745" s="146" t="s">
        <v>144</v>
      </c>
      <c r="E745" s="153" t="s">
        <v>18</v>
      </c>
      <c r="F745" s="154" t="s">
        <v>784</v>
      </c>
      <c r="H745" s="155">
        <v>36</v>
      </c>
      <c r="I745" s="156"/>
      <c r="L745" s="152"/>
      <c r="M745" s="157"/>
      <c r="T745" s="158"/>
      <c r="AT745" s="153" t="s">
        <v>144</v>
      </c>
      <c r="AU745" s="153" t="s">
        <v>81</v>
      </c>
      <c r="AV745" s="13" t="s">
        <v>81</v>
      </c>
      <c r="AW745" s="13" t="s">
        <v>32</v>
      </c>
      <c r="AX745" s="13" t="s">
        <v>71</v>
      </c>
      <c r="AY745" s="153" t="s">
        <v>133</v>
      </c>
    </row>
    <row r="746" spans="2:65" s="14" customFormat="1" ht="11.25" x14ac:dyDescent="0.2">
      <c r="B746" s="159"/>
      <c r="D746" s="146" t="s">
        <v>144</v>
      </c>
      <c r="E746" s="160" t="s">
        <v>18</v>
      </c>
      <c r="F746" s="161" t="s">
        <v>147</v>
      </c>
      <c r="H746" s="162">
        <v>36</v>
      </c>
      <c r="I746" s="163"/>
      <c r="L746" s="159"/>
      <c r="M746" s="164"/>
      <c r="T746" s="165"/>
      <c r="AT746" s="160" t="s">
        <v>144</v>
      </c>
      <c r="AU746" s="160" t="s">
        <v>81</v>
      </c>
      <c r="AV746" s="14" t="s">
        <v>140</v>
      </c>
      <c r="AW746" s="14" t="s">
        <v>32</v>
      </c>
      <c r="AX746" s="14" t="s">
        <v>79</v>
      </c>
      <c r="AY746" s="160" t="s">
        <v>133</v>
      </c>
    </row>
    <row r="747" spans="2:65" s="1" customFormat="1" ht="24.2" customHeight="1" x14ac:dyDescent="0.2">
      <c r="B747" s="33"/>
      <c r="C747" s="173" t="s">
        <v>785</v>
      </c>
      <c r="D747" s="173" t="s">
        <v>265</v>
      </c>
      <c r="E747" s="174" t="s">
        <v>765</v>
      </c>
      <c r="F747" s="175" t="s">
        <v>766</v>
      </c>
      <c r="G747" s="176" t="s">
        <v>152</v>
      </c>
      <c r="H747" s="177">
        <v>41.957999999999998</v>
      </c>
      <c r="I747" s="178"/>
      <c r="J747" s="179">
        <f>ROUND(I747*H747,2)</f>
        <v>0</v>
      </c>
      <c r="K747" s="175" t="s">
        <v>139</v>
      </c>
      <c r="L747" s="180"/>
      <c r="M747" s="181" t="s">
        <v>18</v>
      </c>
      <c r="N747" s="182" t="s">
        <v>42</v>
      </c>
      <c r="P747" s="137">
        <f>O747*H747</f>
        <v>0</v>
      </c>
      <c r="Q747" s="137">
        <v>1.9E-3</v>
      </c>
      <c r="R747" s="137">
        <f>Q747*H747</f>
        <v>7.9720199999999991E-2</v>
      </c>
      <c r="S747" s="137">
        <v>0</v>
      </c>
      <c r="T747" s="138">
        <f>S747*H747</f>
        <v>0</v>
      </c>
      <c r="AR747" s="139" t="s">
        <v>446</v>
      </c>
      <c r="AT747" s="139" t="s">
        <v>265</v>
      </c>
      <c r="AU747" s="139" t="s">
        <v>81</v>
      </c>
      <c r="AY747" s="18" t="s">
        <v>133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18" t="s">
        <v>79</v>
      </c>
      <c r="BK747" s="140">
        <f>ROUND(I747*H747,2)</f>
        <v>0</v>
      </c>
      <c r="BL747" s="18" t="s">
        <v>285</v>
      </c>
      <c r="BM747" s="139" t="s">
        <v>786</v>
      </c>
    </row>
    <row r="748" spans="2:65" s="13" customFormat="1" ht="11.25" x14ac:dyDescent="0.2">
      <c r="B748" s="152"/>
      <c r="D748" s="146" t="s">
        <v>144</v>
      </c>
      <c r="F748" s="154" t="s">
        <v>787</v>
      </c>
      <c r="H748" s="155">
        <v>41.957999999999998</v>
      </c>
      <c r="I748" s="156"/>
      <c r="L748" s="152"/>
      <c r="M748" s="157"/>
      <c r="T748" s="158"/>
      <c r="AT748" s="153" t="s">
        <v>144</v>
      </c>
      <c r="AU748" s="153" t="s">
        <v>81</v>
      </c>
      <c r="AV748" s="13" t="s">
        <v>81</v>
      </c>
      <c r="AW748" s="13" t="s">
        <v>4</v>
      </c>
      <c r="AX748" s="13" t="s">
        <v>79</v>
      </c>
      <c r="AY748" s="153" t="s">
        <v>133</v>
      </c>
    </row>
    <row r="749" spans="2:65" s="1" customFormat="1" ht="33" customHeight="1" x14ac:dyDescent="0.2">
      <c r="B749" s="33"/>
      <c r="C749" s="128" t="s">
        <v>788</v>
      </c>
      <c r="D749" s="128" t="s">
        <v>135</v>
      </c>
      <c r="E749" s="129" t="s">
        <v>789</v>
      </c>
      <c r="F749" s="130" t="s">
        <v>790</v>
      </c>
      <c r="G749" s="131" t="s">
        <v>152</v>
      </c>
      <c r="H749" s="132">
        <v>540.59900000000005</v>
      </c>
      <c r="I749" s="133"/>
      <c r="J749" s="134">
        <f>ROUND(I749*H749,2)</f>
        <v>0</v>
      </c>
      <c r="K749" s="130" t="s">
        <v>139</v>
      </c>
      <c r="L749" s="33"/>
      <c r="M749" s="135" t="s">
        <v>18</v>
      </c>
      <c r="N749" s="136" t="s">
        <v>42</v>
      </c>
      <c r="P749" s="137">
        <f>O749*H749</f>
        <v>0</v>
      </c>
      <c r="Q749" s="137">
        <v>0</v>
      </c>
      <c r="R749" s="137">
        <f>Q749*H749</f>
        <v>0</v>
      </c>
      <c r="S749" s="137">
        <v>0</v>
      </c>
      <c r="T749" s="138">
        <f>S749*H749</f>
        <v>0</v>
      </c>
      <c r="AR749" s="139" t="s">
        <v>285</v>
      </c>
      <c r="AT749" s="139" t="s">
        <v>135</v>
      </c>
      <c r="AU749" s="139" t="s">
        <v>81</v>
      </c>
      <c r="AY749" s="18" t="s">
        <v>133</v>
      </c>
      <c r="BE749" s="140">
        <f>IF(N749="základní",J749,0)</f>
        <v>0</v>
      </c>
      <c r="BF749" s="140">
        <f>IF(N749="snížená",J749,0)</f>
        <v>0</v>
      </c>
      <c r="BG749" s="140">
        <f>IF(N749="zákl. přenesená",J749,0)</f>
        <v>0</v>
      </c>
      <c r="BH749" s="140">
        <f>IF(N749="sníž. přenesená",J749,0)</f>
        <v>0</v>
      </c>
      <c r="BI749" s="140">
        <f>IF(N749="nulová",J749,0)</f>
        <v>0</v>
      </c>
      <c r="BJ749" s="18" t="s">
        <v>79</v>
      </c>
      <c r="BK749" s="140">
        <f>ROUND(I749*H749,2)</f>
        <v>0</v>
      </c>
      <c r="BL749" s="18" t="s">
        <v>285</v>
      </c>
      <c r="BM749" s="139" t="s">
        <v>791</v>
      </c>
    </row>
    <row r="750" spans="2:65" s="1" customFormat="1" ht="11.25" x14ac:dyDescent="0.2">
      <c r="B750" s="33"/>
      <c r="D750" s="141" t="s">
        <v>142</v>
      </c>
      <c r="F750" s="142" t="s">
        <v>792</v>
      </c>
      <c r="I750" s="143"/>
      <c r="L750" s="33"/>
      <c r="M750" s="144"/>
      <c r="T750" s="54"/>
      <c r="AT750" s="18" t="s">
        <v>142</v>
      </c>
      <c r="AU750" s="18" t="s">
        <v>81</v>
      </c>
    </row>
    <row r="751" spans="2:65" s="12" customFormat="1" ht="11.25" x14ac:dyDescent="0.2">
      <c r="B751" s="145"/>
      <c r="D751" s="146" t="s">
        <v>144</v>
      </c>
      <c r="E751" s="147" t="s">
        <v>18</v>
      </c>
      <c r="F751" s="148" t="s">
        <v>648</v>
      </c>
      <c r="H751" s="147" t="s">
        <v>18</v>
      </c>
      <c r="I751" s="149"/>
      <c r="L751" s="145"/>
      <c r="M751" s="150"/>
      <c r="T751" s="151"/>
      <c r="AT751" s="147" t="s">
        <v>144</v>
      </c>
      <c r="AU751" s="147" t="s">
        <v>81</v>
      </c>
      <c r="AV751" s="12" t="s">
        <v>79</v>
      </c>
      <c r="AW751" s="12" t="s">
        <v>32</v>
      </c>
      <c r="AX751" s="12" t="s">
        <v>71</v>
      </c>
      <c r="AY751" s="147" t="s">
        <v>133</v>
      </c>
    </row>
    <row r="752" spans="2:65" s="13" customFormat="1" ht="11.25" x14ac:dyDescent="0.2">
      <c r="B752" s="152"/>
      <c r="D752" s="146" t="s">
        <v>144</v>
      </c>
      <c r="E752" s="153" t="s">
        <v>18</v>
      </c>
      <c r="F752" s="154" t="s">
        <v>793</v>
      </c>
      <c r="H752" s="155">
        <v>540.59900000000005</v>
      </c>
      <c r="I752" s="156"/>
      <c r="L752" s="152"/>
      <c r="M752" s="157"/>
      <c r="T752" s="158"/>
      <c r="AT752" s="153" t="s">
        <v>144</v>
      </c>
      <c r="AU752" s="153" t="s">
        <v>81</v>
      </c>
      <c r="AV752" s="13" t="s">
        <v>81</v>
      </c>
      <c r="AW752" s="13" t="s">
        <v>32</v>
      </c>
      <c r="AX752" s="13" t="s">
        <v>71</v>
      </c>
      <c r="AY752" s="153" t="s">
        <v>133</v>
      </c>
    </row>
    <row r="753" spans="2:65" s="14" customFormat="1" ht="11.25" x14ac:dyDescent="0.2">
      <c r="B753" s="159"/>
      <c r="D753" s="146" t="s">
        <v>144</v>
      </c>
      <c r="E753" s="160" t="s">
        <v>18</v>
      </c>
      <c r="F753" s="161" t="s">
        <v>147</v>
      </c>
      <c r="H753" s="162">
        <v>540.59900000000005</v>
      </c>
      <c r="I753" s="163"/>
      <c r="L753" s="159"/>
      <c r="M753" s="164"/>
      <c r="T753" s="165"/>
      <c r="AT753" s="160" t="s">
        <v>144</v>
      </c>
      <c r="AU753" s="160" t="s">
        <v>81</v>
      </c>
      <c r="AV753" s="14" t="s">
        <v>140</v>
      </c>
      <c r="AW753" s="14" t="s">
        <v>32</v>
      </c>
      <c r="AX753" s="14" t="s">
        <v>79</v>
      </c>
      <c r="AY753" s="160" t="s">
        <v>133</v>
      </c>
    </row>
    <row r="754" spans="2:65" s="1" customFormat="1" ht="24.2" customHeight="1" x14ac:dyDescent="0.2">
      <c r="B754" s="33"/>
      <c r="C754" s="173" t="s">
        <v>794</v>
      </c>
      <c r="D754" s="173" t="s">
        <v>265</v>
      </c>
      <c r="E754" s="174" t="s">
        <v>795</v>
      </c>
      <c r="F754" s="175" t="s">
        <v>796</v>
      </c>
      <c r="G754" s="176" t="s">
        <v>152</v>
      </c>
      <c r="H754" s="177">
        <v>624.39200000000005</v>
      </c>
      <c r="I754" s="178"/>
      <c r="J754" s="179">
        <f>ROUND(I754*H754,2)</f>
        <v>0</v>
      </c>
      <c r="K754" s="175" t="s">
        <v>139</v>
      </c>
      <c r="L754" s="180"/>
      <c r="M754" s="181" t="s">
        <v>18</v>
      </c>
      <c r="N754" s="182" t="s">
        <v>42</v>
      </c>
      <c r="P754" s="137">
        <f>O754*H754</f>
        <v>0</v>
      </c>
      <c r="Q754" s="137">
        <v>2.9999999999999997E-4</v>
      </c>
      <c r="R754" s="137">
        <f>Q754*H754</f>
        <v>0.1873176</v>
      </c>
      <c r="S754" s="137">
        <v>0</v>
      </c>
      <c r="T754" s="138">
        <f>S754*H754</f>
        <v>0</v>
      </c>
      <c r="AR754" s="139" t="s">
        <v>446</v>
      </c>
      <c r="AT754" s="139" t="s">
        <v>265</v>
      </c>
      <c r="AU754" s="139" t="s">
        <v>81</v>
      </c>
      <c r="AY754" s="18" t="s">
        <v>133</v>
      </c>
      <c r="BE754" s="140">
        <f>IF(N754="základní",J754,0)</f>
        <v>0</v>
      </c>
      <c r="BF754" s="140">
        <f>IF(N754="snížená",J754,0)</f>
        <v>0</v>
      </c>
      <c r="BG754" s="140">
        <f>IF(N754="zákl. přenesená",J754,0)</f>
        <v>0</v>
      </c>
      <c r="BH754" s="140">
        <f>IF(N754="sníž. přenesená",J754,0)</f>
        <v>0</v>
      </c>
      <c r="BI754" s="140">
        <f>IF(N754="nulová",J754,0)</f>
        <v>0</v>
      </c>
      <c r="BJ754" s="18" t="s">
        <v>79</v>
      </c>
      <c r="BK754" s="140">
        <f>ROUND(I754*H754,2)</f>
        <v>0</v>
      </c>
      <c r="BL754" s="18" t="s">
        <v>285</v>
      </c>
      <c r="BM754" s="139" t="s">
        <v>797</v>
      </c>
    </row>
    <row r="755" spans="2:65" s="13" customFormat="1" ht="11.25" x14ac:dyDescent="0.2">
      <c r="B755" s="152"/>
      <c r="D755" s="146" t="s">
        <v>144</v>
      </c>
      <c r="F755" s="154" t="s">
        <v>798</v>
      </c>
      <c r="H755" s="155">
        <v>624.39200000000005</v>
      </c>
      <c r="I755" s="156"/>
      <c r="L755" s="152"/>
      <c r="M755" s="157"/>
      <c r="T755" s="158"/>
      <c r="AT755" s="153" t="s">
        <v>144</v>
      </c>
      <c r="AU755" s="153" t="s">
        <v>81</v>
      </c>
      <c r="AV755" s="13" t="s">
        <v>81</v>
      </c>
      <c r="AW755" s="13" t="s">
        <v>4</v>
      </c>
      <c r="AX755" s="13" t="s">
        <v>79</v>
      </c>
      <c r="AY755" s="153" t="s">
        <v>133</v>
      </c>
    </row>
    <row r="756" spans="2:65" s="1" customFormat="1" ht="37.9" customHeight="1" x14ac:dyDescent="0.2">
      <c r="B756" s="33"/>
      <c r="C756" s="128" t="s">
        <v>799</v>
      </c>
      <c r="D756" s="128" t="s">
        <v>135</v>
      </c>
      <c r="E756" s="129" t="s">
        <v>800</v>
      </c>
      <c r="F756" s="130" t="s">
        <v>801</v>
      </c>
      <c r="G756" s="131" t="s">
        <v>138</v>
      </c>
      <c r="H756" s="132">
        <v>197.36</v>
      </c>
      <c r="I756" s="133"/>
      <c r="J756" s="134">
        <f>ROUND(I756*H756,2)</f>
        <v>0</v>
      </c>
      <c r="K756" s="130" t="s">
        <v>139</v>
      </c>
      <c r="L756" s="33"/>
      <c r="M756" s="135" t="s">
        <v>18</v>
      </c>
      <c r="N756" s="136" t="s">
        <v>42</v>
      </c>
      <c r="P756" s="137">
        <f>O756*H756</f>
        <v>0</v>
      </c>
      <c r="Q756" s="137">
        <v>0</v>
      </c>
      <c r="R756" s="137">
        <f>Q756*H756</f>
        <v>0</v>
      </c>
      <c r="S756" s="137">
        <v>0</v>
      </c>
      <c r="T756" s="138">
        <f>S756*H756</f>
        <v>0</v>
      </c>
      <c r="AR756" s="139" t="s">
        <v>285</v>
      </c>
      <c r="AT756" s="139" t="s">
        <v>135</v>
      </c>
      <c r="AU756" s="139" t="s">
        <v>81</v>
      </c>
      <c r="AY756" s="18" t="s">
        <v>133</v>
      </c>
      <c r="BE756" s="140">
        <f>IF(N756="základní",J756,0)</f>
        <v>0</v>
      </c>
      <c r="BF756" s="140">
        <f>IF(N756="snížená",J756,0)</f>
        <v>0</v>
      </c>
      <c r="BG756" s="140">
        <f>IF(N756="zákl. přenesená",J756,0)</f>
        <v>0</v>
      </c>
      <c r="BH756" s="140">
        <f>IF(N756="sníž. přenesená",J756,0)</f>
        <v>0</v>
      </c>
      <c r="BI756" s="140">
        <f>IF(N756="nulová",J756,0)</f>
        <v>0</v>
      </c>
      <c r="BJ756" s="18" t="s">
        <v>79</v>
      </c>
      <c r="BK756" s="140">
        <f>ROUND(I756*H756,2)</f>
        <v>0</v>
      </c>
      <c r="BL756" s="18" t="s">
        <v>285</v>
      </c>
      <c r="BM756" s="139" t="s">
        <v>802</v>
      </c>
    </row>
    <row r="757" spans="2:65" s="1" customFormat="1" ht="11.25" x14ac:dyDescent="0.2">
      <c r="B757" s="33"/>
      <c r="D757" s="141" t="s">
        <v>142</v>
      </c>
      <c r="F757" s="142" t="s">
        <v>803</v>
      </c>
      <c r="I757" s="143"/>
      <c r="L757" s="33"/>
      <c r="M757" s="144"/>
      <c r="T757" s="54"/>
      <c r="AT757" s="18" t="s">
        <v>142</v>
      </c>
      <c r="AU757" s="18" t="s">
        <v>81</v>
      </c>
    </row>
    <row r="758" spans="2:65" s="12" customFormat="1" ht="11.25" x14ac:dyDescent="0.2">
      <c r="B758" s="145"/>
      <c r="D758" s="146" t="s">
        <v>144</v>
      </c>
      <c r="E758" s="147" t="s">
        <v>18</v>
      </c>
      <c r="F758" s="148" t="s">
        <v>707</v>
      </c>
      <c r="H758" s="147" t="s">
        <v>18</v>
      </c>
      <c r="I758" s="149"/>
      <c r="L758" s="145"/>
      <c r="M758" s="150"/>
      <c r="T758" s="151"/>
      <c r="AT758" s="147" t="s">
        <v>144</v>
      </c>
      <c r="AU758" s="147" t="s">
        <v>81</v>
      </c>
      <c r="AV758" s="12" t="s">
        <v>79</v>
      </c>
      <c r="AW758" s="12" t="s">
        <v>32</v>
      </c>
      <c r="AX758" s="12" t="s">
        <v>71</v>
      </c>
      <c r="AY758" s="147" t="s">
        <v>133</v>
      </c>
    </row>
    <row r="759" spans="2:65" s="12" customFormat="1" ht="11.25" x14ac:dyDescent="0.2">
      <c r="B759" s="145"/>
      <c r="D759" s="146" t="s">
        <v>144</v>
      </c>
      <c r="E759" s="147" t="s">
        <v>18</v>
      </c>
      <c r="F759" s="148" t="s">
        <v>804</v>
      </c>
      <c r="H759" s="147" t="s">
        <v>18</v>
      </c>
      <c r="I759" s="149"/>
      <c r="L759" s="145"/>
      <c r="M759" s="150"/>
      <c r="T759" s="151"/>
      <c r="AT759" s="147" t="s">
        <v>144</v>
      </c>
      <c r="AU759" s="147" t="s">
        <v>81</v>
      </c>
      <c r="AV759" s="12" t="s">
        <v>79</v>
      </c>
      <c r="AW759" s="12" t="s">
        <v>32</v>
      </c>
      <c r="AX759" s="12" t="s">
        <v>71</v>
      </c>
      <c r="AY759" s="147" t="s">
        <v>133</v>
      </c>
    </row>
    <row r="760" spans="2:65" s="13" customFormat="1" ht="11.25" x14ac:dyDescent="0.2">
      <c r="B760" s="152"/>
      <c r="D760" s="146" t="s">
        <v>144</v>
      </c>
      <c r="E760" s="153" t="s">
        <v>18</v>
      </c>
      <c r="F760" s="154" t="s">
        <v>711</v>
      </c>
      <c r="H760" s="155">
        <v>98.06</v>
      </c>
      <c r="I760" s="156"/>
      <c r="L760" s="152"/>
      <c r="M760" s="157"/>
      <c r="T760" s="158"/>
      <c r="AT760" s="153" t="s">
        <v>144</v>
      </c>
      <c r="AU760" s="153" t="s">
        <v>81</v>
      </c>
      <c r="AV760" s="13" t="s">
        <v>81</v>
      </c>
      <c r="AW760" s="13" t="s">
        <v>32</v>
      </c>
      <c r="AX760" s="13" t="s">
        <v>71</v>
      </c>
      <c r="AY760" s="153" t="s">
        <v>133</v>
      </c>
    </row>
    <row r="761" spans="2:65" s="12" customFormat="1" ht="11.25" x14ac:dyDescent="0.2">
      <c r="B761" s="145"/>
      <c r="D761" s="146" t="s">
        <v>144</v>
      </c>
      <c r="E761" s="147" t="s">
        <v>18</v>
      </c>
      <c r="F761" s="148" t="s">
        <v>805</v>
      </c>
      <c r="H761" s="147" t="s">
        <v>18</v>
      </c>
      <c r="I761" s="149"/>
      <c r="L761" s="145"/>
      <c r="M761" s="150"/>
      <c r="T761" s="151"/>
      <c r="AT761" s="147" t="s">
        <v>144</v>
      </c>
      <c r="AU761" s="147" t="s">
        <v>81</v>
      </c>
      <c r="AV761" s="12" t="s">
        <v>79</v>
      </c>
      <c r="AW761" s="12" t="s">
        <v>32</v>
      </c>
      <c r="AX761" s="12" t="s">
        <v>71</v>
      </c>
      <c r="AY761" s="147" t="s">
        <v>133</v>
      </c>
    </row>
    <row r="762" spans="2:65" s="13" customFormat="1" ht="11.25" x14ac:dyDescent="0.2">
      <c r="B762" s="152"/>
      <c r="D762" s="146" t="s">
        <v>144</v>
      </c>
      <c r="E762" s="153" t="s">
        <v>18</v>
      </c>
      <c r="F762" s="154" t="s">
        <v>806</v>
      </c>
      <c r="H762" s="155">
        <v>99.3</v>
      </c>
      <c r="I762" s="156"/>
      <c r="L762" s="152"/>
      <c r="M762" s="157"/>
      <c r="T762" s="158"/>
      <c r="AT762" s="153" t="s">
        <v>144</v>
      </c>
      <c r="AU762" s="153" t="s">
        <v>81</v>
      </c>
      <c r="AV762" s="13" t="s">
        <v>81</v>
      </c>
      <c r="AW762" s="13" t="s">
        <v>32</v>
      </c>
      <c r="AX762" s="13" t="s">
        <v>71</v>
      </c>
      <c r="AY762" s="153" t="s">
        <v>133</v>
      </c>
    </row>
    <row r="763" spans="2:65" s="14" customFormat="1" ht="11.25" x14ac:dyDescent="0.2">
      <c r="B763" s="159"/>
      <c r="D763" s="146" t="s">
        <v>144</v>
      </c>
      <c r="E763" s="160" t="s">
        <v>18</v>
      </c>
      <c r="F763" s="161" t="s">
        <v>147</v>
      </c>
      <c r="H763" s="162">
        <v>197.36</v>
      </c>
      <c r="I763" s="163"/>
      <c r="L763" s="159"/>
      <c r="M763" s="164"/>
      <c r="T763" s="165"/>
      <c r="AT763" s="160" t="s">
        <v>144</v>
      </c>
      <c r="AU763" s="160" t="s">
        <v>81</v>
      </c>
      <c r="AV763" s="14" t="s">
        <v>140</v>
      </c>
      <c r="AW763" s="14" t="s">
        <v>32</v>
      </c>
      <c r="AX763" s="14" t="s">
        <v>79</v>
      </c>
      <c r="AY763" s="160" t="s">
        <v>133</v>
      </c>
    </row>
    <row r="764" spans="2:65" s="1" customFormat="1" ht="24.2" customHeight="1" x14ac:dyDescent="0.2">
      <c r="B764" s="33"/>
      <c r="C764" s="173" t="s">
        <v>807</v>
      </c>
      <c r="D764" s="173" t="s">
        <v>265</v>
      </c>
      <c r="E764" s="174" t="s">
        <v>808</v>
      </c>
      <c r="F764" s="175" t="s">
        <v>809</v>
      </c>
      <c r="G764" s="176" t="s">
        <v>138</v>
      </c>
      <c r="H764" s="177">
        <v>207.22800000000001</v>
      </c>
      <c r="I764" s="178"/>
      <c r="J764" s="179">
        <f>ROUND(I764*H764,2)</f>
        <v>0</v>
      </c>
      <c r="K764" s="175" t="s">
        <v>139</v>
      </c>
      <c r="L764" s="180"/>
      <c r="M764" s="181" t="s">
        <v>18</v>
      </c>
      <c r="N764" s="182" t="s">
        <v>42</v>
      </c>
      <c r="P764" s="137">
        <f>O764*H764</f>
        <v>0</v>
      </c>
      <c r="Q764" s="137">
        <v>5.0000000000000001E-4</v>
      </c>
      <c r="R764" s="137">
        <f>Q764*H764</f>
        <v>0.10361400000000001</v>
      </c>
      <c r="S764" s="137">
        <v>0</v>
      </c>
      <c r="T764" s="138">
        <f>S764*H764</f>
        <v>0</v>
      </c>
      <c r="AR764" s="139" t="s">
        <v>446</v>
      </c>
      <c r="AT764" s="139" t="s">
        <v>265</v>
      </c>
      <c r="AU764" s="139" t="s">
        <v>81</v>
      </c>
      <c r="AY764" s="18" t="s">
        <v>133</v>
      </c>
      <c r="BE764" s="140">
        <f>IF(N764="základní",J764,0)</f>
        <v>0</v>
      </c>
      <c r="BF764" s="140">
        <f>IF(N764="snížená",J764,0)</f>
        <v>0</v>
      </c>
      <c r="BG764" s="140">
        <f>IF(N764="zákl. přenesená",J764,0)</f>
        <v>0</v>
      </c>
      <c r="BH764" s="140">
        <f>IF(N764="sníž. přenesená",J764,0)</f>
        <v>0</v>
      </c>
      <c r="BI764" s="140">
        <f>IF(N764="nulová",J764,0)</f>
        <v>0</v>
      </c>
      <c r="BJ764" s="18" t="s">
        <v>79</v>
      </c>
      <c r="BK764" s="140">
        <f>ROUND(I764*H764,2)</f>
        <v>0</v>
      </c>
      <c r="BL764" s="18" t="s">
        <v>285</v>
      </c>
      <c r="BM764" s="139" t="s">
        <v>810</v>
      </c>
    </row>
    <row r="765" spans="2:65" s="13" customFormat="1" ht="11.25" x14ac:dyDescent="0.2">
      <c r="B765" s="152"/>
      <c r="D765" s="146" t="s">
        <v>144</v>
      </c>
      <c r="F765" s="154" t="s">
        <v>811</v>
      </c>
      <c r="H765" s="155">
        <v>207.22800000000001</v>
      </c>
      <c r="I765" s="156"/>
      <c r="L765" s="152"/>
      <c r="M765" s="157"/>
      <c r="T765" s="158"/>
      <c r="AT765" s="153" t="s">
        <v>144</v>
      </c>
      <c r="AU765" s="153" t="s">
        <v>81</v>
      </c>
      <c r="AV765" s="13" t="s">
        <v>81</v>
      </c>
      <c r="AW765" s="13" t="s">
        <v>4</v>
      </c>
      <c r="AX765" s="13" t="s">
        <v>79</v>
      </c>
      <c r="AY765" s="153" t="s">
        <v>133</v>
      </c>
    </row>
    <row r="766" spans="2:65" s="1" customFormat="1" ht="24.2" customHeight="1" x14ac:dyDescent="0.2">
      <c r="B766" s="33"/>
      <c r="C766" s="173" t="s">
        <v>812</v>
      </c>
      <c r="D766" s="173" t="s">
        <v>265</v>
      </c>
      <c r="E766" s="174" t="s">
        <v>813</v>
      </c>
      <c r="F766" s="175" t="s">
        <v>814</v>
      </c>
      <c r="G766" s="176" t="s">
        <v>138</v>
      </c>
      <c r="H766" s="177">
        <v>207.22800000000001</v>
      </c>
      <c r="I766" s="178"/>
      <c r="J766" s="179">
        <f>ROUND(I766*H766,2)</f>
        <v>0</v>
      </c>
      <c r="K766" s="175" t="s">
        <v>139</v>
      </c>
      <c r="L766" s="180"/>
      <c r="M766" s="181" t="s">
        <v>18</v>
      </c>
      <c r="N766" s="182" t="s">
        <v>42</v>
      </c>
      <c r="P766" s="137">
        <f>O766*H766</f>
        <v>0</v>
      </c>
      <c r="Q766" s="137">
        <v>5.5999999999999995E-4</v>
      </c>
      <c r="R766" s="137">
        <f>Q766*H766</f>
        <v>0.11604768</v>
      </c>
      <c r="S766" s="137">
        <v>0</v>
      </c>
      <c r="T766" s="138">
        <f>S766*H766</f>
        <v>0</v>
      </c>
      <c r="AR766" s="139" t="s">
        <v>446</v>
      </c>
      <c r="AT766" s="139" t="s">
        <v>265</v>
      </c>
      <c r="AU766" s="139" t="s">
        <v>81</v>
      </c>
      <c r="AY766" s="18" t="s">
        <v>133</v>
      </c>
      <c r="BE766" s="140">
        <f>IF(N766="základní",J766,0)</f>
        <v>0</v>
      </c>
      <c r="BF766" s="140">
        <f>IF(N766="snížená",J766,0)</f>
        <v>0</v>
      </c>
      <c r="BG766" s="140">
        <f>IF(N766="zákl. přenesená",J766,0)</f>
        <v>0</v>
      </c>
      <c r="BH766" s="140">
        <f>IF(N766="sníž. přenesená",J766,0)</f>
        <v>0</v>
      </c>
      <c r="BI766" s="140">
        <f>IF(N766="nulová",J766,0)</f>
        <v>0</v>
      </c>
      <c r="BJ766" s="18" t="s">
        <v>79</v>
      </c>
      <c r="BK766" s="140">
        <f>ROUND(I766*H766,2)</f>
        <v>0</v>
      </c>
      <c r="BL766" s="18" t="s">
        <v>285</v>
      </c>
      <c r="BM766" s="139" t="s">
        <v>815</v>
      </c>
    </row>
    <row r="767" spans="2:65" s="13" customFormat="1" ht="11.25" x14ac:dyDescent="0.2">
      <c r="B767" s="152"/>
      <c r="D767" s="146" t="s">
        <v>144</v>
      </c>
      <c r="F767" s="154" t="s">
        <v>811</v>
      </c>
      <c r="H767" s="155">
        <v>207.22800000000001</v>
      </c>
      <c r="I767" s="156"/>
      <c r="L767" s="152"/>
      <c r="M767" s="157"/>
      <c r="T767" s="158"/>
      <c r="AT767" s="153" t="s">
        <v>144</v>
      </c>
      <c r="AU767" s="153" t="s">
        <v>81</v>
      </c>
      <c r="AV767" s="13" t="s">
        <v>81</v>
      </c>
      <c r="AW767" s="13" t="s">
        <v>4</v>
      </c>
      <c r="AX767" s="13" t="s">
        <v>79</v>
      </c>
      <c r="AY767" s="153" t="s">
        <v>133</v>
      </c>
    </row>
    <row r="768" spans="2:65" s="1" customFormat="1" ht="44.25" customHeight="1" x14ac:dyDescent="0.2">
      <c r="B768" s="33"/>
      <c r="C768" s="128" t="s">
        <v>816</v>
      </c>
      <c r="D768" s="128" t="s">
        <v>135</v>
      </c>
      <c r="E768" s="129" t="s">
        <v>817</v>
      </c>
      <c r="F768" s="130" t="s">
        <v>818</v>
      </c>
      <c r="G768" s="131" t="s">
        <v>138</v>
      </c>
      <c r="H768" s="132">
        <v>128.5</v>
      </c>
      <c r="I768" s="133"/>
      <c r="J768" s="134">
        <f>ROUND(I768*H768,2)</f>
        <v>0</v>
      </c>
      <c r="K768" s="130" t="s">
        <v>139</v>
      </c>
      <c r="L768" s="33"/>
      <c r="M768" s="135" t="s">
        <v>18</v>
      </c>
      <c r="N768" s="136" t="s">
        <v>42</v>
      </c>
      <c r="P768" s="137">
        <f>O768*H768</f>
        <v>0</v>
      </c>
      <c r="Q768" s="137">
        <v>6.0000000000000002E-5</v>
      </c>
      <c r="R768" s="137">
        <f>Q768*H768</f>
        <v>7.7099999999999998E-3</v>
      </c>
      <c r="S768" s="137">
        <v>0</v>
      </c>
      <c r="T768" s="138">
        <f>S768*H768</f>
        <v>0</v>
      </c>
      <c r="AR768" s="139" t="s">
        <v>285</v>
      </c>
      <c r="AT768" s="139" t="s">
        <v>135</v>
      </c>
      <c r="AU768" s="139" t="s">
        <v>81</v>
      </c>
      <c r="AY768" s="18" t="s">
        <v>133</v>
      </c>
      <c r="BE768" s="140">
        <f>IF(N768="základní",J768,0)</f>
        <v>0</v>
      </c>
      <c r="BF768" s="140">
        <f>IF(N768="snížená",J768,0)</f>
        <v>0</v>
      </c>
      <c r="BG768" s="140">
        <f>IF(N768="zákl. přenesená",J768,0)</f>
        <v>0</v>
      </c>
      <c r="BH768" s="140">
        <f>IF(N768="sníž. přenesená",J768,0)</f>
        <v>0</v>
      </c>
      <c r="BI768" s="140">
        <f>IF(N768="nulová",J768,0)</f>
        <v>0</v>
      </c>
      <c r="BJ768" s="18" t="s">
        <v>79</v>
      </c>
      <c r="BK768" s="140">
        <f>ROUND(I768*H768,2)</f>
        <v>0</v>
      </c>
      <c r="BL768" s="18" t="s">
        <v>285</v>
      </c>
      <c r="BM768" s="139" t="s">
        <v>819</v>
      </c>
    </row>
    <row r="769" spans="2:65" s="1" customFormat="1" ht="11.25" x14ac:dyDescent="0.2">
      <c r="B769" s="33"/>
      <c r="D769" s="141" t="s">
        <v>142</v>
      </c>
      <c r="F769" s="142" t="s">
        <v>820</v>
      </c>
      <c r="I769" s="143"/>
      <c r="L769" s="33"/>
      <c r="M769" s="144"/>
      <c r="T769" s="54"/>
      <c r="AT769" s="18" t="s">
        <v>142</v>
      </c>
      <c r="AU769" s="18" t="s">
        <v>81</v>
      </c>
    </row>
    <row r="770" spans="2:65" s="12" customFormat="1" ht="11.25" x14ac:dyDescent="0.2">
      <c r="B770" s="145"/>
      <c r="D770" s="146" t="s">
        <v>144</v>
      </c>
      <c r="E770" s="147" t="s">
        <v>18</v>
      </c>
      <c r="F770" s="148" t="s">
        <v>707</v>
      </c>
      <c r="H770" s="147" t="s">
        <v>18</v>
      </c>
      <c r="I770" s="149"/>
      <c r="L770" s="145"/>
      <c r="M770" s="150"/>
      <c r="T770" s="151"/>
      <c r="AT770" s="147" t="s">
        <v>144</v>
      </c>
      <c r="AU770" s="147" t="s">
        <v>81</v>
      </c>
      <c r="AV770" s="12" t="s">
        <v>79</v>
      </c>
      <c r="AW770" s="12" t="s">
        <v>32</v>
      </c>
      <c r="AX770" s="12" t="s">
        <v>71</v>
      </c>
      <c r="AY770" s="147" t="s">
        <v>133</v>
      </c>
    </row>
    <row r="771" spans="2:65" s="13" customFormat="1" ht="11.25" x14ac:dyDescent="0.2">
      <c r="B771" s="152"/>
      <c r="D771" s="146" t="s">
        <v>144</v>
      </c>
      <c r="E771" s="153" t="s">
        <v>18</v>
      </c>
      <c r="F771" s="154" t="s">
        <v>709</v>
      </c>
      <c r="H771" s="155">
        <v>128.5</v>
      </c>
      <c r="I771" s="156"/>
      <c r="L771" s="152"/>
      <c r="M771" s="157"/>
      <c r="T771" s="158"/>
      <c r="AT771" s="153" t="s">
        <v>144</v>
      </c>
      <c r="AU771" s="153" t="s">
        <v>81</v>
      </c>
      <c r="AV771" s="13" t="s">
        <v>81</v>
      </c>
      <c r="AW771" s="13" t="s">
        <v>32</v>
      </c>
      <c r="AX771" s="13" t="s">
        <v>71</v>
      </c>
      <c r="AY771" s="153" t="s">
        <v>133</v>
      </c>
    </row>
    <row r="772" spans="2:65" s="14" customFormat="1" ht="11.25" x14ac:dyDescent="0.2">
      <c r="B772" s="159"/>
      <c r="D772" s="146" t="s">
        <v>144</v>
      </c>
      <c r="E772" s="160" t="s">
        <v>18</v>
      </c>
      <c r="F772" s="161" t="s">
        <v>147</v>
      </c>
      <c r="H772" s="162">
        <v>128.5</v>
      </c>
      <c r="I772" s="163"/>
      <c r="L772" s="159"/>
      <c r="M772" s="164"/>
      <c r="T772" s="165"/>
      <c r="AT772" s="160" t="s">
        <v>144</v>
      </c>
      <c r="AU772" s="160" t="s">
        <v>81</v>
      </c>
      <c r="AV772" s="14" t="s">
        <v>140</v>
      </c>
      <c r="AW772" s="14" t="s">
        <v>32</v>
      </c>
      <c r="AX772" s="14" t="s">
        <v>79</v>
      </c>
      <c r="AY772" s="160" t="s">
        <v>133</v>
      </c>
    </row>
    <row r="773" spans="2:65" s="1" customFormat="1" ht="33" customHeight="1" x14ac:dyDescent="0.2">
      <c r="B773" s="33"/>
      <c r="C773" s="128" t="s">
        <v>821</v>
      </c>
      <c r="D773" s="128" t="s">
        <v>135</v>
      </c>
      <c r="E773" s="129" t="s">
        <v>822</v>
      </c>
      <c r="F773" s="130" t="s">
        <v>823</v>
      </c>
      <c r="G773" s="131" t="s">
        <v>138</v>
      </c>
      <c r="H773" s="132">
        <v>197.36</v>
      </c>
      <c r="I773" s="133"/>
      <c r="J773" s="134">
        <f>ROUND(I773*H773,2)</f>
        <v>0</v>
      </c>
      <c r="K773" s="130" t="s">
        <v>139</v>
      </c>
      <c r="L773" s="33"/>
      <c r="M773" s="135" t="s">
        <v>18</v>
      </c>
      <c r="N773" s="136" t="s">
        <v>42</v>
      </c>
      <c r="P773" s="137">
        <f>O773*H773</f>
        <v>0</v>
      </c>
      <c r="Q773" s="137">
        <v>3.8000000000000002E-4</v>
      </c>
      <c r="R773" s="137">
        <f>Q773*H773</f>
        <v>7.4996800000000016E-2</v>
      </c>
      <c r="S773" s="137">
        <v>0</v>
      </c>
      <c r="T773" s="138">
        <f>S773*H773</f>
        <v>0</v>
      </c>
      <c r="AR773" s="139" t="s">
        <v>285</v>
      </c>
      <c r="AT773" s="139" t="s">
        <v>135</v>
      </c>
      <c r="AU773" s="139" t="s">
        <v>81</v>
      </c>
      <c r="AY773" s="18" t="s">
        <v>133</v>
      </c>
      <c r="BE773" s="140">
        <f>IF(N773="základní",J773,0)</f>
        <v>0</v>
      </c>
      <c r="BF773" s="140">
        <f>IF(N773="snížená",J773,0)</f>
        <v>0</v>
      </c>
      <c r="BG773" s="140">
        <f>IF(N773="zákl. přenesená",J773,0)</f>
        <v>0</v>
      </c>
      <c r="BH773" s="140">
        <f>IF(N773="sníž. přenesená",J773,0)</f>
        <v>0</v>
      </c>
      <c r="BI773" s="140">
        <f>IF(N773="nulová",J773,0)</f>
        <v>0</v>
      </c>
      <c r="BJ773" s="18" t="s">
        <v>79</v>
      </c>
      <c r="BK773" s="140">
        <f>ROUND(I773*H773,2)</f>
        <v>0</v>
      </c>
      <c r="BL773" s="18" t="s">
        <v>285</v>
      </c>
      <c r="BM773" s="139" t="s">
        <v>824</v>
      </c>
    </row>
    <row r="774" spans="2:65" s="1" customFormat="1" ht="11.25" x14ac:dyDescent="0.2">
      <c r="B774" s="33"/>
      <c r="D774" s="141" t="s">
        <v>142</v>
      </c>
      <c r="F774" s="142" t="s">
        <v>825</v>
      </c>
      <c r="I774" s="143"/>
      <c r="L774" s="33"/>
      <c r="M774" s="144"/>
      <c r="T774" s="54"/>
      <c r="AT774" s="18" t="s">
        <v>142</v>
      </c>
      <c r="AU774" s="18" t="s">
        <v>81</v>
      </c>
    </row>
    <row r="775" spans="2:65" s="12" customFormat="1" ht="11.25" x14ac:dyDescent="0.2">
      <c r="B775" s="145"/>
      <c r="D775" s="146" t="s">
        <v>144</v>
      </c>
      <c r="E775" s="147" t="s">
        <v>18</v>
      </c>
      <c r="F775" s="148" t="s">
        <v>707</v>
      </c>
      <c r="H775" s="147" t="s">
        <v>18</v>
      </c>
      <c r="I775" s="149"/>
      <c r="L775" s="145"/>
      <c r="M775" s="150"/>
      <c r="T775" s="151"/>
      <c r="AT775" s="147" t="s">
        <v>144</v>
      </c>
      <c r="AU775" s="147" t="s">
        <v>81</v>
      </c>
      <c r="AV775" s="12" t="s">
        <v>79</v>
      </c>
      <c r="AW775" s="12" t="s">
        <v>32</v>
      </c>
      <c r="AX775" s="12" t="s">
        <v>71</v>
      </c>
      <c r="AY775" s="147" t="s">
        <v>133</v>
      </c>
    </row>
    <row r="776" spans="2:65" s="12" customFormat="1" ht="11.25" x14ac:dyDescent="0.2">
      <c r="B776" s="145"/>
      <c r="D776" s="146" t="s">
        <v>144</v>
      </c>
      <c r="E776" s="147" t="s">
        <v>18</v>
      </c>
      <c r="F776" s="148" t="s">
        <v>804</v>
      </c>
      <c r="H776" s="147" t="s">
        <v>18</v>
      </c>
      <c r="I776" s="149"/>
      <c r="L776" s="145"/>
      <c r="M776" s="150"/>
      <c r="T776" s="151"/>
      <c r="AT776" s="147" t="s">
        <v>144</v>
      </c>
      <c r="AU776" s="147" t="s">
        <v>81</v>
      </c>
      <c r="AV776" s="12" t="s">
        <v>79</v>
      </c>
      <c r="AW776" s="12" t="s">
        <v>32</v>
      </c>
      <c r="AX776" s="12" t="s">
        <v>71</v>
      </c>
      <c r="AY776" s="147" t="s">
        <v>133</v>
      </c>
    </row>
    <row r="777" spans="2:65" s="13" customFormat="1" ht="11.25" x14ac:dyDescent="0.2">
      <c r="B777" s="152"/>
      <c r="D777" s="146" t="s">
        <v>144</v>
      </c>
      <c r="E777" s="153" t="s">
        <v>18</v>
      </c>
      <c r="F777" s="154" t="s">
        <v>711</v>
      </c>
      <c r="H777" s="155">
        <v>98.06</v>
      </c>
      <c r="I777" s="156"/>
      <c r="L777" s="152"/>
      <c r="M777" s="157"/>
      <c r="T777" s="158"/>
      <c r="AT777" s="153" t="s">
        <v>144</v>
      </c>
      <c r="AU777" s="153" t="s">
        <v>81</v>
      </c>
      <c r="AV777" s="13" t="s">
        <v>81</v>
      </c>
      <c r="AW777" s="13" t="s">
        <v>32</v>
      </c>
      <c r="AX777" s="13" t="s">
        <v>71</v>
      </c>
      <c r="AY777" s="153" t="s">
        <v>133</v>
      </c>
    </row>
    <row r="778" spans="2:65" s="12" customFormat="1" ht="11.25" x14ac:dyDescent="0.2">
      <c r="B778" s="145"/>
      <c r="D778" s="146" t="s">
        <v>144</v>
      </c>
      <c r="E778" s="147" t="s">
        <v>18</v>
      </c>
      <c r="F778" s="148" t="s">
        <v>805</v>
      </c>
      <c r="H778" s="147" t="s">
        <v>18</v>
      </c>
      <c r="I778" s="149"/>
      <c r="L778" s="145"/>
      <c r="M778" s="150"/>
      <c r="T778" s="151"/>
      <c r="AT778" s="147" t="s">
        <v>144</v>
      </c>
      <c r="AU778" s="147" t="s">
        <v>81</v>
      </c>
      <c r="AV778" s="12" t="s">
        <v>79</v>
      </c>
      <c r="AW778" s="12" t="s">
        <v>32</v>
      </c>
      <c r="AX778" s="12" t="s">
        <v>71</v>
      </c>
      <c r="AY778" s="147" t="s">
        <v>133</v>
      </c>
    </row>
    <row r="779" spans="2:65" s="13" customFormat="1" ht="11.25" x14ac:dyDescent="0.2">
      <c r="B779" s="152"/>
      <c r="D779" s="146" t="s">
        <v>144</v>
      </c>
      <c r="E779" s="153" t="s">
        <v>18</v>
      </c>
      <c r="F779" s="154" t="s">
        <v>806</v>
      </c>
      <c r="H779" s="155">
        <v>99.3</v>
      </c>
      <c r="I779" s="156"/>
      <c r="L779" s="152"/>
      <c r="M779" s="157"/>
      <c r="T779" s="158"/>
      <c r="AT779" s="153" t="s">
        <v>144</v>
      </c>
      <c r="AU779" s="153" t="s">
        <v>81</v>
      </c>
      <c r="AV779" s="13" t="s">
        <v>81</v>
      </c>
      <c r="AW779" s="13" t="s">
        <v>32</v>
      </c>
      <c r="AX779" s="13" t="s">
        <v>71</v>
      </c>
      <c r="AY779" s="153" t="s">
        <v>133</v>
      </c>
    </row>
    <row r="780" spans="2:65" s="14" customFormat="1" ht="11.25" x14ac:dyDescent="0.2">
      <c r="B780" s="159"/>
      <c r="D780" s="146" t="s">
        <v>144</v>
      </c>
      <c r="E780" s="160" t="s">
        <v>18</v>
      </c>
      <c r="F780" s="161" t="s">
        <v>147</v>
      </c>
      <c r="H780" s="162">
        <v>197.36</v>
      </c>
      <c r="I780" s="163"/>
      <c r="L780" s="159"/>
      <c r="M780" s="164"/>
      <c r="T780" s="165"/>
      <c r="AT780" s="160" t="s">
        <v>144</v>
      </c>
      <c r="AU780" s="160" t="s">
        <v>81</v>
      </c>
      <c r="AV780" s="14" t="s">
        <v>140</v>
      </c>
      <c r="AW780" s="14" t="s">
        <v>32</v>
      </c>
      <c r="AX780" s="14" t="s">
        <v>79</v>
      </c>
      <c r="AY780" s="160" t="s">
        <v>133</v>
      </c>
    </row>
    <row r="781" spans="2:65" s="1" customFormat="1" ht="24.2" customHeight="1" x14ac:dyDescent="0.2">
      <c r="B781" s="33"/>
      <c r="C781" s="173" t="s">
        <v>826</v>
      </c>
      <c r="D781" s="173" t="s">
        <v>265</v>
      </c>
      <c r="E781" s="174" t="s">
        <v>827</v>
      </c>
      <c r="F781" s="175" t="s">
        <v>828</v>
      </c>
      <c r="G781" s="176" t="s">
        <v>152</v>
      </c>
      <c r="H781" s="177">
        <v>118.416</v>
      </c>
      <c r="I781" s="178"/>
      <c r="J781" s="179">
        <f>ROUND(I781*H781,2)</f>
        <v>0</v>
      </c>
      <c r="K781" s="175" t="s">
        <v>139</v>
      </c>
      <c r="L781" s="180"/>
      <c r="M781" s="181" t="s">
        <v>18</v>
      </c>
      <c r="N781" s="182" t="s">
        <v>42</v>
      </c>
      <c r="P781" s="137">
        <f>O781*H781</f>
        <v>0</v>
      </c>
      <c r="Q781" s="137">
        <v>1.9E-3</v>
      </c>
      <c r="R781" s="137">
        <f>Q781*H781</f>
        <v>0.22499040000000001</v>
      </c>
      <c r="S781" s="137">
        <v>0</v>
      </c>
      <c r="T781" s="138">
        <f>S781*H781</f>
        <v>0</v>
      </c>
      <c r="AR781" s="139" t="s">
        <v>446</v>
      </c>
      <c r="AT781" s="139" t="s">
        <v>265</v>
      </c>
      <c r="AU781" s="139" t="s">
        <v>81</v>
      </c>
      <c r="AY781" s="18" t="s">
        <v>133</v>
      </c>
      <c r="BE781" s="140">
        <f>IF(N781="základní",J781,0)</f>
        <v>0</v>
      </c>
      <c r="BF781" s="140">
        <f>IF(N781="snížená",J781,0)</f>
        <v>0</v>
      </c>
      <c r="BG781" s="140">
        <f>IF(N781="zákl. přenesená",J781,0)</f>
        <v>0</v>
      </c>
      <c r="BH781" s="140">
        <f>IF(N781="sníž. přenesená",J781,0)</f>
        <v>0</v>
      </c>
      <c r="BI781" s="140">
        <f>IF(N781="nulová",J781,0)</f>
        <v>0</v>
      </c>
      <c r="BJ781" s="18" t="s">
        <v>79</v>
      </c>
      <c r="BK781" s="140">
        <f>ROUND(I781*H781,2)</f>
        <v>0</v>
      </c>
      <c r="BL781" s="18" t="s">
        <v>285</v>
      </c>
      <c r="BM781" s="139" t="s">
        <v>829</v>
      </c>
    </row>
    <row r="782" spans="2:65" s="13" customFormat="1" ht="11.25" x14ac:dyDescent="0.2">
      <c r="B782" s="152"/>
      <c r="D782" s="146" t="s">
        <v>144</v>
      </c>
      <c r="F782" s="154" t="s">
        <v>830</v>
      </c>
      <c r="H782" s="155">
        <v>118.416</v>
      </c>
      <c r="I782" s="156"/>
      <c r="L782" s="152"/>
      <c r="M782" s="157"/>
      <c r="T782" s="158"/>
      <c r="AT782" s="153" t="s">
        <v>144</v>
      </c>
      <c r="AU782" s="153" t="s">
        <v>81</v>
      </c>
      <c r="AV782" s="13" t="s">
        <v>81</v>
      </c>
      <c r="AW782" s="13" t="s">
        <v>4</v>
      </c>
      <c r="AX782" s="13" t="s">
        <v>79</v>
      </c>
      <c r="AY782" s="153" t="s">
        <v>133</v>
      </c>
    </row>
    <row r="783" spans="2:65" s="1" customFormat="1" ht="44.25" customHeight="1" x14ac:dyDescent="0.2">
      <c r="B783" s="33"/>
      <c r="C783" s="128" t="s">
        <v>831</v>
      </c>
      <c r="D783" s="128" t="s">
        <v>135</v>
      </c>
      <c r="E783" s="129" t="s">
        <v>832</v>
      </c>
      <c r="F783" s="130" t="s">
        <v>833</v>
      </c>
      <c r="G783" s="131" t="s">
        <v>834</v>
      </c>
      <c r="H783" s="183"/>
      <c r="I783" s="133"/>
      <c r="J783" s="134">
        <f>ROUND(I783*H783,2)</f>
        <v>0</v>
      </c>
      <c r="K783" s="130" t="s">
        <v>139</v>
      </c>
      <c r="L783" s="33"/>
      <c r="M783" s="135" t="s">
        <v>18</v>
      </c>
      <c r="N783" s="136" t="s">
        <v>42</v>
      </c>
      <c r="P783" s="137">
        <f>O783*H783</f>
        <v>0</v>
      </c>
      <c r="Q783" s="137">
        <v>0</v>
      </c>
      <c r="R783" s="137">
        <f>Q783*H783</f>
        <v>0</v>
      </c>
      <c r="S783" s="137">
        <v>0</v>
      </c>
      <c r="T783" s="138">
        <f>S783*H783</f>
        <v>0</v>
      </c>
      <c r="AR783" s="139" t="s">
        <v>285</v>
      </c>
      <c r="AT783" s="139" t="s">
        <v>135</v>
      </c>
      <c r="AU783" s="139" t="s">
        <v>81</v>
      </c>
      <c r="AY783" s="18" t="s">
        <v>133</v>
      </c>
      <c r="BE783" s="140">
        <f>IF(N783="základní",J783,0)</f>
        <v>0</v>
      </c>
      <c r="BF783" s="140">
        <f>IF(N783="snížená",J783,0)</f>
        <v>0</v>
      </c>
      <c r="BG783" s="140">
        <f>IF(N783="zákl. přenesená",J783,0)</f>
        <v>0</v>
      </c>
      <c r="BH783" s="140">
        <f>IF(N783="sníž. přenesená",J783,0)</f>
        <v>0</v>
      </c>
      <c r="BI783" s="140">
        <f>IF(N783="nulová",J783,0)</f>
        <v>0</v>
      </c>
      <c r="BJ783" s="18" t="s">
        <v>79</v>
      </c>
      <c r="BK783" s="140">
        <f>ROUND(I783*H783,2)</f>
        <v>0</v>
      </c>
      <c r="BL783" s="18" t="s">
        <v>285</v>
      </c>
      <c r="BM783" s="139" t="s">
        <v>835</v>
      </c>
    </row>
    <row r="784" spans="2:65" s="1" customFormat="1" ht="11.25" x14ac:dyDescent="0.2">
      <c r="B784" s="33"/>
      <c r="D784" s="141" t="s">
        <v>142</v>
      </c>
      <c r="F784" s="142" t="s">
        <v>836</v>
      </c>
      <c r="I784" s="143"/>
      <c r="L784" s="33"/>
      <c r="M784" s="144"/>
      <c r="T784" s="54"/>
      <c r="AT784" s="18" t="s">
        <v>142</v>
      </c>
      <c r="AU784" s="18" t="s">
        <v>81</v>
      </c>
    </row>
    <row r="785" spans="2:65" s="1" customFormat="1" ht="49.15" customHeight="1" x14ac:dyDescent="0.2">
      <c r="B785" s="33"/>
      <c r="C785" s="128" t="s">
        <v>837</v>
      </c>
      <c r="D785" s="128" t="s">
        <v>135</v>
      </c>
      <c r="E785" s="129" t="s">
        <v>838</v>
      </c>
      <c r="F785" s="130" t="s">
        <v>839</v>
      </c>
      <c r="G785" s="131" t="s">
        <v>834</v>
      </c>
      <c r="H785" s="183"/>
      <c r="I785" s="133"/>
      <c r="J785" s="134">
        <f>ROUND(I785*H785,2)</f>
        <v>0</v>
      </c>
      <c r="K785" s="130" t="s">
        <v>139</v>
      </c>
      <c r="L785" s="33"/>
      <c r="M785" s="135" t="s">
        <v>18</v>
      </c>
      <c r="N785" s="136" t="s">
        <v>42</v>
      </c>
      <c r="P785" s="137">
        <f>O785*H785</f>
        <v>0</v>
      </c>
      <c r="Q785" s="137">
        <v>0</v>
      </c>
      <c r="R785" s="137">
        <f>Q785*H785</f>
        <v>0</v>
      </c>
      <c r="S785" s="137">
        <v>0</v>
      </c>
      <c r="T785" s="138">
        <f>S785*H785</f>
        <v>0</v>
      </c>
      <c r="AR785" s="139" t="s">
        <v>285</v>
      </c>
      <c r="AT785" s="139" t="s">
        <v>135</v>
      </c>
      <c r="AU785" s="139" t="s">
        <v>81</v>
      </c>
      <c r="AY785" s="18" t="s">
        <v>133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18" t="s">
        <v>79</v>
      </c>
      <c r="BK785" s="140">
        <f>ROUND(I785*H785,2)</f>
        <v>0</v>
      </c>
      <c r="BL785" s="18" t="s">
        <v>285</v>
      </c>
      <c r="BM785" s="139" t="s">
        <v>840</v>
      </c>
    </row>
    <row r="786" spans="2:65" s="1" customFormat="1" ht="11.25" x14ac:dyDescent="0.2">
      <c r="B786" s="33"/>
      <c r="D786" s="141" t="s">
        <v>142</v>
      </c>
      <c r="F786" s="142" t="s">
        <v>841</v>
      </c>
      <c r="I786" s="143"/>
      <c r="L786" s="33"/>
      <c r="M786" s="144"/>
      <c r="T786" s="54"/>
      <c r="AT786" s="18" t="s">
        <v>142</v>
      </c>
      <c r="AU786" s="18" t="s">
        <v>81</v>
      </c>
    </row>
    <row r="787" spans="2:65" s="11" customFormat="1" ht="22.9" customHeight="1" x14ac:dyDescent="0.2">
      <c r="B787" s="116"/>
      <c r="D787" s="117" t="s">
        <v>70</v>
      </c>
      <c r="E787" s="126" t="s">
        <v>842</v>
      </c>
      <c r="F787" s="126" t="s">
        <v>843</v>
      </c>
      <c r="I787" s="119"/>
      <c r="J787" s="127">
        <f>BK787</f>
        <v>0</v>
      </c>
      <c r="L787" s="116"/>
      <c r="M787" s="121"/>
      <c r="P787" s="122">
        <f>SUM(P788:P813)</f>
        <v>0</v>
      </c>
      <c r="R787" s="122">
        <f>SUM(R788:R813)</f>
        <v>3.9843020999999994</v>
      </c>
      <c r="T787" s="123">
        <f>SUM(T788:T813)</f>
        <v>2.4989570000000003</v>
      </c>
      <c r="AR787" s="117" t="s">
        <v>81</v>
      </c>
      <c r="AT787" s="124" t="s">
        <v>70</v>
      </c>
      <c r="AU787" s="124" t="s">
        <v>79</v>
      </c>
      <c r="AY787" s="117" t="s">
        <v>133</v>
      </c>
      <c r="BK787" s="125">
        <f>SUM(BK788:BK813)</f>
        <v>0</v>
      </c>
    </row>
    <row r="788" spans="2:65" s="1" customFormat="1" ht="49.15" customHeight="1" x14ac:dyDescent="0.2">
      <c r="B788" s="33"/>
      <c r="C788" s="128" t="s">
        <v>844</v>
      </c>
      <c r="D788" s="128" t="s">
        <v>135</v>
      </c>
      <c r="E788" s="129" t="s">
        <v>845</v>
      </c>
      <c r="F788" s="130" t="s">
        <v>846</v>
      </c>
      <c r="G788" s="131" t="s">
        <v>152</v>
      </c>
      <c r="H788" s="132">
        <v>39.96</v>
      </c>
      <c r="I788" s="133"/>
      <c r="J788" s="134">
        <f>ROUND(I788*H788,2)</f>
        <v>0</v>
      </c>
      <c r="K788" s="130" t="s">
        <v>139</v>
      </c>
      <c r="L788" s="33"/>
      <c r="M788" s="135" t="s">
        <v>18</v>
      </c>
      <c r="N788" s="136" t="s">
        <v>42</v>
      </c>
      <c r="P788" s="137">
        <f>O788*H788</f>
        <v>0</v>
      </c>
      <c r="Q788" s="137">
        <v>0</v>
      </c>
      <c r="R788" s="137">
        <f>Q788*H788</f>
        <v>0</v>
      </c>
      <c r="S788" s="137">
        <v>1.8E-3</v>
      </c>
      <c r="T788" s="138">
        <f>S788*H788</f>
        <v>7.1928000000000006E-2</v>
      </c>
      <c r="AR788" s="139" t="s">
        <v>285</v>
      </c>
      <c r="AT788" s="139" t="s">
        <v>135</v>
      </c>
      <c r="AU788" s="139" t="s">
        <v>81</v>
      </c>
      <c r="AY788" s="18" t="s">
        <v>133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18" t="s">
        <v>79</v>
      </c>
      <c r="BK788" s="140">
        <f>ROUND(I788*H788,2)</f>
        <v>0</v>
      </c>
      <c r="BL788" s="18" t="s">
        <v>285</v>
      </c>
      <c r="BM788" s="139" t="s">
        <v>847</v>
      </c>
    </row>
    <row r="789" spans="2:65" s="1" customFormat="1" ht="11.25" x14ac:dyDescent="0.2">
      <c r="B789" s="33"/>
      <c r="D789" s="141" t="s">
        <v>142</v>
      </c>
      <c r="F789" s="142" t="s">
        <v>848</v>
      </c>
      <c r="I789" s="143"/>
      <c r="L789" s="33"/>
      <c r="M789" s="144"/>
      <c r="T789" s="54"/>
      <c r="AT789" s="18" t="s">
        <v>142</v>
      </c>
      <c r="AU789" s="18" t="s">
        <v>81</v>
      </c>
    </row>
    <row r="790" spans="2:65" s="12" customFormat="1" ht="11.25" x14ac:dyDescent="0.2">
      <c r="B790" s="145"/>
      <c r="D790" s="146" t="s">
        <v>144</v>
      </c>
      <c r="E790" s="147" t="s">
        <v>18</v>
      </c>
      <c r="F790" s="148" t="s">
        <v>662</v>
      </c>
      <c r="H790" s="147" t="s">
        <v>18</v>
      </c>
      <c r="I790" s="149"/>
      <c r="L790" s="145"/>
      <c r="M790" s="150"/>
      <c r="T790" s="151"/>
      <c r="AT790" s="147" t="s">
        <v>144</v>
      </c>
      <c r="AU790" s="147" t="s">
        <v>81</v>
      </c>
      <c r="AV790" s="12" t="s">
        <v>79</v>
      </c>
      <c r="AW790" s="12" t="s">
        <v>32</v>
      </c>
      <c r="AX790" s="12" t="s">
        <v>71</v>
      </c>
      <c r="AY790" s="147" t="s">
        <v>133</v>
      </c>
    </row>
    <row r="791" spans="2:65" s="13" customFormat="1" ht="11.25" x14ac:dyDescent="0.2">
      <c r="B791" s="152"/>
      <c r="D791" s="146" t="s">
        <v>144</v>
      </c>
      <c r="E791" s="153" t="s">
        <v>18</v>
      </c>
      <c r="F791" s="154" t="s">
        <v>849</v>
      </c>
      <c r="H791" s="155">
        <v>39.96</v>
      </c>
      <c r="I791" s="156"/>
      <c r="L791" s="152"/>
      <c r="M791" s="157"/>
      <c r="T791" s="158"/>
      <c r="AT791" s="153" t="s">
        <v>144</v>
      </c>
      <c r="AU791" s="153" t="s">
        <v>81</v>
      </c>
      <c r="AV791" s="13" t="s">
        <v>81</v>
      </c>
      <c r="AW791" s="13" t="s">
        <v>32</v>
      </c>
      <c r="AX791" s="13" t="s">
        <v>71</v>
      </c>
      <c r="AY791" s="153" t="s">
        <v>133</v>
      </c>
    </row>
    <row r="792" spans="2:65" s="14" customFormat="1" ht="11.25" x14ac:dyDescent="0.2">
      <c r="B792" s="159"/>
      <c r="D792" s="146" t="s">
        <v>144</v>
      </c>
      <c r="E792" s="160" t="s">
        <v>18</v>
      </c>
      <c r="F792" s="161" t="s">
        <v>147</v>
      </c>
      <c r="H792" s="162">
        <v>39.96</v>
      </c>
      <c r="I792" s="163"/>
      <c r="L792" s="159"/>
      <c r="M792" s="164"/>
      <c r="T792" s="165"/>
      <c r="AT792" s="160" t="s">
        <v>144</v>
      </c>
      <c r="AU792" s="160" t="s">
        <v>81</v>
      </c>
      <c r="AV792" s="14" t="s">
        <v>140</v>
      </c>
      <c r="AW792" s="14" t="s">
        <v>32</v>
      </c>
      <c r="AX792" s="14" t="s">
        <v>79</v>
      </c>
      <c r="AY792" s="160" t="s">
        <v>133</v>
      </c>
    </row>
    <row r="793" spans="2:65" s="1" customFormat="1" ht="49.15" customHeight="1" x14ac:dyDescent="0.2">
      <c r="B793" s="33"/>
      <c r="C793" s="128" t="s">
        <v>850</v>
      </c>
      <c r="D793" s="128" t="s">
        <v>135</v>
      </c>
      <c r="E793" s="129" t="s">
        <v>851</v>
      </c>
      <c r="F793" s="130" t="s">
        <v>852</v>
      </c>
      <c r="G793" s="131" t="s">
        <v>152</v>
      </c>
      <c r="H793" s="132">
        <v>457.93</v>
      </c>
      <c r="I793" s="133"/>
      <c r="J793" s="134">
        <f>ROUND(I793*H793,2)</f>
        <v>0</v>
      </c>
      <c r="K793" s="130" t="s">
        <v>139</v>
      </c>
      <c r="L793" s="33"/>
      <c r="M793" s="135" t="s">
        <v>18</v>
      </c>
      <c r="N793" s="136" t="s">
        <v>42</v>
      </c>
      <c r="P793" s="137">
        <f>O793*H793</f>
        <v>0</v>
      </c>
      <c r="Q793" s="137">
        <v>0</v>
      </c>
      <c r="R793" s="137">
        <f>Q793*H793</f>
        <v>0</v>
      </c>
      <c r="S793" s="137">
        <v>5.3E-3</v>
      </c>
      <c r="T793" s="138">
        <f>S793*H793</f>
        <v>2.4270290000000001</v>
      </c>
      <c r="AR793" s="139" t="s">
        <v>285</v>
      </c>
      <c r="AT793" s="139" t="s">
        <v>135</v>
      </c>
      <c r="AU793" s="139" t="s">
        <v>81</v>
      </c>
      <c r="AY793" s="18" t="s">
        <v>133</v>
      </c>
      <c r="BE793" s="140">
        <f>IF(N793="základní",J793,0)</f>
        <v>0</v>
      </c>
      <c r="BF793" s="140">
        <f>IF(N793="snížená",J793,0)</f>
        <v>0</v>
      </c>
      <c r="BG793" s="140">
        <f>IF(N793="zákl. přenesená",J793,0)</f>
        <v>0</v>
      </c>
      <c r="BH793" s="140">
        <f>IF(N793="sníž. přenesená",J793,0)</f>
        <v>0</v>
      </c>
      <c r="BI793" s="140">
        <f>IF(N793="nulová",J793,0)</f>
        <v>0</v>
      </c>
      <c r="BJ793" s="18" t="s">
        <v>79</v>
      </c>
      <c r="BK793" s="140">
        <f>ROUND(I793*H793,2)</f>
        <v>0</v>
      </c>
      <c r="BL793" s="18" t="s">
        <v>285</v>
      </c>
      <c r="BM793" s="139" t="s">
        <v>853</v>
      </c>
    </row>
    <row r="794" spans="2:65" s="1" customFormat="1" ht="11.25" x14ac:dyDescent="0.2">
      <c r="B794" s="33"/>
      <c r="D794" s="141" t="s">
        <v>142</v>
      </c>
      <c r="F794" s="142" t="s">
        <v>854</v>
      </c>
      <c r="I794" s="143"/>
      <c r="L794" s="33"/>
      <c r="M794" s="144"/>
      <c r="T794" s="54"/>
      <c r="AT794" s="18" t="s">
        <v>142</v>
      </c>
      <c r="AU794" s="18" t="s">
        <v>81</v>
      </c>
    </row>
    <row r="795" spans="2:65" s="12" customFormat="1" ht="11.25" x14ac:dyDescent="0.2">
      <c r="B795" s="145"/>
      <c r="D795" s="146" t="s">
        <v>144</v>
      </c>
      <c r="E795" s="147" t="s">
        <v>18</v>
      </c>
      <c r="F795" s="148" t="s">
        <v>855</v>
      </c>
      <c r="H795" s="147" t="s">
        <v>18</v>
      </c>
      <c r="I795" s="149"/>
      <c r="L795" s="145"/>
      <c r="M795" s="150"/>
      <c r="T795" s="151"/>
      <c r="AT795" s="147" t="s">
        <v>144</v>
      </c>
      <c r="AU795" s="147" t="s">
        <v>81</v>
      </c>
      <c r="AV795" s="12" t="s">
        <v>79</v>
      </c>
      <c r="AW795" s="12" t="s">
        <v>32</v>
      </c>
      <c r="AX795" s="12" t="s">
        <v>71</v>
      </c>
      <c r="AY795" s="147" t="s">
        <v>133</v>
      </c>
    </row>
    <row r="796" spans="2:65" s="13" customFormat="1" ht="11.25" x14ac:dyDescent="0.2">
      <c r="B796" s="152"/>
      <c r="D796" s="146" t="s">
        <v>144</v>
      </c>
      <c r="E796" s="153" t="s">
        <v>18</v>
      </c>
      <c r="F796" s="154" t="s">
        <v>649</v>
      </c>
      <c r="H796" s="155">
        <v>457.93</v>
      </c>
      <c r="I796" s="156"/>
      <c r="L796" s="152"/>
      <c r="M796" s="157"/>
      <c r="T796" s="158"/>
      <c r="AT796" s="153" t="s">
        <v>144</v>
      </c>
      <c r="AU796" s="153" t="s">
        <v>81</v>
      </c>
      <c r="AV796" s="13" t="s">
        <v>81</v>
      </c>
      <c r="AW796" s="13" t="s">
        <v>32</v>
      </c>
      <c r="AX796" s="13" t="s">
        <v>71</v>
      </c>
      <c r="AY796" s="153" t="s">
        <v>133</v>
      </c>
    </row>
    <row r="797" spans="2:65" s="14" customFormat="1" ht="11.25" x14ac:dyDescent="0.2">
      <c r="B797" s="159"/>
      <c r="D797" s="146" t="s">
        <v>144</v>
      </c>
      <c r="E797" s="160" t="s">
        <v>18</v>
      </c>
      <c r="F797" s="161" t="s">
        <v>147</v>
      </c>
      <c r="H797" s="162">
        <v>457.93</v>
      </c>
      <c r="I797" s="163"/>
      <c r="L797" s="159"/>
      <c r="M797" s="164"/>
      <c r="T797" s="165"/>
      <c r="AT797" s="160" t="s">
        <v>144</v>
      </c>
      <c r="AU797" s="160" t="s">
        <v>81</v>
      </c>
      <c r="AV797" s="14" t="s">
        <v>140</v>
      </c>
      <c r="AW797" s="14" t="s">
        <v>32</v>
      </c>
      <c r="AX797" s="14" t="s">
        <v>79</v>
      </c>
      <c r="AY797" s="160" t="s">
        <v>133</v>
      </c>
    </row>
    <row r="798" spans="2:65" s="1" customFormat="1" ht="37.9" customHeight="1" x14ac:dyDescent="0.2">
      <c r="B798" s="33"/>
      <c r="C798" s="128" t="s">
        <v>856</v>
      </c>
      <c r="D798" s="128" t="s">
        <v>135</v>
      </c>
      <c r="E798" s="129" t="s">
        <v>857</v>
      </c>
      <c r="F798" s="130" t="s">
        <v>858</v>
      </c>
      <c r="G798" s="131" t="s">
        <v>152</v>
      </c>
      <c r="H798" s="132">
        <v>464.91300000000001</v>
      </c>
      <c r="I798" s="133"/>
      <c r="J798" s="134">
        <f>ROUND(I798*H798,2)</f>
        <v>0</v>
      </c>
      <c r="K798" s="130" t="s">
        <v>139</v>
      </c>
      <c r="L798" s="33"/>
      <c r="M798" s="135" t="s">
        <v>18</v>
      </c>
      <c r="N798" s="136" t="s">
        <v>42</v>
      </c>
      <c r="P798" s="137">
        <f>O798*H798</f>
        <v>0</v>
      </c>
      <c r="Q798" s="137">
        <v>0</v>
      </c>
      <c r="R798" s="137">
        <f>Q798*H798</f>
        <v>0</v>
      </c>
      <c r="S798" s="137">
        <v>0</v>
      </c>
      <c r="T798" s="138">
        <f>S798*H798</f>
        <v>0</v>
      </c>
      <c r="AR798" s="139" t="s">
        <v>285</v>
      </c>
      <c r="AT798" s="139" t="s">
        <v>135</v>
      </c>
      <c r="AU798" s="139" t="s">
        <v>81</v>
      </c>
      <c r="AY798" s="18" t="s">
        <v>133</v>
      </c>
      <c r="BE798" s="140">
        <f>IF(N798="základní",J798,0)</f>
        <v>0</v>
      </c>
      <c r="BF798" s="140">
        <f>IF(N798="snížená",J798,0)</f>
        <v>0</v>
      </c>
      <c r="BG798" s="140">
        <f>IF(N798="zákl. přenesená",J798,0)</f>
        <v>0</v>
      </c>
      <c r="BH798" s="140">
        <f>IF(N798="sníž. přenesená",J798,0)</f>
        <v>0</v>
      </c>
      <c r="BI798" s="140">
        <f>IF(N798="nulová",J798,0)</f>
        <v>0</v>
      </c>
      <c r="BJ798" s="18" t="s">
        <v>79</v>
      </c>
      <c r="BK798" s="140">
        <f>ROUND(I798*H798,2)</f>
        <v>0</v>
      </c>
      <c r="BL798" s="18" t="s">
        <v>285</v>
      </c>
      <c r="BM798" s="139" t="s">
        <v>859</v>
      </c>
    </row>
    <row r="799" spans="2:65" s="1" customFormat="1" ht="11.25" x14ac:dyDescent="0.2">
      <c r="B799" s="33"/>
      <c r="D799" s="141" t="s">
        <v>142</v>
      </c>
      <c r="F799" s="142" t="s">
        <v>860</v>
      </c>
      <c r="I799" s="143"/>
      <c r="L799" s="33"/>
      <c r="M799" s="144"/>
      <c r="T799" s="54"/>
      <c r="AT799" s="18" t="s">
        <v>142</v>
      </c>
      <c r="AU799" s="18" t="s">
        <v>81</v>
      </c>
    </row>
    <row r="800" spans="2:65" s="13" customFormat="1" ht="11.25" x14ac:dyDescent="0.2">
      <c r="B800" s="152"/>
      <c r="D800" s="146" t="s">
        <v>144</v>
      </c>
      <c r="E800" s="153" t="s">
        <v>18</v>
      </c>
      <c r="F800" s="154" t="s">
        <v>861</v>
      </c>
      <c r="H800" s="155">
        <v>464.91300000000001</v>
      </c>
      <c r="I800" s="156"/>
      <c r="L800" s="152"/>
      <c r="M800" s="157"/>
      <c r="T800" s="158"/>
      <c r="AT800" s="153" t="s">
        <v>144</v>
      </c>
      <c r="AU800" s="153" t="s">
        <v>81</v>
      </c>
      <c r="AV800" s="13" t="s">
        <v>81</v>
      </c>
      <c r="AW800" s="13" t="s">
        <v>32</v>
      </c>
      <c r="AX800" s="13" t="s">
        <v>71</v>
      </c>
      <c r="AY800" s="153" t="s">
        <v>133</v>
      </c>
    </row>
    <row r="801" spans="2:65" s="14" customFormat="1" ht="11.25" x14ac:dyDescent="0.2">
      <c r="B801" s="159"/>
      <c r="D801" s="146" t="s">
        <v>144</v>
      </c>
      <c r="E801" s="160" t="s">
        <v>18</v>
      </c>
      <c r="F801" s="161" t="s">
        <v>147</v>
      </c>
      <c r="H801" s="162">
        <v>464.91300000000001</v>
      </c>
      <c r="I801" s="163"/>
      <c r="L801" s="159"/>
      <c r="M801" s="164"/>
      <c r="T801" s="165"/>
      <c r="AT801" s="160" t="s">
        <v>144</v>
      </c>
      <c r="AU801" s="160" t="s">
        <v>81</v>
      </c>
      <c r="AV801" s="14" t="s">
        <v>140</v>
      </c>
      <c r="AW801" s="14" t="s">
        <v>32</v>
      </c>
      <c r="AX801" s="14" t="s">
        <v>79</v>
      </c>
      <c r="AY801" s="160" t="s">
        <v>133</v>
      </c>
    </row>
    <row r="802" spans="2:65" s="1" customFormat="1" ht="24.2" customHeight="1" x14ac:dyDescent="0.2">
      <c r="B802" s="33"/>
      <c r="C802" s="173" t="s">
        <v>862</v>
      </c>
      <c r="D802" s="173" t="s">
        <v>265</v>
      </c>
      <c r="E802" s="174" t="s">
        <v>863</v>
      </c>
      <c r="F802" s="175" t="s">
        <v>864</v>
      </c>
      <c r="G802" s="176" t="s">
        <v>152</v>
      </c>
      <c r="H802" s="177">
        <v>511.404</v>
      </c>
      <c r="I802" s="178"/>
      <c r="J802" s="179">
        <f>ROUND(I802*H802,2)</f>
        <v>0</v>
      </c>
      <c r="K802" s="175" t="s">
        <v>139</v>
      </c>
      <c r="L802" s="180"/>
      <c r="M802" s="181" t="s">
        <v>18</v>
      </c>
      <c r="N802" s="182" t="s">
        <v>42</v>
      </c>
      <c r="P802" s="137">
        <f>O802*H802</f>
        <v>0</v>
      </c>
      <c r="Q802" s="137">
        <v>2.8999999999999998E-3</v>
      </c>
      <c r="R802" s="137">
        <f>Q802*H802</f>
        <v>1.4830715999999999</v>
      </c>
      <c r="S802" s="137">
        <v>0</v>
      </c>
      <c r="T802" s="138">
        <f>S802*H802</f>
        <v>0</v>
      </c>
      <c r="AR802" s="139" t="s">
        <v>446</v>
      </c>
      <c r="AT802" s="139" t="s">
        <v>265</v>
      </c>
      <c r="AU802" s="139" t="s">
        <v>81</v>
      </c>
      <c r="AY802" s="18" t="s">
        <v>133</v>
      </c>
      <c r="BE802" s="140">
        <f>IF(N802="základní",J802,0)</f>
        <v>0</v>
      </c>
      <c r="BF802" s="140">
        <f>IF(N802="snížená",J802,0)</f>
        <v>0</v>
      </c>
      <c r="BG802" s="140">
        <f>IF(N802="zákl. přenesená",J802,0)</f>
        <v>0</v>
      </c>
      <c r="BH802" s="140">
        <f>IF(N802="sníž. přenesená",J802,0)</f>
        <v>0</v>
      </c>
      <c r="BI802" s="140">
        <f>IF(N802="nulová",J802,0)</f>
        <v>0</v>
      </c>
      <c r="BJ802" s="18" t="s">
        <v>79</v>
      </c>
      <c r="BK802" s="140">
        <f>ROUND(I802*H802,2)</f>
        <v>0</v>
      </c>
      <c r="BL802" s="18" t="s">
        <v>285</v>
      </c>
      <c r="BM802" s="139" t="s">
        <v>865</v>
      </c>
    </row>
    <row r="803" spans="2:65" s="13" customFormat="1" ht="11.25" x14ac:dyDescent="0.2">
      <c r="B803" s="152"/>
      <c r="D803" s="146" t="s">
        <v>144</v>
      </c>
      <c r="F803" s="154" t="s">
        <v>866</v>
      </c>
      <c r="H803" s="155">
        <v>511.404</v>
      </c>
      <c r="I803" s="156"/>
      <c r="L803" s="152"/>
      <c r="M803" s="157"/>
      <c r="T803" s="158"/>
      <c r="AT803" s="153" t="s">
        <v>144</v>
      </c>
      <c r="AU803" s="153" t="s">
        <v>81</v>
      </c>
      <c r="AV803" s="13" t="s">
        <v>81</v>
      </c>
      <c r="AW803" s="13" t="s">
        <v>4</v>
      </c>
      <c r="AX803" s="13" t="s">
        <v>79</v>
      </c>
      <c r="AY803" s="153" t="s">
        <v>133</v>
      </c>
    </row>
    <row r="804" spans="2:65" s="1" customFormat="1" ht="24.2" customHeight="1" x14ac:dyDescent="0.2">
      <c r="B804" s="33"/>
      <c r="C804" s="173" t="s">
        <v>867</v>
      </c>
      <c r="D804" s="173" t="s">
        <v>265</v>
      </c>
      <c r="E804" s="174" t="s">
        <v>868</v>
      </c>
      <c r="F804" s="175" t="s">
        <v>869</v>
      </c>
      <c r="G804" s="176" t="s">
        <v>152</v>
      </c>
      <c r="H804" s="177">
        <v>511.404</v>
      </c>
      <c r="I804" s="178"/>
      <c r="J804" s="179">
        <f>ROUND(I804*H804,2)</f>
        <v>0</v>
      </c>
      <c r="K804" s="175" t="s">
        <v>139</v>
      </c>
      <c r="L804" s="180"/>
      <c r="M804" s="181" t="s">
        <v>18</v>
      </c>
      <c r="N804" s="182" t="s">
        <v>42</v>
      </c>
      <c r="P804" s="137">
        <f>O804*H804</f>
        <v>0</v>
      </c>
      <c r="Q804" s="137">
        <v>4.7999999999999996E-3</v>
      </c>
      <c r="R804" s="137">
        <f>Q804*H804</f>
        <v>2.4547391999999997</v>
      </c>
      <c r="S804" s="137">
        <v>0</v>
      </c>
      <c r="T804" s="138">
        <f>S804*H804</f>
        <v>0</v>
      </c>
      <c r="AR804" s="139" t="s">
        <v>446</v>
      </c>
      <c r="AT804" s="139" t="s">
        <v>265</v>
      </c>
      <c r="AU804" s="139" t="s">
        <v>81</v>
      </c>
      <c r="AY804" s="18" t="s">
        <v>133</v>
      </c>
      <c r="BE804" s="140">
        <f>IF(N804="základní",J804,0)</f>
        <v>0</v>
      </c>
      <c r="BF804" s="140">
        <f>IF(N804="snížená",J804,0)</f>
        <v>0</v>
      </c>
      <c r="BG804" s="140">
        <f>IF(N804="zákl. přenesená",J804,0)</f>
        <v>0</v>
      </c>
      <c r="BH804" s="140">
        <f>IF(N804="sníž. přenesená",J804,0)</f>
        <v>0</v>
      </c>
      <c r="BI804" s="140">
        <f>IF(N804="nulová",J804,0)</f>
        <v>0</v>
      </c>
      <c r="BJ804" s="18" t="s">
        <v>79</v>
      </c>
      <c r="BK804" s="140">
        <f>ROUND(I804*H804,2)</f>
        <v>0</v>
      </c>
      <c r="BL804" s="18" t="s">
        <v>285</v>
      </c>
      <c r="BM804" s="139" t="s">
        <v>870</v>
      </c>
    </row>
    <row r="805" spans="2:65" s="13" customFormat="1" ht="11.25" x14ac:dyDescent="0.2">
      <c r="B805" s="152"/>
      <c r="D805" s="146" t="s">
        <v>144</v>
      </c>
      <c r="F805" s="154" t="s">
        <v>866</v>
      </c>
      <c r="H805" s="155">
        <v>511.404</v>
      </c>
      <c r="I805" s="156"/>
      <c r="L805" s="152"/>
      <c r="M805" s="157"/>
      <c r="T805" s="158"/>
      <c r="AT805" s="153" t="s">
        <v>144</v>
      </c>
      <c r="AU805" s="153" t="s">
        <v>81</v>
      </c>
      <c r="AV805" s="13" t="s">
        <v>81</v>
      </c>
      <c r="AW805" s="13" t="s">
        <v>4</v>
      </c>
      <c r="AX805" s="13" t="s">
        <v>79</v>
      </c>
      <c r="AY805" s="153" t="s">
        <v>133</v>
      </c>
    </row>
    <row r="806" spans="2:65" s="1" customFormat="1" ht="44.25" customHeight="1" x14ac:dyDescent="0.2">
      <c r="B806" s="33"/>
      <c r="C806" s="128" t="s">
        <v>871</v>
      </c>
      <c r="D806" s="128" t="s">
        <v>135</v>
      </c>
      <c r="E806" s="129" t="s">
        <v>872</v>
      </c>
      <c r="F806" s="130" t="s">
        <v>873</v>
      </c>
      <c r="G806" s="131" t="s">
        <v>152</v>
      </c>
      <c r="H806" s="132">
        <v>464.91300000000001</v>
      </c>
      <c r="I806" s="133"/>
      <c r="J806" s="134">
        <f>ROUND(I806*H806,2)</f>
        <v>0</v>
      </c>
      <c r="K806" s="130" t="s">
        <v>139</v>
      </c>
      <c r="L806" s="33"/>
      <c r="M806" s="135" t="s">
        <v>18</v>
      </c>
      <c r="N806" s="136" t="s">
        <v>42</v>
      </c>
      <c r="P806" s="137">
        <f>O806*H806</f>
        <v>0</v>
      </c>
      <c r="Q806" s="137">
        <v>1E-4</v>
      </c>
      <c r="R806" s="137">
        <f>Q806*H806</f>
        <v>4.6491300000000006E-2</v>
      </c>
      <c r="S806" s="137">
        <v>0</v>
      </c>
      <c r="T806" s="138">
        <f>S806*H806</f>
        <v>0</v>
      </c>
      <c r="AR806" s="139" t="s">
        <v>285</v>
      </c>
      <c r="AT806" s="139" t="s">
        <v>135</v>
      </c>
      <c r="AU806" s="139" t="s">
        <v>81</v>
      </c>
      <c r="AY806" s="18" t="s">
        <v>133</v>
      </c>
      <c r="BE806" s="140">
        <f>IF(N806="základní",J806,0)</f>
        <v>0</v>
      </c>
      <c r="BF806" s="140">
        <f>IF(N806="snížená",J806,0)</f>
        <v>0</v>
      </c>
      <c r="BG806" s="140">
        <f>IF(N806="zákl. přenesená",J806,0)</f>
        <v>0</v>
      </c>
      <c r="BH806" s="140">
        <f>IF(N806="sníž. přenesená",J806,0)</f>
        <v>0</v>
      </c>
      <c r="BI806" s="140">
        <f>IF(N806="nulová",J806,0)</f>
        <v>0</v>
      </c>
      <c r="BJ806" s="18" t="s">
        <v>79</v>
      </c>
      <c r="BK806" s="140">
        <f>ROUND(I806*H806,2)</f>
        <v>0</v>
      </c>
      <c r="BL806" s="18" t="s">
        <v>285</v>
      </c>
      <c r="BM806" s="139" t="s">
        <v>874</v>
      </c>
    </row>
    <row r="807" spans="2:65" s="1" customFormat="1" ht="11.25" x14ac:dyDescent="0.2">
      <c r="B807" s="33"/>
      <c r="D807" s="141" t="s">
        <v>142</v>
      </c>
      <c r="F807" s="142" t="s">
        <v>875</v>
      </c>
      <c r="I807" s="143"/>
      <c r="L807" s="33"/>
      <c r="M807" s="144"/>
      <c r="T807" s="54"/>
      <c r="AT807" s="18" t="s">
        <v>142</v>
      </c>
      <c r="AU807" s="18" t="s">
        <v>81</v>
      </c>
    </row>
    <row r="808" spans="2:65" s="13" customFormat="1" ht="11.25" x14ac:dyDescent="0.2">
      <c r="B808" s="152"/>
      <c r="D808" s="146" t="s">
        <v>144</v>
      </c>
      <c r="E808" s="153" t="s">
        <v>18</v>
      </c>
      <c r="F808" s="154" t="s">
        <v>861</v>
      </c>
      <c r="H808" s="155">
        <v>464.91300000000001</v>
      </c>
      <c r="I808" s="156"/>
      <c r="L808" s="152"/>
      <c r="M808" s="157"/>
      <c r="T808" s="158"/>
      <c r="AT808" s="153" t="s">
        <v>144</v>
      </c>
      <c r="AU808" s="153" t="s">
        <v>81</v>
      </c>
      <c r="AV808" s="13" t="s">
        <v>81</v>
      </c>
      <c r="AW808" s="13" t="s">
        <v>32</v>
      </c>
      <c r="AX808" s="13" t="s">
        <v>71</v>
      </c>
      <c r="AY808" s="153" t="s">
        <v>133</v>
      </c>
    </row>
    <row r="809" spans="2:65" s="14" customFormat="1" ht="11.25" x14ac:dyDescent="0.2">
      <c r="B809" s="159"/>
      <c r="D809" s="146" t="s">
        <v>144</v>
      </c>
      <c r="E809" s="160" t="s">
        <v>18</v>
      </c>
      <c r="F809" s="161" t="s">
        <v>147</v>
      </c>
      <c r="H809" s="162">
        <v>464.91300000000001</v>
      </c>
      <c r="I809" s="163"/>
      <c r="L809" s="159"/>
      <c r="M809" s="164"/>
      <c r="T809" s="165"/>
      <c r="AT809" s="160" t="s">
        <v>144</v>
      </c>
      <c r="AU809" s="160" t="s">
        <v>81</v>
      </c>
      <c r="AV809" s="14" t="s">
        <v>140</v>
      </c>
      <c r="AW809" s="14" t="s">
        <v>32</v>
      </c>
      <c r="AX809" s="14" t="s">
        <v>79</v>
      </c>
      <c r="AY809" s="160" t="s">
        <v>133</v>
      </c>
    </row>
    <row r="810" spans="2:65" s="1" customFormat="1" ht="44.25" customHeight="1" x14ac:dyDescent="0.2">
      <c r="B810" s="33"/>
      <c r="C810" s="128" t="s">
        <v>876</v>
      </c>
      <c r="D810" s="128" t="s">
        <v>135</v>
      </c>
      <c r="E810" s="129" t="s">
        <v>877</v>
      </c>
      <c r="F810" s="130" t="s">
        <v>878</v>
      </c>
      <c r="G810" s="131" t="s">
        <v>834</v>
      </c>
      <c r="H810" s="183"/>
      <c r="I810" s="133"/>
      <c r="J810" s="134">
        <f>ROUND(I810*H810,2)</f>
        <v>0</v>
      </c>
      <c r="K810" s="130" t="s">
        <v>139</v>
      </c>
      <c r="L810" s="33"/>
      <c r="M810" s="135" t="s">
        <v>18</v>
      </c>
      <c r="N810" s="136" t="s">
        <v>42</v>
      </c>
      <c r="P810" s="137">
        <f>O810*H810</f>
        <v>0</v>
      </c>
      <c r="Q810" s="137">
        <v>0</v>
      </c>
      <c r="R810" s="137">
        <f>Q810*H810</f>
        <v>0</v>
      </c>
      <c r="S810" s="137">
        <v>0</v>
      </c>
      <c r="T810" s="138">
        <f>S810*H810</f>
        <v>0</v>
      </c>
      <c r="AR810" s="139" t="s">
        <v>285</v>
      </c>
      <c r="AT810" s="139" t="s">
        <v>135</v>
      </c>
      <c r="AU810" s="139" t="s">
        <v>81</v>
      </c>
      <c r="AY810" s="18" t="s">
        <v>133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8" t="s">
        <v>79</v>
      </c>
      <c r="BK810" s="140">
        <f>ROUND(I810*H810,2)</f>
        <v>0</v>
      </c>
      <c r="BL810" s="18" t="s">
        <v>285</v>
      </c>
      <c r="BM810" s="139" t="s">
        <v>879</v>
      </c>
    </row>
    <row r="811" spans="2:65" s="1" customFormat="1" ht="11.25" x14ac:dyDescent="0.2">
      <c r="B811" s="33"/>
      <c r="D811" s="141" t="s">
        <v>142</v>
      </c>
      <c r="F811" s="142" t="s">
        <v>880</v>
      </c>
      <c r="I811" s="143"/>
      <c r="L811" s="33"/>
      <c r="M811" s="144"/>
      <c r="T811" s="54"/>
      <c r="AT811" s="18" t="s">
        <v>142</v>
      </c>
      <c r="AU811" s="18" t="s">
        <v>81</v>
      </c>
    </row>
    <row r="812" spans="2:65" s="1" customFormat="1" ht="49.15" customHeight="1" x14ac:dyDescent="0.2">
      <c r="B812" s="33"/>
      <c r="C812" s="128" t="s">
        <v>881</v>
      </c>
      <c r="D812" s="128" t="s">
        <v>135</v>
      </c>
      <c r="E812" s="129" t="s">
        <v>882</v>
      </c>
      <c r="F812" s="130" t="s">
        <v>883</v>
      </c>
      <c r="G812" s="131" t="s">
        <v>834</v>
      </c>
      <c r="H812" s="183"/>
      <c r="I812" s="133"/>
      <c r="J812" s="134">
        <f>ROUND(I812*H812,2)</f>
        <v>0</v>
      </c>
      <c r="K812" s="130" t="s">
        <v>139</v>
      </c>
      <c r="L812" s="33"/>
      <c r="M812" s="135" t="s">
        <v>18</v>
      </c>
      <c r="N812" s="136" t="s">
        <v>42</v>
      </c>
      <c r="P812" s="137">
        <f>O812*H812</f>
        <v>0</v>
      </c>
      <c r="Q812" s="137">
        <v>0</v>
      </c>
      <c r="R812" s="137">
        <f>Q812*H812</f>
        <v>0</v>
      </c>
      <c r="S812" s="137">
        <v>0</v>
      </c>
      <c r="T812" s="138">
        <f>S812*H812</f>
        <v>0</v>
      </c>
      <c r="AR812" s="139" t="s">
        <v>285</v>
      </c>
      <c r="AT812" s="139" t="s">
        <v>135</v>
      </c>
      <c r="AU812" s="139" t="s">
        <v>81</v>
      </c>
      <c r="AY812" s="18" t="s">
        <v>133</v>
      </c>
      <c r="BE812" s="140">
        <f>IF(N812="základní",J812,0)</f>
        <v>0</v>
      </c>
      <c r="BF812" s="140">
        <f>IF(N812="snížená",J812,0)</f>
        <v>0</v>
      </c>
      <c r="BG812" s="140">
        <f>IF(N812="zákl. přenesená",J812,0)</f>
        <v>0</v>
      </c>
      <c r="BH812" s="140">
        <f>IF(N812="sníž. přenesená",J812,0)</f>
        <v>0</v>
      </c>
      <c r="BI812" s="140">
        <f>IF(N812="nulová",J812,0)</f>
        <v>0</v>
      </c>
      <c r="BJ812" s="18" t="s">
        <v>79</v>
      </c>
      <c r="BK812" s="140">
        <f>ROUND(I812*H812,2)</f>
        <v>0</v>
      </c>
      <c r="BL812" s="18" t="s">
        <v>285</v>
      </c>
      <c r="BM812" s="139" t="s">
        <v>884</v>
      </c>
    </row>
    <row r="813" spans="2:65" s="1" customFormat="1" ht="11.25" x14ac:dyDescent="0.2">
      <c r="B813" s="33"/>
      <c r="D813" s="141" t="s">
        <v>142</v>
      </c>
      <c r="F813" s="142" t="s">
        <v>885</v>
      </c>
      <c r="I813" s="143"/>
      <c r="L813" s="33"/>
      <c r="M813" s="144"/>
      <c r="T813" s="54"/>
      <c r="AT813" s="18" t="s">
        <v>142</v>
      </c>
      <c r="AU813" s="18" t="s">
        <v>81</v>
      </c>
    </row>
    <row r="814" spans="2:65" s="11" customFormat="1" ht="22.9" customHeight="1" x14ac:dyDescent="0.2">
      <c r="B814" s="116"/>
      <c r="D814" s="117" t="s">
        <v>70</v>
      </c>
      <c r="E814" s="126" t="s">
        <v>886</v>
      </c>
      <c r="F814" s="126" t="s">
        <v>887</v>
      </c>
      <c r="I814" s="119"/>
      <c r="J814" s="127">
        <f>BK814</f>
        <v>0</v>
      </c>
      <c r="L814" s="116"/>
      <c r="M814" s="121"/>
      <c r="P814" s="122">
        <f>SUM(P815:P829)</f>
        <v>0</v>
      </c>
      <c r="R814" s="122">
        <f>SUM(R815:R829)</f>
        <v>1.116E-2</v>
      </c>
      <c r="T814" s="123">
        <f>SUM(T815:T829)</f>
        <v>9.2280000000000001E-2</v>
      </c>
      <c r="AR814" s="117" t="s">
        <v>81</v>
      </c>
      <c r="AT814" s="124" t="s">
        <v>70</v>
      </c>
      <c r="AU814" s="124" t="s">
        <v>79</v>
      </c>
      <c r="AY814" s="117" t="s">
        <v>133</v>
      </c>
      <c r="BK814" s="125">
        <f>SUM(BK815:BK829)</f>
        <v>0</v>
      </c>
    </row>
    <row r="815" spans="2:65" s="1" customFormat="1" ht="24.2" customHeight="1" x14ac:dyDescent="0.2">
      <c r="B815" s="33"/>
      <c r="C815" s="128" t="s">
        <v>888</v>
      </c>
      <c r="D815" s="128" t="s">
        <v>135</v>
      </c>
      <c r="E815" s="129" t="s">
        <v>889</v>
      </c>
      <c r="F815" s="130" t="s">
        <v>890</v>
      </c>
      <c r="G815" s="131" t="s">
        <v>188</v>
      </c>
      <c r="H815" s="132">
        <v>4</v>
      </c>
      <c r="I815" s="133"/>
      <c r="J815" s="134">
        <f>ROUND(I815*H815,2)</f>
        <v>0</v>
      </c>
      <c r="K815" s="130" t="s">
        <v>139</v>
      </c>
      <c r="L815" s="33"/>
      <c r="M815" s="135" t="s">
        <v>18</v>
      </c>
      <c r="N815" s="136" t="s">
        <v>42</v>
      </c>
      <c r="P815" s="137">
        <f>O815*H815</f>
        <v>0</v>
      </c>
      <c r="Q815" s="137">
        <v>0</v>
      </c>
      <c r="R815" s="137">
        <f>Q815*H815</f>
        <v>0</v>
      </c>
      <c r="S815" s="137">
        <v>2.307E-2</v>
      </c>
      <c r="T815" s="138">
        <f>S815*H815</f>
        <v>9.2280000000000001E-2</v>
      </c>
      <c r="AR815" s="139" t="s">
        <v>285</v>
      </c>
      <c r="AT815" s="139" t="s">
        <v>135</v>
      </c>
      <c r="AU815" s="139" t="s">
        <v>81</v>
      </c>
      <c r="AY815" s="18" t="s">
        <v>133</v>
      </c>
      <c r="BE815" s="140">
        <f>IF(N815="základní",J815,0)</f>
        <v>0</v>
      </c>
      <c r="BF815" s="140">
        <f>IF(N815="snížená",J815,0)</f>
        <v>0</v>
      </c>
      <c r="BG815" s="140">
        <f>IF(N815="zákl. přenesená",J815,0)</f>
        <v>0</v>
      </c>
      <c r="BH815" s="140">
        <f>IF(N815="sníž. přenesená",J815,0)</f>
        <v>0</v>
      </c>
      <c r="BI815" s="140">
        <f>IF(N815="nulová",J815,0)</f>
        <v>0</v>
      </c>
      <c r="BJ815" s="18" t="s">
        <v>79</v>
      </c>
      <c r="BK815" s="140">
        <f>ROUND(I815*H815,2)</f>
        <v>0</v>
      </c>
      <c r="BL815" s="18" t="s">
        <v>285</v>
      </c>
      <c r="BM815" s="139" t="s">
        <v>891</v>
      </c>
    </row>
    <row r="816" spans="2:65" s="1" customFormat="1" ht="11.25" x14ac:dyDescent="0.2">
      <c r="B816" s="33"/>
      <c r="D816" s="141" t="s">
        <v>142</v>
      </c>
      <c r="F816" s="142" t="s">
        <v>892</v>
      </c>
      <c r="I816" s="143"/>
      <c r="L816" s="33"/>
      <c r="M816" s="144"/>
      <c r="T816" s="54"/>
      <c r="AT816" s="18" t="s">
        <v>142</v>
      </c>
      <c r="AU816" s="18" t="s">
        <v>81</v>
      </c>
    </row>
    <row r="817" spans="2:65" s="12" customFormat="1" ht="11.25" x14ac:dyDescent="0.2">
      <c r="B817" s="145"/>
      <c r="D817" s="146" t="s">
        <v>144</v>
      </c>
      <c r="E817" s="147" t="s">
        <v>18</v>
      </c>
      <c r="F817" s="148" t="s">
        <v>855</v>
      </c>
      <c r="H817" s="147" t="s">
        <v>18</v>
      </c>
      <c r="I817" s="149"/>
      <c r="L817" s="145"/>
      <c r="M817" s="150"/>
      <c r="T817" s="151"/>
      <c r="AT817" s="147" t="s">
        <v>144</v>
      </c>
      <c r="AU817" s="147" t="s">
        <v>81</v>
      </c>
      <c r="AV817" s="12" t="s">
        <v>79</v>
      </c>
      <c r="AW817" s="12" t="s">
        <v>32</v>
      </c>
      <c r="AX817" s="12" t="s">
        <v>71</v>
      </c>
      <c r="AY817" s="147" t="s">
        <v>133</v>
      </c>
    </row>
    <row r="818" spans="2:65" s="13" customFormat="1" ht="11.25" x14ac:dyDescent="0.2">
      <c r="B818" s="152"/>
      <c r="D818" s="146" t="s">
        <v>144</v>
      </c>
      <c r="E818" s="153" t="s">
        <v>18</v>
      </c>
      <c r="F818" s="154" t="s">
        <v>140</v>
      </c>
      <c r="H818" s="155">
        <v>4</v>
      </c>
      <c r="I818" s="156"/>
      <c r="L818" s="152"/>
      <c r="M818" s="157"/>
      <c r="T818" s="158"/>
      <c r="AT818" s="153" t="s">
        <v>144</v>
      </c>
      <c r="AU818" s="153" t="s">
        <v>81</v>
      </c>
      <c r="AV818" s="13" t="s">
        <v>81</v>
      </c>
      <c r="AW818" s="13" t="s">
        <v>32</v>
      </c>
      <c r="AX818" s="13" t="s">
        <v>71</v>
      </c>
      <c r="AY818" s="153" t="s">
        <v>133</v>
      </c>
    </row>
    <row r="819" spans="2:65" s="14" customFormat="1" ht="11.25" x14ac:dyDescent="0.2">
      <c r="B819" s="159"/>
      <c r="D819" s="146" t="s">
        <v>144</v>
      </c>
      <c r="E819" s="160" t="s">
        <v>18</v>
      </c>
      <c r="F819" s="161" t="s">
        <v>147</v>
      </c>
      <c r="H819" s="162">
        <v>4</v>
      </c>
      <c r="I819" s="163"/>
      <c r="L819" s="159"/>
      <c r="M819" s="164"/>
      <c r="T819" s="165"/>
      <c r="AT819" s="160" t="s">
        <v>144</v>
      </c>
      <c r="AU819" s="160" t="s">
        <v>81</v>
      </c>
      <c r="AV819" s="14" t="s">
        <v>140</v>
      </c>
      <c r="AW819" s="14" t="s">
        <v>32</v>
      </c>
      <c r="AX819" s="14" t="s">
        <v>79</v>
      </c>
      <c r="AY819" s="160" t="s">
        <v>133</v>
      </c>
    </row>
    <row r="820" spans="2:65" s="1" customFormat="1" ht="24.2" customHeight="1" x14ac:dyDescent="0.2">
      <c r="B820" s="33"/>
      <c r="C820" s="128" t="s">
        <v>893</v>
      </c>
      <c r="D820" s="128" t="s">
        <v>135</v>
      </c>
      <c r="E820" s="129" t="s">
        <v>894</v>
      </c>
      <c r="F820" s="130" t="s">
        <v>895</v>
      </c>
      <c r="G820" s="131" t="s">
        <v>188</v>
      </c>
      <c r="H820" s="132">
        <v>4</v>
      </c>
      <c r="I820" s="133"/>
      <c r="J820" s="134">
        <f>ROUND(I820*H820,2)</f>
        <v>0</v>
      </c>
      <c r="K820" s="130" t="s">
        <v>139</v>
      </c>
      <c r="L820" s="33"/>
      <c r="M820" s="135" t="s">
        <v>18</v>
      </c>
      <c r="N820" s="136" t="s">
        <v>42</v>
      </c>
      <c r="P820" s="137">
        <f>O820*H820</f>
        <v>0</v>
      </c>
      <c r="Q820" s="137">
        <v>1.15E-3</v>
      </c>
      <c r="R820" s="137">
        <f>Q820*H820</f>
        <v>4.5999999999999999E-3</v>
      </c>
      <c r="S820" s="137">
        <v>0</v>
      </c>
      <c r="T820" s="138">
        <f>S820*H820</f>
        <v>0</v>
      </c>
      <c r="AR820" s="139" t="s">
        <v>285</v>
      </c>
      <c r="AT820" s="139" t="s">
        <v>135</v>
      </c>
      <c r="AU820" s="139" t="s">
        <v>81</v>
      </c>
      <c r="AY820" s="18" t="s">
        <v>133</v>
      </c>
      <c r="BE820" s="140">
        <f>IF(N820="základní",J820,0)</f>
        <v>0</v>
      </c>
      <c r="BF820" s="140">
        <f>IF(N820="snížená",J820,0)</f>
        <v>0</v>
      </c>
      <c r="BG820" s="140">
        <f>IF(N820="zákl. přenesená",J820,0)</f>
        <v>0</v>
      </c>
      <c r="BH820" s="140">
        <f>IF(N820="sníž. přenesená",J820,0)</f>
        <v>0</v>
      </c>
      <c r="BI820" s="140">
        <f>IF(N820="nulová",J820,0)</f>
        <v>0</v>
      </c>
      <c r="BJ820" s="18" t="s">
        <v>79</v>
      </c>
      <c r="BK820" s="140">
        <f>ROUND(I820*H820,2)</f>
        <v>0</v>
      </c>
      <c r="BL820" s="18" t="s">
        <v>285</v>
      </c>
      <c r="BM820" s="139" t="s">
        <v>896</v>
      </c>
    </row>
    <row r="821" spans="2:65" s="1" customFormat="1" ht="11.25" x14ac:dyDescent="0.2">
      <c r="B821" s="33"/>
      <c r="D821" s="141" t="s">
        <v>142</v>
      </c>
      <c r="F821" s="142" t="s">
        <v>897</v>
      </c>
      <c r="I821" s="143"/>
      <c r="L821" s="33"/>
      <c r="M821" s="144"/>
      <c r="T821" s="54"/>
      <c r="AT821" s="18" t="s">
        <v>142</v>
      </c>
      <c r="AU821" s="18" t="s">
        <v>81</v>
      </c>
    </row>
    <row r="822" spans="2:65" s="12" customFormat="1" ht="11.25" x14ac:dyDescent="0.2">
      <c r="B822" s="145"/>
      <c r="D822" s="146" t="s">
        <v>144</v>
      </c>
      <c r="E822" s="147" t="s">
        <v>18</v>
      </c>
      <c r="F822" s="148" t="s">
        <v>898</v>
      </c>
      <c r="H822" s="147" t="s">
        <v>18</v>
      </c>
      <c r="I822" s="149"/>
      <c r="L822" s="145"/>
      <c r="M822" s="150"/>
      <c r="T822" s="151"/>
      <c r="AT822" s="147" t="s">
        <v>144</v>
      </c>
      <c r="AU822" s="147" t="s">
        <v>81</v>
      </c>
      <c r="AV822" s="12" t="s">
        <v>79</v>
      </c>
      <c r="AW822" s="12" t="s">
        <v>32</v>
      </c>
      <c r="AX822" s="12" t="s">
        <v>71</v>
      </c>
      <c r="AY822" s="147" t="s">
        <v>133</v>
      </c>
    </row>
    <row r="823" spans="2:65" s="13" customFormat="1" ht="11.25" x14ac:dyDescent="0.2">
      <c r="B823" s="152"/>
      <c r="D823" s="146" t="s">
        <v>144</v>
      </c>
      <c r="E823" s="153" t="s">
        <v>18</v>
      </c>
      <c r="F823" s="154" t="s">
        <v>140</v>
      </c>
      <c r="H823" s="155">
        <v>4</v>
      </c>
      <c r="I823" s="156"/>
      <c r="L823" s="152"/>
      <c r="M823" s="157"/>
      <c r="T823" s="158"/>
      <c r="AT823" s="153" t="s">
        <v>144</v>
      </c>
      <c r="AU823" s="153" t="s">
        <v>81</v>
      </c>
      <c r="AV823" s="13" t="s">
        <v>81</v>
      </c>
      <c r="AW823" s="13" t="s">
        <v>32</v>
      </c>
      <c r="AX823" s="13" t="s">
        <v>71</v>
      </c>
      <c r="AY823" s="153" t="s">
        <v>133</v>
      </c>
    </row>
    <row r="824" spans="2:65" s="14" customFormat="1" ht="11.25" x14ac:dyDescent="0.2">
      <c r="B824" s="159"/>
      <c r="D824" s="146" t="s">
        <v>144</v>
      </c>
      <c r="E824" s="160" t="s">
        <v>18</v>
      </c>
      <c r="F824" s="161" t="s">
        <v>147</v>
      </c>
      <c r="H824" s="162">
        <v>4</v>
      </c>
      <c r="I824" s="163"/>
      <c r="L824" s="159"/>
      <c r="M824" s="164"/>
      <c r="T824" s="165"/>
      <c r="AT824" s="160" t="s">
        <v>144</v>
      </c>
      <c r="AU824" s="160" t="s">
        <v>81</v>
      </c>
      <c r="AV824" s="14" t="s">
        <v>140</v>
      </c>
      <c r="AW824" s="14" t="s">
        <v>32</v>
      </c>
      <c r="AX824" s="14" t="s">
        <v>79</v>
      </c>
      <c r="AY824" s="160" t="s">
        <v>133</v>
      </c>
    </row>
    <row r="825" spans="2:65" s="1" customFormat="1" ht="33" customHeight="1" x14ac:dyDescent="0.2">
      <c r="B825" s="33"/>
      <c r="C825" s="173" t="s">
        <v>899</v>
      </c>
      <c r="D825" s="173" t="s">
        <v>265</v>
      </c>
      <c r="E825" s="174" t="s">
        <v>900</v>
      </c>
      <c r="F825" s="175" t="s">
        <v>901</v>
      </c>
      <c r="G825" s="176" t="s">
        <v>188</v>
      </c>
      <c r="H825" s="177">
        <v>4</v>
      </c>
      <c r="I825" s="178"/>
      <c r="J825" s="179">
        <f>ROUND(I825*H825,2)</f>
        <v>0</v>
      </c>
      <c r="K825" s="175" t="s">
        <v>139</v>
      </c>
      <c r="L825" s="180"/>
      <c r="M825" s="181" t="s">
        <v>18</v>
      </c>
      <c r="N825" s="182" t="s">
        <v>42</v>
      </c>
      <c r="P825" s="137">
        <f>O825*H825</f>
        <v>0</v>
      </c>
      <c r="Q825" s="137">
        <v>1.64E-3</v>
      </c>
      <c r="R825" s="137">
        <f>Q825*H825</f>
        <v>6.5599999999999999E-3</v>
      </c>
      <c r="S825" s="137">
        <v>0</v>
      </c>
      <c r="T825" s="138">
        <f>S825*H825</f>
        <v>0</v>
      </c>
      <c r="AR825" s="139" t="s">
        <v>446</v>
      </c>
      <c r="AT825" s="139" t="s">
        <v>265</v>
      </c>
      <c r="AU825" s="139" t="s">
        <v>81</v>
      </c>
      <c r="AY825" s="18" t="s">
        <v>133</v>
      </c>
      <c r="BE825" s="140">
        <f>IF(N825="základní",J825,0)</f>
        <v>0</v>
      </c>
      <c r="BF825" s="140">
        <f>IF(N825="snížená",J825,0)</f>
        <v>0</v>
      </c>
      <c r="BG825" s="140">
        <f>IF(N825="zákl. přenesená",J825,0)</f>
        <v>0</v>
      </c>
      <c r="BH825" s="140">
        <f>IF(N825="sníž. přenesená",J825,0)</f>
        <v>0</v>
      </c>
      <c r="BI825" s="140">
        <f>IF(N825="nulová",J825,0)</f>
        <v>0</v>
      </c>
      <c r="BJ825" s="18" t="s">
        <v>79</v>
      </c>
      <c r="BK825" s="140">
        <f>ROUND(I825*H825,2)</f>
        <v>0</v>
      </c>
      <c r="BL825" s="18" t="s">
        <v>285</v>
      </c>
      <c r="BM825" s="139" t="s">
        <v>902</v>
      </c>
    </row>
    <row r="826" spans="2:65" s="1" customFormat="1" ht="44.25" customHeight="1" x14ac:dyDescent="0.2">
      <c r="B826" s="33"/>
      <c r="C826" s="128" t="s">
        <v>903</v>
      </c>
      <c r="D826" s="128" t="s">
        <v>135</v>
      </c>
      <c r="E826" s="129" t="s">
        <v>904</v>
      </c>
      <c r="F826" s="130" t="s">
        <v>905</v>
      </c>
      <c r="G826" s="131" t="s">
        <v>834</v>
      </c>
      <c r="H826" s="183"/>
      <c r="I826" s="133"/>
      <c r="J826" s="134">
        <f>ROUND(I826*H826,2)</f>
        <v>0</v>
      </c>
      <c r="K826" s="130" t="s">
        <v>139</v>
      </c>
      <c r="L826" s="33"/>
      <c r="M826" s="135" t="s">
        <v>18</v>
      </c>
      <c r="N826" s="136" t="s">
        <v>42</v>
      </c>
      <c r="P826" s="137">
        <f>O826*H826</f>
        <v>0</v>
      </c>
      <c r="Q826" s="137">
        <v>0</v>
      </c>
      <c r="R826" s="137">
        <f>Q826*H826</f>
        <v>0</v>
      </c>
      <c r="S826" s="137">
        <v>0</v>
      </c>
      <c r="T826" s="138">
        <f>S826*H826</f>
        <v>0</v>
      </c>
      <c r="AR826" s="139" t="s">
        <v>285</v>
      </c>
      <c r="AT826" s="139" t="s">
        <v>135</v>
      </c>
      <c r="AU826" s="139" t="s">
        <v>81</v>
      </c>
      <c r="AY826" s="18" t="s">
        <v>133</v>
      </c>
      <c r="BE826" s="140">
        <f>IF(N826="základní",J826,0)</f>
        <v>0</v>
      </c>
      <c r="BF826" s="140">
        <f>IF(N826="snížená",J826,0)</f>
        <v>0</v>
      </c>
      <c r="BG826" s="140">
        <f>IF(N826="zákl. přenesená",J826,0)</f>
        <v>0</v>
      </c>
      <c r="BH826" s="140">
        <f>IF(N826="sníž. přenesená",J826,0)</f>
        <v>0</v>
      </c>
      <c r="BI826" s="140">
        <f>IF(N826="nulová",J826,0)</f>
        <v>0</v>
      </c>
      <c r="BJ826" s="18" t="s">
        <v>79</v>
      </c>
      <c r="BK826" s="140">
        <f>ROUND(I826*H826,2)</f>
        <v>0</v>
      </c>
      <c r="BL826" s="18" t="s">
        <v>285</v>
      </c>
      <c r="BM826" s="139" t="s">
        <v>906</v>
      </c>
    </row>
    <row r="827" spans="2:65" s="1" customFormat="1" ht="11.25" x14ac:dyDescent="0.2">
      <c r="B827" s="33"/>
      <c r="D827" s="141" t="s">
        <v>142</v>
      </c>
      <c r="F827" s="142" t="s">
        <v>907</v>
      </c>
      <c r="I827" s="143"/>
      <c r="L827" s="33"/>
      <c r="M827" s="144"/>
      <c r="T827" s="54"/>
      <c r="AT827" s="18" t="s">
        <v>142</v>
      </c>
      <c r="AU827" s="18" t="s">
        <v>81</v>
      </c>
    </row>
    <row r="828" spans="2:65" s="1" customFormat="1" ht="49.15" customHeight="1" x14ac:dyDescent="0.2">
      <c r="B828" s="33"/>
      <c r="C828" s="128" t="s">
        <v>908</v>
      </c>
      <c r="D828" s="128" t="s">
        <v>135</v>
      </c>
      <c r="E828" s="129" t="s">
        <v>909</v>
      </c>
      <c r="F828" s="130" t="s">
        <v>910</v>
      </c>
      <c r="G828" s="131" t="s">
        <v>834</v>
      </c>
      <c r="H828" s="183"/>
      <c r="I828" s="133"/>
      <c r="J828" s="134">
        <f>ROUND(I828*H828,2)</f>
        <v>0</v>
      </c>
      <c r="K828" s="130" t="s">
        <v>139</v>
      </c>
      <c r="L828" s="33"/>
      <c r="M828" s="135" t="s">
        <v>18</v>
      </c>
      <c r="N828" s="136" t="s">
        <v>42</v>
      </c>
      <c r="P828" s="137">
        <f>O828*H828</f>
        <v>0</v>
      </c>
      <c r="Q828" s="137">
        <v>0</v>
      </c>
      <c r="R828" s="137">
        <f>Q828*H828</f>
        <v>0</v>
      </c>
      <c r="S828" s="137">
        <v>0</v>
      </c>
      <c r="T828" s="138">
        <f>S828*H828</f>
        <v>0</v>
      </c>
      <c r="AR828" s="139" t="s">
        <v>285</v>
      </c>
      <c r="AT828" s="139" t="s">
        <v>135</v>
      </c>
      <c r="AU828" s="139" t="s">
        <v>81</v>
      </c>
      <c r="AY828" s="18" t="s">
        <v>133</v>
      </c>
      <c r="BE828" s="140">
        <f>IF(N828="základní",J828,0)</f>
        <v>0</v>
      </c>
      <c r="BF828" s="140">
        <f>IF(N828="snížená",J828,0)</f>
        <v>0</v>
      </c>
      <c r="BG828" s="140">
        <f>IF(N828="zákl. přenesená",J828,0)</f>
        <v>0</v>
      </c>
      <c r="BH828" s="140">
        <f>IF(N828="sníž. přenesená",J828,0)</f>
        <v>0</v>
      </c>
      <c r="BI828" s="140">
        <f>IF(N828="nulová",J828,0)</f>
        <v>0</v>
      </c>
      <c r="BJ828" s="18" t="s">
        <v>79</v>
      </c>
      <c r="BK828" s="140">
        <f>ROUND(I828*H828,2)</f>
        <v>0</v>
      </c>
      <c r="BL828" s="18" t="s">
        <v>285</v>
      </c>
      <c r="BM828" s="139" t="s">
        <v>911</v>
      </c>
    </row>
    <row r="829" spans="2:65" s="1" customFormat="1" ht="11.25" x14ac:dyDescent="0.2">
      <c r="B829" s="33"/>
      <c r="D829" s="141" t="s">
        <v>142</v>
      </c>
      <c r="F829" s="142" t="s">
        <v>912</v>
      </c>
      <c r="I829" s="143"/>
      <c r="L829" s="33"/>
      <c r="M829" s="144"/>
      <c r="T829" s="54"/>
      <c r="AT829" s="18" t="s">
        <v>142</v>
      </c>
      <c r="AU829" s="18" t="s">
        <v>81</v>
      </c>
    </row>
    <row r="830" spans="2:65" s="11" customFormat="1" ht="22.9" customHeight="1" x14ac:dyDescent="0.2">
      <c r="B830" s="116"/>
      <c r="D830" s="117" t="s">
        <v>70</v>
      </c>
      <c r="E830" s="126" t="s">
        <v>913</v>
      </c>
      <c r="F830" s="126" t="s">
        <v>914</v>
      </c>
      <c r="I830" s="119"/>
      <c r="J830" s="127">
        <f>BK830</f>
        <v>0</v>
      </c>
      <c r="L830" s="116"/>
      <c r="M830" s="121"/>
      <c r="P830" s="122">
        <f>SUM(P831:P851)</f>
        <v>0</v>
      </c>
      <c r="R830" s="122">
        <f>SUM(R831:R851)</f>
        <v>3.8324326500000003</v>
      </c>
      <c r="T830" s="123">
        <f>SUM(T831:T851)</f>
        <v>0</v>
      </c>
      <c r="AR830" s="117" t="s">
        <v>81</v>
      </c>
      <c r="AT830" s="124" t="s">
        <v>70</v>
      </c>
      <c r="AU830" s="124" t="s">
        <v>79</v>
      </c>
      <c r="AY830" s="117" t="s">
        <v>133</v>
      </c>
      <c r="BK830" s="125">
        <f>SUM(BK831:BK851)</f>
        <v>0</v>
      </c>
    </row>
    <row r="831" spans="2:65" s="1" customFormat="1" ht="24.2" customHeight="1" x14ac:dyDescent="0.2">
      <c r="B831" s="33"/>
      <c r="C831" s="128" t="s">
        <v>915</v>
      </c>
      <c r="D831" s="128" t="s">
        <v>135</v>
      </c>
      <c r="E831" s="129" t="s">
        <v>916</v>
      </c>
      <c r="F831" s="130" t="s">
        <v>917</v>
      </c>
      <c r="G831" s="131" t="s">
        <v>152</v>
      </c>
      <c r="H831" s="132">
        <v>41.499000000000002</v>
      </c>
      <c r="I831" s="133"/>
      <c r="J831" s="134">
        <f>ROUND(I831*H831,2)</f>
        <v>0</v>
      </c>
      <c r="K831" s="130" t="s">
        <v>139</v>
      </c>
      <c r="L831" s="33"/>
      <c r="M831" s="135" t="s">
        <v>18</v>
      </c>
      <c r="N831" s="136" t="s">
        <v>42</v>
      </c>
      <c r="P831" s="137">
        <f>O831*H831</f>
        <v>0</v>
      </c>
      <c r="Q831" s="137">
        <v>9.2350000000000002E-2</v>
      </c>
      <c r="R831" s="137">
        <f>Q831*H831</f>
        <v>3.8324326500000003</v>
      </c>
      <c r="S831" s="137">
        <v>0</v>
      </c>
      <c r="T831" s="138">
        <f>S831*H831</f>
        <v>0</v>
      </c>
      <c r="AR831" s="139" t="s">
        <v>285</v>
      </c>
      <c r="AT831" s="139" t="s">
        <v>135</v>
      </c>
      <c r="AU831" s="139" t="s">
        <v>81</v>
      </c>
      <c r="AY831" s="18" t="s">
        <v>133</v>
      </c>
      <c r="BE831" s="140">
        <f>IF(N831="základní",J831,0)</f>
        <v>0</v>
      </c>
      <c r="BF831" s="140">
        <f>IF(N831="snížená",J831,0)</f>
        <v>0</v>
      </c>
      <c r="BG831" s="140">
        <f>IF(N831="zákl. přenesená",J831,0)</f>
        <v>0</v>
      </c>
      <c r="BH831" s="140">
        <f>IF(N831="sníž. přenesená",J831,0)</f>
        <v>0</v>
      </c>
      <c r="BI831" s="140">
        <f>IF(N831="nulová",J831,0)</f>
        <v>0</v>
      </c>
      <c r="BJ831" s="18" t="s">
        <v>79</v>
      </c>
      <c r="BK831" s="140">
        <f>ROUND(I831*H831,2)</f>
        <v>0</v>
      </c>
      <c r="BL831" s="18" t="s">
        <v>285</v>
      </c>
      <c r="BM831" s="139" t="s">
        <v>918</v>
      </c>
    </row>
    <row r="832" spans="2:65" s="1" customFormat="1" ht="11.25" x14ac:dyDescent="0.2">
      <c r="B832" s="33"/>
      <c r="D832" s="141" t="s">
        <v>142</v>
      </c>
      <c r="F832" s="142" t="s">
        <v>919</v>
      </c>
      <c r="I832" s="143"/>
      <c r="L832" s="33"/>
      <c r="M832" s="144"/>
      <c r="T832" s="54"/>
      <c r="AT832" s="18" t="s">
        <v>142</v>
      </c>
      <c r="AU832" s="18" t="s">
        <v>81</v>
      </c>
    </row>
    <row r="833" spans="2:65" s="12" customFormat="1" ht="11.25" x14ac:dyDescent="0.2">
      <c r="B833" s="145"/>
      <c r="D833" s="146" t="s">
        <v>144</v>
      </c>
      <c r="E833" s="147" t="s">
        <v>18</v>
      </c>
      <c r="F833" s="148" t="s">
        <v>161</v>
      </c>
      <c r="H833" s="147" t="s">
        <v>18</v>
      </c>
      <c r="I833" s="149"/>
      <c r="L833" s="145"/>
      <c r="M833" s="150"/>
      <c r="T833" s="151"/>
      <c r="AT833" s="147" t="s">
        <v>144</v>
      </c>
      <c r="AU833" s="147" t="s">
        <v>81</v>
      </c>
      <c r="AV833" s="12" t="s">
        <v>79</v>
      </c>
      <c r="AW833" s="12" t="s">
        <v>32</v>
      </c>
      <c r="AX833" s="12" t="s">
        <v>71</v>
      </c>
      <c r="AY833" s="147" t="s">
        <v>133</v>
      </c>
    </row>
    <row r="834" spans="2:65" s="13" customFormat="1" ht="11.25" x14ac:dyDescent="0.2">
      <c r="B834" s="152"/>
      <c r="D834" s="146" t="s">
        <v>144</v>
      </c>
      <c r="E834" s="153" t="s">
        <v>18</v>
      </c>
      <c r="F834" s="154" t="s">
        <v>920</v>
      </c>
      <c r="H834" s="155">
        <v>6.3</v>
      </c>
      <c r="I834" s="156"/>
      <c r="L834" s="152"/>
      <c r="M834" s="157"/>
      <c r="T834" s="158"/>
      <c r="AT834" s="153" t="s">
        <v>144</v>
      </c>
      <c r="AU834" s="153" t="s">
        <v>81</v>
      </c>
      <c r="AV834" s="13" t="s">
        <v>81</v>
      </c>
      <c r="AW834" s="13" t="s">
        <v>32</v>
      </c>
      <c r="AX834" s="13" t="s">
        <v>71</v>
      </c>
      <c r="AY834" s="153" t="s">
        <v>133</v>
      </c>
    </row>
    <row r="835" spans="2:65" s="12" customFormat="1" ht="11.25" x14ac:dyDescent="0.2">
      <c r="B835" s="145"/>
      <c r="D835" s="146" t="s">
        <v>144</v>
      </c>
      <c r="E835" s="147" t="s">
        <v>18</v>
      </c>
      <c r="F835" s="148" t="s">
        <v>163</v>
      </c>
      <c r="H835" s="147" t="s">
        <v>18</v>
      </c>
      <c r="I835" s="149"/>
      <c r="L835" s="145"/>
      <c r="M835" s="150"/>
      <c r="T835" s="151"/>
      <c r="AT835" s="147" t="s">
        <v>144</v>
      </c>
      <c r="AU835" s="147" t="s">
        <v>81</v>
      </c>
      <c r="AV835" s="12" t="s">
        <v>79</v>
      </c>
      <c r="AW835" s="12" t="s">
        <v>32</v>
      </c>
      <c r="AX835" s="12" t="s">
        <v>71</v>
      </c>
      <c r="AY835" s="147" t="s">
        <v>133</v>
      </c>
    </row>
    <row r="836" spans="2:65" s="13" customFormat="1" ht="11.25" x14ac:dyDescent="0.2">
      <c r="B836" s="152"/>
      <c r="D836" s="146" t="s">
        <v>144</v>
      </c>
      <c r="E836" s="153" t="s">
        <v>18</v>
      </c>
      <c r="F836" s="154" t="s">
        <v>921</v>
      </c>
      <c r="H836" s="155">
        <v>10.08</v>
      </c>
      <c r="I836" s="156"/>
      <c r="L836" s="152"/>
      <c r="M836" s="157"/>
      <c r="T836" s="158"/>
      <c r="AT836" s="153" t="s">
        <v>144</v>
      </c>
      <c r="AU836" s="153" t="s">
        <v>81</v>
      </c>
      <c r="AV836" s="13" t="s">
        <v>81</v>
      </c>
      <c r="AW836" s="13" t="s">
        <v>32</v>
      </c>
      <c r="AX836" s="13" t="s">
        <v>71</v>
      </c>
      <c r="AY836" s="153" t="s">
        <v>133</v>
      </c>
    </row>
    <row r="837" spans="2:65" s="12" customFormat="1" ht="11.25" x14ac:dyDescent="0.2">
      <c r="B837" s="145"/>
      <c r="D837" s="146" t="s">
        <v>144</v>
      </c>
      <c r="E837" s="147" t="s">
        <v>18</v>
      </c>
      <c r="F837" s="148" t="s">
        <v>165</v>
      </c>
      <c r="H837" s="147" t="s">
        <v>18</v>
      </c>
      <c r="I837" s="149"/>
      <c r="L837" s="145"/>
      <c r="M837" s="150"/>
      <c r="T837" s="151"/>
      <c r="AT837" s="147" t="s">
        <v>144</v>
      </c>
      <c r="AU837" s="147" t="s">
        <v>81</v>
      </c>
      <c r="AV837" s="12" t="s">
        <v>79</v>
      </c>
      <c r="AW837" s="12" t="s">
        <v>32</v>
      </c>
      <c r="AX837" s="12" t="s">
        <v>71</v>
      </c>
      <c r="AY837" s="147" t="s">
        <v>133</v>
      </c>
    </row>
    <row r="838" spans="2:65" s="13" customFormat="1" ht="11.25" x14ac:dyDescent="0.2">
      <c r="B838" s="152"/>
      <c r="D838" s="146" t="s">
        <v>144</v>
      </c>
      <c r="E838" s="153" t="s">
        <v>18</v>
      </c>
      <c r="F838" s="154" t="s">
        <v>922</v>
      </c>
      <c r="H838" s="155">
        <v>16.32</v>
      </c>
      <c r="I838" s="156"/>
      <c r="L838" s="152"/>
      <c r="M838" s="157"/>
      <c r="T838" s="158"/>
      <c r="AT838" s="153" t="s">
        <v>144</v>
      </c>
      <c r="AU838" s="153" t="s">
        <v>81</v>
      </c>
      <c r="AV838" s="13" t="s">
        <v>81</v>
      </c>
      <c r="AW838" s="13" t="s">
        <v>32</v>
      </c>
      <c r="AX838" s="13" t="s">
        <v>71</v>
      </c>
      <c r="AY838" s="153" t="s">
        <v>133</v>
      </c>
    </row>
    <row r="839" spans="2:65" s="12" customFormat="1" ht="11.25" x14ac:dyDescent="0.2">
      <c r="B839" s="145"/>
      <c r="D839" s="146" t="s">
        <v>144</v>
      </c>
      <c r="E839" s="147" t="s">
        <v>18</v>
      </c>
      <c r="F839" s="148" t="s">
        <v>242</v>
      </c>
      <c r="H839" s="147" t="s">
        <v>18</v>
      </c>
      <c r="I839" s="149"/>
      <c r="L839" s="145"/>
      <c r="M839" s="150"/>
      <c r="T839" s="151"/>
      <c r="AT839" s="147" t="s">
        <v>144</v>
      </c>
      <c r="AU839" s="147" t="s">
        <v>81</v>
      </c>
      <c r="AV839" s="12" t="s">
        <v>79</v>
      </c>
      <c r="AW839" s="12" t="s">
        <v>32</v>
      </c>
      <c r="AX839" s="12" t="s">
        <v>71</v>
      </c>
      <c r="AY839" s="147" t="s">
        <v>133</v>
      </c>
    </row>
    <row r="840" spans="2:65" s="13" customFormat="1" ht="11.25" x14ac:dyDescent="0.2">
      <c r="B840" s="152"/>
      <c r="D840" s="146" t="s">
        <v>144</v>
      </c>
      <c r="E840" s="153" t="s">
        <v>18</v>
      </c>
      <c r="F840" s="154" t="s">
        <v>463</v>
      </c>
      <c r="H840" s="155">
        <v>2.1779999999999999</v>
      </c>
      <c r="I840" s="156"/>
      <c r="L840" s="152"/>
      <c r="M840" s="157"/>
      <c r="T840" s="158"/>
      <c r="AT840" s="153" t="s">
        <v>144</v>
      </c>
      <c r="AU840" s="153" t="s">
        <v>81</v>
      </c>
      <c r="AV840" s="13" t="s">
        <v>81</v>
      </c>
      <c r="AW840" s="13" t="s">
        <v>32</v>
      </c>
      <c r="AX840" s="13" t="s">
        <v>71</v>
      </c>
      <c r="AY840" s="153" t="s">
        <v>133</v>
      </c>
    </row>
    <row r="841" spans="2:65" s="12" customFormat="1" ht="11.25" x14ac:dyDescent="0.2">
      <c r="B841" s="145"/>
      <c r="D841" s="146" t="s">
        <v>144</v>
      </c>
      <c r="E841" s="147" t="s">
        <v>18</v>
      </c>
      <c r="F841" s="148" t="s">
        <v>244</v>
      </c>
      <c r="H841" s="147" t="s">
        <v>18</v>
      </c>
      <c r="I841" s="149"/>
      <c r="L841" s="145"/>
      <c r="M841" s="150"/>
      <c r="T841" s="151"/>
      <c r="AT841" s="147" t="s">
        <v>144</v>
      </c>
      <c r="AU841" s="147" t="s">
        <v>81</v>
      </c>
      <c r="AV841" s="12" t="s">
        <v>79</v>
      </c>
      <c r="AW841" s="12" t="s">
        <v>32</v>
      </c>
      <c r="AX841" s="12" t="s">
        <v>71</v>
      </c>
      <c r="AY841" s="147" t="s">
        <v>133</v>
      </c>
    </row>
    <row r="842" spans="2:65" s="13" customFormat="1" ht="11.25" x14ac:dyDescent="0.2">
      <c r="B842" s="152"/>
      <c r="D842" s="146" t="s">
        <v>144</v>
      </c>
      <c r="E842" s="153" t="s">
        <v>18</v>
      </c>
      <c r="F842" s="154" t="s">
        <v>923</v>
      </c>
      <c r="H842" s="155">
        <v>2.145</v>
      </c>
      <c r="I842" s="156"/>
      <c r="L842" s="152"/>
      <c r="M842" s="157"/>
      <c r="T842" s="158"/>
      <c r="AT842" s="153" t="s">
        <v>144</v>
      </c>
      <c r="AU842" s="153" t="s">
        <v>81</v>
      </c>
      <c r="AV842" s="13" t="s">
        <v>81</v>
      </c>
      <c r="AW842" s="13" t="s">
        <v>32</v>
      </c>
      <c r="AX842" s="13" t="s">
        <v>71</v>
      </c>
      <c r="AY842" s="153" t="s">
        <v>133</v>
      </c>
    </row>
    <row r="843" spans="2:65" s="12" customFormat="1" ht="11.25" x14ac:dyDescent="0.2">
      <c r="B843" s="145"/>
      <c r="D843" s="146" t="s">
        <v>144</v>
      </c>
      <c r="E843" s="147" t="s">
        <v>18</v>
      </c>
      <c r="F843" s="148" t="s">
        <v>249</v>
      </c>
      <c r="H843" s="147" t="s">
        <v>18</v>
      </c>
      <c r="I843" s="149"/>
      <c r="L843" s="145"/>
      <c r="M843" s="150"/>
      <c r="T843" s="151"/>
      <c r="AT843" s="147" t="s">
        <v>144</v>
      </c>
      <c r="AU843" s="147" t="s">
        <v>81</v>
      </c>
      <c r="AV843" s="12" t="s">
        <v>79</v>
      </c>
      <c r="AW843" s="12" t="s">
        <v>32</v>
      </c>
      <c r="AX843" s="12" t="s">
        <v>71</v>
      </c>
      <c r="AY843" s="147" t="s">
        <v>133</v>
      </c>
    </row>
    <row r="844" spans="2:65" s="13" customFormat="1" ht="11.25" x14ac:dyDescent="0.2">
      <c r="B844" s="152"/>
      <c r="D844" s="146" t="s">
        <v>144</v>
      </c>
      <c r="E844" s="153" t="s">
        <v>18</v>
      </c>
      <c r="F844" s="154" t="s">
        <v>924</v>
      </c>
      <c r="H844" s="155">
        <v>2.238</v>
      </c>
      <c r="I844" s="156"/>
      <c r="L844" s="152"/>
      <c r="M844" s="157"/>
      <c r="T844" s="158"/>
      <c r="AT844" s="153" t="s">
        <v>144</v>
      </c>
      <c r="AU844" s="153" t="s">
        <v>81</v>
      </c>
      <c r="AV844" s="13" t="s">
        <v>81</v>
      </c>
      <c r="AW844" s="13" t="s">
        <v>32</v>
      </c>
      <c r="AX844" s="13" t="s">
        <v>71</v>
      </c>
      <c r="AY844" s="153" t="s">
        <v>133</v>
      </c>
    </row>
    <row r="845" spans="2:65" s="12" customFormat="1" ht="11.25" x14ac:dyDescent="0.2">
      <c r="B845" s="145"/>
      <c r="D845" s="146" t="s">
        <v>144</v>
      </c>
      <c r="E845" s="147" t="s">
        <v>18</v>
      </c>
      <c r="F845" s="148" t="s">
        <v>251</v>
      </c>
      <c r="H845" s="147" t="s">
        <v>18</v>
      </c>
      <c r="I845" s="149"/>
      <c r="L845" s="145"/>
      <c r="M845" s="150"/>
      <c r="T845" s="151"/>
      <c r="AT845" s="147" t="s">
        <v>144</v>
      </c>
      <c r="AU845" s="147" t="s">
        <v>81</v>
      </c>
      <c r="AV845" s="12" t="s">
        <v>79</v>
      </c>
      <c r="AW845" s="12" t="s">
        <v>32</v>
      </c>
      <c r="AX845" s="12" t="s">
        <v>71</v>
      </c>
      <c r="AY845" s="147" t="s">
        <v>133</v>
      </c>
    </row>
    <row r="846" spans="2:65" s="13" customFormat="1" ht="11.25" x14ac:dyDescent="0.2">
      <c r="B846" s="152"/>
      <c r="D846" s="146" t="s">
        <v>144</v>
      </c>
      <c r="E846" s="153" t="s">
        <v>18</v>
      </c>
      <c r="F846" s="154" t="s">
        <v>924</v>
      </c>
      <c r="H846" s="155">
        <v>2.238</v>
      </c>
      <c r="I846" s="156"/>
      <c r="L846" s="152"/>
      <c r="M846" s="157"/>
      <c r="T846" s="158"/>
      <c r="AT846" s="153" t="s">
        <v>144</v>
      </c>
      <c r="AU846" s="153" t="s">
        <v>81</v>
      </c>
      <c r="AV846" s="13" t="s">
        <v>81</v>
      </c>
      <c r="AW846" s="13" t="s">
        <v>32</v>
      </c>
      <c r="AX846" s="13" t="s">
        <v>71</v>
      </c>
      <c r="AY846" s="153" t="s">
        <v>133</v>
      </c>
    </row>
    <row r="847" spans="2:65" s="14" customFormat="1" ht="11.25" x14ac:dyDescent="0.2">
      <c r="B847" s="159"/>
      <c r="D847" s="146" t="s">
        <v>144</v>
      </c>
      <c r="E847" s="160" t="s">
        <v>18</v>
      </c>
      <c r="F847" s="161" t="s">
        <v>147</v>
      </c>
      <c r="H847" s="162">
        <v>41.499000000000002</v>
      </c>
      <c r="I847" s="163"/>
      <c r="L847" s="159"/>
      <c r="M847" s="164"/>
      <c r="T847" s="165"/>
      <c r="AT847" s="160" t="s">
        <v>144</v>
      </c>
      <c r="AU847" s="160" t="s">
        <v>81</v>
      </c>
      <c r="AV847" s="14" t="s">
        <v>140</v>
      </c>
      <c r="AW847" s="14" t="s">
        <v>32</v>
      </c>
      <c r="AX847" s="14" t="s">
        <v>79</v>
      </c>
      <c r="AY847" s="160" t="s">
        <v>133</v>
      </c>
    </row>
    <row r="848" spans="2:65" s="1" customFormat="1" ht="44.25" customHeight="1" x14ac:dyDescent="0.2">
      <c r="B848" s="33"/>
      <c r="C848" s="128" t="s">
        <v>925</v>
      </c>
      <c r="D848" s="128" t="s">
        <v>135</v>
      </c>
      <c r="E848" s="129" t="s">
        <v>926</v>
      </c>
      <c r="F848" s="130" t="s">
        <v>927</v>
      </c>
      <c r="G848" s="131" t="s">
        <v>834</v>
      </c>
      <c r="H848" s="183"/>
      <c r="I848" s="133"/>
      <c r="J848" s="134">
        <f>ROUND(I848*H848,2)</f>
        <v>0</v>
      </c>
      <c r="K848" s="130" t="s">
        <v>139</v>
      </c>
      <c r="L848" s="33"/>
      <c r="M848" s="135" t="s">
        <v>18</v>
      </c>
      <c r="N848" s="136" t="s">
        <v>42</v>
      </c>
      <c r="P848" s="137">
        <f>O848*H848</f>
        <v>0</v>
      </c>
      <c r="Q848" s="137">
        <v>0</v>
      </c>
      <c r="R848" s="137">
        <f>Q848*H848</f>
        <v>0</v>
      </c>
      <c r="S848" s="137">
        <v>0</v>
      </c>
      <c r="T848" s="138">
        <f>S848*H848</f>
        <v>0</v>
      </c>
      <c r="AR848" s="139" t="s">
        <v>140</v>
      </c>
      <c r="AT848" s="139" t="s">
        <v>135</v>
      </c>
      <c r="AU848" s="139" t="s">
        <v>81</v>
      </c>
      <c r="AY848" s="18" t="s">
        <v>133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8" t="s">
        <v>79</v>
      </c>
      <c r="BK848" s="140">
        <f>ROUND(I848*H848,2)</f>
        <v>0</v>
      </c>
      <c r="BL848" s="18" t="s">
        <v>140</v>
      </c>
      <c r="BM848" s="139" t="s">
        <v>928</v>
      </c>
    </row>
    <row r="849" spans="2:65" s="1" customFormat="1" ht="11.25" x14ac:dyDescent="0.2">
      <c r="B849" s="33"/>
      <c r="D849" s="141" t="s">
        <v>142</v>
      </c>
      <c r="F849" s="142" t="s">
        <v>929</v>
      </c>
      <c r="I849" s="143"/>
      <c r="L849" s="33"/>
      <c r="M849" s="144"/>
      <c r="T849" s="54"/>
      <c r="AT849" s="18" t="s">
        <v>142</v>
      </c>
      <c r="AU849" s="18" t="s">
        <v>81</v>
      </c>
    </row>
    <row r="850" spans="2:65" s="1" customFormat="1" ht="49.15" customHeight="1" x14ac:dyDescent="0.2">
      <c r="B850" s="33"/>
      <c r="C850" s="128" t="s">
        <v>930</v>
      </c>
      <c r="D850" s="128" t="s">
        <v>135</v>
      </c>
      <c r="E850" s="129" t="s">
        <v>931</v>
      </c>
      <c r="F850" s="130" t="s">
        <v>932</v>
      </c>
      <c r="G850" s="131" t="s">
        <v>834</v>
      </c>
      <c r="H850" s="183"/>
      <c r="I850" s="133"/>
      <c r="J850" s="134">
        <f>ROUND(I850*H850,2)</f>
        <v>0</v>
      </c>
      <c r="K850" s="130" t="s">
        <v>139</v>
      </c>
      <c r="L850" s="33"/>
      <c r="M850" s="135" t="s">
        <v>18</v>
      </c>
      <c r="N850" s="136" t="s">
        <v>42</v>
      </c>
      <c r="P850" s="137">
        <f>O850*H850</f>
        <v>0</v>
      </c>
      <c r="Q850" s="137">
        <v>0</v>
      </c>
      <c r="R850" s="137">
        <f>Q850*H850</f>
        <v>0</v>
      </c>
      <c r="S850" s="137">
        <v>0</v>
      </c>
      <c r="T850" s="138">
        <f>S850*H850</f>
        <v>0</v>
      </c>
      <c r="AR850" s="139" t="s">
        <v>285</v>
      </c>
      <c r="AT850" s="139" t="s">
        <v>135</v>
      </c>
      <c r="AU850" s="139" t="s">
        <v>81</v>
      </c>
      <c r="AY850" s="18" t="s">
        <v>133</v>
      </c>
      <c r="BE850" s="140">
        <f>IF(N850="základní",J850,0)</f>
        <v>0</v>
      </c>
      <c r="BF850" s="140">
        <f>IF(N850="snížená",J850,0)</f>
        <v>0</v>
      </c>
      <c r="BG850" s="140">
        <f>IF(N850="zákl. přenesená",J850,0)</f>
        <v>0</v>
      </c>
      <c r="BH850" s="140">
        <f>IF(N850="sníž. přenesená",J850,0)</f>
        <v>0</v>
      </c>
      <c r="BI850" s="140">
        <f>IF(N850="nulová",J850,0)</f>
        <v>0</v>
      </c>
      <c r="BJ850" s="18" t="s">
        <v>79</v>
      </c>
      <c r="BK850" s="140">
        <f>ROUND(I850*H850,2)</f>
        <v>0</v>
      </c>
      <c r="BL850" s="18" t="s">
        <v>285</v>
      </c>
      <c r="BM850" s="139" t="s">
        <v>933</v>
      </c>
    </row>
    <row r="851" spans="2:65" s="1" customFormat="1" ht="11.25" x14ac:dyDescent="0.2">
      <c r="B851" s="33"/>
      <c r="D851" s="141" t="s">
        <v>142</v>
      </c>
      <c r="F851" s="142" t="s">
        <v>934</v>
      </c>
      <c r="I851" s="143"/>
      <c r="L851" s="33"/>
      <c r="M851" s="144"/>
      <c r="T851" s="54"/>
      <c r="AT851" s="18" t="s">
        <v>142</v>
      </c>
      <c r="AU851" s="18" t="s">
        <v>81</v>
      </c>
    </row>
    <row r="852" spans="2:65" s="11" customFormat="1" ht="22.9" customHeight="1" x14ac:dyDescent="0.2">
      <c r="B852" s="116"/>
      <c r="D852" s="117" t="s">
        <v>70</v>
      </c>
      <c r="E852" s="126" t="s">
        <v>935</v>
      </c>
      <c r="F852" s="126" t="s">
        <v>936</v>
      </c>
      <c r="I852" s="119"/>
      <c r="J852" s="127">
        <f>BK852</f>
        <v>0</v>
      </c>
      <c r="L852" s="116"/>
      <c r="M852" s="121"/>
      <c r="P852" s="122">
        <f>SUM(P853:P870)</f>
        <v>0</v>
      </c>
      <c r="R852" s="122">
        <f>SUM(R853:R870)</f>
        <v>1.8918412599999999</v>
      </c>
      <c r="T852" s="123">
        <f>SUM(T853:T870)</f>
        <v>1.7758224</v>
      </c>
      <c r="AR852" s="117" t="s">
        <v>81</v>
      </c>
      <c r="AT852" s="124" t="s">
        <v>70</v>
      </c>
      <c r="AU852" s="124" t="s">
        <v>79</v>
      </c>
      <c r="AY852" s="117" t="s">
        <v>133</v>
      </c>
      <c r="BK852" s="125">
        <f>SUM(BK853:BK870)</f>
        <v>0</v>
      </c>
    </row>
    <row r="853" spans="2:65" s="1" customFormat="1" ht="49.15" customHeight="1" x14ac:dyDescent="0.2">
      <c r="B853" s="33"/>
      <c r="C853" s="128" t="s">
        <v>937</v>
      </c>
      <c r="D853" s="128" t="s">
        <v>135</v>
      </c>
      <c r="E853" s="129" t="s">
        <v>938</v>
      </c>
      <c r="F853" s="130" t="s">
        <v>939</v>
      </c>
      <c r="G853" s="131" t="s">
        <v>152</v>
      </c>
      <c r="H853" s="132">
        <v>54.945</v>
      </c>
      <c r="I853" s="133"/>
      <c r="J853" s="134">
        <f>ROUND(I853*H853,2)</f>
        <v>0</v>
      </c>
      <c r="K853" s="130" t="s">
        <v>139</v>
      </c>
      <c r="L853" s="33"/>
      <c r="M853" s="135" t="s">
        <v>18</v>
      </c>
      <c r="N853" s="136" t="s">
        <v>42</v>
      </c>
      <c r="P853" s="137">
        <f>O853*H853</f>
        <v>0</v>
      </c>
      <c r="Q853" s="137">
        <v>0</v>
      </c>
      <c r="R853" s="137">
        <f>Q853*H853</f>
        <v>0</v>
      </c>
      <c r="S853" s="137">
        <v>3.1E-2</v>
      </c>
      <c r="T853" s="138">
        <f>S853*H853</f>
        <v>1.703295</v>
      </c>
      <c r="AR853" s="139" t="s">
        <v>285</v>
      </c>
      <c r="AT853" s="139" t="s">
        <v>135</v>
      </c>
      <c r="AU853" s="139" t="s">
        <v>81</v>
      </c>
      <c r="AY853" s="18" t="s">
        <v>133</v>
      </c>
      <c r="BE853" s="140">
        <f>IF(N853="základní",J853,0)</f>
        <v>0</v>
      </c>
      <c r="BF853" s="140">
        <f>IF(N853="snížená",J853,0)</f>
        <v>0</v>
      </c>
      <c r="BG853" s="140">
        <f>IF(N853="zákl. přenesená",J853,0)</f>
        <v>0</v>
      </c>
      <c r="BH853" s="140">
        <f>IF(N853="sníž. přenesená",J853,0)</f>
        <v>0</v>
      </c>
      <c r="BI853" s="140">
        <f>IF(N853="nulová",J853,0)</f>
        <v>0</v>
      </c>
      <c r="BJ853" s="18" t="s">
        <v>79</v>
      </c>
      <c r="BK853" s="140">
        <f>ROUND(I853*H853,2)</f>
        <v>0</v>
      </c>
      <c r="BL853" s="18" t="s">
        <v>285</v>
      </c>
      <c r="BM853" s="139" t="s">
        <v>940</v>
      </c>
    </row>
    <row r="854" spans="2:65" s="1" customFormat="1" ht="11.25" x14ac:dyDescent="0.2">
      <c r="B854" s="33"/>
      <c r="D854" s="141" t="s">
        <v>142</v>
      </c>
      <c r="F854" s="142" t="s">
        <v>941</v>
      </c>
      <c r="I854" s="143"/>
      <c r="L854" s="33"/>
      <c r="M854" s="144"/>
      <c r="T854" s="54"/>
      <c r="AT854" s="18" t="s">
        <v>142</v>
      </c>
      <c r="AU854" s="18" t="s">
        <v>81</v>
      </c>
    </row>
    <row r="855" spans="2:65" s="12" customFormat="1" ht="11.25" x14ac:dyDescent="0.2">
      <c r="B855" s="145"/>
      <c r="D855" s="146" t="s">
        <v>144</v>
      </c>
      <c r="E855" s="147" t="s">
        <v>18</v>
      </c>
      <c r="F855" s="148" t="s">
        <v>662</v>
      </c>
      <c r="H855" s="147" t="s">
        <v>18</v>
      </c>
      <c r="I855" s="149"/>
      <c r="L855" s="145"/>
      <c r="M855" s="150"/>
      <c r="T855" s="151"/>
      <c r="AT855" s="147" t="s">
        <v>144</v>
      </c>
      <c r="AU855" s="147" t="s">
        <v>81</v>
      </c>
      <c r="AV855" s="12" t="s">
        <v>79</v>
      </c>
      <c r="AW855" s="12" t="s">
        <v>32</v>
      </c>
      <c r="AX855" s="12" t="s">
        <v>71</v>
      </c>
      <c r="AY855" s="147" t="s">
        <v>133</v>
      </c>
    </row>
    <row r="856" spans="2:65" s="13" customFormat="1" ht="11.25" x14ac:dyDescent="0.2">
      <c r="B856" s="152"/>
      <c r="D856" s="146" t="s">
        <v>144</v>
      </c>
      <c r="E856" s="153" t="s">
        <v>18</v>
      </c>
      <c r="F856" s="154" t="s">
        <v>664</v>
      </c>
      <c r="H856" s="155">
        <v>54.945</v>
      </c>
      <c r="I856" s="156"/>
      <c r="L856" s="152"/>
      <c r="M856" s="157"/>
      <c r="T856" s="158"/>
      <c r="AT856" s="153" t="s">
        <v>144</v>
      </c>
      <c r="AU856" s="153" t="s">
        <v>81</v>
      </c>
      <c r="AV856" s="13" t="s">
        <v>81</v>
      </c>
      <c r="AW856" s="13" t="s">
        <v>32</v>
      </c>
      <c r="AX856" s="13" t="s">
        <v>71</v>
      </c>
      <c r="AY856" s="153" t="s">
        <v>133</v>
      </c>
    </row>
    <row r="857" spans="2:65" s="14" customFormat="1" ht="11.25" x14ac:dyDescent="0.2">
      <c r="B857" s="159"/>
      <c r="D857" s="146" t="s">
        <v>144</v>
      </c>
      <c r="E857" s="160" t="s">
        <v>18</v>
      </c>
      <c r="F857" s="161" t="s">
        <v>147</v>
      </c>
      <c r="H857" s="162">
        <v>54.945</v>
      </c>
      <c r="I857" s="163"/>
      <c r="L857" s="159"/>
      <c r="M857" s="164"/>
      <c r="T857" s="165"/>
      <c r="AT857" s="160" t="s">
        <v>144</v>
      </c>
      <c r="AU857" s="160" t="s">
        <v>81</v>
      </c>
      <c r="AV857" s="14" t="s">
        <v>140</v>
      </c>
      <c r="AW857" s="14" t="s">
        <v>32</v>
      </c>
      <c r="AX857" s="14" t="s">
        <v>79</v>
      </c>
      <c r="AY857" s="160" t="s">
        <v>133</v>
      </c>
    </row>
    <row r="858" spans="2:65" s="1" customFormat="1" ht="49.15" customHeight="1" x14ac:dyDescent="0.2">
      <c r="B858" s="33"/>
      <c r="C858" s="128" t="s">
        <v>942</v>
      </c>
      <c r="D858" s="128" t="s">
        <v>135</v>
      </c>
      <c r="E858" s="129" t="s">
        <v>943</v>
      </c>
      <c r="F858" s="130" t="s">
        <v>944</v>
      </c>
      <c r="G858" s="131" t="s">
        <v>152</v>
      </c>
      <c r="H858" s="132">
        <v>55.921999999999997</v>
      </c>
      <c r="I858" s="133"/>
      <c r="J858" s="134">
        <f>ROUND(I858*H858,2)</f>
        <v>0</v>
      </c>
      <c r="K858" s="130" t="s">
        <v>139</v>
      </c>
      <c r="L858" s="33"/>
      <c r="M858" s="135" t="s">
        <v>18</v>
      </c>
      <c r="N858" s="136" t="s">
        <v>42</v>
      </c>
      <c r="P858" s="137">
        <f>O858*H858</f>
        <v>0</v>
      </c>
      <c r="Q858" s="137">
        <v>3.3829999999999999E-2</v>
      </c>
      <c r="R858" s="137">
        <f>Q858*H858</f>
        <v>1.8918412599999999</v>
      </c>
      <c r="S858" s="137">
        <v>0</v>
      </c>
      <c r="T858" s="138">
        <f>S858*H858</f>
        <v>0</v>
      </c>
      <c r="AR858" s="139" t="s">
        <v>285</v>
      </c>
      <c r="AT858" s="139" t="s">
        <v>135</v>
      </c>
      <c r="AU858" s="139" t="s">
        <v>81</v>
      </c>
      <c r="AY858" s="18" t="s">
        <v>133</v>
      </c>
      <c r="BE858" s="140">
        <f>IF(N858="základní",J858,0)</f>
        <v>0</v>
      </c>
      <c r="BF858" s="140">
        <f>IF(N858="snížená",J858,0)</f>
        <v>0</v>
      </c>
      <c r="BG858" s="140">
        <f>IF(N858="zákl. přenesená",J858,0)</f>
        <v>0</v>
      </c>
      <c r="BH858" s="140">
        <f>IF(N858="sníž. přenesená",J858,0)</f>
        <v>0</v>
      </c>
      <c r="BI858" s="140">
        <f>IF(N858="nulová",J858,0)</f>
        <v>0</v>
      </c>
      <c r="BJ858" s="18" t="s">
        <v>79</v>
      </c>
      <c r="BK858" s="140">
        <f>ROUND(I858*H858,2)</f>
        <v>0</v>
      </c>
      <c r="BL858" s="18" t="s">
        <v>285</v>
      </c>
      <c r="BM858" s="139" t="s">
        <v>945</v>
      </c>
    </row>
    <row r="859" spans="2:65" s="1" customFormat="1" ht="11.25" x14ac:dyDescent="0.2">
      <c r="B859" s="33"/>
      <c r="D859" s="141" t="s">
        <v>142</v>
      </c>
      <c r="F859" s="142" t="s">
        <v>946</v>
      </c>
      <c r="I859" s="143"/>
      <c r="L859" s="33"/>
      <c r="M859" s="144"/>
      <c r="T859" s="54"/>
      <c r="AT859" s="18" t="s">
        <v>142</v>
      </c>
      <c r="AU859" s="18" t="s">
        <v>81</v>
      </c>
    </row>
    <row r="860" spans="2:65" s="13" customFormat="1" ht="11.25" x14ac:dyDescent="0.2">
      <c r="B860" s="152"/>
      <c r="D860" s="146" t="s">
        <v>144</v>
      </c>
      <c r="E860" s="153" t="s">
        <v>18</v>
      </c>
      <c r="F860" s="154" t="s">
        <v>726</v>
      </c>
      <c r="H860" s="155">
        <v>55.921999999999997</v>
      </c>
      <c r="I860" s="156"/>
      <c r="L860" s="152"/>
      <c r="M860" s="157"/>
      <c r="T860" s="158"/>
      <c r="AT860" s="153" t="s">
        <v>144</v>
      </c>
      <c r="AU860" s="153" t="s">
        <v>81</v>
      </c>
      <c r="AV860" s="13" t="s">
        <v>81</v>
      </c>
      <c r="AW860" s="13" t="s">
        <v>32</v>
      </c>
      <c r="AX860" s="13" t="s">
        <v>71</v>
      </c>
      <c r="AY860" s="153" t="s">
        <v>133</v>
      </c>
    </row>
    <row r="861" spans="2:65" s="14" customFormat="1" ht="11.25" x14ac:dyDescent="0.2">
      <c r="B861" s="159"/>
      <c r="D861" s="146" t="s">
        <v>144</v>
      </c>
      <c r="E861" s="160" t="s">
        <v>18</v>
      </c>
      <c r="F861" s="161" t="s">
        <v>147</v>
      </c>
      <c r="H861" s="162">
        <v>55.921999999999997</v>
      </c>
      <c r="I861" s="163"/>
      <c r="L861" s="159"/>
      <c r="M861" s="164"/>
      <c r="T861" s="165"/>
      <c r="AT861" s="160" t="s">
        <v>144</v>
      </c>
      <c r="AU861" s="160" t="s">
        <v>81</v>
      </c>
      <c r="AV861" s="14" t="s">
        <v>140</v>
      </c>
      <c r="AW861" s="14" t="s">
        <v>32</v>
      </c>
      <c r="AX861" s="14" t="s">
        <v>79</v>
      </c>
      <c r="AY861" s="160" t="s">
        <v>133</v>
      </c>
    </row>
    <row r="862" spans="2:65" s="1" customFormat="1" ht="16.5" customHeight="1" x14ac:dyDescent="0.2">
      <c r="B862" s="33"/>
      <c r="C862" s="128" t="s">
        <v>947</v>
      </c>
      <c r="D862" s="128" t="s">
        <v>135</v>
      </c>
      <c r="E862" s="129" t="s">
        <v>948</v>
      </c>
      <c r="F862" s="130" t="s">
        <v>949</v>
      </c>
      <c r="G862" s="131" t="s">
        <v>152</v>
      </c>
      <c r="H862" s="132">
        <v>54.945</v>
      </c>
      <c r="I862" s="133"/>
      <c r="J862" s="134">
        <f>ROUND(I862*H862,2)</f>
        <v>0</v>
      </c>
      <c r="K862" s="130" t="s">
        <v>139</v>
      </c>
      <c r="L862" s="33"/>
      <c r="M862" s="135" t="s">
        <v>18</v>
      </c>
      <c r="N862" s="136" t="s">
        <v>42</v>
      </c>
      <c r="P862" s="137">
        <f>O862*H862</f>
        <v>0</v>
      </c>
      <c r="Q862" s="137">
        <v>0</v>
      </c>
      <c r="R862" s="137">
        <f>Q862*H862</f>
        <v>0</v>
      </c>
      <c r="S862" s="137">
        <v>1.32E-3</v>
      </c>
      <c r="T862" s="138">
        <f>S862*H862</f>
        <v>7.2527400000000006E-2</v>
      </c>
      <c r="AR862" s="139" t="s">
        <v>285</v>
      </c>
      <c r="AT862" s="139" t="s">
        <v>135</v>
      </c>
      <c r="AU862" s="139" t="s">
        <v>81</v>
      </c>
      <c r="AY862" s="18" t="s">
        <v>133</v>
      </c>
      <c r="BE862" s="140">
        <f>IF(N862="základní",J862,0)</f>
        <v>0</v>
      </c>
      <c r="BF862" s="140">
        <f>IF(N862="snížená",J862,0)</f>
        <v>0</v>
      </c>
      <c r="BG862" s="140">
        <f>IF(N862="zákl. přenesená",J862,0)</f>
        <v>0</v>
      </c>
      <c r="BH862" s="140">
        <f>IF(N862="sníž. přenesená",J862,0)</f>
        <v>0</v>
      </c>
      <c r="BI862" s="140">
        <f>IF(N862="nulová",J862,0)</f>
        <v>0</v>
      </c>
      <c r="BJ862" s="18" t="s">
        <v>79</v>
      </c>
      <c r="BK862" s="140">
        <f>ROUND(I862*H862,2)</f>
        <v>0</v>
      </c>
      <c r="BL862" s="18" t="s">
        <v>285</v>
      </c>
      <c r="BM862" s="139" t="s">
        <v>950</v>
      </c>
    </row>
    <row r="863" spans="2:65" s="1" customFormat="1" ht="11.25" x14ac:dyDescent="0.2">
      <c r="B863" s="33"/>
      <c r="D863" s="141" t="s">
        <v>142</v>
      </c>
      <c r="F863" s="142" t="s">
        <v>951</v>
      </c>
      <c r="I863" s="143"/>
      <c r="L863" s="33"/>
      <c r="M863" s="144"/>
      <c r="T863" s="54"/>
      <c r="AT863" s="18" t="s">
        <v>142</v>
      </c>
      <c r="AU863" s="18" t="s">
        <v>81</v>
      </c>
    </row>
    <row r="864" spans="2:65" s="12" customFormat="1" ht="11.25" x14ac:dyDescent="0.2">
      <c r="B864" s="145"/>
      <c r="D864" s="146" t="s">
        <v>144</v>
      </c>
      <c r="E864" s="147" t="s">
        <v>18</v>
      </c>
      <c r="F864" s="148" t="s">
        <v>662</v>
      </c>
      <c r="H864" s="147" t="s">
        <v>18</v>
      </c>
      <c r="I864" s="149"/>
      <c r="L864" s="145"/>
      <c r="M864" s="150"/>
      <c r="T864" s="151"/>
      <c r="AT864" s="147" t="s">
        <v>144</v>
      </c>
      <c r="AU864" s="147" t="s">
        <v>81</v>
      </c>
      <c r="AV864" s="12" t="s">
        <v>79</v>
      </c>
      <c r="AW864" s="12" t="s">
        <v>32</v>
      </c>
      <c r="AX864" s="12" t="s">
        <v>71</v>
      </c>
      <c r="AY864" s="147" t="s">
        <v>133</v>
      </c>
    </row>
    <row r="865" spans="2:65" s="13" customFormat="1" ht="11.25" x14ac:dyDescent="0.2">
      <c r="B865" s="152"/>
      <c r="D865" s="146" t="s">
        <v>144</v>
      </c>
      <c r="E865" s="153" t="s">
        <v>18</v>
      </c>
      <c r="F865" s="154" t="s">
        <v>664</v>
      </c>
      <c r="H865" s="155">
        <v>54.945</v>
      </c>
      <c r="I865" s="156"/>
      <c r="L865" s="152"/>
      <c r="M865" s="157"/>
      <c r="T865" s="158"/>
      <c r="AT865" s="153" t="s">
        <v>144</v>
      </c>
      <c r="AU865" s="153" t="s">
        <v>81</v>
      </c>
      <c r="AV865" s="13" t="s">
        <v>81</v>
      </c>
      <c r="AW865" s="13" t="s">
        <v>32</v>
      </c>
      <c r="AX865" s="13" t="s">
        <v>71</v>
      </c>
      <c r="AY865" s="153" t="s">
        <v>133</v>
      </c>
    </row>
    <row r="866" spans="2:65" s="14" customFormat="1" ht="11.25" x14ac:dyDescent="0.2">
      <c r="B866" s="159"/>
      <c r="D866" s="146" t="s">
        <v>144</v>
      </c>
      <c r="E866" s="160" t="s">
        <v>18</v>
      </c>
      <c r="F866" s="161" t="s">
        <v>147</v>
      </c>
      <c r="H866" s="162">
        <v>54.945</v>
      </c>
      <c r="I866" s="163"/>
      <c r="L866" s="159"/>
      <c r="M866" s="164"/>
      <c r="T866" s="165"/>
      <c r="AT866" s="160" t="s">
        <v>144</v>
      </c>
      <c r="AU866" s="160" t="s">
        <v>81</v>
      </c>
      <c r="AV866" s="14" t="s">
        <v>140</v>
      </c>
      <c r="AW866" s="14" t="s">
        <v>32</v>
      </c>
      <c r="AX866" s="14" t="s">
        <v>79</v>
      </c>
      <c r="AY866" s="160" t="s">
        <v>133</v>
      </c>
    </row>
    <row r="867" spans="2:65" s="1" customFormat="1" ht="44.25" customHeight="1" x14ac:dyDescent="0.2">
      <c r="B867" s="33"/>
      <c r="C867" s="128" t="s">
        <v>952</v>
      </c>
      <c r="D867" s="128" t="s">
        <v>135</v>
      </c>
      <c r="E867" s="129" t="s">
        <v>953</v>
      </c>
      <c r="F867" s="130" t="s">
        <v>954</v>
      </c>
      <c r="G867" s="131" t="s">
        <v>834</v>
      </c>
      <c r="H867" s="183"/>
      <c r="I867" s="133"/>
      <c r="J867" s="134">
        <f>ROUND(I867*H867,2)</f>
        <v>0</v>
      </c>
      <c r="K867" s="130" t="s">
        <v>139</v>
      </c>
      <c r="L867" s="33"/>
      <c r="M867" s="135" t="s">
        <v>18</v>
      </c>
      <c r="N867" s="136" t="s">
        <v>42</v>
      </c>
      <c r="P867" s="137">
        <f>O867*H867</f>
        <v>0</v>
      </c>
      <c r="Q867" s="137">
        <v>0</v>
      </c>
      <c r="R867" s="137">
        <f>Q867*H867</f>
        <v>0</v>
      </c>
      <c r="S867" s="137">
        <v>0</v>
      </c>
      <c r="T867" s="138">
        <f>S867*H867</f>
        <v>0</v>
      </c>
      <c r="AR867" s="139" t="s">
        <v>285</v>
      </c>
      <c r="AT867" s="139" t="s">
        <v>135</v>
      </c>
      <c r="AU867" s="139" t="s">
        <v>81</v>
      </c>
      <c r="AY867" s="18" t="s">
        <v>133</v>
      </c>
      <c r="BE867" s="140">
        <f>IF(N867="základní",J867,0)</f>
        <v>0</v>
      </c>
      <c r="BF867" s="140">
        <f>IF(N867="snížená",J867,0)</f>
        <v>0</v>
      </c>
      <c r="BG867" s="140">
        <f>IF(N867="zákl. přenesená",J867,0)</f>
        <v>0</v>
      </c>
      <c r="BH867" s="140">
        <f>IF(N867="sníž. přenesená",J867,0)</f>
        <v>0</v>
      </c>
      <c r="BI867" s="140">
        <f>IF(N867="nulová",J867,0)</f>
        <v>0</v>
      </c>
      <c r="BJ867" s="18" t="s">
        <v>79</v>
      </c>
      <c r="BK867" s="140">
        <f>ROUND(I867*H867,2)</f>
        <v>0</v>
      </c>
      <c r="BL867" s="18" t="s">
        <v>285</v>
      </c>
      <c r="BM867" s="139" t="s">
        <v>955</v>
      </c>
    </row>
    <row r="868" spans="2:65" s="1" customFormat="1" ht="11.25" x14ac:dyDescent="0.2">
      <c r="B868" s="33"/>
      <c r="D868" s="141" t="s">
        <v>142</v>
      </c>
      <c r="F868" s="142" t="s">
        <v>956</v>
      </c>
      <c r="I868" s="143"/>
      <c r="L868" s="33"/>
      <c r="M868" s="144"/>
      <c r="T868" s="54"/>
      <c r="AT868" s="18" t="s">
        <v>142</v>
      </c>
      <c r="AU868" s="18" t="s">
        <v>81</v>
      </c>
    </row>
    <row r="869" spans="2:65" s="1" customFormat="1" ht="49.15" customHeight="1" x14ac:dyDescent="0.2">
      <c r="B869" s="33"/>
      <c r="C869" s="128" t="s">
        <v>957</v>
      </c>
      <c r="D869" s="128" t="s">
        <v>135</v>
      </c>
      <c r="E869" s="129" t="s">
        <v>958</v>
      </c>
      <c r="F869" s="130" t="s">
        <v>959</v>
      </c>
      <c r="G869" s="131" t="s">
        <v>834</v>
      </c>
      <c r="H869" s="183"/>
      <c r="I869" s="133"/>
      <c r="J869" s="134">
        <f>ROUND(I869*H869,2)</f>
        <v>0</v>
      </c>
      <c r="K869" s="130" t="s">
        <v>139</v>
      </c>
      <c r="L869" s="33"/>
      <c r="M869" s="135" t="s">
        <v>18</v>
      </c>
      <c r="N869" s="136" t="s">
        <v>42</v>
      </c>
      <c r="P869" s="137">
        <f>O869*H869</f>
        <v>0</v>
      </c>
      <c r="Q869" s="137">
        <v>0</v>
      </c>
      <c r="R869" s="137">
        <f>Q869*H869</f>
        <v>0</v>
      </c>
      <c r="S869" s="137">
        <v>0</v>
      </c>
      <c r="T869" s="138">
        <f>S869*H869</f>
        <v>0</v>
      </c>
      <c r="AR869" s="139" t="s">
        <v>285</v>
      </c>
      <c r="AT869" s="139" t="s">
        <v>135</v>
      </c>
      <c r="AU869" s="139" t="s">
        <v>81</v>
      </c>
      <c r="AY869" s="18" t="s">
        <v>133</v>
      </c>
      <c r="BE869" s="140">
        <f>IF(N869="základní",J869,0)</f>
        <v>0</v>
      </c>
      <c r="BF869" s="140">
        <f>IF(N869="snížená",J869,0)</f>
        <v>0</v>
      </c>
      <c r="BG869" s="140">
        <f>IF(N869="zákl. přenesená",J869,0)</f>
        <v>0</v>
      </c>
      <c r="BH869" s="140">
        <f>IF(N869="sníž. přenesená",J869,0)</f>
        <v>0</v>
      </c>
      <c r="BI869" s="140">
        <f>IF(N869="nulová",J869,0)</f>
        <v>0</v>
      </c>
      <c r="BJ869" s="18" t="s">
        <v>79</v>
      </c>
      <c r="BK869" s="140">
        <f>ROUND(I869*H869,2)</f>
        <v>0</v>
      </c>
      <c r="BL869" s="18" t="s">
        <v>285</v>
      </c>
      <c r="BM869" s="139" t="s">
        <v>960</v>
      </c>
    </row>
    <row r="870" spans="2:65" s="1" customFormat="1" ht="11.25" x14ac:dyDescent="0.2">
      <c r="B870" s="33"/>
      <c r="D870" s="141" t="s">
        <v>142</v>
      </c>
      <c r="F870" s="142" t="s">
        <v>961</v>
      </c>
      <c r="I870" s="143"/>
      <c r="L870" s="33"/>
      <c r="M870" s="144"/>
      <c r="T870" s="54"/>
      <c r="AT870" s="18" t="s">
        <v>142</v>
      </c>
      <c r="AU870" s="18" t="s">
        <v>81</v>
      </c>
    </row>
    <row r="871" spans="2:65" s="11" customFormat="1" ht="22.9" customHeight="1" x14ac:dyDescent="0.2">
      <c r="B871" s="116"/>
      <c r="D871" s="117" t="s">
        <v>70</v>
      </c>
      <c r="E871" s="126" t="s">
        <v>962</v>
      </c>
      <c r="F871" s="126" t="s">
        <v>963</v>
      </c>
      <c r="I871" s="119"/>
      <c r="J871" s="127">
        <f>BK871</f>
        <v>0</v>
      </c>
      <c r="L871" s="116"/>
      <c r="M871" s="121"/>
      <c r="P871" s="122">
        <f>SUM(P872:P1018)</f>
        <v>0</v>
      </c>
      <c r="R871" s="122">
        <f>SUM(R872:R1018)</f>
        <v>4.4894970300000008</v>
      </c>
      <c r="T871" s="123">
        <f>SUM(T872:T1018)</f>
        <v>7.0474949999999995E-2</v>
      </c>
      <c r="AR871" s="117" t="s">
        <v>81</v>
      </c>
      <c r="AT871" s="124" t="s">
        <v>70</v>
      </c>
      <c r="AU871" s="124" t="s">
        <v>79</v>
      </c>
      <c r="AY871" s="117" t="s">
        <v>133</v>
      </c>
      <c r="BK871" s="125">
        <f>SUM(BK872:BK1018)</f>
        <v>0</v>
      </c>
    </row>
    <row r="872" spans="2:65" s="1" customFormat="1" ht="55.5" customHeight="1" x14ac:dyDescent="0.2">
      <c r="B872" s="33"/>
      <c r="C872" s="128" t="s">
        <v>964</v>
      </c>
      <c r="D872" s="128" t="s">
        <v>135</v>
      </c>
      <c r="E872" s="129" t="s">
        <v>965</v>
      </c>
      <c r="F872" s="130" t="s">
        <v>966</v>
      </c>
      <c r="G872" s="131" t="s">
        <v>152</v>
      </c>
      <c r="H872" s="132">
        <v>26.774999999999999</v>
      </c>
      <c r="I872" s="133"/>
      <c r="J872" s="134">
        <f>ROUND(I872*H872,2)</f>
        <v>0</v>
      </c>
      <c r="K872" s="130" t="s">
        <v>139</v>
      </c>
      <c r="L872" s="33"/>
      <c r="M872" s="135" t="s">
        <v>18</v>
      </c>
      <c r="N872" s="136" t="s">
        <v>42</v>
      </c>
      <c r="P872" s="137">
        <f>O872*H872</f>
        <v>0</v>
      </c>
      <c r="Q872" s="137">
        <v>2.5510000000000001E-2</v>
      </c>
      <c r="R872" s="137">
        <f>Q872*H872</f>
        <v>0.68303024999999995</v>
      </c>
      <c r="S872" s="137">
        <v>0</v>
      </c>
      <c r="T872" s="138">
        <f>S872*H872</f>
        <v>0</v>
      </c>
      <c r="AR872" s="139" t="s">
        <v>285</v>
      </c>
      <c r="AT872" s="139" t="s">
        <v>135</v>
      </c>
      <c r="AU872" s="139" t="s">
        <v>81</v>
      </c>
      <c r="AY872" s="18" t="s">
        <v>133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8" t="s">
        <v>79</v>
      </c>
      <c r="BK872" s="140">
        <f>ROUND(I872*H872,2)</f>
        <v>0</v>
      </c>
      <c r="BL872" s="18" t="s">
        <v>285</v>
      </c>
      <c r="BM872" s="139" t="s">
        <v>967</v>
      </c>
    </row>
    <row r="873" spans="2:65" s="1" customFormat="1" ht="11.25" x14ac:dyDescent="0.2">
      <c r="B873" s="33"/>
      <c r="D873" s="141" t="s">
        <v>142</v>
      </c>
      <c r="F873" s="142" t="s">
        <v>968</v>
      </c>
      <c r="I873" s="143"/>
      <c r="L873" s="33"/>
      <c r="M873" s="144"/>
      <c r="T873" s="54"/>
      <c r="AT873" s="18" t="s">
        <v>142</v>
      </c>
      <c r="AU873" s="18" t="s">
        <v>81</v>
      </c>
    </row>
    <row r="874" spans="2:65" s="12" customFormat="1" ht="11.25" x14ac:dyDescent="0.2">
      <c r="B874" s="145"/>
      <c r="D874" s="146" t="s">
        <v>144</v>
      </c>
      <c r="E874" s="147" t="s">
        <v>18</v>
      </c>
      <c r="F874" s="148" t="s">
        <v>385</v>
      </c>
      <c r="H874" s="147" t="s">
        <v>18</v>
      </c>
      <c r="I874" s="149"/>
      <c r="L874" s="145"/>
      <c r="M874" s="150"/>
      <c r="T874" s="151"/>
      <c r="AT874" s="147" t="s">
        <v>144</v>
      </c>
      <c r="AU874" s="147" t="s">
        <v>81</v>
      </c>
      <c r="AV874" s="12" t="s">
        <v>79</v>
      </c>
      <c r="AW874" s="12" t="s">
        <v>32</v>
      </c>
      <c r="AX874" s="12" t="s">
        <v>71</v>
      </c>
      <c r="AY874" s="147" t="s">
        <v>133</v>
      </c>
    </row>
    <row r="875" spans="2:65" s="13" customFormat="1" ht="11.25" x14ac:dyDescent="0.2">
      <c r="B875" s="152"/>
      <c r="D875" s="146" t="s">
        <v>144</v>
      </c>
      <c r="E875" s="153" t="s">
        <v>18</v>
      </c>
      <c r="F875" s="154" t="s">
        <v>969</v>
      </c>
      <c r="H875" s="155">
        <v>2.6549999999999998</v>
      </c>
      <c r="I875" s="156"/>
      <c r="L875" s="152"/>
      <c r="M875" s="157"/>
      <c r="T875" s="158"/>
      <c r="AT875" s="153" t="s">
        <v>144</v>
      </c>
      <c r="AU875" s="153" t="s">
        <v>81</v>
      </c>
      <c r="AV875" s="13" t="s">
        <v>81</v>
      </c>
      <c r="AW875" s="13" t="s">
        <v>32</v>
      </c>
      <c r="AX875" s="13" t="s">
        <v>71</v>
      </c>
      <c r="AY875" s="153" t="s">
        <v>133</v>
      </c>
    </row>
    <row r="876" spans="2:65" s="12" customFormat="1" ht="11.25" x14ac:dyDescent="0.2">
      <c r="B876" s="145"/>
      <c r="D876" s="146" t="s">
        <v>144</v>
      </c>
      <c r="E876" s="147" t="s">
        <v>18</v>
      </c>
      <c r="F876" s="148" t="s">
        <v>376</v>
      </c>
      <c r="H876" s="147" t="s">
        <v>18</v>
      </c>
      <c r="I876" s="149"/>
      <c r="L876" s="145"/>
      <c r="M876" s="150"/>
      <c r="T876" s="151"/>
      <c r="AT876" s="147" t="s">
        <v>144</v>
      </c>
      <c r="AU876" s="147" t="s">
        <v>81</v>
      </c>
      <c r="AV876" s="12" t="s">
        <v>79</v>
      </c>
      <c r="AW876" s="12" t="s">
        <v>32</v>
      </c>
      <c r="AX876" s="12" t="s">
        <v>71</v>
      </c>
      <c r="AY876" s="147" t="s">
        <v>133</v>
      </c>
    </row>
    <row r="877" spans="2:65" s="13" customFormat="1" ht="11.25" x14ac:dyDescent="0.2">
      <c r="B877" s="152"/>
      <c r="D877" s="146" t="s">
        <v>144</v>
      </c>
      <c r="E877" s="153" t="s">
        <v>18</v>
      </c>
      <c r="F877" s="154" t="s">
        <v>969</v>
      </c>
      <c r="H877" s="155">
        <v>2.6549999999999998</v>
      </c>
      <c r="I877" s="156"/>
      <c r="L877" s="152"/>
      <c r="M877" s="157"/>
      <c r="T877" s="158"/>
      <c r="AT877" s="153" t="s">
        <v>144</v>
      </c>
      <c r="AU877" s="153" t="s">
        <v>81</v>
      </c>
      <c r="AV877" s="13" t="s">
        <v>81</v>
      </c>
      <c r="AW877" s="13" t="s">
        <v>32</v>
      </c>
      <c r="AX877" s="13" t="s">
        <v>71</v>
      </c>
      <c r="AY877" s="153" t="s">
        <v>133</v>
      </c>
    </row>
    <row r="878" spans="2:65" s="12" customFormat="1" ht="11.25" x14ac:dyDescent="0.2">
      <c r="B878" s="145"/>
      <c r="D878" s="146" t="s">
        <v>144</v>
      </c>
      <c r="E878" s="147" t="s">
        <v>18</v>
      </c>
      <c r="F878" s="148" t="s">
        <v>466</v>
      </c>
      <c r="H878" s="147" t="s">
        <v>18</v>
      </c>
      <c r="I878" s="149"/>
      <c r="L878" s="145"/>
      <c r="M878" s="150"/>
      <c r="T878" s="151"/>
      <c r="AT878" s="147" t="s">
        <v>144</v>
      </c>
      <c r="AU878" s="147" t="s">
        <v>81</v>
      </c>
      <c r="AV878" s="12" t="s">
        <v>79</v>
      </c>
      <c r="AW878" s="12" t="s">
        <v>32</v>
      </c>
      <c r="AX878" s="12" t="s">
        <v>71</v>
      </c>
      <c r="AY878" s="147" t="s">
        <v>133</v>
      </c>
    </row>
    <row r="879" spans="2:65" s="13" customFormat="1" ht="11.25" x14ac:dyDescent="0.2">
      <c r="B879" s="152"/>
      <c r="D879" s="146" t="s">
        <v>144</v>
      </c>
      <c r="E879" s="153" t="s">
        <v>18</v>
      </c>
      <c r="F879" s="154" t="s">
        <v>969</v>
      </c>
      <c r="H879" s="155">
        <v>2.6549999999999998</v>
      </c>
      <c r="I879" s="156"/>
      <c r="L879" s="152"/>
      <c r="M879" s="157"/>
      <c r="T879" s="158"/>
      <c r="AT879" s="153" t="s">
        <v>144</v>
      </c>
      <c r="AU879" s="153" t="s">
        <v>81</v>
      </c>
      <c r="AV879" s="13" t="s">
        <v>81</v>
      </c>
      <c r="AW879" s="13" t="s">
        <v>32</v>
      </c>
      <c r="AX879" s="13" t="s">
        <v>71</v>
      </c>
      <c r="AY879" s="153" t="s">
        <v>133</v>
      </c>
    </row>
    <row r="880" spans="2:65" s="12" customFormat="1" ht="11.25" x14ac:dyDescent="0.2">
      <c r="B880" s="145"/>
      <c r="D880" s="146" t="s">
        <v>144</v>
      </c>
      <c r="E880" s="147" t="s">
        <v>18</v>
      </c>
      <c r="F880" s="148" t="s">
        <v>970</v>
      </c>
      <c r="H880" s="147" t="s">
        <v>18</v>
      </c>
      <c r="I880" s="149"/>
      <c r="L880" s="145"/>
      <c r="M880" s="150"/>
      <c r="T880" s="151"/>
      <c r="AT880" s="147" t="s">
        <v>144</v>
      </c>
      <c r="AU880" s="147" t="s">
        <v>81</v>
      </c>
      <c r="AV880" s="12" t="s">
        <v>79</v>
      </c>
      <c r="AW880" s="12" t="s">
        <v>32</v>
      </c>
      <c r="AX880" s="12" t="s">
        <v>71</v>
      </c>
      <c r="AY880" s="147" t="s">
        <v>133</v>
      </c>
    </row>
    <row r="881" spans="2:65" s="13" customFormat="1" ht="11.25" x14ac:dyDescent="0.2">
      <c r="B881" s="152"/>
      <c r="D881" s="146" t="s">
        <v>144</v>
      </c>
      <c r="E881" s="153" t="s">
        <v>18</v>
      </c>
      <c r="F881" s="154" t="s">
        <v>969</v>
      </c>
      <c r="H881" s="155">
        <v>2.6549999999999998</v>
      </c>
      <c r="I881" s="156"/>
      <c r="L881" s="152"/>
      <c r="M881" s="157"/>
      <c r="T881" s="158"/>
      <c r="AT881" s="153" t="s">
        <v>144</v>
      </c>
      <c r="AU881" s="153" t="s">
        <v>81</v>
      </c>
      <c r="AV881" s="13" t="s">
        <v>81</v>
      </c>
      <c r="AW881" s="13" t="s">
        <v>32</v>
      </c>
      <c r="AX881" s="13" t="s">
        <v>71</v>
      </c>
      <c r="AY881" s="153" t="s">
        <v>133</v>
      </c>
    </row>
    <row r="882" spans="2:65" s="12" customFormat="1" ht="11.25" x14ac:dyDescent="0.2">
      <c r="B882" s="145"/>
      <c r="D882" s="146" t="s">
        <v>144</v>
      </c>
      <c r="E882" s="147" t="s">
        <v>18</v>
      </c>
      <c r="F882" s="148" t="s">
        <v>435</v>
      </c>
      <c r="H882" s="147" t="s">
        <v>18</v>
      </c>
      <c r="I882" s="149"/>
      <c r="L882" s="145"/>
      <c r="M882" s="150"/>
      <c r="T882" s="151"/>
      <c r="AT882" s="147" t="s">
        <v>144</v>
      </c>
      <c r="AU882" s="147" t="s">
        <v>81</v>
      </c>
      <c r="AV882" s="12" t="s">
        <v>79</v>
      </c>
      <c r="AW882" s="12" t="s">
        <v>32</v>
      </c>
      <c r="AX882" s="12" t="s">
        <v>71</v>
      </c>
      <c r="AY882" s="147" t="s">
        <v>133</v>
      </c>
    </row>
    <row r="883" spans="2:65" s="13" customFormat="1" ht="11.25" x14ac:dyDescent="0.2">
      <c r="B883" s="152"/>
      <c r="D883" s="146" t="s">
        <v>144</v>
      </c>
      <c r="E883" s="153" t="s">
        <v>18</v>
      </c>
      <c r="F883" s="154" t="s">
        <v>969</v>
      </c>
      <c r="H883" s="155">
        <v>2.6549999999999998</v>
      </c>
      <c r="I883" s="156"/>
      <c r="L883" s="152"/>
      <c r="M883" s="157"/>
      <c r="T883" s="158"/>
      <c r="AT883" s="153" t="s">
        <v>144</v>
      </c>
      <c r="AU883" s="153" t="s">
        <v>81</v>
      </c>
      <c r="AV883" s="13" t="s">
        <v>81</v>
      </c>
      <c r="AW883" s="13" t="s">
        <v>32</v>
      </c>
      <c r="AX883" s="13" t="s">
        <v>71</v>
      </c>
      <c r="AY883" s="153" t="s">
        <v>133</v>
      </c>
    </row>
    <row r="884" spans="2:65" s="12" customFormat="1" ht="11.25" x14ac:dyDescent="0.2">
      <c r="B884" s="145"/>
      <c r="D884" s="146" t="s">
        <v>144</v>
      </c>
      <c r="E884" s="147" t="s">
        <v>18</v>
      </c>
      <c r="F884" s="148" t="s">
        <v>471</v>
      </c>
      <c r="H884" s="147" t="s">
        <v>18</v>
      </c>
      <c r="I884" s="149"/>
      <c r="L884" s="145"/>
      <c r="M884" s="150"/>
      <c r="T884" s="151"/>
      <c r="AT884" s="147" t="s">
        <v>144</v>
      </c>
      <c r="AU884" s="147" t="s">
        <v>81</v>
      </c>
      <c r="AV884" s="12" t="s">
        <v>79</v>
      </c>
      <c r="AW884" s="12" t="s">
        <v>32</v>
      </c>
      <c r="AX884" s="12" t="s">
        <v>71</v>
      </c>
      <c r="AY884" s="147" t="s">
        <v>133</v>
      </c>
    </row>
    <row r="885" spans="2:65" s="13" customFormat="1" ht="11.25" x14ac:dyDescent="0.2">
      <c r="B885" s="152"/>
      <c r="D885" s="146" t="s">
        <v>144</v>
      </c>
      <c r="E885" s="153" t="s">
        <v>18</v>
      </c>
      <c r="F885" s="154" t="s">
        <v>472</v>
      </c>
      <c r="H885" s="155">
        <v>2.7</v>
      </c>
      <c r="I885" s="156"/>
      <c r="L885" s="152"/>
      <c r="M885" s="157"/>
      <c r="T885" s="158"/>
      <c r="AT885" s="153" t="s">
        <v>144</v>
      </c>
      <c r="AU885" s="153" t="s">
        <v>81</v>
      </c>
      <c r="AV885" s="13" t="s">
        <v>81</v>
      </c>
      <c r="AW885" s="13" t="s">
        <v>32</v>
      </c>
      <c r="AX885" s="13" t="s">
        <v>71</v>
      </c>
      <c r="AY885" s="153" t="s">
        <v>133</v>
      </c>
    </row>
    <row r="886" spans="2:65" s="12" customFormat="1" ht="11.25" x14ac:dyDescent="0.2">
      <c r="B886" s="145"/>
      <c r="D886" s="146" t="s">
        <v>144</v>
      </c>
      <c r="E886" s="147" t="s">
        <v>18</v>
      </c>
      <c r="F886" s="148" t="s">
        <v>476</v>
      </c>
      <c r="H886" s="147" t="s">
        <v>18</v>
      </c>
      <c r="I886" s="149"/>
      <c r="L886" s="145"/>
      <c r="M886" s="150"/>
      <c r="T886" s="151"/>
      <c r="AT886" s="147" t="s">
        <v>144</v>
      </c>
      <c r="AU886" s="147" t="s">
        <v>81</v>
      </c>
      <c r="AV886" s="12" t="s">
        <v>79</v>
      </c>
      <c r="AW886" s="12" t="s">
        <v>32</v>
      </c>
      <c r="AX886" s="12" t="s">
        <v>71</v>
      </c>
      <c r="AY886" s="147" t="s">
        <v>133</v>
      </c>
    </row>
    <row r="887" spans="2:65" s="13" customFormat="1" ht="11.25" x14ac:dyDescent="0.2">
      <c r="B887" s="152"/>
      <c r="D887" s="146" t="s">
        <v>144</v>
      </c>
      <c r="E887" s="153" t="s">
        <v>18</v>
      </c>
      <c r="F887" s="154" t="s">
        <v>472</v>
      </c>
      <c r="H887" s="155">
        <v>2.7</v>
      </c>
      <c r="I887" s="156"/>
      <c r="L887" s="152"/>
      <c r="M887" s="157"/>
      <c r="T887" s="158"/>
      <c r="AT887" s="153" t="s">
        <v>144</v>
      </c>
      <c r="AU887" s="153" t="s">
        <v>81</v>
      </c>
      <c r="AV887" s="13" t="s">
        <v>81</v>
      </c>
      <c r="AW887" s="13" t="s">
        <v>32</v>
      </c>
      <c r="AX887" s="13" t="s">
        <v>71</v>
      </c>
      <c r="AY887" s="153" t="s">
        <v>133</v>
      </c>
    </row>
    <row r="888" spans="2:65" s="12" customFormat="1" ht="11.25" x14ac:dyDescent="0.2">
      <c r="B888" s="145"/>
      <c r="D888" s="146" t="s">
        <v>144</v>
      </c>
      <c r="E888" s="147" t="s">
        <v>18</v>
      </c>
      <c r="F888" s="148" t="s">
        <v>477</v>
      </c>
      <c r="H888" s="147" t="s">
        <v>18</v>
      </c>
      <c r="I888" s="149"/>
      <c r="L888" s="145"/>
      <c r="M888" s="150"/>
      <c r="T888" s="151"/>
      <c r="AT888" s="147" t="s">
        <v>144</v>
      </c>
      <c r="AU888" s="147" t="s">
        <v>81</v>
      </c>
      <c r="AV888" s="12" t="s">
        <v>79</v>
      </c>
      <c r="AW888" s="12" t="s">
        <v>32</v>
      </c>
      <c r="AX888" s="12" t="s">
        <v>71</v>
      </c>
      <c r="AY888" s="147" t="s">
        <v>133</v>
      </c>
    </row>
    <row r="889" spans="2:65" s="13" customFormat="1" ht="11.25" x14ac:dyDescent="0.2">
      <c r="B889" s="152"/>
      <c r="D889" s="146" t="s">
        <v>144</v>
      </c>
      <c r="E889" s="153" t="s">
        <v>18</v>
      </c>
      <c r="F889" s="154" t="s">
        <v>472</v>
      </c>
      <c r="H889" s="155">
        <v>2.7</v>
      </c>
      <c r="I889" s="156"/>
      <c r="L889" s="152"/>
      <c r="M889" s="157"/>
      <c r="T889" s="158"/>
      <c r="AT889" s="153" t="s">
        <v>144</v>
      </c>
      <c r="AU889" s="153" t="s">
        <v>81</v>
      </c>
      <c r="AV889" s="13" t="s">
        <v>81</v>
      </c>
      <c r="AW889" s="13" t="s">
        <v>32</v>
      </c>
      <c r="AX889" s="13" t="s">
        <v>71</v>
      </c>
      <c r="AY889" s="153" t="s">
        <v>133</v>
      </c>
    </row>
    <row r="890" spans="2:65" s="12" customFormat="1" ht="11.25" x14ac:dyDescent="0.2">
      <c r="B890" s="145"/>
      <c r="D890" s="146" t="s">
        <v>144</v>
      </c>
      <c r="E890" s="147" t="s">
        <v>18</v>
      </c>
      <c r="F890" s="148" t="s">
        <v>479</v>
      </c>
      <c r="H890" s="147" t="s">
        <v>18</v>
      </c>
      <c r="I890" s="149"/>
      <c r="L890" s="145"/>
      <c r="M890" s="150"/>
      <c r="T890" s="151"/>
      <c r="AT890" s="147" t="s">
        <v>144</v>
      </c>
      <c r="AU890" s="147" t="s">
        <v>81</v>
      </c>
      <c r="AV890" s="12" t="s">
        <v>79</v>
      </c>
      <c r="AW890" s="12" t="s">
        <v>32</v>
      </c>
      <c r="AX890" s="12" t="s">
        <v>71</v>
      </c>
      <c r="AY890" s="147" t="s">
        <v>133</v>
      </c>
    </row>
    <row r="891" spans="2:65" s="13" customFormat="1" ht="11.25" x14ac:dyDescent="0.2">
      <c r="B891" s="152"/>
      <c r="D891" s="146" t="s">
        <v>144</v>
      </c>
      <c r="E891" s="153" t="s">
        <v>18</v>
      </c>
      <c r="F891" s="154" t="s">
        <v>472</v>
      </c>
      <c r="H891" s="155">
        <v>2.7</v>
      </c>
      <c r="I891" s="156"/>
      <c r="L891" s="152"/>
      <c r="M891" s="157"/>
      <c r="T891" s="158"/>
      <c r="AT891" s="153" t="s">
        <v>144</v>
      </c>
      <c r="AU891" s="153" t="s">
        <v>81</v>
      </c>
      <c r="AV891" s="13" t="s">
        <v>81</v>
      </c>
      <c r="AW891" s="13" t="s">
        <v>32</v>
      </c>
      <c r="AX891" s="13" t="s">
        <v>71</v>
      </c>
      <c r="AY891" s="153" t="s">
        <v>133</v>
      </c>
    </row>
    <row r="892" spans="2:65" s="12" customFormat="1" ht="11.25" x14ac:dyDescent="0.2">
      <c r="B892" s="145"/>
      <c r="D892" s="146" t="s">
        <v>144</v>
      </c>
      <c r="E892" s="147" t="s">
        <v>18</v>
      </c>
      <c r="F892" s="148" t="s">
        <v>437</v>
      </c>
      <c r="H892" s="147" t="s">
        <v>18</v>
      </c>
      <c r="I892" s="149"/>
      <c r="L892" s="145"/>
      <c r="M892" s="150"/>
      <c r="T892" s="151"/>
      <c r="AT892" s="147" t="s">
        <v>144</v>
      </c>
      <c r="AU892" s="147" t="s">
        <v>81</v>
      </c>
      <c r="AV892" s="12" t="s">
        <v>79</v>
      </c>
      <c r="AW892" s="12" t="s">
        <v>32</v>
      </c>
      <c r="AX892" s="12" t="s">
        <v>71</v>
      </c>
      <c r="AY892" s="147" t="s">
        <v>133</v>
      </c>
    </row>
    <row r="893" spans="2:65" s="13" customFormat="1" ht="11.25" x14ac:dyDescent="0.2">
      <c r="B893" s="152"/>
      <c r="D893" s="146" t="s">
        <v>144</v>
      </c>
      <c r="E893" s="153" t="s">
        <v>18</v>
      </c>
      <c r="F893" s="154" t="s">
        <v>472</v>
      </c>
      <c r="H893" s="155">
        <v>2.7</v>
      </c>
      <c r="I893" s="156"/>
      <c r="L893" s="152"/>
      <c r="M893" s="157"/>
      <c r="T893" s="158"/>
      <c r="AT893" s="153" t="s">
        <v>144</v>
      </c>
      <c r="AU893" s="153" t="s">
        <v>81</v>
      </c>
      <c r="AV893" s="13" t="s">
        <v>81</v>
      </c>
      <c r="AW893" s="13" t="s">
        <v>32</v>
      </c>
      <c r="AX893" s="13" t="s">
        <v>71</v>
      </c>
      <c r="AY893" s="153" t="s">
        <v>133</v>
      </c>
    </row>
    <row r="894" spans="2:65" s="14" customFormat="1" ht="11.25" x14ac:dyDescent="0.2">
      <c r="B894" s="159"/>
      <c r="D894" s="146" t="s">
        <v>144</v>
      </c>
      <c r="E894" s="160" t="s">
        <v>18</v>
      </c>
      <c r="F894" s="161" t="s">
        <v>147</v>
      </c>
      <c r="H894" s="162">
        <v>26.774999999999999</v>
      </c>
      <c r="I894" s="163"/>
      <c r="L894" s="159"/>
      <c r="M894" s="164"/>
      <c r="T894" s="165"/>
      <c r="AT894" s="160" t="s">
        <v>144</v>
      </c>
      <c r="AU894" s="160" t="s">
        <v>81</v>
      </c>
      <c r="AV894" s="14" t="s">
        <v>140</v>
      </c>
      <c r="AW894" s="14" t="s">
        <v>32</v>
      </c>
      <c r="AX894" s="14" t="s">
        <v>79</v>
      </c>
      <c r="AY894" s="160" t="s">
        <v>133</v>
      </c>
    </row>
    <row r="895" spans="2:65" s="1" customFormat="1" ht="55.5" customHeight="1" x14ac:dyDescent="0.2">
      <c r="B895" s="33"/>
      <c r="C895" s="128" t="s">
        <v>971</v>
      </c>
      <c r="D895" s="128" t="s">
        <v>135</v>
      </c>
      <c r="E895" s="129" t="s">
        <v>972</v>
      </c>
      <c r="F895" s="130" t="s">
        <v>973</v>
      </c>
      <c r="G895" s="131" t="s">
        <v>152</v>
      </c>
      <c r="H895" s="132">
        <v>23.92</v>
      </c>
      <c r="I895" s="133"/>
      <c r="J895" s="134">
        <f>ROUND(I895*H895,2)</f>
        <v>0</v>
      </c>
      <c r="K895" s="130" t="s">
        <v>139</v>
      </c>
      <c r="L895" s="33"/>
      <c r="M895" s="135" t="s">
        <v>18</v>
      </c>
      <c r="N895" s="136" t="s">
        <v>42</v>
      </c>
      <c r="P895" s="137">
        <f>O895*H895</f>
        <v>0</v>
      </c>
      <c r="Q895" s="137">
        <v>2.8660000000000001E-2</v>
      </c>
      <c r="R895" s="137">
        <f>Q895*H895</f>
        <v>0.68554720000000013</v>
      </c>
      <c r="S895" s="137">
        <v>0</v>
      </c>
      <c r="T895" s="138">
        <f>S895*H895</f>
        <v>0</v>
      </c>
      <c r="AR895" s="139" t="s">
        <v>285</v>
      </c>
      <c r="AT895" s="139" t="s">
        <v>135</v>
      </c>
      <c r="AU895" s="139" t="s">
        <v>81</v>
      </c>
      <c r="AY895" s="18" t="s">
        <v>133</v>
      </c>
      <c r="BE895" s="140">
        <f>IF(N895="základní",J895,0)</f>
        <v>0</v>
      </c>
      <c r="BF895" s="140">
        <f>IF(N895="snížená",J895,0)</f>
        <v>0</v>
      </c>
      <c r="BG895" s="140">
        <f>IF(N895="zákl. přenesená",J895,0)</f>
        <v>0</v>
      </c>
      <c r="BH895" s="140">
        <f>IF(N895="sníž. přenesená",J895,0)</f>
        <v>0</v>
      </c>
      <c r="BI895" s="140">
        <f>IF(N895="nulová",J895,0)</f>
        <v>0</v>
      </c>
      <c r="BJ895" s="18" t="s">
        <v>79</v>
      </c>
      <c r="BK895" s="140">
        <f>ROUND(I895*H895,2)</f>
        <v>0</v>
      </c>
      <c r="BL895" s="18" t="s">
        <v>285</v>
      </c>
      <c r="BM895" s="139" t="s">
        <v>974</v>
      </c>
    </row>
    <row r="896" spans="2:65" s="1" customFormat="1" ht="11.25" x14ac:dyDescent="0.2">
      <c r="B896" s="33"/>
      <c r="D896" s="141" t="s">
        <v>142</v>
      </c>
      <c r="F896" s="142" t="s">
        <v>975</v>
      </c>
      <c r="I896" s="143"/>
      <c r="L896" s="33"/>
      <c r="M896" s="144"/>
      <c r="T896" s="54"/>
      <c r="AT896" s="18" t="s">
        <v>142</v>
      </c>
      <c r="AU896" s="18" t="s">
        <v>81</v>
      </c>
    </row>
    <row r="897" spans="2:65" s="12" customFormat="1" ht="11.25" x14ac:dyDescent="0.2">
      <c r="B897" s="145"/>
      <c r="D897" s="146" t="s">
        <v>144</v>
      </c>
      <c r="E897" s="147" t="s">
        <v>18</v>
      </c>
      <c r="F897" s="148" t="s">
        <v>976</v>
      </c>
      <c r="H897" s="147" t="s">
        <v>18</v>
      </c>
      <c r="I897" s="149"/>
      <c r="L897" s="145"/>
      <c r="M897" s="150"/>
      <c r="T897" s="151"/>
      <c r="AT897" s="147" t="s">
        <v>144</v>
      </c>
      <c r="AU897" s="147" t="s">
        <v>81</v>
      </c>
      <c r="AV897" s="12" t="s">
        <v>79</v>
      </c>
      <c r="AW897" s="12" t="s">
        <v>32</v>
      </c>
      <c r="AX897" s="12" t="s">
        <v>71</v>
      </c>
      <c r="AY897" s="147" t="s">
        <v>133</v>
      </c>
    </row>
    <row r="898" spans="2:65" s="13" customFormat="1" ht="11.25" x14ac:dyDescent="0.2">
      <c r="B898" s="152"/>
      <c r="D898" s="146" t="s">
        <v>144</v>
      </c>
      <c r="E898" s="153" t="s">
        <v>18</v>
      </c>
      <c r="F898" s="154" t="s">
        <v>977</v>
      </c>
      <c r="H898" s="155">
        <v>13.57</v>
      </c>
      <c r="I898" s="156"/>
      <c r="L898" s="152"/>
      <c r="M898" s="157"/>
      <c r="T898" s="158"/>
      <c r="AT898" s="153" t="s">
        <v>144</v>
      </c>
      <c r="AU898" s="153" t="s">
        <v>81</v>
      </c>
      <c r="AV898" s="13" t="s">
        <v>81</v>
      </c>
      <c r="AW898" s="13" t="s">
        <v>32</v>
      </c>
      <c r="AX898" s="13" t="s">
        <v>71</v>
      </c>
      <c r="AY898" s="153" t="s">
        <v>133</v>
      </c>
    </row>
    <row r="899" spans="2:65" s="12" customFormat="1" ht="11.25" x14ac:dyDescent="0.2">
      <c r="B899" s="145"/>
      <c r="D899" s="146" t="s">
        <v>144</v>
      </c>
      <c r="E899" s="147" t="s">
        <v>18</v>
      </c>
      <c r="F899" s="148" t="s">
        <v>978</v>
      </c>
      <c r="H899" s="147" t="s">
        <v>18</v>
      </c>
      <c r="I899" s="149"/>
      <c r="L899" s="145"/>
      <c r="M899" s="150"/>
      <c r="T899" s="151"/>
      <c r="AT899" s="147" t="s">
        <v>144</v>
      </c>
      <c r="AU899" s="147" t="s">
        <v>81</v>
      </c>
      <c r="AV899" s="12" t="s">
        <v>79</v>
      </c>
      <c r="AW899" s="12" t="s">
        <v>32</v>
      </c>
      <c r="AX899" s="12" t="s">
        <v>71</v>
      </c>
      <c r="AY899" s="147" t="s">
        <v>133</v>
      </c>
    </row>
    <row r="900" spans="2:65" s="13" customFormat="1" ht="11.25" x14ac:dyDescent="0.2">
      <c r="B900" s="152"/>
      <c r="D900" s="146" t="s">
        <v>144</v>
      </c>
      <c r="E900" s="153" t="s">
        <v>18</v>
      </c>
      <c r="F900" s="154" t="s">
        <v>979</v>
      </c>
      <c r="H900" s="155">
        <v>6.9</v>
      </c>
      <c r="I900" s="156"/>
      <c r="L900" s="152"/>
      <c r="M900" s="157"/>
      <c r="T900" s="158"/>
      <c r="AT900" s="153" t="s">
        <v>144</v>
      </c>
      <c r="AU900" s="153" t="s">
        <v>81</v>
      </c>
      <c r="AV900" s="13" t="s">
        <v>81</v>
      </c>
      <c r="AW900" s="13" t="s">
        <v>32</v>
      </c>
      <c r="AX900" s="13" t="s">
        <v>71</v>
      </c>
      <c r="AY900" s="153" t="s">
        <v>133</v>
      </c>
    </row>
    <row r="901" spans="2:65" s="12" customFormat="1" ht="11.25" x14ac:dyDescent="0.2">
      <c r="B901" s="145"/>
      <c r="D901" s="146" t="s">
        <v>144</v>
      </c>
      <c r="E901" s="147" t="s">
        <v>18</v>
      </c>
      <c r="F901" s="148" t="s">
        <v>980</v>
      </c>
      <c r="H901" s="147" t="s">
        <v>18</v>
      </c>
      <c r="I901" s="149"/>
      <c r="L901" s="145"/>
      <c r="M901" s="150"/>
      <c r="T901" s="151"/>
      <c r="AT901" s="147" t="s">
        <v>144</v>
      </c>
      <c r="AU901" s="147" t="s">
        <v>81</v>
      </c>
      <c r="AV901" s="12" t="s">
        <v>79</v>
      </c>
      <c r="AW901" s="12" t="s">
        <v>32</v>
      </c>
      <c r="AX901" s="12" t="s">
        <v>71</v>
      </c>
      <c r="AY901" s="147" t="s">
        <v>133</v>
      </c>
    </row>
    <row r="902" spans="2:65" s="13" customFormat="1" ht="11.25" x14ac:dyDescent="0.2">
      <c r="B902" s="152"/>
      <c r="D902" s="146" t="s">
        <v>144</v>
      </c>
      <c r="E902" s="153" t="s">
        <v>18</v>
      </c>
      <c r="F902" s="154" t="s">
        <v>981</v>
      </c>
      <c r="H902" s="155">
        <v>3.45</v>
      </c>
      <c r="I902" s="156"/>
      <c r="L902" s="152"/>
      <c r="M902" s="157"/>
      <c r="T902" s="158"/>
      <c r="AT902" s="153" t="s">
        <v>144</v>
      </c>
      <c r="AU902" s="153" t="s">
        <v>81</v>
      </c>
      <c r="AV902" s="13" t="s">
        <v>81</v>
      </c>
      <c r="AW902" s="13" t="s">
        <v>32</v>
      </c>
      <c r="AX902" s="13" t="s">
        <v>71</v>
      </c>
      <c r="AY902" s="153" t="s">
        <v>133</v>
      </c>
    </row>
    <row r="903" spans="2:65" s="14" customFormat="1" ht="11.25" x14ac:dyDescent="0.2">
      <c r="B903" s="159"/>
      <c r="D903" s="146" t="s">
        <v>144</v>
      </c>
      <c r="E903" s="160" t="s">
        <v>18</v>
      </c>
      <c r="F903" s="161" t="s">
        <v>147</v>
      </c>
      <c r="H903" s="162">
        <v>23.92</v>
      </c>
      <c r="I903" s="163"/>
      <c r="L903" s="159"/>
      <c r="M903" s="164"/>
      <c r="T903" s="165"/>
      <c r="AT903" s="160" t="s">
        <v>144</v>
      </c>
      <c r="AU903" s="160" t="s">
        <v>81</v>
      </c>
      <c r="AV903" s="14" t="s">
        <v>140</v>
      </c>
      <c r="AW903" s="14" t="s">
        <v>32</v>
      </c>
      <c r="AX903" s="14" t="s">
        <v>79</v>
      </c>
      <c r="AY903" s="160" t="s">
        <v>133</v>
      </c>
    </row>
    <row r="904" spans="2:65" s="1" customFormat="1" ht="44.25" customHeight="1" x14ac:dyDescent="0.2">
      <c r="B904" s="33"/>
      <c r="C904" s="128" t="s">
        <v>982</v>
      </c>
      <c r="D904" s="128" t="s">
        <v>135</v>
      </c>
      <c r="E904" s="129" t="s">
        <v>983</v>
      </c>
      <c r="F904" s="130" t="s">
        <v>984</v>
      </c>
      <c r="G904" s="131" t="s">
        <v>152</v>
      </c>
      <c r="H904" s="132">
        <v>50.695</v>
      </c>
      <c r="I904" s="133"/>
      <c r="J904" s="134">
        <f>ROUND(I904*H904,2)</f>
        <v>0</v>
      </c>
      <c r="K904" s="130" t="s">
        <v>139</v>
      </c>
      <c r="L904" s="33"/>
      <c r="M904" s="135" t="s">
        <v>18</v>
      </c>
      <c r="N904" s="136" t="s">
        <v>42</v>
      </c>
      <c r="P904" s="137">
        <f>O904*H904</f>
        <v>0</v>
      </c>
      <c r="Q904" s="137">
        <v>2.0000000000000001E-4</v>
      </c>
      <c r="R904" s="137">
        <f>Q904*H904</f>
        <v>1.0139E-2</v>
      </c>
      <c r="S904" s="137">
        <v>0</v>
      </c>
      <c r="T904" s="138">
        <f>S904*H904</f>
        <v>0</v>
      </c>
      <c r="AR904" s="139" t="s">
        <v>285</v>
      </c>
      <c r="AT904" s="139" t="s">
        <v>135</v>
      </c>
      <c r="AU904" s="139" t="s">
        <v>81</v>
      </c>
      <c r="AY904" s="18" t="s">
        <v>133</v>
      </c>
      <c r="BE904" s="140">
        <f>IF(N904="základní",J904,0)</f>
        <v>0</v>
      </c>
      <c r="BF904" s="140">
        <f>IF(N904="snížená",J904,0)</f>
        <v>0</v>
      </c>
      <c r="BG904" s="140">
        <f>IF(N904="zákl. přenesená",J904,0)</f>
        <v>0</v>
      </c>
      <c r="BH904" s="140">
        <f>IF(N904="sníž. přenesená",J904,0)</f>
        <v>0</v>
      </c>
      <c r="BI904" s="140">
        <f>IF(N904="nulová",J904,0)</f>
        <v>0</v>
      </c>
      <c r="BJ904" s="18" t="s">
        <v>79</v>
      </c>
      <c r="BK904" s="140">
        <f>ROUND(I904*H904,2)</f>
        <v>0</v>
      </c>
      <c r="BL904" s="18" t="s">
        <v>285</v>
      </c>
      <c r="BM904" s="139" t="s">
        <v>985</v>
      </c>
    </row>
    <row r="905" spans="2:65" s="1" customFormat="1" ht="11.25" x14ac:dyDescent="0.2">
      <c r="B905" s="33"/>
      <c r="D905" s="141" t="s">
        <v>142</v>
      </c>
      <c r="F905" s="142" t="s">
        <v>986</v>
      </c>
      <c r="I905" s="143"/>
      <c r="L905" s="33"/>
      <c r="M905" s="144"/>
      <c r="T905" s="54"/>
      <c r="AT905" s="18" t="s">
        <v>142</v>
      </c>
      <c r="AU905" s="18" t="s">
        <v>81</v>
      </c>
    </row>
    <row r="906" spans="2:65" s="12" customFormat="1" ht="11.25" x14ac:dyDescent="0.2">
      <c r="B906" s="145"/>
      <c r="D906" s="146" t="s">
        <v>144</v>
      </c>
      <c r="E906" s="147" t="s">
        <v>18</v>
      </c>
      <c r="F906" s="148" t="s">
        <v>987</v>
      </c>
      <c r="H906" s="147" t="s">
        <v>18</v>
      </c>
      <c r="I906" s="149"/>
      <c r="L906" s="145"/>
      <c r="M906" s="150"/>
      <c r="T906" s="151"/>
      <c r="AT906" s="147" t="s">
        <v>144</v>
      </c>
      <c r="AU906" s="147" t="s">
        <v>81</v>
      </c>
      <c r="AV906" s="12" t="s">
        <v>79</v>
      </c>
      <c r="AW906" s="12" t="s">
        <v>32</v>
      </c>
      <c r="AX906" s="12" t="s">
        <v>71</v>
      </c>
      <c r="AY906" s="147" t="s">
        <v>133</v>
      </c>
    </row>
    <row r="907" spans="2:65" s="13" customFormat="1" ht="11.25" x14ac:dyDescent="0.2">
      <c r="B907" s="152"/>
      <c r="D907" s="146" t="s">
        <v>144</v>
      </c>
      <c r="E907" s="153" t="s">
        <v>18</v>
      </c>
      <c r="F907" s="154" t="s">
        <v>988</v>
      </c>
      <c r="H907" s="155">
        <v>23.92</v>
      </c>
      <c r="I907" s="156"/>
      <c r="L907" s="152"/>
      <c r="M907" s="157"/>
      <c r="T907" s="158"/>
      <c r="AT907" s="153" t="s">
        <v>144</v>
      </c>
      <c r="AU907" s="153" t="s">
        <v>81</v>
      </c>
      <c r="AV907" s="13" t="s">
        <v>81</v>
      </c>
      <c r="AW907" s="13" t="s">
        <v>32</v>
      </c>
      <c r="AX907" s="13" t="s">
        <v>71</v>
      </c>
      <c r="AY907" s="153" t="s">
        <v>133</v>
      </c>
    </row>
    <row r="908" spans="2:65" s="12" customFormat="1" ht="11.25" x14ac:dyDescent="0.2">
      <c r="B908" s="145"/>
      <c r="D908" s="146" t="s">
        <v>144</v>
      </c>
      <c r="E908" s="147" t="s">
        <v>18</v>
      </c>
      <c r="F908" s="148" t="s">
        <v>236</v>
      </c>
      <c r="H908" s="147" t="s">
        <v>18</v>
      </c>
      <c r="I908" s="149"/>
      <c r="L908" s="145"/>
      <c r="M908" s="150"/>
      <c r="T908" s="151"/>
      <c r="AT908" s="147" t="s">
        <v>144</v>
      </c>
      <c r="AU908" s="147" t="s">
        <v>81</v>
      </c>
      <c r="AV908" s="12" t="s">
        <v>79</v>
      </c>
      <c r="AW908" s="12" t="s">
        <v>32</v>
      </c>
      <c r="AX908" s="12" t="s">
        <v>71</v>
      </c>
      <c r="AY908" s="147" t="s">
        <v>133</v>
      </c>
    </row>
    <row r="909" spans="2:65" s="13" customFormat="1" ht="11.25" x14ac:dyDescent="0.2">
      <c r="B909" s="152"/>
      <c r="D909" s="146" t="s">
        <v>144</v>
      </c>
      <c r="E909" s="153" t="s">
        <v>18</v>
      </c>
      <c r="F909" s="154" t="s">
        <v>989</v>
      </c>
      <c r="H909" s="155">
        <v>26.774999999999999</v>
      </c>
      <c r="I909" s="156"/>
      <c r="L909" s="152"/>
      <c r="M909" s="157"/>
      <c r="T909" s="158"/>
      <c r="AT909" s="153" t="s">
        <v>144</v>
      </c>
      <c r="AU909" s="153" t="s">
        <v>81</v>
      </c>
      <c r="AV909" s="13" t="s">
        <v>81</v>
      </c>
      <c r="AW909" s="13" t="s">
        <v>32</v>
      </c>
      <c r="AX909" s="13" t="s">
        <v>71</v>
      </c>
      <c r="AY909" s="153" t="s">
        <v>133</v>
      </c>
    </row>
    <row r="910" spans="2:65" s="14" customFormat="1" ht="11.25" x14ac:dyDescent="0.2">
      <c r="B910" s="159"/>
      <c r="D910" s="146" t="s">
        <v>144</v>
      </c>
      <c r="E910" s="160" t="s">
        <v>18</v>
      </c>
      <c r="F910" s="161" t="s">
        <v>147</v>
      </c>
      <c r="H910" s="162">
        <v>50.695</v>
      </c>
      <c r="I910" s="163"/>
      <c r="L910" s="159"/>
      <c r="M910" s="164"/>
      <c r="T910" s="165"/>
      <c r="AT910" s="160" t="s">
        <v>144</v>
      </c>
      <c r="AU910" s="160" t="s">
        <v>81</v>
      </c>
      <c r="AV910" s="14" t="s">
        <v>140</v>
      </c>
      <c r="AW910" s="14" t="s">
        <v>32</v>
      </c>
      <c r="AX910" s="14" t="s">
        <v>79</v>
      </c>
      <c r="AY910" s="160" t="s">
        <v>133</v>
      </c>
    </row>
    <row r="911" spans="2:65" s="1" customFormat="1" ht="24.2" customHeight="1" x14ac:dyDescent="0.2">
      <c r="B911" s="33"/>
      <c r="C911" s="128" t="s">
        <v>990</v>
      </c>
      <c r="D911" s="128" t="s">
        <v>135</v>
      </c>
      <c r="E911" s="129" t="s">
        <v>991</v>
      </c>
      <c r="F911" s="130" t="s">
        <v>992</v>
      </c>
      <c r="G911" s="131" t="s">
        <v>152</v>
      </c>
      <c r="H911" s="132">
        <v>65.084999999999994</v>
      </c>
      <c r="I911" s="133"/>
      <c r="J911" s="134">
        <f>ROUND(I911*H911,2)</f>
        <v>0</v>
      </c>
      <c r="K911" s="130" t="s">
        <v>139</v>
      </c>
      <c r="L911" s="33"/>
      <c r="M911" s="135" t="s">
        <v>18</v>
      </c>
      <c r="N911" s="136" t="s">
        <v>42</v>
      </c>
      <c r="P911" s="137">
        <f>O911*H911</f>
        <v>0</v>
      </c>
      <c r="Q911" s="137">
        <v>0</v>
      </c>
      <c r="R911" s="137">
        <f>Q911*H911</f>
        <v>0</v>
      </c>
      <c r="S911" s="137">
        <v>0</v>
      </c>
      <c r="T911" s="138">
        <f>S911*H911</f>
        <v>0</v>
      </c>
      <c r="AR911" s="139" t="s">
        <v>285</v>
      </c>
      <c r="AT911" s="139" t="s">
        <v>135</v>
      </c>
      <c r="AU911" s="139" t="s">
        <v>81</v>
      </c>
      <c r="AY911" s="18" t="s">
        <v>133</v>
      </c>
      <c r="BE911" s="140">
        <f>IF(N911="základní",J911,0)</f>
        <v>0</v>
      </c>
      <c r="BF911" s="140">
        <f>IF(N911="snížená",J911,0)</f>
        <v>0</v>
      </c>
      <c r="BG911" s="140">
        <f>IF(N911="zákl. přenesená",J911,0)</f>
        <v>0</v>
      </c>
      <c r="BH911" s="140">
        <f>IF(N911="sníž. přenesená",J911,0)</f>
        <v>0</v>
      </c>
      <c r="BI911" s="140">
        <f>IF(N911="nulová",J911,0)</f>
        <v>0</v>
      </c>
      <c r="BJ911" s="18" t="s">
        <v>79</v>
      </c>
      <c r="BK911" s="140">
        <f>ROUND(I911*H911,2)</f>
        <v>0</v>
      </c>
      <c r="BL911" s="18" t="s">
        <v>285</v>
      </c>
      <c r="BM911" s="139" t="s">
        <v>993</v>
      </c>
    </row>
    <row r="912" spans="2:65" s="1" customFormat="1" ht="11.25" x14ac:dyDescent="0.2">
      <c r="B912" s="33"/>
      <c r="D912" s="141" t="s">
        <v>142</v>
      </c>
      <c r="F912" s="142" t="s">
        <v>994</v>
      </c>
      <c r="I912" s="143"/>
      <c r="L912" s="33"/>
      <c r="M912" s="144"/>
      <c r="T912" s="54"/>
      <c r="AT912" s="18" t="s">
        <v>142</v>
      </c>
      <c r="AU912" s="18" t="s">
        <v>81</v>
      </c>
    </row>
    <row r="913" spans="2:65" s="12" customFormat="1" ht="11.25" x14ac:dyDescent="0.2">
      <c r="B913" s="145"/>
      <c r="D913" s="146" t="s">
        <v>144</v>
      </c>
      <c r="E913" s="147" t="s">
        <v>18</v>
      </c>
      <c r="F913" s="148" t="s">
        <v>987</v>
      </c>
      <c r="H913" s="147" t="s">
        <v>18</v>
      </c>
      <c r="I913" s="149"/>
      <c r="L913" s="145"/>
      <c r="M913" s="150"/>
      <c r="T913" s="151"/>
      <c r="AT913" s="147" t="s">
        <v>144</v>
      </c>
      <c r="AU913" s="147" t="s">
        <v>81</v>
      </c>
      <c r="AV913" s="12" t="s">
        <v>79</v>
      </c>
      <c r="AW913" s="12" t="s">
        <v>32</v>
      </c>
      <c r="AX913" s="12" t="s">
        <v>71</v>
      </c>
      <c r="AY913" s="147" t="s">
        <v>133</v>
      </c>
    </row>
    <row r="914" spans="2:65" s="13" customFormat="1" ht="11.25" x14ac:dyDescent="0.2">
      <c r="B914" s="152"/>
      <c r="D914" s="146" t="s">
        <v>144</v>
      </c>
      <c r="E914" s="153" t="s">
        <v>18</v>
      </c>
      <c r="F914" s="154" t="s">
        <v>988</v>
      </c>
      <c r="H914" s="155">
        <v>23.92</v>
      </c>
      <c r="I914" s="156"/>
      <c r="L914" s="152"/>
      <c r="M914" s="157"/>
      <c r="T914" s="158"/>
      <c r="AT914" s="153" t="s">
        <v>144</v>
      </c>
      <c r="AU914" s="153" t="s">
        <v>81</v>
      </c>
      <c r="AV914" s="13" t="s">
        <v>81</v>
      </c>
      <c r="AW914" s="13" t="s">
        <v>32</v>
      </c>
      <c r="AX914" s="13" t="s">
        <v>71</v>
      </c>
      <c r="AY914" s="153" t="s">
        <v>133</v>
      </c>
    </row>
    <row r="915" spans="2:65" s="12" customFormat="1" ht="11.25" x14ac:dyDescent="0.2">
      <c r="B915" s="145"/>
      <c r="D915" s="146" t="s">
        <v>144</v>
      </c>
      <c r="E915" s="147" t="s">
        <v>18</v>
      </c>
      <c r="F915" s="148" t="s">
        <v>236</v>
      </c>
      <c r="H915" s="147" t="s">
        <v>18</v>
      </c>
      <c r="I915" s="149"/>
      <c r="L915" s="145"/>
      <c r="M915" s="150"/>
      <c r="T915" s="151"/>
      <c r="AT915" s="147" t="s">
        <v>144</v>
      </c>
      <c r="AU915" s="147" t="s">
        <v>81</v>
      </c>
      <c r="AV915" s="12" t="s">
        <v>79</v>
      </c>
      <c r="AW915" s="12" t="s">
        <v>32</v>
      </c>
      <c r="AX915" s="12" t="s">
        <v>71</v>
      </c>
      <c r="AY915" s="147" t="s">
        <v>133</v>
      </c>
    </row>
    <row r="916" spans="2:65" s="13" customFormat="1" ht="11.25" x14ac:dyDescent="0.2">
      <c r="B916" s="152"/>
      <c r="D916" s="146" t="s">
        <v>144</v>
      </c>
      <c r="E916" s="153" t="s">
        <v>18</v>
      </c>
      <c r="F916" s="154" t="s">
        <v>989</v>
      </c>
      <c r="H916" s="155">
        <v>26.774999999999999</v>
      </c>
      <c r="I916" s="156"/>
      <c r="L916" s="152"/>
      <c r="M916" s="157"/>
      <c r="T916" s="158"/>
      <c r="AT916" s="153" t="s">
        <v>144</v>
      </c>
      <c r="AU916" s="153" t="s">
        <v>81</v>
      </c>
      <c r="AV916" s="13" t="s">
        <v>81</v>
      </c>
      <c r="AW916" s="13" t="s">
        <v>32</v>
      </c>
      <c r="AX916" s="13" t="s">
        <v>71</v>
      </c>
      <c r="AY916" s="153" t="s">
        <v>133</v>
      </c>
    </row>
    <row r="917" spans="2:65" s="12" customFormat="1" ht="11.25" x14ac:dyDescent="0.2">
      <c r="B917" s="145"/>
      <c r="D917" s="146" t="s">
        <v>144</v>
      </c>
      <c r="E917" s="147" t="s">
        <v>18</v>
      </c>
      <c r="F917" s="148" t="s">
        <v>995</v>
      </c>
      <c r="H917" s="147" t="s">
        <v>18</v>
      </c>
      <c r="I917" s="149"/>
      <c r="L917" s="145"/>
      <c r="M917" s="150"/>
      <c r="T917" s="151"/>
      <c r="AT917" s="147" t="s">
        <v>144</v>
      </c>
      <c r="AU917" s="147" t="s">
        <v>81</v>
      </c>
      <c r="AV917" s="12" t="s">
        <v>79</v>
      </c>
      <c r="AW917" s="12" t="s">
        <v>32</v>
      </c>
      <c r="AX917" s="12" t="s">
        <v>71</v>
      </c>
      <c r="AY917" s="147" t="s">
        <v>133</v>
      </c>
    </row>
    <row r="918" spans="2:65" s="12" customFormat="1" ht="11.25" x14ac:dyDescent="0.2">
      <c r="B918" s="145"/>
      <c r="D918" s="146" t="s">
        <v>144</v>
      </c>
      <c r="E918" s="147" t="s">
        <v>18</v>
      </c>
      <c r="F918" s="148" t="s">
        <v>239</v>
      </c>
      <c r="H918" s="147" t="s">
        <v>18</v>
      </c>
      <c r="I918" s="149"/>
      <c r="L918" s="145"/>
      <c r="M918" s="150"/>
      <c r="T918" s="151"/>
      <c r="AT918" s="147" t="s">
        <v>144</v>
      </c>
      <c r="AU918" s="147" t="s">
        <v>81</v>
      </c>
      <c r="AV918" s="12" t="s">
        <v>79</v>
      </c>
      <c r="AW918" s="12" t="s">
        <v>32</v>
      </c>
      <c r="AX918" s="12" t="s">
        <v>71</v>
      </c>
      <c r="AY918" s="147" t="s">
        <v>133</v>
      </c>
    </row>
    <row r="919" spans="2:65" s="12" customFormat="1" ht="11.25" x14ac:dyDescent="0.2">
      <c r="B919" s="145"/>
      <c r="D919" s="146" t="s">
        <v>144</v>
      </c>
      <c r="E919" s="147" t="s">
        <v>18</v>
      </c>
      <c r="F919" s="148" t="s">
        <v>155</v>
      </c>
      <c r="H919" s="147" t="s">
        <v>18</v>
      </c>
      <c r="I919" s="149"/>
      <c r="L919" s="145"/>
      <c r="M919" s="150"/>
      <c r="T919" s="151"/>
      <c r="AT919" s="147" t="s">
        <v>144</v>
      </c>
      <c r="AU919" s="147" t="s">
        <v>81</v>
      </c>
      <c r="AV919" s="12" t="s">
        <v>79</v>
      </c>
      <c r="AW919" s="12" t="s">
        <v>32</v>
      </c>
      <c r="AX919" s="12" t="s">
        <v>71</v>
      </c>
      <c r="AY919" s="147" t="s">
        <v>133</v>
      </c>
    </row>
    <row r="920" spans="2:65" s="13" customFormat="1" ht="11.25" x14ac:dyDescent="0.2">
      <c r="B920" s="152"/>
      <c r="D920" s="146" t="s">
        <v>144</v>
      </c>
      <c r="E920" s="153" t="s">
        <v>18</v>
      </c>
      <c r="F920" s="154" t="s">
        <v>996</v>
      </c>
      <c r="H920" s="155">
        <v>2.38</v>
      </c>
      <c r="I920" s="156"/>
      <c r="L920" s="152"/>
      <c r="M920" s="157"/>
      <c r="T920" s="158"/>
      <c r="AT920" s="153" t="s">
        <v>144</v>
      </c>
      <c r="AU920" s="153" t="s">
        <v>81</v>
      </c>
      <c r="AV920" s="13" t="s">
        <v>81</v>
      </c>
      <c r="AW920" s="13" t="s">
        <v>32</v>
      </c>
      <c r="AX920" s="13" t="s">
        <v>71</v>
      </c>
      <c r="AY920" s="153" t="s">
        <v>133</v>
      </c>
    </row>
    <row r="921" spans="2:65" s="13" customFormat="1" ht="11.25" x14ac:dyDescent="0.2">
      <c r="B921" s="152"/>
      <c r="D921" s="146" t="s">
        <v>144</v>
      </c>
      <c r="E921" s="153" t="s">
        <v>18</v>
      </c>
      <c r="F921" s="154" t="s">
        <v>997</v>
      </c>
      <c r="H921" s="155">
        <v>3.4</v>
      </c>
      <c r="I921" s="156"/>
      <c r="L921" s="152"/>
      <c r="M921" s="157"/>
      <c r="T921" s="158"/>
      <c r="AT921" s="153" t="s">
        <v>144</v>
      </c>
      <c r="AU921" s="153" t="s">
        <v>81</v>
      </c>
      <c r="AV921" s="13" t="s">
        <v>81</v>
      </c>
      <c r="AW921" s="13" t="s">
        <v>32</v>
      </c>
      <c r="AX921" s="13" t="s">
        <v>71</v>
      </c>
      <c r="AY921" s="153" t="s">
        <v>133</v>
      </c>
    </row>
    <row r="922" spans="2:65" s="12" customFormat="1" ht="11.25" x14ac:dyDescent="0.2">
      <c r="B922" s="145"/>
      <c r="D922" s="146" t="s">
        <v>144</v>
      </c>
      <c r="E922" s="147" t="s">
        <v>18</v>
      </c>
      <c r="F922" s="148" t="s">
        <v>255</v>
      </c>
      <c r="H922" s="147" t="s">
        <v>18</v>
      </c>
      <c r="I922" s="149"/>
      <c r="L922" s="145"/>
      <c r="M922" s="150"/>
      <c r="T922" s="151"/>
      <c r="AT922" s="147" t="s">
        <v>144</v>
      </c>
      <c r="AU922" s="147" t="s">
        <v>81</v>
      </c>
      <c r="AV922" s="12" t="s">
        <v>79</v>
      </c>
      <c r="AW922" s="12" t="s">
        <v>32</v>
      </c>
      <c r="AX922" s="12" t="s">
        <v>71</v>
      </c>
      <c r="AY922" s="147" t="s">
        <v>133</v>
      </c>
    </row>
    <row r="923" spans="2:65" s="13" customFormat="1" ht="11.25" x14ac:dyDescent="0.2">
      <c r="B923" s="152"/>
      <c r="D923" s="146" t="s">
        <v>144</v>
      </c>
      <c r="E923" s="153" t="s">
        <v>18</v>
      </c>
      <c r="F923" s="154" t="s">
        <v>998</v>
      </c>
      <c r="H923" s="155">
        <v>3.51</v>
      </c>
      <c r="I923" s="156"/>
      <c r="L923" s="152"/>
      <c r="M923" s="157"/>
      <c r="T923" s="158"/>
      <c r="AT923" s="153" t="s">
        <v>144</v>
      </c>
      <c r="AU923" s="153" t="s">
        <v>81</v>
      </c>
      <c r="AV923" s="13" t="s">
        <v>81</v>
      </c>
      <c r="AW923" s="13" t="s">
        <v>32</v>
      </c>
      <c r="AX923" s="13" t="s">
        <v>71</v>
      </c>
      <c r="AY923" s="153" t="s">
        <v>133</v>
      </c>
    </row>
    <row r="924" spans="2:65" s="13" customFormat="1" ht="11.25" x14ac:dyDescent="0.2">
      <c r="B924" s="152"/>
      <c r="D924" s="146" t="s">
        <v>144</v>
      </c>
      <c r="E924" s="153" t="s">
        <v>18</v>
      </c>
      <c r="F924" s="154" t="s">
        <v>999</v>
      </c>
      <c r="H924" s="155">
        <v>5.0999999999999996</v>
      </c>
      <c r="I924" s="156"/>
      <c r="L924" s="152"/>
      <c r="M924" s="157"/>
      <c r="T924" s="158"/>
      <c r="AT924" s="153" t="s">
        <v>144</v>
      </c>
      <c r="AU924" s="153" t="s">
        <v>81</v>
      </c>
      <c r="AV924" s="13" t="s">
        <v>81</v>
      </c>
      <c r="AW924" s="13" t="s">
        <v>32</v>
      </c>
      <c r="AX924" s="13" t="s">
        <v>71</v>
      </c>
      <c r="AY924" s="153" t="s">
        <v>133</v>
      </c>
    </row>
    <row r="925" spans="2:65" s="14" customFormat="1" ht="11.25" x14ac:dyDescent="0.2">
      <c r="B925" s="159"/>
      <c r="D925" s="146" t="s">
        <v>144</v>
      </c>
      <c r="E925" s="160" t="s">
        <v>18</v>
      </c>
      <c r="F925" s="161" t="s">
        <v>147</v>
      </c>
      <c r="H925" s="162">
        <v>65.084999999999994</v>
      </c>
      <c r="I925" s="163"/>
      <c r="L925" s="159"/>
      <c r="M925" s="164"/>
      <c r="T925" s="165"/>
      <c r="AT925" s="160" t="s">
        <v>144</v>
      </c>
      <c r="AU925" s="160" t="s">
        <v>81</v>
      </c>
      <c r="AV925" s="14" t="s">
        <v>140</v>
      </c>
      <c r="AW925" s="14" t="s">
        <v>32</v>
      </c>
      <c r="AX925" s="14" t="s">
        <v>79</v>
      </c>
      <c r="AY925" s="160" t="s">
        <v>133</v>
      </c>
    </row>
    <row r="926" spans="2:65" s="1" customFormat="1" ht="78" customHeight="1" x14ac:dyDescent="0.2">
      <c r="B926" s="33"/>
      <c r="C926" s="128" t="s">
        <v>1000</v>
      </c>
      <c r="D926" s="128" t="s">
        <v>135</v>
      </c>
      <c r="E926" s="129" t="s">
        <v>1001</v>
      </c>
      <c r="F926" s="130" t="s">
        <v>1002</v>
      </c>
      <c r="G926" s="131" t="s">
        <v>152</v>
      </c>
      <c r="H926" s="132">
        <v>14.39</v>
      </c>
      <c r="I926" s="133"/>
      <c r="J926" s="134">
        <f>ROUND(I926*H926,2)</f>
        <v>0</v>
      </c>
      <c r="K926" s="130" t="s">
        <v>139</v>
      </c>
      <c r="L926" s="33"/>
      <c r="M926" s="135" t="s">
        <v>18</v>
      </c>
      <c r="N926" s="136" t="s">
        <v>42</v>
      </c>
      <c r="P926" s="137">
        <f>O926*H926</f>
        <v>0</v>
      </c>
      <c r="Q926" s="137">
        <v>5.6739999999999999E-2</v>
      </c>
      <c r="R926" s="137">
        <f>Q926*H926</f>
        <v>0.81648860000000001</v>
      </c>
      <c r="S926" s="137">
        <v>0</v>
      </c>
      <c r="T926" s="138">
        <f>S926*H926</f>
        <v>0</v>
      </c>
      <c r="AR926" s="139" t="s">
        <v>285</v>
      </c>
      <c r="AT926" s="139" t="s">
        <v>135</v>
      </c>
      <c r="AU926" s="139" t="s">
        <v>81</v>
      </c>
      <c r="AY926" s="18" t="s">
        <v>133</v>
      </c>
      <c r="BE926" s="140">
        <f>IF(N926="základní",J926,0)</f>
        <v>0</v>
      </c>
      <c r="BF926" s="140">
        <f>IF(N926="snížená",J926,0)</f>
        <v>0</v>
      </c>
      <c r="BG926" s="140">
        <f>IF(N926="zákl. přenesená",J926,0)</f>
        <v>0</v>
      </c>
      <c r="BH926" s="140">
        <f>IF(N926="sníž. přenesená",J926,0)</f>
        <v>0</v>
      </c>
      <c r="BI926" s="140">
        <f>IF(N926="nulová",J926,0)</f>
        <v>0</v>
      </c>
      <c r="BJ926" s="18" t="s">
        <v>79</v>
      </c>
      <c r="BK926" s="140">
        <f>ROUND(I926*H926,2)</f>
        <v>0</v>
      </c>
      <c r="BL926" s="18" t="s">
        <v>285</v>
      </c>
      <c r="BM926" s="139" t="s">
        <v>1003</v>
      </c>
    </row>
    <row r="927" spans="2:65" s="1" customFormat="1" ht="11.25" x14ac:dyDescent="0.2">
      <c r="B927" s="33"/>
      <c r="D927" s="141" t="s">
        <v>142</v>
      </c>
      <c r="F927" s="142" t="s">
        <v>1004</v>
      </c>
      <c r="I927" s="143"/>
      <c r="L927" s="33"/>
      <c r="M927" s="144"/>
      <c r="T927" s="54"/>
      <c r="AT927" s="18" t="s">
        <v>142</v>
      </c>
      <c r="AU927" s="18" t="s">
        <v>81</v>
      </c>
    </row>
    <row r="928" spans="2:65" s="12" customFormat="1" ht="11.25" x14ac:dyDescent="0.2">
      <c r="B928" s="145"/>
      <c r="D928" s="146" t="s">
        <v>144</v>
      </c>
      <c r="E928" s="147" t="s">
        <v>18</v>
      </c>
      <c r="F928" s="148" t="s">
        <v>995</v>
      </c>
      <c r="H928" s="147" t="s">
        <v>18</v>
      </c>
      <c r="I928" s="149"/>
      <c r="L928" s="145"/>
      <c r="M928" s="150"/>
      <c r="T928" s="151"/>
      <c r="AT928" s="147" t="s">
        <v>144</v>
      </c>
      <c r="AU928" s="147" t="s">
        <v>81</v>
      </c>
      <c r="AV928" s="12" t="s">
        <v>79</v>
      </c>
      <c r="AW928" s="12" t="s">
        <v>32</v>
      </c>
      <c r="AX928" s="12" t="s">
        <v>71</v>
      </c>
      <c r="AY928" s="147" t="s">
        <v>133</v>
      </c>
    </row>
    <row r="929" spans="2:65" s="12" customFormat="1" ht="11.25" x14ac:dyDescent="0.2">
      <c r="B929" s="145"/>
      <c r="D929" s="146" t="s">
        <v>144</v>
      </c>
      <c r="E929" s="147" t="s">
        <v>18</v>
      </c>
      <c r="F929" s="148" t="s">
        <v>239</v>
      </c>
      <c r="H929" s="147" t="s">
        <v>18</v>
      </c>
      <c r="I929" s="149"/>
      <c r="L929" s="145"/>
      <c r="M929" s="150"/>
      <c r="T929" s="151"/>
      <c r="AT929" s="147" t="s">
        <v>144</v>
      </c>
      <c r="AU929" s="147" t="s">
        <v>81</v>
      </c>
      <c r="AV929" s="12" t="s">
        <v>79</v>
      </c>
      <c r="AW929" s="12" t="s">
        <v>32</v>
      </c>
      <c r="AX929" s="12" t="s">
        <v>71</v>
      </c>
      <c r="AY929" s="147" t="s">
        <v>133</v>
      </c>
    </row>
    <row r="930" spans="2:65" s="12" customFormat="1" ht="11.25" x14ac:dyDescent="0.2">
      <c r="B930" s="145"/>
      <c r="D930" s="146" t="s">
        <v>144</v>
      </c>
      <c r="E930" s="147" t="s">
        <v>18</v>
      </c>
      <c r="F930" s="148" t="s">
        <v>155</v>
      </c>
      <c r="H930" s="147" t="s">
        <v>18</v>
      </c>
      <c r="I930" s="149"/>
      <c r="L930" s="145"/>
      <c r="M930" s="150"/>
      <c r="T930" s="151"/>
      <c r="AT930" s="147" t="s">
        <v>144</v>
      </c>
      <c r="AU930" s="147" t="s">
        <v>81</v>
      </c>
      <c r="AV930" s="12" t="s">
        <v>79</v>
      </c>
      <c r="AW930" s="12" t="s">
        <v>32</v>
      </c>
      <c r="AX930" s="12" t="s">
        <v>71</v>
      </c>
      <c r="AY930" s="147" t="s">
        <v>133</v>
      </c>
    </row>
    <row r="931" spans="2:65" s="13" customFormat="1" ht="11.25" x14ac:dyDescent="0.2">
      <c r="B931" s="152"/>
      <c r="D931" s="146" t="s">
        <v>144</v>
      </c>
      <c r="E931" s="153" t="s">
        <v>18</v>
      </c>
      <c r="F931" s="154" t="s">
        <v>996</v>
      </c>
      <c r="H931" s="155">
        <v>2.38</v>
      </c>
      <c r="I931" s="156"/>
      <c r="L931" s="152"/>
      <c r="M931" s="157"/>
      <c r="T931" s="158"/>
      <c r="AT931" s="153" t="s">
        <v>144</v>
      </c>
      <c r="AU931" s="153" t="s">
        <v>81</v>
      </c>
      <c r="AV931" s="13" t="s">
        <v>81</v>
      </c>
      <c r="AW931" s="13" t="s">
        <v>32</v>
      </c>
      <c r="AX931" s="13" t="s">
        <v>71</v>
      </c>
      <c r="AY931" s="153" t="s">
        <v>133</v>
      </c>
    </row>
    <row r="932" spans="2:65" s="13" customFormat="1" ht="11.25" x14ac:dyDescent="0.2">
      <c r="B932" s="152"/>
      <c r="D932" s="146" t="s">
        <v>144</v>
      </c>
      <c r="E932" s="153" t="s">
        <v>18</v>
      </c>
      <c r="F932" s="154" t="s">
        <v>997</v>
      </c>
      <c r="H932" s="155">
        <v>3.4</v>
      </c>
      <c r="I932" s="156"/>
      <c r="L932" s="152"/>
      <c r="M932" s="157"/>
      <c r="T932" s="158"/>
      <c r="AT932" s="153" t="s">
        <v>144</v>
      </c>
      <c r="AU932" s="153" t="s">
        <v>81</v>
      </c>
      <c r="AV932" s="13" t="s">
        <v>81</v>
      </c>
      <c r="AW932" s="13" t="s">
        <v>32</v>
      </c>
      <c r="AX932" s="13" t="s">
        <v>71</v>
      </c>
      <c r="AY932" s="153" t="s">
        <v>133</v>
      </c>
    </row>
    <row r="933" spans="2:65" s="12" customFormat="1" ht="11.25" x14ac:dyDescent="0.2">
      <c r="B933" s="145"/>
      <c r="D933" s="146" t="s">
        <v>144</v>
      </c>
      <c r="E933" s="147" t="s">
        <v>18</v>
      </c>
      <c r="F933" s="148" t="s">
        <v>255</v>
      </c>
      <c r="H933" s="147" t="s">
        <v>18</v>
      </c>
      <c r="I933" s="149"/>
      <c r="L933" s="145"/>
      <c r="M933" s="150"/>
      <c r="T933" s="151"/>
      <c r="AT933" s="147" t="s">
        <v>144</v>
      </c>
      <c r="AU933" s="147" t="s">
        <v>81</v>
      </c>
      <c r="AV933" s="12" t="s">
        <v>79</v>
      </c>
      <c r="AW933" s="12" t="s">
        <v>32</v>
      </c>
      <c r="AX933" s="12" t="s">
        <v>71</v>
      </c>
      <c r="AY933" s="147" t="s">
        <v>133</v>
      </c>
    </row>
    <row r="934" spans="2:65" s="13" customFormat="1" ht="11.25" x14ac:dyDescent="0.2">
      <c r="B934" s="152"/>
      <c r="D934" s="146" t="s">
        <v>144</v>
      </c>
      <c r="E934" s="153" t="s">
        <v>18</v>
      </c>
      <c r="F934" s="154" t="s">
        <v>998</v>
      </c>
      <c r="H934" s="155">
        <v>3.51</v>
      </c>
      <c r="I934" s="156"/>
      <c r="L934" s="152"/>
      <c r="M934" s="157"/>
      <c r="T934" s="158"/>
      <c r="AT934" s="153" t="s">
        <v>144</v>
      </c>
      <c r="AU934" s="153" t="s">
        <v>81</v>
      </c>
      <c r="AV934" s="13" t="s">
        <v>81</v>
      </c>
      <c r="AW934" s="13" t="s">
        <v>32</v>
      </c>
      <c r="AX934" s="13" t="s">
        <v>71</v>
      </c>
      <c r="AY934" s="153" t="s">
        <v>133</v>
      </c>
    </row>
    <row r="935" spans="2:65" s="13" customFormat="1" ht="11.25" x14ac:dyDescent="0.2">
      <c r="B935" s="152"/>
      <c r="D935" s="146" t="s">
        <v>144</v>
      </c>
      <c r="E935" s="153" t="s">
        <v>18</v>
      </c>
      <c r="F935" s="154" t="s">
        <v>999</v>
      </c>
      <c r="H935" s="155">
        <v>5.0999999999999996</v>
      </c>
      <c r="I935" s="156"/>
      <c r="L935" s="152"/>
      <c r="M935" s="157"/>
      <c r="T935" s="158"/>
      <c r="AT935" s="153" t="s">
        <v>144</v>
      </c>
      <c r="AU935" s="153" t="s">
        <v>81</v>
      </c>
      <c r="AV935" s="13" t="s">
        <v>81</v>
      </c>
      <c r="AW935" s="13" t="s">
        <v>32</v>
      </c>
      <c r="AX935" s="13" t="s">
        <v>71</v>
      </c>
      <c r="AY935" s="153" t="s">
        <v>133</v>
      </c>
    </row>
    <row r="936" spans="2:65" s="14" customFormat="1" ht="11.25" x14ac:dyDescent="0.2">
      <c r="B936" s="159"/>
      <c r="D936" s="146" t="s">
        <v>144</v>
      </c>
      <c r="E936" s="160" t="s">
        <v>18</v>
      </c>
      <c r="F936" s="161" t="s">
        <v>147</v>
      </c>
      <c r="H936" s="162">
        <v>14.39</v>
      </c>
      <c r="I936" s="163"/>
      <c r="L936" s="159"/>
      <c r="M936" s="164"/>
      <c r="T936" s="165"/>
      <c r="AT936" s="160" t="s">
        <v>144</v>
      </c>
      <c r="AU936" s="160" t="s">
        <v>81</v>
      </c>
      <c r="AV936" s="14" t="s">
        <v>140</v>
      </c>
      <c r="AW936" s="14" t="s">
        <v>32</v>
      </c>
      <c r="AX936" s="14" t="s">
        <v>79</v>
      </c>
      <c r="AY936" s="160" t="s">
        <v>133</v>
      </c>
    </row>
    <row r="937" spans="2:65" s="1" customFormat="1" ht="44.25" customHeight="1" x14ac:dyDescent="0.2">
      <c r="B937" s="33"/>
      <c r="C937" s="128" t="s">
        <v>1005</v>
      </c>
      <c r="D937" s="128" t="s">
        <v>135</v>
      </c>
      <c r="E937" s="129" t="s">
        <v>1006</v>
      </c>
      <c r="F937" s="130" t="s">
        <v>1007</v>
      </c>
      <c r="G937" s="131" t="s">
        <v>152</v>
      </c>
      <c r="H937" s="132">
        <v>14.39</v>
      </c>
      <c r="I937" s="133"/>
      <c r="J937" s="134">
        <f>ROUND(I937*H937,2)</f>
        <v>0</v>
      </c>
      <c r="K937" s="130" t="s">
        <v>139</v>
      </c>
      <c r="L937" s="33"/>
      <c r="M937" s="135" t="s">
        <v>18</v>
      </c>
      <c r="N937" s="136" t="s">
        <v>42</v>
      </c>
      <c r="P937" s="137">
        <f>O937*H937</f>
        <v>0</v>
      </c>
      <c r="Q937" s="137">
        <v>1E-4</v>
      </c>
      <c r="R937" s="137">
        <f>Q937*H937</f>
        <v>1.4390000000000002E-3</v>
      </c>
      <c r="S937" s="137">
        <v>0</v>
      </c>
      <c r="T937" s="138">
        <f>S937*H937</f>
        <v>0</v>
      </c>
      <c r="AR937" s="139" t="s">
        <v>285</v>
      </c>
      <c r="AT937" s="139" t="s">
        <v>135</v>
      </c>
      <c r="AU937" s="139" t="s">
        <v>81</v>
      </c>
      <c r="AY937" s="18" t="s">
        <v>133</v>
      </c>
      <c r="BE937" s="140">
        <f>IF(N937="základní",J937,0)</f>
        <v>0</v>
      </c>
      <c r="BF937" s="140">
        <f>IF(N937="snížená",J937,0)</f>
        <v>0</v>
      </c>
      <c r="BG937" s="140">
        <f>IF(N937="zákl. přenesená",J937,0)</f>
        <v>0</v>
      </c>
      <c r="BH937" s="140">
        <f>IF(N937="sníž. přenesená",J937,0)</f>
        <v>0</v>
      </c>
      <c r="BI937" s="140">
        <f>IF(N937="nulová",J937,0)</f>
        <v>0</v>
      </c>
      <c r="BJ937" s="18" t="s">
        <v>79</v>
      </c>
      <c r="BK937" s="140">
        <f>ROUND(I937*H937,2)</f>
        <v>0</v>
      </c>
      <c r="BL937" s="18" t="s">
        <v>285</v>
      </c>
      <c r="BM937" s="139" t="s">
        <v>1008</v>
      </c>
    </row>
    <row r="938" spans="2:65" s="1" customFormat="1" ht="11.25" x14ac:dyDescent="0.2">
      <c r="B938" s="33"/>
      <c r="D938" s="141" t="s">
        <v>142</v>
      </c>
      <c r="F938" s="142" t="s">
        <v>1009</v>
      </c>
      <c r="I938" s="143"/>
      <c r="L938" s="33"/>
      <c r="M938" s="144"/>
      <c r="T938" s="54"/>
      <c r="AT938" s="18" t="s">
        <v>142</v>
      </c>
      <c r="AU938" s="18" t="s">
        <v>81</v>
      </c>
    </row>
    <row r="939" spans="2:65" s="12" customFormat="1" ht="11.25" x14ac:dyDescent="0.2">
      <c r="B939" s="145"/>
      <c r="D939" s="146" t="s">
        <v>144</v>
      </c>
      <c r="E939" s="147" t="s">
        <v>18</v>
      </c>
      <c r="F939" s="148" t="s">
        <v>995</v>
      </c>
      <c r="H939" s="147" t="s">
        <v>18</v>
      </c>
      <c r="I939" s="149"/>
      <c r="L939" s="145"/>
      <c r="M939" s="150"/>
      <c r="T939" s="151"/>
      <c r="AT939" s="147" t="s">
        <v>144</v>
      </c>
      <c r="AU939" s="147" t="s">
        <v>81</v>
      </c>
      <c r="AV939" s="12" t="s">
        <v>79</v>
      </c>
      <c r="AW939" s="12" t="s">
        <v>32</v>
      </c>
      <c r="AX939" s="12" t="s">
        <v>71</v>
      </c>
      <c r="AY939" s="147" t="s">
        <v>133</v>
      </c>
    </row>
    <row r="940" spans="2:65" s="12" customFormat="1" ht="11.25" x14ac:dyDescent="0.2">
      <c r="B940" s="145"/>
      <c r="D940" s="146" t="s">
        <v>144</v>
      </c>
      <c r="E940" s="147" t="s">
        <v>18</v>
      </c>
      <c r="F940" s="148" t="s">
        <v>239</v>
      </c>
      <c r="H940" s="147" t="s">
        <v>18</v>
      </c>
      <c r="I940" s="149"/>
      <c r="L940" s="145"/>
      <c r="M940" s="150"/>
      <c r="T940" s="151"/>
      <c r="AT940" s="147" t="s">
        <v>144</v>
      </c>
      <c r="AU940" s="147" t="s">
        <v>81</v>
      </c>
      <c r="AV940" s="12" t="s">
        <v>79</v>
      </c>
      <c r="AW940" s="12" t="s">
        <v>32</v>
      </c>
      <c r="AX940" s="12" t="s">
        <v>71</v>
      </c>
      <c r="AY940" s="147" t="s">
        <v>133</v>
      </c>
    </row>
    <row r="941" spans="2:65" s="12" customFormat="1" ht="11.25" x14ac:dyDescent="0.2">
      <c r="B941" s="145"/>
      <c r="D941" s="146" t="s">
        <v>144</v>
      </c>
      <c r="E941" s="147" t="s">
        <v>18</v>
      </c>
      <c r="F941" s="148" t="s">
        <v>155</v>
      </c>
      <c r="H941" s="147" t="s">
        <v>18</v>
      </c>
      <c r="I941" s="149"/>
      <c r="L941" s="145"/>
      <c r="M941" s="150"/>
      <c r="T941" s="151"/>
      <c r="AT941" s="147" t="s">
        <v>144</v>
      </c>
      <c r="AU941" s="147" t="s">
        <v>81</v>
      </c>
      <c r="AV941" s="12" t="s">
        <v>79</v>
      </c>
      <c r="AW941" s="12" t="s">
        <v>32</v>
      </c>
      <c r="AX941" s="12" t="s">
        <v>71</v>
      </c>
      <c r="AY941" s="147" t="s">
        <v>133</v>
      </c>
    </row>
    <row r="942" spans="2:65" s="13" customFormat="1" ht="11.25" x14ac:dyDescent="0.2">
      <c r="B942" s="152"/>
      <c r="D942" s="146" t="s">
        <v>144</v>
      </c>
      <c r="E942" s="153" t="s">
        <v>18</v>
      </c>
      <c r="F942" s="154" t="s">
        <v>996</v>
      </c>
      <c r="H942" s="155">
        <v>2.38</v>
      </c>
      <c r="I942" s="156"/>
      <c r="L942" s="152"/>
      <c r="M942" s="157"/>
      <c r="T942" s="158"/>
      <c r="AT942" s="153" t="s">
        <v>144</v>
      </c>
      <c r="AU942" s="153" t="s">
        <v>81</v>
      </c>
      <c r="AV942" s="13" t="s">
        <v>81</v>
      </c>
      <c r="AW942" s="13" t="s">
        <v>32</v>
      </c>
      <c r="AX942" s="13" t="s">
        <v>71</v>
      </c>
      <c r="AY942" s="153" t="s">
        <v>133</v>
      </c>
    </row>
    <row r="943" spans="2:65" s="13" customFormat="1" ht="11.25" x14ac:dyDescent="0.2">
      <c r="B943" s="152"/>
      <c r="D943" s="146" t="s">
        <v>144</v>
      </c>
      <c r="E943" s="153" t="s">
        <v>18</v>
      </c>
      <c r="F943" s="154" t="s">
        <v>997</v>
      </c>
      <c r="H943" s="155">
        <v>3.4</v>
      </c>
      <c r="I943" s="156"/>
      <c r="L943" s="152"/>
      <c r="M943" s="157"/>
      <c r="T943" s="158"/>
      <c r="AT943" s="153" t="s">
        <v>144</v>
      </c>
      <c r="AU943" s="153" t="s">
        <v>81</v>
      </c>
      <c r="AV943" s="13" t="s">
        <v>81</v>
      </c>
      <c r="AW943" s="13" t="s">
        <v>32</v>
      </c>
      <c r="AX943" s="13" t="s">
        <v>71</v>
      </c>
      <c r="AY943" s="153" t="s">
        <v>133</v>
      </c>
    </row>
    <row r="944" spans="2:65" s="12" customFormat="1" ht="11.25" x14ac:dyDescent="0.2">
      <c r="B944" s="145"/>
      <c r="D944" s="146" t="s">
        <v>144</v>
      </c>
      <c r="E944" s="147" t="s">
        <v>18</v>
      </c>
      <c r="F944" s="148" t="s">
        <v>255</v>
      </c>
      <c r="H944" s="147" t="s">
        <v>18</v>
      </c>
      <c r="I944" s="149"/>
      <c r="L944" s="145"/>
      <c r="M944" s="150"/>
      <c r="T944" s="151"/>
      <c r="AT944" s="147" t="s">
        <v>144</v>
      </c>
      <c r="AU944" s="147" t="s">
        <v>81</v>
      </c>
      <c r="AV944" s="12" t="s">
        <v>79</v>
      </c>
      <c r="AW944" s="12" t="s">
        <v>32</v>
      </c>
      <c r="AX944" s="12" t="s">
        <v>71</v>
      </c>
      <c r="AY944" s="147" t="s">
        <v>133</v>
      </c>
    </row>
    <row r="945" spans="2:65" s="13" customFormat="1" ht="11.25" x14ac:dyDescent="0.2">
      <c r="B945" s="152"/>
      <c r="D945" s="146" t="s">
        <v>144</v>
      </c>
      <c r="E945" s="153" t="s">
        <v>18</v>
      </c>
      <c r="F945" s="154" t="s">
        <v>998</v>
      </c>
      <c r="H945" s="155">
        <v>3.51</v>
      </c>
      <c r="I945" s="156"/>
      <c r="L945" s="152"/>
      <c r="M945" s="157"/>
      <c r="T945" s="158"/>
      <c r="AT945" s="153" t="s">
        <v>144</v>
      </c>
      <c r="AU945" s="153" t="s">
        <v>81</v>
      </c>
      <c r="AV945" s="13" t="s">
        <v>81</v>
      </c>
      <c r="AW945" s="13" t="s">
        <v>32</v>
      </c>
      <c r="AX945" s="13" t="s">
        <v>71</v>
      </c>
      <c r="AY945" s="153" t="s">
        <v>133</v>
      </c>
    </row>
    <row r="946" spans="2:65" s="13" customFormat="1" ht="11.25" x14ac:dyDescent="0.2">
      <c r="B946" s="152"/>
      <c r="D946" s="146" t="s">
        <v>144</v>
      </c>
      <c r="E946" s="153" t="s">
        <v>18</v>
      </c>
      <c r="F946" s="154" t="s">
        <v>999</v>
      </c>
      <c r="H946" s="155">
        <v>5.0999999999999996</v>
      </c>
      <c r="I946" s="156"/>
      <c r="L946" s="152"/>
      <c r="M946" s="157"/>
      <c r="T946" s="158"/>
      <c r="AT946" s="153" t="s">
        <v>144</v>
      </c>
      <c r="AU946" s="153" t="s">
        <v>81</v>
      </c>
      <c r="AV946" s="13" t="s">
        <v>81</v>
      </c>
      <c r="AW946" s="13" t="s">
        <v>32</v>
      </c>
      <c r="AX946" s="13" t="s">
        <v>71</v>
      </c>
      <c r="AY946" s="153" t="s">
        <v>133</v>
      </c>
    </row>
    <row r="947" spans="2:65" s="14" customFormat="1" ht="11.25" x14ac:dyDescent="0.2">
      <c r="B947" s="159"/>
      <c r="D947" s="146" t="s">
        <v>144</v>
      </c>
      <c r="E947" s="160" t="s">
        <v>18</v>
      </c>
      <c r="F947" s="161" t="s">
        <v>147</v>
      </c>
      <c r="H947" s="162">
        <v>14.39</v>
      </c>
      <c r="I947" s="163"/>
      <c r="L947" s="159"/>
      <c r="M947" s="164"/>
      <c r="T947" s="165"/>
      <c r="AT947" s="160" t="s">
        <v>144</v>
      </c>
      <c r="AU947" s="160" t="s">
        <v>81</v>
      </c>
      <c r="AV947" s="14" t="s">
        <v>140</v>
      </c>
      <c r="AW947" s="14" t="s">
        <v>32</v>
      </c>
      <c r="AX947" s="14" t="s">
        <v>79</v>
      </c>
      <c r="AY947" s="160" t="s">
        <v>133</v>
      </c>
    </row>
    <row r="948" spans="2:65" s="1" customFormat="1" ht="49.15" customHeight="1" x14ac:dyDescent="0.2">
      <c r="B948" s="33"/>
      <c r="C948" s="128" t="s">
        <v>1010</v>
      </c>
      <c r="D948" s="128" t="s">
        <v>135</v>
      </c>
      <c r="E948" s="129" t="s">
        <v>1011</v>
      </c>
      <c r="F948" s="130" t="s">
        <v>1012</v>
      </c>
      <c r="G948" s="131" t="s">
        <v>152</v>
      </c>
      <c r="H948" s="132">
        <v>4.0949999999999998</v>
      </c>
      <c r="I948" s="133"/>
      <c r="J948" s="134">
        <f>ROUND(I948*H948,2)</f>
        <v>0</v>
      </c>
      <c r="K948" s="130" t="s">
        <v>189</v>
      </c>
      <c r="L948" s="33"/>
      <c r="M948" s="135" t="s">
        <v>18</v>
      </c>
      <c r="N948" s="136" t="s">
        <v>42</v>
      </c>
      <c r="P948" s="137">
        <f>O948*H948</f>
        <v>0</v>
      </c>
      <c r="Q948" s="137">
        <v>1.2200000000000001E-2</v>
      </c>
      <c r="R948" s="137">
        <f>Q948*H948</f>
        <v>4.9959000000000003E-2</v>
      </c>
      <c r="S948" s="137">
        <v>0</v>
      </c>
      <c r="T948" s="138">
        <f>S948*H948</f>
        <v>0</v>
      </c>
      <c r="AR948" s="139" t="s">
        <v>285</v>
      </c>
      <c r="AT948" s="139" t="s">
        <v>135</v>
      </c>
      <c r="AU948" s="139" t="s">
        <v>81</v>
      </c>
      <c r="AY948" s="18" t="s">
        <v>133</v>
      </c>
      <c r="BE948" s="140">
        <f>IF(N948="základní",J948,0)</f>
        <v>0</v>
      </c>
      <c r="BF948" s="140">
        <f>IF(N948="snížená",J948,0)</f>
        <v>0</v>
      </c>
      <c r="BG948" s="140">
        <f>IF(N948="zákl. přenesená",J948,0)</f>
        <v>0</v>
      </c>
      <c r="BH948" s="140">
        <f>IF(N948="sníž. přenesená",J948,0)</f>
        <v>0</v>
      </c>
      <c r="BI948" s="140">
        <f>IF(N948="nulová",J948,0)</f>
        <v>0</v>
      </c>
      <c r="BJ948" s="18" t="s">
        <v>79</v>
      </c>
      <c r="BK948" s="140">
        <f>ROUND(I948*H948,2)</f>
        <v>0</v>
      </c>
      <c r="BL948" s="18" t="s">
        <v>285</v>
      </c>
      <c r="BM948" s="139" t="s">
        <v>1013</v>
      </c>
    </row>
    <row r="949" spans="2:65" s="1" customFormat="1" ht="11.25" x14ac:dyDescent="0.2">
      <c r="B949" s="33"/>
      <c r="D949" s="141" t="s">
        <v>142</v>
      </c>
      <c r="F949" s="142" t="s">
        <v>1014</v>
      </c>
      <c r="I949" s="143"/>
      <c r="L949" s="33"/>
      <c r="M949" s="144"/>
      <c r="T949" s="54"/>
      <c r="AT949" s="18" t="s">
        <v>142</v>
      </c>
      <c r="AU949" s="18" t="s">
        <v>81</v>
      </c>
    </row>
    <row r="950" spans="2:65" s="12" customFormat="1" ht="11.25" x14ac:dyDescent="0.2">
      <c r="B950" s="145"/>
      <c r="D950" s="146" t="s">
        <v>144</v>
      </c>
      <c r="E950" s="147" t="s">
        <v>18</v>
      </c>
      <c r="F950" s="148" t="s">
        <v>527</v>
      </c>
      <c r="H950" s="147" t="s">
        <v>18</v>
      </c>
      <c r="I950" s="149"/>
      <c r="L950" s="145"/>
      <c r="M950" s="150"/>
      <c r="T950" s="151"/>
      <c r="AT950" s="147" t="s">
        <v>144</v>
      </c>
      <c r="AU950" s="147" t="s">
        <v>81</v>
      </c>
      <c r="AV950" s="12" t="s">
        <v>79</v>
      </c>
      <c r="AW950" s="12" t="s">
        <v>32</v>
      </c>
      <c r="AX950" s="12" t="s">
        <v>71</v>
      </c>
      <c r="AY950" s="147" t="s">
        <v>133</v>
      </c>
    </row>
    <row r="951" spans="2:65" s="13" customFormat="1" ht="11.25" x14ac:dyDescent="0.2">
      <c r="B951" s="152"/>
      <c r="D951" s="146" t="s">
        <v>144</v>
      </c>
      <c r="E951" s="153" t="s">
        <v>18</v>
      </c>
      <c r="F951" s="154" t="s">
        <v>1015</v>
      </c>
      <c r="H951" s="155">
        <v>4.0949999999999998</v>
      </c>
      <c r="I951" s="156"/>
      <c r="L951" s="152"/>
      <c r="M951" s="157"/>
      <c r="T951" s="158"/>
      <c r="AT951" s="153" t="s">
        <v>144</v>
      </c>
      <c r="AU951" s="153" t="s">
        <v>81</v>
      </c>
      <c r="AV951" s="13" t="s">
        <v>81</v>
      </c>
      <c r="AW951" s="13" t="s">
        <v>32</v>
      </c>
      <c r="AX951" s="13" t="s">
        <v>71</v>
      </c>
      <c r="AY951" s="153" t="s">
        <v>133</v>
      </c>
    </row>
    <row r="952" spans="2:65" s="14" customFormat="1" ht="11.25" x14ac:dyDescent="0.2">
      <c r="B952" s="159"/>
      <c r="D952" s="146" t="s">
        <v>144</v>
      </c>
      <c r="E952" s="160" t="s">
        <v>18</v>
      </c>
      <c r="F952" s="161" t="s">
        <v>147</v>
      </c>
      <c r="H952" s="162">
        <v>4.0949999999999998</v>
      </c>
      <c r="I952" s="163"/>
      <c r="L952" s="159"/>
      <c r="M952" s="164"/>
      <c r="T952" s="165"/>
      <c r="AT952" s="160" t="s">
        <v>144</v>
      </c>
      <c r="AU952" s="160" t="s">
        <v>81</v>
      </c>
      <c r="AV952" s="14" t="s">
        <v>140</v>
      </c>
      <c r="AW952" s="14" t="s">
        <v>32</v>
      </c>
      <c r="AX952" s="14" t="s">
        <v>79</v>
      </c>
      <c r="AY952" s="160" t="s">
        <v>133</v>
      </c>
    </row>
    <row r="953" spans="2:65" s="1" customFormat="1" ht="49.15" customHeight="1" x14ac:dyDescent="0.2">
      <c r="B953" s="33"/>
      <c r="C953" s="128" t="s">
        <v>1016</v>
      </c>
      <c r="D953" s="128" t="s">
        <v>135</v>
      </c>
      <c r="E953" s="129" t="s">
        <v>1017</v>
      </c>
      <c r="F953" s="130" t="s">
        <v>1018</v>
      </c>
      <c r="G953" s="131" t="s">
        <v>152</v>
      </c>
      <c r="H953" s="132">
        <v>4.0949999999999998</v>
      </c>
      <c r="I953" s="133"/>
      <c r="J953" s="134">
        <f>ROUND(I953*H953,2)</f>
        <v>0</v>
      </c>
      <c r="K953" s="130" t="s">
        <v>139</v>
      </c>
      <c r="L953" s="33"/>
      <c r="M953" s="135" t="s">
        <v>18</v>
      </c>
      <c r="N953" s="136" t="s">
        <v>42</v>
      </c>
      <c r="P953" s="137">
        <f>O953*H953</f>
        <v>0</v>
      </c>
      <c r="Q953" s="137">
        <v>0</v>
      </c>
      <c r="R953" s="137">
        <f>Q953*H953</f>
        <v>0</v>
      </c>
      <c r="S953" s="137">
        <v>1.721E-2</v>
      </c>
      <c r="T953" s="138">
        <f>S953*H953</f>
        <v>7.0474949999999995E-2</v>
      </c>
      <c r="AR953" s="139" t="s">
        <v>285</v>
      </c>
      <c r="AT953" s="139" t="s">
        <v>135</v>
      </c>
      <c r="AU953" s="139" t="s">
        <v>81</v>
      </c>
      <c r="AY953" s="18" t="s">
        <v>133</v>
      </c>
      <c r="BE953" s="140">
        <f>IF(N953="základní",J953,0)</f>
        <v>0</v>
      </c>
      <c r="BF953" s="140">
        <f>IF(N953="snížená",J953,0)</f>
        <v>0</v>
      </c>
      <c r="BG953" s="140">
        <f>IF(N953="zákl. přenesená",J953,0)</f>
        <v>0</v>
      </c>
      <c r="BH953" s="140">
        <f>IF(N953="sníž. přenesená",J953,0)</f>
        <v>0</v>
      </c>
      <c r="BI953" s="140">
        <f>IF(N953="nulová",J953,0)</f>
        <v>0</v>
      </c>
      <c r="BJ953" s="18" t="s">
        <v>79</v>
      </c>
      <c r="BK953" s="140">
        <f>ROUND(I953*H953,2)</f>
        <v>0</v>
      </c>
      <c r="BL953" s="18" t="s">
        <v>285</v>
      </c>
      <c r="BM953" s="139" t="s">
        <v>1019</v>
      </c>
    </row>
    <row r="954" spans="2:65" s="1" customFormat="1" ht="11.25" x14ac:dyDescent="0.2">
      <c r="B954" s="33"/>
      <c r="D954" s="141" t="s">
        <v>142</v>
      </c>
      <c r="F954" s="142" t="s">
        <v>1020</v>
      </c>
      <c r="I954" s="143"/>
      <c r="L954" s="33"/>
      <c r="M954" s="144"/>
      <c r="T954" s="54"/>
      <c r="AT954" s="18" t="s">
        <v>142</v>
      </c>
      <c r="AU954" s="18" t="s">
        <v>81</v>
      </c>
    </row>
    <row r="955" spans="2:65" s="12" customFormat="1" ht="11.25" x14ac:dyDescent="0.2">
      <c r="B955" s="145"/>
      <c r="D955" s="146" t="s">
        <v>144</v>
      </c>
      <c r="E955" s="147" t="s">
        <v>18</v>
      </c>
      <c r="F955" s="148" t="s">
        <v>527</v>
      </c>
      <c r="H955" s="147" t="s">
        <v>18</v>
      </c>
      <c r="I955" s="149"/>
      <c r="L955" s="145"/>
      <c r="M955" s="150"/>
      <c r="T955" s="151"/>
      <c r="AT955" s="147" t="s">
        <v>144</v>
      </c>
      <c r="AU955" s="147" t="s">
        <v>81</v>
      </c>
      <c r="AV955" s="12" t="s">
        <v>79</v>
      </c>
      <c r="AW955" s="12" t="s">
        <v>32</v>
      </c>
      <c r="AX955" s="12" t="s">
        <v>71</v>
      </c>
      <c r="AY955" s="147" t="s">
        <v>133</v>
      </c>
    </row>
    <row r="956" spans="2:65" s="13" customFormat="1" ht="11.25" x14ac:dyDescent="0.2">
      <c r="B956" s="152"/>
      <c r="D956" s="146" t="s">
        <v>144</v>
      </c>
      <c r="E956" s="153" t="s">
        <v>18</v>
      </c>
      <c r="F956" s="154" t="s">
        <v>1015</v>
      </c>
      <c r="H956" s="155">
        <v>4.0949999999999998</v>
      </c>
      <c r="I956" s="156"/>
      <c r="L956" s="152"/>
      <c r="M956" s="157"/>
      <c r="T956" s="158"/>
      <c r="AT956" s="153" t="s">
        <v>144</v>
      </c>
      <c r="AU956" s="153" t="s">
        <v>81</v>
      </c>
      <c r="AV956" s="13" t="s">
        <v>81</v>
      </c>
      <c r="AW956" s="13" t="s">
        <v>32</v>
      </c>
      <c r="AX956" s="13" t="s">
        <v>71</v>
      </c>
      <c r="AY956" s="153" t="s">
        <v>133</v>
      </c>
    </row>
    <row r="957" spans="2:65" s="14" customFormat="1" ht="11.25" x14ac:dyDescent="0.2">
      <c r="B957" s="159"/>
      <c r="D957" s="146" t="s">
        <v>144</v>
      </c>
      <c r="E957" s="160" t="s">
        <v>18</v>
      </c>
      <c r="F957" s="161" t="s">
        <v>147</v>
      </c>
      <c r="H957" s="162">
        <v>4.0949999999999998</v>
      </c>
      <c r="I957" s="163"/>
      <c r="L957" s="159"/>
      <c r="M957" s="164"/>
      <c r="T957" s="165"/>
      <c r="AT957" s="160" t="s">
        <v>144</v>
      </c>
      <c r="AU957" s="160" t="s">
        <v>81</v>
      </c>
      <c r="AV957" s="14" t="s">
        <v>140</v>
      </c>
      <c r="AW957" s="14" t="s">
        <v>32</v>
      </c>
      <c r="AX957" s="14" t="s">
        <v>79</v>
      </c>
      <c r="AY957" s="160" t="s">
        <v>133</v>
      </c>
    </row>
    <row r="958" spans="2:65" s="1" customFormat="1" ht="44.25" customHeight="1" x14ac:dyDescent="0.2">
      <c r="B958" s="33"/>
      <c r="C958" s="128" t="s">
        <v>1021</v>
      </c>
      <c r="D958" s="128" t="s">
        <v>135</v>
      </c>
      <c r="E958" s="129" t="s">
        <v>1022</v>
      </c>
      <c r="F958" s="130" t="s">
        <v>1023</v>
      </c>
      <c r="G958" s="131" t="s">
        <v>152</v>
      </c>
      <c r="H958" s="132">
        <v>167.03800000000001</v>
      </c>
      <c r="I958" s="133"/>
      <c r="J958" s="134">
        <f>ROUND(I958*H958,2)</f>
        <v>0</v>
      </c>
      <c r="K958" s="130" t="s">
        <v>189</v>
      </c>
      <c r="L958" s="33"/>
      <c r="M958" s="135" t="s">
        <v>18</v>
      </c>
      <c r="N958" s="136" t="s">
        <v>42</v>
      </c>
      <c r="P958" s="137">
        <f>O958*H958</f>
        <v>0</v>
      </c>
      <c r="Q958" s="137">
        <v>1.221E-2</v>
      </c>
      <c r="R958" s="137">
        <f>Q958*H958</f>
        <v>2.0395339800000003</v>
      </c>
      <c r="S958" s="137">
        <v>0</v>
      </c>
      <c r="T958" s="138">
        <f>S958*H958</f>
        <v>0</v>
      </c>
      <c r="AR958" s="139" t="s">
        <v>285</v>
      </c>
      <c r="AT958" s="139" t="s">
        <v>135</v>
      </c>
      <c r="AU958" s="139" t="s">
        <v>81</v>
      </c>
      <c r="AY958" s="18" t="s">
        <v>133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18" t="s">
        <v>79</v>
      </c>
      <c r="BK958" s="140">
        <f>ROUND(I958*H958,2)</f>
        <v>0</v>
      </c>
      <c r="BL958" s="18" t="s">
        <v>285</v>
      </c>
      <c r="BM958" s="139" t="s">
        <v>1024</v>
      </c>
    </row>
    <row r="959" spans="2:65" s="1" customFormat="1" ht="11.25" x14ac:dyDescent="0.2">
      <c r="B959" s="33"/>
      <c r="D959" s="141" t="s">
        <v>142</v>
      </c>
      <c r="F959" s="142" t="s">
        <v>1025</v>
      </c>
      <c r="I959" s="143"/>
      <c r="L959" s="33"/>
      <c r="M959" s="144"/>
      <c r="T959" s="54"/>
      <c r="AT959" s="18" t="s">
        <v>142</v>
      </c>
      <c r="AU959" s="18" t="s">
        <v>81</v>
      </c>
    </row>
    <row r="960" spans="2:65" s="12" customFormat="1" ht="11.25" x14ac:dyDescent="0.2">
      <c r="B960" s="145"/>
      <c r="D960" s="146" t="s">
        <v>144</v>
      </c>
      <c r="E960" s="147" t="s">
        <v>18</v>
      </c>
      <c r="F960" s="148" t="s">
        <v>1026</v>
      </c>
      <c r="H960" s="147" t="s">
        <v>18</v>
      </c>
      <c r="I960" s="149"/>
      <c r="L960" s="145"/>
      <c r="M960" s="150"/>
      <c r="T960" s="151"/>
      <c r="AT960" s="147" t="s">
        <v>144</v>
      </c>
      <c r="AU960" s="147" t="s">
        <v>81</v>
      </c>
      <c r="AV960" s="12" t="s">
        <v>79</v>
      </c>
      <c r="AW960" s="12" t="s">
        <v>32</v>
      </c>
      <c r="AX960" s="12" t="s">
        <v>71</v>
      </c>
      <c r="AY960" s="147" t="s">
        <v>133</v>
      </c>
    </row>
    <row r="961" spans="2:51" s="12" customFormat="1" ht="11.25" x14ac:dyDescent="0.2">
      <c r="B961" s="145"/>
      <c r="D961" s="146" t="s">
        <v>144</v>
      </c>
      <c r="E961" s="147" t="s">
        <v>18</v>
      </c>
      <c r="F961" s="148" t="s">
        <v>1027</v>
      </c>
      <c r="H961" s="147" t="s">
        <v>18</v>
      </c>
      <c r="I961" s="149"/>
      <c r="L961" s="145"/>
      <c r="M961" s="150"/>
      <c r="T961" s="151"/>
      <c r="AT961" s="147" t="s">
        <v>144</v>
      </c>
      <c r="AU961" s="147" t="s">
        <v>81</v>
      </c>
      <c r="AV961" s="12" t="s">
        <v>79</v>
      </c>
      <c r="AW961" s="12" t="s">
        <v>32</v>
      </c>
      <c r="AX961" s="12" t="s">
        <v>71</v>
      </c>
      <c r="AY961" s="147" t="s">
        <v>133</v>
      </c>
    </row>
    <row r="962" spans="2:51" s="13" customFormat="1" ht="11.25" x14ac:dyDescent="0.2">
      <c r="B962" s="152"/>
      <c r="D962" s="146" t="s">
        <v>144</v>
      </c>
      <c r="E962" s="153" t="s">
        <v>18</v>
      </c>
      <c r="F962" s="154" t="s">
        <v>1028</v>
      </c>
      <c r="H962" s="155">
        <v>3.6869999999999998</v>
      </c>
      <c r="I962" s="156"/>
      <c r="L962" s="152"/>
      <c r="M962" s="157"/>
      <c r="T962" s="158"/>
      <c r="AT962" s="153" t="s">
        <v>144</v>
      </c>
      <c r="AU962" s="153" t="s">
        <v>81</v>
      </c>
      <c r="AV962" s="13" t="s">
        <v>81</v>
      </c>
      <c r="AW962" s="13" t="s">
        <v>32</v>
      </c>
      <c r="AX962" s="13" t="s">
        <v>71</v>
      </c>
      <c r="AY962" s="153" t="s">
        <v>133</v>
      </c>
    </row>
    <row r="963" spans="2:51" s="12" customFormat="1" ht="11.25" x14ac:dyDescent="0.2">
      <c r="B963" s="145"/>
      <c r="D963" s="146" t="s">
        <v>144</v>
      </c>
      <c r="E963" s="147" t="s">
        <v>18</v>
      </c>
      <c r="F963" s="148" t="s">
        <v>247</v>
      </c>
      <c r="H963" s="147" t="s">
        <v>18</v>
      </c>
      <c r="I963" s="149"/>
      <c r="L963" s="145"/>
      <c r="M963" s="150"/>
      <c r="T963" s="151"/>
      <c r="AT963" s="147" t="s">
        <v>144</v>
      </c>
      <c r="AU963" s="147" t="s">
        <v>81</v>
      </c>
      <c r="AV963" s="12" t="s">
        <v>79</v>
      </c>
      <c r="AW963" s="12" t="s">
        <v>32</v>
      </c>
      <c r="AX963" s="12" t="s">
        <v>71</v>
      </c>
      <c r="AY963" s="147" t="s">
        <v>133</v>
      </c>
    </row>
    <row r="964" spans="2:51" s="13" customFormat="1" ht="11.25" x14ac:dyDescent="0.2">
      <c r="B964" s="152"/>
      <c r="D964" s="146" t="s">
        <v>144</v>
      </c>
      <c r="E964" s="153" t="s">
        <v>18</v>
      </c>
      <c r="F964" s="154" t="s">
        <v>1029</v>
      </c>
      <c r="H964" s="155">
        <v>18.832000000000001</v>
      </c>
      <c r="I964" s="156"/>
      <c r="L964" s="152"/>
      <c r="M964" s="157"/>
      <c r="T964" s="158"/>
      <c r="AT964" s="153" t="s">
        <v>144</v>
      </c>
      <c r="AU964" s="153" t="s">
        <v>81</v>
      </c>
      <c r="AV964" s="13" t="s">
        <v>81</v>
      </c>
      <c r="AW964" s="13" t="s">
        <v>32</v>
      </c>
      <c r="AX964" s="13" t="s">
        <v>71</v>
      </c>
      <c r="AY964" s="153" t="s">
        <v>133</v>
      </c>
    </row>
    <row r="965" spans="2:51" s="12" customFormat="1" ht="11.25" x14ac:dyDescent="0.2">
      <c r="B965" s="145"/>
      <c r="D965" s="146" t="s">
        <v>144</v>
      </c>
      <c r="E965" s="147" t="s">
        <v>18</v>
      </c>
      <c r="F965" s="148" t="s">
        <v>1030</v>
      </c>
      <c r="H965" s="147" t="s">
        <v>18</v>
      </c>
      <c r="I965" s="149"/>
      <c r="L965" s="145"/>
      <c r="M965" s="150"/>
      <c r="T965" s="151"/>
      <c r="AT965" s="147" t="s">
        <v>144</v>
      </c>
      <c r="AU965" s="147" t="s">
        <v>81</v>
      </c>
      <c r="AV965" s="12" t="s">
        <v>79</v>
      </c>
      <c r="AW965" s="12" t="s">
        <v>32</v>
      </c>
      <c r="AX965" s="12" t="s">
        <v>71</v>
      </c>
      <c r="AY965" s="147" t="s">
        <v>133</v>
      </c>
    </row>
    <row r="966" spans="2:51" s="13" customFormat="1" ht="11.25" x14ac:dyDescent="0.2">
      <c r="B966" s="152"/>
      <c r="D966" s="146" t="s">
        <v>144</v>
      </c>
      <c r="E966" s="153" t="s">
        <v>18</v>
      </c>
      <c r="F966" s="154" t="s">
        <v>1031</v>
      </c>
      <c r="H966" s="155">
        <v>16.082000000000001</v>
      </c>
      <c r="I966" s="156"/>
      <c r="L966" s="152"/>
      <c r="M966" s="157"/>
      <c r="T966" s="158"/>
      <c r="AT966" s="153" t="s">
        <v>144</v>
      </c>
      <c r="AU966" s="153" t="s">
        <v>81</v>
      </c>
      <c r="AV966" s="13" t="s">
        <v>81</v>
      </c>
      <c r="AW966" s="13" t="s">
        <v>32</v>
      </c>
      <c r="AX966" s="13" t="s">
        <v>71</v>
      </c>
      <c r="AY966" s="153" t="s">
        <v>133</v>
      </c>
    </row>
    <row r="967" spans="2:51" s="13" customFormat="1" ht="11.25" x14ac:dyDescent="0.2">
      <c r="B967" s="152"/>
      <c r="D967" s="146" t="s">
        <v>144</v>
      </c>
      <c r="E967" s="153" t="s">
        <v>18</v>
      </c>
      <c r="F967" s="154" t="s">
        <v>1032</v>
      </c>
      <c r="H967" s="155">
        <v>12.93</v>
      </c>
      <c r="I967" s="156"/>
      <c r="L967" s="152"/>
      <c r="M967" s="157"/>
      <c r="T967" s="158"/>
      <c r="AT967" s="153" t="s">
        <v>144</v>
      </c>
      <c r="AU967" s="153" t="s">
        <v>81</v>
      </c>
      <c r="AV967" s="13" t="s">
        <v>81</v>
      </c>
      <c r="AW967" s="13" t="s">
        <v>32</v>
      </c>
      <c r="AX967" s="13" t="s">
        <v>71</v>
      </c>
      <c r="AY967" s="153" t="s">
        <v>133</v>
      </c>
    </row>
    <row r="968" spans="2:51" s="12" customFormat="1" ht="11.25" x14ac:dyDescent="0.2">
      <c r="B968" s="145"/>
      <c r="D968" s="146" t="s">
        <v>144</v>
      </c>
      <c r="E968" s="147" t="s">
        <v>18</v>
      </c>
      <c r="F968" s="148" t="s">
        <v>527</v>
      </c>
      <c r="H968" s="147" t="s">
        <v>18</v>
      </c>
      <c r="I968" s="149"/>
      <c r="L968" s="145"/>
      <c r="M968" s="150"/>
      <c r="T968" s="151"/>
      <c r="AT968" s="147" t="s">
        <v>144</v>
      </c>
      <c r="AU968" s="147" t="s">
        <v>81</v>
      </c>
      <c r="AV968" s="12" t="s">
        <v>79</v>
      </c>
      <c r="AW968" s="12" t="s">
        <v>32</v>
      </c>
      <c r="AX968" s="12" t="s">
        <v>71</v>
      </c>
      <c r="AY968" s="147" t="s">
        <v>133</v>
      </c>
    </row>
    <row r="969" spans="2:51" s="13" customFormat="1" ht="11.25" x14ac:dyDescent="0.2">
      <c r="B969" s="152"/>
      <c r="D969" s="146" t="s">
        <v>144</v>
      </c>
      <c r="E969" s="153" t="s">
        <v>18</v>
      </c>
      <c r="F969" s="154" t="s">
        <v>1033</v>
      </c>
      <c r="H969" s="155">
        <v>15.015000000000001</v>
      </c>
      <c r="I969" s="156"/>
      <c r="L969" s="152"/>
      <c r="M969" s="157"/>
      <c r="T969" s="158"/>
      <c r="AT969" s="153" t="s">
        <v>144</v>
      </c>
      <c r="AU969" s="153" t="s">
        <v>81</v>
      </c>
      <c r="AV969" s="13" t="s">
        <v>81</v>
      </c>
      <c r="AW969" s="13" t="s">
        <v>32</v>
      </c>
      <c r="AX969" s="13" t="s">
        <v>71</v>
      </c>
      <c r="AY969" s="153" t="s">
        <v>133</v>
      </c>
    </row>
    <row r="970" spans="2:51" s="13" customFormat="1" ht="11.25" x14ac:dyDescent="0.2">
      <c r="B970" s="152"/>
      <c r="D970" s="146" t="s">
        <v>144</v>
      </c>
      <c r="E970" s="153" t="s">
        <v>18</v>
      </c>
      <c r="F970" s="154" t="s">
        <v>1034</v>
      </c>
      <c r="H970" s="155">
        <v>13.005000000000001</v>
      </c>
      <c r="I970" s="156"/>
      <c r="L970" s="152"/>
      <c r="M970" s="157"/>
      <c r="T970" s="158"/>
      <c r="AT970" s="153" t="s">
        <v>144</v>
      </c>
      <c r="AU970" s="153" t="s">
        <v>81</v>
      </c>
      <c r="AV970" s="13" t="s">
        <v>81</v>
      </c>
      <c r="AW970" s="13" t="s">
        <v>32</v>
      </c>
      <c r="AX970" s="13" t="s">
        <v>71</v>
      </c>
      <c r="AY970" s="153" t="s">
        <v>133</v>
      </c>
    </row>
    <row r="971" spans="2:51" s="12" customFormat="1" ht="11.25" x14ac:dyDescent="0.2">
      <c r="B971" s="145"/>
      <c r="D971" s="146" t="s">
        <v>144</v>
      </c>
      <c r="E971" s="147" t="s">
        <v>18</v>
      </c>
      <c r="F971" s="148" t="s">
        <v>255</v>
      </c>
      <c r="H971" s="147" t="s">
        <v>18</v>
      </c>
      <c r="I971" s="149"/>
      <c r="L971" s="145"/>
      <c r="M971" s="150"/>
      <c r="T971" s="151"/>
      <c r="AT971" s="147" t="s">
        <v>144</v>
      </c>
      <c r="AU971" s="147" t="s">
        <v>81</v>
      </c>
      <c r="AV971" s="12" t="s">
        <v>79</v>
      </c>
      <c r="AW971" s="12" t="s">
        <v>32</v>
      </c>
      <c r="AX971" s="12" t="s">
        <v>71</v>
      </c>
      <c r="AY971" s="147" t="s">
        <v>133</v>
      </c>
    </row>
    <row r="972" spans="2:51" s="13" customFormat="1" ht="11.25" x14ac:dyDescent="0.2">
      <c r="B972" s="152"/>
      <c r="D972" s="146" t="s">
        <v>144</v>
      </c>
      <c r="E972" s="153" t="s">
        <v>18</v>
      </c>
      <c r="F972" s="154" t="s">
        <v>1035</v>
      </c>
      <c r="H972" s="155">
        <v>17.82</v>
      </c>
      <c r="I972" s="156"/>
      <c r="L972" s="152"/>
      <c r="M972" s="157"/>
      <c r="T972" s="158"/>
      <c r="AT972" s="153" t="s">
        <v>144</v>
      </c>
      <c r="AU972" s="153" t="s">
        <v>81</v>
      </c>
      <c r="AV972" s="13" t="s">
        <v>81</v>
      </c>
      <c r="AW972" s="13" t="s">
        <v>32</v>
      </c>
      <c r="AX972" s="13" t="s">
        <v>71</v>
      </c>
      <c r="AY972" s="153" t="s">
        <v>133</v>
      </c>
    </row>
    <row r="973" spans="2:51" s="12" customFormat="1" ht="11.25" x14ac:dyDescent="0.2">
      <c r="B973" s="145"/>
      <c r="D973" s="146" t="s">
        <v>144</v>
      </c>
      <c r="E973" s="147" t="s">
        <v>18</v>
      </c>
      <c r="F973" s="148" t="s">
        <v>252</v>
      </c>
      <c r="H973" s="147" t="s">
        <v>18</v>
      </c>
      <c r="I973" s="149"/>
      <c r="L973" s="145"/>
      <c r="M973" s="150"/>
      <c r="T973" s="151"/>
      <c r="AT973" s="147" t="s">
        <v>144</v>
      </c>
      <c r="AU973" s="147" t="s">
        <v>81</v>
      </c>
      <c r="AV973" s="12" t="s">
        <v>79</v>
      </c>
      <c r="AW973" s="12" t="s">
        <v>32</v>
      </c>
      <c r="AX973" s="12" t="s">
        <v>71</v>
      </c>
      <c r="AY973" s="147" t="s">
        <v>133</v>
      </c>
    </row>
    <row r="974" spans="2:51" s="13" customFormat="1" ht="11.25" x14ac:dyDescent="0.2">
      <c r="B974" s="152"/>
      <c r="D974" s="146" t="s">
        <v>144</v>
      </c>
      <c r="E974" s="153" t="s">
        <v>18</v>
      </c>
      <c r="F974" s="154" t="s">
        <v>1036</v>
      </c>
      <c r="H974" s="155">
        <v>32.792999999999999</v>
      </c>
      <c r="I974" s="156"/>
      <c r="L974" s="152"/>
      <c r="M974" s="157"/>
      <c r="T974" s="158"/>
      <c r="AT974" s="153" t="s">
        <v>144</v>
      </c>
      <c r="AU974" s="153" t="s">
        <v>81</v>
      </c>
      <c r="AV974" s="13" t="s">
        <v>81</v>
      </c>
      <c r="AW974" s="13" t="s">
        <v>32</v>
      </c>
      <c r="AX974" s="13" t="s">
        <v>71</v>
      </c>
      <c r="AY974" s="153" t="s">
        <v>133</v>
      </c>
    </row>
    <row r="975" spans="2:51" s="12" customFormat="1" ht="11.25" x14ac:dyDescent="0.2">
      <c r="B975" s="145"/>
      <c r="D975" s="146" t="s">
        <v>144</v>
      </c>
      <c r="E975" s="147" t="s">
        <v>18</v>
      </c>
      <c r="F975" s="148" t="s">
        <v>155</v>
      </c>
      <c r="H975" s="147" t="s">
        <v>18</v>
      </c>
      <c r="I975" s="149"/>
      <c r="L975" s="145"/>
      <c r="M975" s="150"/>
      <c r="T975" s="151"/>
      <c r="AT975" s="147" t="s">
        <v>144</v>
      </c>
      <c r="AU975" s="147" t="s">
        <v>81</v>
      </c>
      <c r="AV975" s="12" t="s">
        <v>79</v>
      </c>
      <c r="AW975" s="12" t="s">
        <v>32</v>
      </c>
      <c r="AX975" s="12" t="s">
        <v>71</v>
      </c>
      <c r="AY975" s="147" t="s">
        <v>133</v>
      </c>
    </row>
    <row r="976" spans="2:51" s="13" customFormat="1" ht="11.25" x14ac:dyDescent="0.2">
      <c r="B976" s="152"/>
      <c r="D976" s="146" t="s">
        <v>144</v>
      </c>
      <c r="E976" s="153" t="s">
        <v>18</v>
      </c>
      <c r="F976" s="154" t="s">
        <v>1037</v>
      </c>
      <c r="H976" s="155">
        <v>11.836</v>
      </c>
      <c r="I976" s="156"/>
      <c r="L976" s="152"/>
      <c r="M976" s="157"/>
      <c r="T976" s="158"/>
      <c r="AT976" s="153" t="s">
        <v>144</v>
      </c>
      <c r="AU976" s="153" t="s">
        <v>81</v>
      </c>
      <c r="AV976" s="13" t="s">
        <v>81</v>
      </c>
      <c r="AW976" s="13" t="s">
        <v>32</v>
      </c>
      <c r="AX976" s="13" t="s">
        <v>71</v>
      </c>
      <c r="AY976" s="153" t="s">
        <v>133</v>
      </c>
    </row>
    <row r="977" spans="2:65" s="13" customFormat="1" ht="11.25" x14ac:dyDescent="0.2">
      <c r="B977" s="152"/>
      <c r="D977" s="146" t="s">
        <v>144</v>
      </c>
      <c r="E977" s="153" t="s">
        <v>18</v>
      </c>
      <c r="F977" s="154" t="s">
        <v>1038</v>
      </c>
      <c r="H977" s="155">
        <v>2.2400000000000002</v>
      </c>
      <c r="I977" s="156"/>
      <c r="L977" s="152"/>
      <c r="M977" s="157"/>
      <c r="T977" s="158"/>
      <c r="AT977" s="153" t="s">
        <v>144</v>
      </c>
      <c r="AU977" s="153" t="s">
        <v>81</v>
      </c>
      <c r="AV977" s="13" t="s">
        <v>81</v>
      </c>
      <c r="AW977" s="13" t="s">
        <v>32</v>
      </c>
      <c r="AX977" s="13" t="s">
        <v>71</v>
      </c>
      <c r="AY977" s="153" t="s">
        <v>133</v>
      </c>
    </row>
    <row r="978" spans="2:65" s="12" customFormat="1" ht="11.25" x14ac:dyDescent="0.2">
      <c r="B978" s="145"/>
      <c r="D978" s="146" t="s">
        <v>144</v>
      </c>
      <c r="E978" s="147" t="s">
        <v>18</v>
      </c>
      <c r="F978" s="148" t="s">
        <v>1039</v>
      </c>
      <c r="H978" s="147" t="s">
        <v>18</v>
      </c>
      <c r="I978" s="149"/>
      <c r="L978" s="145"/>
      <c r="M978" s="150"/>
      <c r="T978" s="151"/>
      <c r="AT978" s="147" t="s">
        <v>144</v>
      </c>
      <c r="AU978" s="147" t="s">
        <v>81</v>
      </c>
      <c r="AV978" s="12" t="s">
        <v>79</v>
      </c>
      <c r="AW978" s="12" t="s">
        <v>32</v>
      </c>
      <c r="AX978" s="12" t="s">
        <v>71</v>
      </c>
      <c r="AY978" s="147" t="s">
        <v>133</v>
      </c>
    </row>
    <row r="979" spans="2:65" s="13" customFormat="1" ht="11.25" x14ac:dyDescent="0.2">
      <c r="B979" s="152"/>
      <c r="D979" s="146" t="s">
        <v>144</v>
      </c>
      <c r="E979" s="153" t="s">
        <v>18</v>
      </c>
      <c r="F979" s="154" t="s">
        <v>1040</v>
      </c>
      <c r="H979" s="155">
        <v>11.82</v>
      </c>
      <c r="I979" s="156"/>
      <c r="L979" s="152"/>
      <c r="M979" s="157"/>
      <c r="T979" s="158"/>
      <c r="AT979" s="153" t="s">
        <v>144</v>
      </c>
      <c r="AU979" s="153" t="s">
        <v>81</v>
      </c>
      <c r="AV979" s="13" t="s">
        <v>81</v>
      </c>
      <c r="AW979" s="13" t="s">
        <v>32</v>
      </c>
      <c r="AX979" s="13" t="s">
        <v>71</v>
      </c>
      <c r="AY979" s="153" t="s">
        <v>133</v>
      </c>
    </row>
    <row r="980" spans="2:65" s="12" customFormat="1" ht="11.25" x14ac:dyDescent="0.2">
      <c r="B980" s="145"/>
      <c r="D980" s="146" t="s">
        <v>144</v>
      </c>
      <c r="E980" s="147" t="s">
        <v>18</v>
      </c>
      <c r="F980" s="148" t="s">
        <v>540</v>
      </c>
      <c r="H980" s="147" t="s">
        <v>18</v>
      </c>
      <c r="I980" s="149"/>
      <c r="L980" s="145"/>
      <c r="M980" s="150"/>
      <c r="T980" s="151"/>
      <c r="AT980" s="147" t="s">
        <v>144</v>
      </c>
      <c r="AU980" s="147" t="s">
        <v>81</v>
      </c>
      <c r="AV980" s="12" t="s">
        <v>79</v>
      </c>
      <c r="AW980" s="12" t="s">
        <v>32</v>
      </c>
      <c r="AX980" s="12" t="s">
        <v>71</v>
      </c>
      <c r="AY980" s="147" t="s">
        <v>133</v>
      </c>
    </row>
    <row r="981" spans="2:65" s="13" customFormat="1" ht="11.25" x14ac:dyDescent="0.2">
      <c r="B981" s="152"/>
      <c r="D981" s="146" t="s">
        <v>144</v>
      </c>
      <c r="E981" s="153" t="s">
        <v>18</v>
      </c>
      <c r="F981" s="154" t="s">
        <v>1041</v>
      </c>
      <c r="H981" s="155">
        <v>10.978</v>
      </c>
      <c r="I981" s="156"/>
      <c r="L981" s="152"/>
      <c r="M981" s="157"/>
      <c r="T981" s="158"/>
      <c r="AT981" s="153" t="s">
        <v>144</v>
      </c>
      <c r="AU981" s="153" t="s">
        <v>81</v>
      </c>
      <c r="AV981" s="13" t="s">
        <v>81</v>
      </c>
      <c r="AW981" s="13" t="s">
        <v>32</v>
      </c>
      <c r="AX981" s="13" t="s">
        <v>71</v>
      </c>
      <c r="AY981" s="153" t="s">
        <v>133</v>
      </c>
    </row>
    <row r="982" spans="2:65" s="14" customFormat="1" ht="11.25" x14ac:dyDescent="0.2">
      <c r="B982" s="159"/>
      <c r="D982" s="146" t="s">
        <v>144</v>
      </c>
      <c r="E982" s="160" t="s">
        <v>18</v>
      </c>
      <c r="F982" s="161" t="s">
        <v>147</v>
      </c>
      <c r="H982" s="162">
        <v>167.03800000000001</v>
      </c>
      <c r="I982" s="163"/>
      <c r="L982" s="159"/>
      <c r="M982" s="164"/>
      <c r="T982" s="165"/>
      <c r="AT982" s="160" t="s">
        <v>144</v>
      </c>
      <c r="AU982" s="160" t="s">
        <v>81</v>
      </c>
      <c r="AV982" s="14" t="s">
        <v>140</v>
      </c>
      <c r="AW982" s="14" t="s">
        <v>32</v>
      </c>
      <c r="AX982" s="14" t="s">
        <v>79</v>
      </c>
      <c r="AY982" s="160" t="s">
        <v>133</v>
      </c>
    </row>
    <row r="983" spans="2:65" s="1" customFormat="1" ht="33" customHeight="1" x14ac:dyDescent="0.2">
      <c r="B983" s="33"/>
      <c r="C983" s="128" t="s">
        <v>1042</v>
      </c>
      <c r="D983" s="128" t="s">
        <v>135</v>
      </c>
      <c r="E983" s="129" t="s">
        <v>1043</v>
      </c>
      <c r="F983" s="130" t="s">
        <v>1044</v>
      </c>
      <c r="G983" s="131" t="s">
        <v>188</v>
      </c>
      <c r="H983" s="132">
        <v>16</v>
      </c>
      <c r="I983" s="133"/>
      <c r="J983" s="134">
        <f>ROUND(I983*H983,2)</f>
        <v>0</v>
      </c>
      <c r="K983" s="130" t="s">
        <v>139</v>
      </c>
      <c r="L983" s="33"/>
      <c r="M983" s="135" t="s">
        <v>18</v>
      </c>
      <c r="N983" s="136" t="s">
        <v>42</v>
      </c>
      <c r="P983" s="137">
        <f>O983*H983</f>
        <v>0</v>
      </c>
      <c r="Q983" s="137">
        <v>2.2000000000000001E-4</v>
      </c>
      <c r="R983" s="137">
        <f>Q983*H983</f>
        <v>3.5200000000000001E-3</v>
      </c>
      <c r="S983" s="137">
        <v>0</v>
      </c>
      <c r="T983" s="138">
        <f>S983*H983</f>
        <v>0</v>
      </c>
      <c r="AR983" s="139" t="s">
        <v>285</v>
      </c>
      <c r="AT983" s="139" t="s">
        <v>135</v>
      </c>
      <c r="AU983" s="139" t="s">
        <v>81</v>
      </c>
      <c r="AY983" s="18" t="s">
        <v>133</v>
      </c>
      <c r="BE983" s="140">
        <f>IF(N983="základní",J983,0)</f>
        <v>0</v>
      </c>
      <c r="BF983" s="140">
        <f>IF(N983="snížená",J983,0)</f>
        <v>0</v>
      </c>
      <c r="BG983" s="140">
        <f>IF(N983="zákl. přenesená",J983,0)</f>
        <v>0</v>
      </c>
      <c r="BH983" s="140">
        <f>IF(N983="sníž. přenesená",J983,0)</f>
        <v>0</v>
      </c>
      <c r="BI983" s="140">
        <f>IF(N983="nulová",J983,0)</f>
        <v>0</v>
      </c>
      <c r="BJ983" s="18" t="s">
        <v>79</v>
      </c>
      <c r="BK983" s="140">
        <f>ROUND(I983*H983,2)</f>
        <v>0</v>
      </c>
      <c r="BL983" s="18" t="s">
        <v>285</v>
      </c>
      <c r="BM983" s="139" t="s">
        <v>1045</v>
      </c>
    </row>
    <row r="984" spans="2:65" s="1" customFormat="1" ht="11.25" x14ac:dyDescent="0.2">
      <c r="B984" s="33"/>
      <c r="D984" s="141" t="s">
        <v>142</v>
      </c>
      <c r="F984" s="142" t="s">
        <v>1046</v>
      </c>
      <c r="I984" s="143"/>
      <c r="L984" s="33"/>
      <c r="M984" s="144"/>
      <c r="T984" s="54"/>
      <c r="AT984" s="18" t="s">
        <v>142</v>
      </c>
      <c r="AU984" s="18" t="s">
        <v>81</v>
      </c>
    </row>
    <row r="985" spans="2:65" s="12" customFormat="1" ht="11.25" x14ac:dyDescent="0.2">
      <c r="B985" s="145"/>
      <c r="D985" s="146" t="s">
        <v>144</v>
      </c>
      <c r="E985" s="147" t="s">
        <v>18</v>
      </c>
      <c r="F985" s="148" t="s">
        <v>987</v>
      </c>
      <c r="H985" s="147" t="s">
        <v>18</v>
      </c>
      <c r="I985" s="149"/>
      <c r="L985" s="145"/>
      <c r="M985" s="150"/>
      <c r="T985" s="151"/>
      <c r="AT985" s="147" t="s">
        <v>144</v>
      </c>
      <c r="AU985" s="147" t="s">
        <v>81</v>
      </c>
      <c r="AV985" s="12" t="s">
        <v>79</v>
      </c>
      <c r="AW985" s="12" t="s">
        <v>32</v>
      </c>
      <c r="AX985" s="12" t="s">
        <v>71</v>
      </c>
      <c r="AY985" s="147" t="s">
        <v>133</v>
      </c>
    </row>
    <row r="986" spans="2:65" s="12" customFormat="1" ht="11.25" x14ac:dyDescent="0.2">
      <c r="B986" s="145"/>
      <c r="D986" s="146" t="s">
        <v>144</v>
      </c>
      <c r="E986" s="147" t="s">
        <v>18</v>
      </c>
      <c r="F986" s="148" t="s">
        <v>976</v>
      </c>
      <c r="H986" s="147" t="s">
        <v>18</v>
      </c>
      <c r="I986" s="149"/>
      <c r="L986" s="145"/>
      <c r="M986" s="150"/>
      <c r="T986" s="151"/>
      <c r="AT986" s="147" t="s">
        <v>144</v>
      </c>
      <c r="AU986" s="147" t="s">
        <v>81</v>
      </c>
      <c r="AV986" s="12" t="s">
        <v>79</v>
      </c>
      <c r="AW986" s="12" t="s">
        <v>32</v>
      </c>
      <c r="AX986" s="12" t="s">
        <v>71</v>
      </c>
      <c r="AY986" s="147" t="s">
        <v>133</v>
      </c>
    </row>
    <row r="987" spans="2:65" s="13" customFormat="1" ht="11.25" x14ac:dyDescent="0.2">
      <c r="B987" s="152"/>
      <c r="D987" s="146" t="s">
        <v>144</v>
      </c>
      <c r="E987" s="153" t="s">
        <v>18</v>
      </c>
      <c r="F987" s="154" t="s">
        <v>148</v>
      </c>
      <c r="H987" s="155">
        <v>3</v>
      </c>
      <c r="I987" s="156"/>
      <c r="L987" s="152"/>
      <c r="M987" s="157"/>
      <c r="T987" s="158"/>
      <c r="AT987" s="153" t="s">
        <v>144</v>
      </c>
      <c r="AU987" s="153" t="s">
        <v>81</v>
      </c>
      <c r="AV987" s="13" t="s">
        <v>81</v>
      </c>
      <c r="AW987" s="13" t="s">
        <v>32</v>
      </c>
      <c r="AX987" s="13" t="s">
        <v>71</v>
      </c>
      <c r="AY987" s="153" t="s">
        <v>133</v>
      </c>
    </row>
    <row r="988" spans="2:65" s="12" customFormat="1" ht="11.25" x14ac:dyDescent="0.2">
      <c r="B988" s="145"/>
      <c r="D988" s="146" t="s">
        <v>144</v>
      </c>
      <c r="E988" s="147" t="s">
        <v>18</v>
      </c>
      <c r="F988" s="148" t="s">
        <v>978</v>
      </c>
      <c r="H988" s="147" t="s">
        <v>18</v>
      </c>
      <c r="I988" s="149"/>
      <c r="L988" s="145"/>
      <c r="M988" s="150"/>
      <c r="T988" s="151"/>
      <c r="AT988" s="147" t="s">
        <v>144</v>
      </c>
      <c r="AU988" s="147" t="s">
        <v>81</v>
      </c>
      <c r="AV988" s="12" t="s">
        <v>79</v>
      </c>
      <c r="AW988" s="12" t="s">
        <v>32</v>
      </c>
      <c r="AX988" s="12" t="s">
        <v>71</v>
      </c>
      <c r="AY988" s="147" t="s">
        <v>133</v>
      </c>
    </row>
    <row r="989" spans="2:65" s="13" customFormat="1" ht="11.25" x14ac:dyDescent="0.2">
      <c r="B989" s="152"/>
      <c r="D989" s="146" t="s">
        <v>144</v>
      </c>
      <c r="E989" s="153" t="s">
        <v>18</v>
      </c>
      <c r="F989" s="154" t="s">
        <v>81</v>
      </c>
      <c r="H989" s="155">
        <v>2</v>
      </c>
      <c r="I989" s="156"/>
      <c r="L989" s="152"/>
      <c r="M989" s="157"/>
      <c r="T989" s="158"/>
      <c r="AT989" s="153" t="s">
        <v>144</v>
      </c>
      <c r="AU989" s="153" t="s">
        <v>81</v>
      </c>
      <c r="AV989" s="13" t="s">
        <v>81</v>
      </c>
      <c r="AW989" s="13" t="s">
        <v>32</v>
      </c>
      <c r="AX989" s="13" t="s">
        <v>71</v>
      </c>
      <c r="AY989" s="153" t="s">
        <v>133</v>
      </c>
    </row>
    <row r="990" spans="2:65" s="12" customFormat="1" ht="11.25" x14ac:dyDescent="0.2">
      <c r="B990" s="145"/>
      <c r="D990" s="146" t="s">
        <v>144</v>
      </c>
      <c r="E990" s="147" t="s">
        <v>18</v>
      </c>
      <c r="F990" s="148" t="s">
        <v>980</v>
      </c>
      <c r="H990" s="147" t="s">
        <v>18</v>
      </c>
      <c r="I990" s="149"/>
      <c r="L990" s="145"/>
      <c r="M990" s="150"/>
      <c r="T990" s="151"/>
      <c r="AT990" s="147" t="s">
        <v>144</v>
      </c>
      <c r="AU990" s="147" t="s">
        <v>81</v>
      </c>
      <c r="AV990" s="12" t="s">
        <v>79</v>
      </c>
      <c r="AW990" s="12" t="s">
        <v>32</v>
      </c>
      <c r="AX990" s="12" t="s">
        <v>71</v>
      </c>
      <c r="AY990" s="147" t="s">
        <v>133</v>
      </c>
    </row>
    <row r="991" spans="2:65" s="13" customFormat="1" ht="11.25" x14ac:dyDescent="0.2">
      <c r="B991" s="152"/>
      <c r="D991" s="146" t="s">
        <v>144</v>
      </c>
      <c r="E991" s="153" t="s">
        <v>18</v>
      </c>
      <c r="F991" s="154" t="s">
        <v>79</v>
      </c>
      <c r="H991" s="155">
        <v>1</v>
      </c>
      <c r="I991" s="156"/>
      <c r="L991" s="152"/>
      <c r="M991" s="157"/>
      <c r="T991" s="158"/>
      <c r="AT991" s="153" t="s">
        <v>144</v>
      </c>
      <c r="AU991" s="153" t="s">
        <v>81</v>
      </c>
      <c r="AV991" s="13" t="s">
        <v>81</v>
      </c>
      <c r="AW991" s="13" t="s">
        <v>32</v>
      </c>
      <c r="AX991" s="13" t="s">
        <v>71</v>
      </c>
      <c r="AY991" s="153" t="s">
        <v>133</v>
      </c>
    </row>
    <row r="992" spans="2:65" s="12" customFormat="1" ht="11.25" x14ac:dyDescent="0.2">
      <c r="B992" s="145"/>
      <c r="D992" s="146" t="s">
        <v>144</v>
      </c>
      <c r="E992" s="147" t="s">
        <v>18</v>
      </c>
      <c r="F992" s="148" t="s">
        <v>236</v>
      </c>
      <c r="H992" s="147" t="s">
        <v>18</v>
      </c>
      <c r="I992" s="149"/>
      <c r="L992" s="145"/>
      <c r="M992" s="150"/>
      <c r="T992" s="151"/>
      <c r="AT992" s="147" t="s">
        <v>144</v>
      </c>
      <c r="AU992" s="147" t="s">
        <v>81</v>
      </c>
      <c r="AV992" s="12" t="s">
        <v>79</v>
      </c>
      <c r="AW992" s="12" t="s">
        <v>32</v>
      </c>
      <c r="AX992" s="12" t="s">
        <v>71</v>
      </c>
      <c r="AY992" s="147" t="s">
        <v>133</v>
      </c>
    </row>
    <row r="993" spans="2:51" s="12" customFormat="1" ht="11.25" x14ac:dyDescent="0.2">
      <c r="B993" s="145"/>
      <c r="D993" s="146" t="s">
        <v>144</v>
      </c>
      <c r="E993" s="147" t="s">
        <v>18</v>
      </c>
      <c r="F993" s="148" t="s">
        <v>385</v>
      </c>
      <c r="H993" s="147" t="s">
        <v>18</v>
      </c>
      <c r="I993" s="149"/>
      <c r="L993" s="145"/>
      <c r="M993" s="150"/>
      <c r="T993" s="151"/>
      <c r="AT993" s="147" t="s">
        <v>144</v>
      </c>
      <c r="AU993" s="147" t="s">
        <v>81</v>
      </c>
      <c r="AV993" s="12" t="s">
        <v>79</v>
      </c>
      <c r="AW993" s="12" t="s">
        <v>32</v>
      </c>
      <c r="AX993" s="12" t="s">
        <v>71</v>
      </c>
      <c r="AY993" s="147" t="s">
        <v>133</v>
      </c>
    </row>
    <row r="994" spans="2:51" s="13" customFormat="1" ht="11.25" x14ac:dyDescent="0.2">
      <c r="B994" s="152"/>
      <c r="D994" s="146" t="s">
        <v>144</v>
      </c>
      <c r="E994" s="153" t="s">
        <v>18</v>
      </c>
      <c r="F994" s="154" t="s">
        <v>79</v>
      </c>
      <c r="H994" s="155">
        <v>1</v>
      </c>
      <c r="I994" s="156"/>
      <c r="L994" s="152"/>
      <c r="M994" s="157"/>
      <c r="T994" s="158"/>
      <c r="AT994" s="153" t="s">
        <v>144</v>
      </c>
      <c r="AU994" s="153" t="s">
        <v>81</v>
      </c>
      <c r="AV994" s="13" t="s">
        <v>81</v>
      </c>
      <c r="AW994" s="13" t="s">
        <v>32</v>
      </c>
      <c r="AX994" s="13" t="s">
        <v>71</v>
      </c>
      <c r="AY994" s="153" t="s">
        <v>133</v>
      </c>
    </row>
    <row r="995" spans="2:51" s="12" customFormat="1" ht="11.25" x14ac:dyDescent="0.2">
      <c r="B995" s="145"/>
      <c r="D995" s="146" t="s">
        <v>144</v>
      </c>
      <c r="E995" s="147" t="s">
        <v>18</v>
      </c>
      <c r="F995" s="148" t="s">
        <v>376</v>
      </c>
      <c r="H995" s="147" t="s">
        <v>18</v>
      </c>
      <c r="I995" s="149"/>
      <c r="L995" s="145"/>
      <c r="M995" s="150"/>
      <c r="T995" s="151"/>
      <c r="AT995" s="147" t="s">
        <v>144</v>
      </c>
      <c r="AU995" s="147" t="s">
        <v>81</v>
      </c>
      <c r="AV995" s="12" t="s">
        <v>79</v>
      </c>
      <c r="AW995" s="12" t="s">
        <v>32</v>
      </c>
      <c r="AX995" s="12" t="s">
        <v>71</v>
      </c>
      <c r="AY995" s="147" t="s">
        <v>133</v>
      </c>
    </row>
    <row r="996" spans="2:51" s="13" customFormat="1" ht="11.25" x14ac:dyDescent="0.2">
      <c r="B996" s="152"/>
      <c r="D996" s="146" t="s">
        <v>144</v>
      </c>
      <c r="E996" s="153" t="s">
        <v>18</v>
      </c>
      <c r="F996" s="154" t="s">
        <v>79</v>
      </c>
      <c r="H996" s="155">
        <v>1</v>
      </c>
      <c r="I996" s="156"/>
      <c r="L996" s="152"/>
      <c r="M996" s="157"/>
      <c r="T996" s="158"/>
      <c r="AT996" s="153" t="s">
        <v>144</v>
      </c>
      <c r="AU996" s="153" t="s">
        <v>81</v>
      </c>
      <c r="AV996" s="13" t="s">
        <v>81</v>
      </c>
      <c r="AW996" s="13" t="s">
        <v>32</v>
      </c>
      <c r="AX996" s="13" t="s">
        <v>71</v>
      </c>
      <c r="AY996" s="153" t="s">
        <v>133</v>
      </c>
    </row>
    <row r="997" spans="2:51" s="12" customFormat="1" ht="11.25" x14ac:dyDescent="0.2">
      <c r="B997" s="145"/>
      <c r="D997" s="146" t="s">
        <v>144</v>
      </c>
      <c r="E997" s="147" t="s">
        <v>18</v>
      </c>
      <c r="F997" s="148" t="s">
        <v>466</v>
      </c>
      <c r="H997" s="147" t="s">
        <v>18</v>
      </c>
      <c r="I997" s="149"/>
      <c r="L997" s="145"/>
      <c r="M997" s="150"/>
      <c r="T997" s="151"/>
      <c r="AT997" s="147" t="s">
        <v>144</v>
      </c>
      <c r="AU997" s="147" t="s">
        <v>81</v>
      </c>
      <c r="AV997" s="12" t="s">
        <v>79</v>
      </c>
      <c r="AW997" s="12" t="s">
        <v>32</v>
      </c>
      <c r="AX997" s="12" t="s">
        <v>71</v>
      </c>
      <c r="AY997" s="147" t="s">
        <v>133</v>
      </c>
    </row>
    <row r="998" spans="2:51" s="13" customFormat="1" ht="11.25" x14ac:dyDescent="0.2">
      <c r="B998" s="152"/>
      <c r="D998" s="146" t="s">
        <v>144</v>
      </c>
      <c r="E998" s="153" t="s">
        <v>18</v>
      </c>
      <c r="F998" s="154" t="s">
        <v>79</v>
      </c>
      <c r="H998" s="155">
        <v>1</v>
      </c>
      <c r="I998" s="156"/>
      <c r="L998" s="152"/>
      <c r="M998" s="157"/>
      <c r="T998" s="158"/>
      <c r="AT998" s="153" t="s">
        <v>144</v>
      </c>
      <c r="AU998" s="153" t="s">
        <v>81</v>
      </c>
      <c r="AV998" s="13" t="s">
        <v>81</v>
      </c>
      <c r="AW998" s="13" t="s">
        <v>32</v>
      </c>
      <c r="AX998" s="13" t="s">
        <v>71</v>
      </c>
      <c r="AY998" s="153" t="s">
        <v>133</v>
      </c>
    </row>
    <row r="999" spans="2:51" s="12" customFormat="1" ht="11.25" x14ac:dyDescent="0.2">
      <c r="B999" s="145"/>
      <c r="D999" s="146" t="s">
        <v>144</v>
      </c>
      <c r="E999" s="147" t="s">
        <v>18</v>
      </c>
      <c r="F999" s="148" t="s">
        <v>970</v>
      </c>
      <c r="H999" s="147" t="s">
        <v>18</v>
      </c>
      <c r="I999" s="149"/>
      <c r="L999" s="145"/>
      <c r="M999" s="150"/>
      <c r="T999" s="151"/>
      <c r="AT999" s="147" t="s">
        <v>144</v>
      </c>
      <c r="AU999" s="147" t="s">
        <v>81</v>
      </c>
      <c r="AV999" s="12" t="s">
        <v>79</v>
      </c>
      <c r="AW999" s="12" t="s">
        <v>32</v>
      </c>
      <c r="AX999" s="12" t="s">
        <v>71</v>
      </c>
      <c r="AY999" s="147" t="s">
        <v>133</v>
      </c>
    </row>
    <row r="1000" spans="2:51" s="13" customFormat="1" ht="11.25" x14ac:dyDescent="0.2">
      <c r="B1000" s="152"/>
      <c r="D1000" s="146" t="s">
        <v>144</v>
      </c>
      <c r="E1000" s="153" t="s">
        <v>18</v>
      </c>
      <c r="F1000" s="154" t="s">
        <v>79</v>
      </c>
      <c r="H1000" s="155">
        <v>1</v>
      </c>
      <c r="I1000" s="156"/>
      <c r="L1000" s="152"/>
      <c r="M1000" s="157"/>
      <c r="T1000" s="158"/>
      <c r="AT1000" s="153" t="s">
        <v>144</v>
      </c>
      <c r="AU1000" s="153" t="s">
        <v>81</v>
      </c>
      <c r="AV1000" s="13" t="s">
        <v>81</v>
      </c>
      <c r="AW1000" s="13" t="s">
        <v>32</v>
      </c>
      <c r="AX1000" s="13" t="s">
        <v>71</v>
      </c>
      <c r="AY1000" s="153" t="s">
        <v>133</v>
      </c>
    </row>
    <row r="1001" spans="2:51" s="12" customFormat="1" ht="11.25" x14ac:dyDescent="0.2">
      <c r="B1001" s="145"/>
      <c r="D1001" s="146" t="s">
        <v>144</v>
      </c>
      <c r="E1001" s="147" t="s">
        <v>18</v>
      </c>
      <c r="F1001" s="148" t="s">
        <v>435</v>
      </c>
      <c r="H1001" s="147" t="s">
        <v>18</v>
      </c>
      <c r="I1001" s="149"/>
      <c r="L1001" s="145"/>
      <c r="M1001" s="150"/>
      <c r="T1001" s="151"/>
      <c r="AT1001" s="147" t="s">
        <v>144</v>
      </c>
      <c r="AU1001" s="147" t="s">
        <v>81</v>
      </c>
      <c r="AV1001" s="12" t="s">
        <v>79</v>
      </c>
      <c r="AW1001" s="12" t="s">
        <v>32</v>
      </c>
      <c r="AX1001" s="12" t="s">
        <v>71</v>
      </c>
      <c r="AY1001" s="147" t="s">
        <v>133</v>
      </c>
    </row>
    <row r="1002" spans="2:51" s="13" customFormat="1" ht="11.25" x14ac:dyDescent="0.2">
      <c r="B1002" s="152"/>
      <c r="D1002" s="146" t="s">
        <v>144</v>
      </c>
      <c r="E1002" s="153" t="s">
        <v>18</v>
      </c>
      <c r="F1002" s="154" t="s">
        <v>79</v>
      </c>
      <c r="H1002" s="155">
        <v>1</v>
      </c>
      <c r="I1002" s="156"/>
      <c r="L1002" s="152"/>
      <c r="M1002" s="157"/>
      <c r="T1002" s="158"/>
      <c r="AT1002" s="153" t="s">
        <v>144</v>
      </c>
      <c r="AU1002" s="153" t="s">
        <v>81</v>
      </c>
      <c r="AV1002" s="13" t="s">
        <v>81</v>
      </c>
      <c r="AW1002" s="13" t="s">
        <v>32</v>
      </c>
      <c r="AX1002" s="13" t="s">
        <v>71</v>
      </c>
      <c r="AY1002" s="153" t="s">
        <v>133</v>
      </c>
    </row>
    <row r="1003" spans="2:51" s="12" customFormat="1" ht="11.25" x14ac:dyDescent="0.2">
      <c r="B1003" s="145"/>
      <c r="D1003" s="146" t="s">
        <v>144</v>
      </c>
      <c r="E1003" s="147" t="s">
        <v>18</v>
      </c>
      <c r="F1003" s="148" t="s">
        <v>471</v>
      </c>
      <c r="H1003" s="147" t="s">
        <v>18</v>
      </c>
      <c r="I1003" s="149"/>
      <c r="L1003" s="145"/>
      <c r="M1003" s="150"/>
      <c r="T1003" s="151"/>
      <c r="AT1003" s="147" t="s">
        <v>144</v>
      </c>
      <c r="AU1003" s="147" t="s">
        <v>81</v>
      </c>
      <c r="AV1003" s="12" t="s">
        <v>79</v>
      </c>
      <c r="AW1003" s="12" t="s">
        <v>32</v>
      </c>
      <c r="AX1003" s="12" t="s">
        <v>71</v>
      </c>
      <c r="AY1003" s="147" t="s">
        <v>133</v>
      </c>
    </row>
    <row r="1004" spans="2:51" s="13" customFormat="1" ht="11.25" x14ac:dyDescent="0.2">
      <c r="B1004" s="152"/>
      <c r="D1004" s="146" t="s">
        <v>144</v>
      </c>
      <c r="E1004" s="153" t="s">
        <v>18</v>
      </c>
      <c r="F1004" s="154" t="s">
        <v>79</v>
      </c>
      <c r="H1004" s="155">
        <v>1</v>
      </c>
      <c r="I1004" s="156"/>
      <c r="L1004" s="152"/>
      <c r="M1004" s="157"/>
      <c r="T1004" s="158"/>
      <c r="AT1004" s="153" t="s">
        <v>144</v>
      </c>
      <c r="AU1004" s="153" t="s">
        <v>81</v>
      </c>
      <c r="AV1004" s="13" t="s">
        <v>81</v>
      </c>
      <c r="AW1004" s="13" t="s">
        <v>32</v>
      </c>
      <c r="AX1004" s="13" t="s">
        <v>71</v>
      </c>
      <c r="AY1004" s="153" t="s">
        <v>133</v>
      </c>
    </row>
    <row r="1005" spans="2:51" s="12" customFormat="1" ht="11.25" x14ac:dyDescent="0.2">
      <c r="B1005" s="145"/>
      <c r="D1005" s="146" t="s">
        <v>144</v>
      </c>
      <c r="E1005" s="147" t="s">
        <v>18</v>
      </c>
      <c r="F1005" s="148" t="s">
        <v>476</v>
      </c>
      <c r="H1005" s="147" t="s">
        <v>18</v>
      </c>
      <c r="I1005" s="149"/>
      <c r="L1005" s="145"/>
      <c r="M1005" s="150"/>
      <c r="T1005" s="151"/>
      <c r="AT1005" s="147" t="s">
        <v>144</v>
      </c>
      <c r="AU1005" s="147" t="s">
        <v>81</v>
      </c>
      <c r="AV1005" s="12" t="s">
        <v>79</v>
      </c>
      <c r="AW1005" s="12" t="s">
        <v>32</v>
      </c>
      <c r="AX1005" s="12" t="s">
        <v>71</v>
      </c>
      <c r="AY1005" s="147" t="s">
        <v>133</v>
      </c>
    </row>
    <row r="1006" spans="2:51" s="13" customFormat="1" ht="11.25" x14ac:dyDescent="0.2">
      <c r="B1006" s="152"/>
      <c r="D1006" s="146" t="s">
        <v>144</v>
      </c>
      <c r="E1006" s="153" t="s">
        <v>18</v>
      </c>
      <c r="F1006" s="154" t="s">
        <v>79</v>
      </c>
      <c r="H1006" s="155">
        <v>1</v>
      </c>
      <c r="I1006" s="156"/>
      <c r="L1006" s="152"/>
      <c r="M1006" s="157"/>
      <c r="T1006" s="158"/>
      <c r="AT1006" s="153" t="s">
        <v>144</v>
      </c>
      <c r="AU1006" s="153" t="s">
        <v>81</v>
      </c>
      <c r="AV1006" s="13" t="s">
        <v>81</v>
      </c>
      <c r="AW1006" s="13" t="s">
        <v>32</v>
      </c>
      <c r="AX1006" s="13" t="s">
        <v>71</v>
      </c>
      <c r="AY1006" s="153" t="s">
        <v>133</v>
      </c>
    </row>
    <row r="1007" spans="2:51" s="12" customFormat="1" ht="11.25" x14ac:dyDescent="0.2">
      <c r="B1007" s="145"/>
      <c r="D1007" s="146" t="s">
        <v>144</v>
      </c>
      <c r="E1007" s="147" t="s">
        <v>18</v>
      </c>
      <c r="F1007" s="148" t="s">
        <v>477</v>
      </c>
      <c r="H1007" s="147" t="s">
        <v>18</v>
      </c>
      <c r="I1007" s="149"/>
      <c r="L1007" s="145"/>
      <c r="M1007" s="150"/>
      <c r="T1007" s="151"/>
      <c r="AT1007" s="147" t="s">
        <v>144</v>
      </c>
      <c r="AU1007" s="147" t="s">
        <v>81</v>
      </c>
      <c r="AV1007" s="12" t="s">
        <v>79</v>
      </c>
      <c r="AW1007" s="12" t="s">
        <v>32</v>
      </c>
      <c r="AX1007" s="12" t="s">
        <v>71</v>
      </c>
      <c r="AY1007" s="147" t="s">
        <v>133</v>
      </c>
    </row>
    <row r="1008" spans="2:51" s="13" customFormat="1" ht="11.25" x14ac:dyDescent="0.2">
      <c r="B1008" s="152"/>
      <c r="D1008" s="146" t="s">
        <v>144</v>
      </c>
      <c r="E1008" s="153" t="s">
        <v>18</v>
      </c>
      <c r="F1008" s="154" t="s">
        <v>79</v>
      </c>
      <c r="H1008" s="155">
        <v>1</v>
      </c>
      <c r="I1008" s="156"/>
      <c r="L1008" s="152"/>
      <c r="M1008" s="157"/>
      <c r="T1008" s="158"/>
      <c r="AT1008" s="153" t="s">
        <v>144</v>
      </c>
      <c r="AU1008" s="153" t="s">
        <v>81</v>
      </c>
      <c r="AV1008" s="13" t="s">
        <v>81</v>
      </c>
      <c r="AW1008" s="13" t="s">
        <v>32</v>
      </c>
      <c r="AX1008" s="13" t="s">
        <v>71</v>
      </c>
      <c r="AY1008" s="153" t="s">
        <v>133</v>
      </c>
    </row>
    <row r="1009" spans="2:65" s="12" customFormat="1" ht="11.25" x14ac:dyDescent="0.2">
      <c r="B1009" s="145"/>
      <c r="D1009" s="146" t="s">
        <v>144</v>
      </c>
      <c r="E1009" s="147" t="s">
        <v>18</v>
      </c>
      <c r="F1009" s="148" t="s">
        <v>479</v>
      </c>
      <c r="H1009" s="147" t="s">
        <v>18</v>
      </c>
      <c r="I1009" s="149"/>
      <c r="L1009" s="145"/>
      <c r="M1009" s="150"/>
      <c r="T1009" s="151"/>
      <c r="AT1009" s="147" t="s">
        <v>144</v>
      </c>
      <c r="AU1009" s="147" t="s">
        <v>81</v>
      </c>
      <c r="AV1009" s="12" t="s">
        <v>79</v>
      </c>
      <c r="AW1009" s="12" t="s">
        <v>32</v>
      </c>
      <c r="AX1009" s="12" t="s">
        <v>71</v>
      </c>
      <c r="AY1009" s="147" t="s">
        <v>133</v>
      </c>
    </row>
    <row r="1010" spans="2:65" s="13" customFormat="1" ht="11.25" x14ac:dyDescent="0.2">
      <c r="B1010" s="152"/>
      <c r="D1010" s="146" t="s">
        <v>144</v>
      </c>
      <c r="E1010" s="153" t="s">
        <v>18</v>
      </c>
      <c r="F1010" s="154" t="s">
        <v>79</v>
      </c>
      <c r="H1010" s="155">
        <v>1</v>
      </c>
      <c r="I1010" s="156"/>
      <c r="L1010" s="152"/>
      <c r="M1010" s="157"/>
      <c r="T1010" s="158"/>
      <c r="AT1010" s="153" t="s">
        <v>144</v>
      </c>
      <c r="AU1010" s="153" t="s">
        <v>81</v>
      </c>
      <c r="AV1010" s="13" t="s">
        <v>81</v>
      </c>
      <c r="AW1010" s="13" t="s">
        <v>32</v>
      </c>
      <c r="AX1010" s="13" t="s">
        <v>71</v>
      </c>
      <c r="AY1010" s="153" t="s">
        <v>133</v>
      </c>
    </row>
    <row r="1011" spans="2:65" s="12" customFormat="1" ht="11.25" x14ac:dyDescent="0.2">
      <c r="B1011" s="145"/>
      <c r="D1011" s="146" t="s">
        <v>144</v>
      </c>
      <c r="E1011" s="147" t="s">
        <v>18</v>
      </c>
      <c r="F1011" s="148" t="s">
        <v>437</v>
      </c>
      <c r="H1011" s="147" t="s">
        <v>18</v>
      </c>
      <c r="I1011" s="149"/>
      <c r="L1011" s="145"/>
      <c r="M1011" s="150"/>
      <c r="T1011" s="151"/>
      <c r="AT1011" s="147" t="s">
        <v>144</v>
      </c>
      <c r="AU1011" s="147" t="s">
        <v>81</v>
      </c>
      <c r="AV1011" s="12" t="s">
        <v>79</v>
      </c>
      <c r="AW1011" s="12" t="s">
        <v>32</v>
      </c>
      <c r="AX1011" s="12" t="s">
        <v>71</v>
      </c>
      <c r="AY1011" s="147" t="s">
        <v>133</v>
      </c>
    </row>
    <row r="1012" spans="2:65" s="13" customFormat="1" ht="11.25" x14ac:dyDescent="0.2">
      <c r="B1012" s="152"/>
      <c r="D1012" s="146" t="s">
        <v>144</v>
      </c>
      <c r="E1012" s="153" t="s">
        <v>18</v>
      </c>
      <c r="F1012" s="154" t="s">
        <v>79</v>
      </c>
      <c r="H1012" s="155">
        <v>1</v>
      </c>
      <c r="I1012" s="156"/>
      <c r="L1012" s="152"/>
      <c r="M1012" s="157"/>
      <c r="T1012" s="158"/>
      <c r="AT1012" s="153" t="s">
        <v>144</v>
      </c>
      <c r="AU1012" s="153" t="s">
        <v>81</v>
      </c>
      <c r="AV1012" s="13" t="s">
        <v>81</v>
      </c>
      <c r="AW1012" s="13" t="s">
        <v>32</v>
      </c>
      <c r="AX1012" s="13" t="s">
        <v>71</v>
      </c>
      <c r="AY1012" s="153" t="s">
        <v>133</v>
      </c>
    </row>
    <row r="1013" spans="2:65" s="14" customFormat="1" ht="11.25" x14ac:dyDescent="0.2">
      <c r="B1013" s="159"/>
      <c r="D1013" s="146" t="s">
        <v>144</v>
      </c>
      <c r="E1013" s="160" t="s">
        <v>18</v>
      </c>
      <c r="F1013" s="161" t="s">
        <v>147</v>
      </c>
      <c r="H1013" s="162">
        <v>16</v>
      </c>
      <c r="I1013" s="163"/>
      <c r="L1013" s="159"/>
      <c r="M1013" s="164"/>
      <c r="T1013" s="165"/>
      <c r="AT1013" s="160" t="s">
        <v>144</v>
      </c>
      <c r="AU1013" s="160" t="s">
        <v>81</v>
      </c>
      <c r="AV1013" s="14" t="s">
        <v>140</v>
      </c>
      <c r="AW1013" s="14" t="s">
        <v>32</v>
      </c>
      <c r="AX1013" s="14" t="s">
        <v>79</v>
      </c>
      <c r="AY1013" s="160" t="s">
        <v>133</v>
      </c>
    </row>
    <row r="1014" spans="2:65" s="1" customFormat="1" ht="33" customHeight="1" x14ac:dyDescent="0.2">
      <c r="B1014" s="33"/>
      <c r="C1014" s="173" t="s">
        <v>1047</v>
      </c>
      <c r="D1014" s="173" t="s">
        <v>265</v>
      </c>
      <c r="E1014" s="174" t="s">
        <v>1048</v>
      </c>
      <c r="F1014" s="175" t="s">
        <v>1049</v>
      </c>
      <c r="G1014" s="176" t="s">
        <v>188</v>
      </c>
      <c r="H1014" s="177">
        <v>16</v>
      </c>
      <c r="I1014" s="178"/>
      <c r="J1014" s="179">
        <f>ROUND(I1014*H1014,2)</f>
        <v>0</v>
      </c>
      <c r="K1014" s="175" t="s">
        <v>139</v>
      </c>
      <c r="L1014" s="180"/>
      <c r="M1014" s="181" t="s">
        <v>18</v>
      </c>
      <c r="N1014" s="182" t="s">
        <v>42</v>
      </c>
      <c r="P1014" s="137">
        <f>O1014*H1014</f>
        <v>0</v>
      </c>
      <c r="Q1014" s="137">
        <v>1.2489999999999999E-2</v>
      </c>
      <c r="R1014" s="137">
        <f>Q1014*H1014</f>
        <v>0.19983999999999999</v>
      </c>
      <c r="S1014" s="137">
        <v>0</v>
      </c>
      <c r="T1014" s="138">
        <f>S1014*H1014</f>
        <v>0</v>
      </c>
      <c r="AR1014" s="139" t="s">
        <v>446</v>
      </c>
      <c r="AT1014" s="139" t="s">
        <v>265</v>
      </c>
      <c r="AU1014" s="139" t="s">
        <v>81</v>
      </c>
      <c r="AY1014" s="18" t="s">
        <v>133</v>
      </c>
      <c r="BE1014" s="140">
        <f>IF(N1014="základní",J1014,0)</f>
        <v>0</v>
      </c>
      <c r="BF1014" s="140">
        <f>IF(N1014="snížená",J1014,0)</f>
        <v>0</v>
      </c>
      <c r="BG1014" s="140">
        <f>IF(N1014="zákl. přenesená",J1014,0)</f>
        <v>0</v>
      </c>
      <c r="BH1014" s="140">
        <f>IF(N1014="sníž. přenesená",J1014,0)</f>
        <v>0</v>
      </c>
      <c r="BI1014" s="140">
        <f>IF(N1014="nulová",J1014,0)</f>
        <v>0</v>
      </c>
      <c r="BJ1014" s="18" t="s">
        <v>79</v>
      </c>
      <c r="BK1014" s="140">
        <f>ROUND(I1014*H1014,2)</f>
        <v>0</v>
      </c>
      <c r="BL1014" s="18" t="s">
        <v>285</v>
      </c>
      <c r="BM1014" s="139" t="s">
        <v>1050</v>
      </c>
    </row>
    <row r="1015" spans="2:65" s="1" customFormat="1" ht="44.25" customHeight="1" x14ac:dyDescent="0.2">
      <c r="B1015" s="33"/>
      <c r="C1015" s="128" t="s">
        <v>1051</v>
      </c>
      <c r="D1015" s="128" t="s">
        <v>135</v>
      </c>
      <c r="E1015" s="129" t="s">
        <v>1052</v>
      </c>
      <c r="F1015" s="130" t="s">
        <v>1053</v>
      </c>
      <c r="G1015" s="131" t="s">
        <v>834</v>
      </c>
      <c r="H1015" s="183"/>
      <c r="I1015" s="133"/>
      <c r="J1015" s="134">
        <f>ROUND(I1015*H1015,2)</f>
        <v>0</v>
      </c>
      <c r="K1015" s="130" t="s">
        <v>139</v>
      </c>
      <c r="L1015" s="33"/>
      <c r="M1015" s="135" t="s">
        <v>18</v>
      </c>
      <c r="N1015" s="136" t="s">
        <v>42</v>
      </c>
      <c r="P1015" s="137">
        <f>O1015*H1015</f>
        <v>0</v>
      </c>
      <c r="Q1015" s="137">
        <v>0</v>
      </c>
      <c r="R1015" s="137">
        <f>Q1015*H1015</f>
        <v>0</v>
      </c>
      <c r="S1015" s="137">
        <v>0</v>
      </c>
      <c r="T1015" s="138">
        <f>S1015*H1015</f>
        <v>0</v>
      </c>
      <c r="AR1015" s="139" t="s">
        <v>285</v>
      </c>
      <c r="AT1015" s="139" t="s">
        <v>135</v>
      </c>
      <c r="AU1015" s="139" t="s">
        <v>81</v>
      </c>
      <c r="AY1015" s="18" t="s">
        <v>133</v>
      </c>
      <c r="BE1015" s="140">
        <f>IF(N1015="základní",J1015,0)</f>
        <v>0</v>
      </c>
      <c r="BF1015" s="140">
        <f>IF(N1015="snížená",J1015,0)</f>
        <v>0</v>
      </c>
      <c r="BG1015" s="140">
        <f>IF(N1015="zákl. přenesená",J1015,0)</f>
        <v>0</v>
      </c>
      <c r="BH1015" s="140">
        <f>IF(N1015="sníž. přenesená",J1015,0)</f>
        <v>0</v>
      </c>
      <c r="BI1015" s="140">
        <f>IF(N1015="nulová",J1015,0)</f>
        <v>0</v>
      </c>
      <c r="BJ1015" s="18" t="s">
        <v>79</v>
      </c>
      <c r="BK1015" s="140">
        <f>ROUND(I1015*H1015,2)</f>
        <v>0</v>
      </c>
      <c r="BL1015" s="18" t="s">
        <v>285</v>
      </c>
      <c r="BM1015" s="139" t="s">
        <v>1054</v>
      </c>
    </row>
    <row r="1016" spans="2:65" s="1" customFormat="1" ht="11.25" x14ac:dyDescent="0.2">
      <c r="B1016" s="33"/>
      <c r="D1016" s="141" t="s">
        <v>142</v>
      </c>
      <c r="F1016" s="142" t="s">
        <v>1055</v>
      </c>
      <c r="I1016" s="143"/>
      <c r="L1016" s="33"/>
      <c r="M1016" s="144"/>
      <c r="T1016" s="54"/>
      <c r="AT1016" s="18" t="s">
        <v>142</v>
      </c>
      <c r="AU1016" s="18" t="s">
        <v>81</v>
      </c>
    </row>
    <row r="1017" spans="2:65" s="1" customFormat="1" ht="49.15" customHeight="1" x14ac:dyDescent="0.2">
      <c r="B1017" s="33"/>
      <c r="C1017" s="128" t="s">
        <v>1056</v>
      </c>
      <c r="D1017" s="128" t="s">
        <v>135</v>
      </c>
      <c r="E1017" s="129" t="s">
        <v>1057</v>
      </c>
      <c r="F1017" s="130" t="s">
        <v>1058</v>
      </c>
      <c r="G1017" s="131" t="s">
        <v>834</v>
      </c>
      <c r="H1017" s="183"/>
      <c r="I1017" s="133"/>
      <c r="J1017" s="134">
        <f>ROUND(I1017*H1017,2)</f>
        <v>0</v>
      </c>
      <c r="K1017" s="130" t="s">
        <v>139</v>
      </c>
      <c r="L1017" s="33"/>
      <c r="M1017" s="135" t="s">
        <v>18</v>
      </c>
      <c r="N1017" s="136" t="s">
        <v>42</v>
      </c>
      <c r="P1017" s="137">
        <f>O1017*H1017</f>
        <v>0</v>
      </c>
      <c r="Q1017" s="137">
        <v>0</v>
      </c>
      <c r="R1017" s="137">
        <f>Q1017*H1017</f>
        <v>0</v>
      </c>
      <c r="S1017" s="137">
        <v>0</v>
      </c>
      <c r="T1017" s="138">
        <f>S1017*H1017</f>
        <v>0</v>
      </c>
      <c r="AR1017" s="139" t="s">
        <v>285</v>
      </c>
      <c r="AT1017" s="139" t="s">
        <v>135</v>
      </c>
      <c r="AU1017" s="139" t="s">
        <v>81</v>
      </c>
      <c r="AY1017" s="18" t="s">
        <v>133</v>
      </c>
      <c r="BE1017" s="140">
        <f>IF(N1017="základní",J1017,0)</f>
        <v>0</v>
      </c>
      <c r="BF1017" s="140">
        <f>IF(N1017="snížená",J1017,0)</f>
        <v>0</v>
      </c>
      <c r="BG1017" s="140">
        <f>IF(N1017="zákl. přenesená",J1017,0)</f>
        <v>0</v>
      </c>
      <c r="BH1017" s="140">
        <f>IF(N1017="sníž. přenesená",J1017,0)</f>
        <v>0</v>
      </c>
      <c r="BI1017" s="140">
        <f>IF(N1017="nulová",J1017,0)</f>
        <v>0</v>
      </c>
      <c r="BJ1017" s="18" t="s">
        <v>79</v>
      </c>
      <c r="BK1017" s="140">
        <f>ROUND(I1017*H1017,2)</f>
        <v>0</v>
      </c>
      <c r="BL1017" s="18" t="s">
        <v>285</v>
      </c>
      <c r="BM1017" s="139" t="s">
        <v>1059</v>
      </c>
    </row>
    <row r="1018" spans="2:65" s="1" customFormat="1" ht="11.25" x14ac:dyDescent="0.2">
      <c r="B1018" s="33"/>
      <c r="D1018" s="141" t="s">
        <v>142</v>
      </c>
      <c r="F1018" s="142" t="s">
        <v>1060</v>
      </c>
      <c r="I1018" s="143"/>
      <c r="L1018" s="33"/>
      <c r="M1018" s="144"/>
      <c r="T1018" s="54"/>
      <c r="AT1018" s="18" t="s">
        <v>142</v>
      </c>
      <c r="AU1018" s="18" t="s">
        <v>81</v>
      </c>
    </row>
    <row r="1019" spans="2:65" s="11" customFormat="1" ht="22.9" customHeight="1" x14ac:dyDescent="0.2">
      <c r="B1019" s="116"/>
      <c r="D1019" s="117" t="s">
        <v>70</v>
      </c>
      <c r="E1019" s="126" t="s">
        <v>1061</v>
      </c>
      <c r="F1019" s="126" t="s">
        <v>1062</v>
      </c>
      <c r="I1019" s="119"/>
      <c r="J1019" s="127">
        <f>BK1019</f>
        <v>0</v>
      </c>
      <c r="L1019" s="116"/>
      <c r="M1019" s="121"/>
      <c r="P1019" s="122">
        <f>SUM(P1020:P1084)</f>
        <v>0</v>
      </c>
      <c r="R1019" s="122">
        <f>SUM(R1020:R1084)</f>
        <v>0.59508599999999989</v>
      </c>
      <c r="T1019" s="123">
        <f>SUM(T1020:T1084)</f>
        <v>0.19381500000000002</v>
      </c>
      <c r="AR1019" s="117" t="s">
        <v>81</v>
      </c>
      <c r="AT1019" s="124" t="s">
        <v>70</v>
      </c>
      <c r="AU1019" s="124" t="s">
        <v>79</v>
      </c>
      <c r="AY1019" s="117" t="s">
        <v>133</v>
      </c>
      <c r="BK1019" s="125">
        <f>SUM(BK1020:BK1084)</f>
        <v>0</v>
      </c>
    </row>
    <row r="1020" spans="2:65" s="1" customFormat="1" ht="24.2" customHeight="1" x14ac:dyDescent="0.2">
      <c r="B1020" s="33"/>
      <c r="C1020" s="128" t="s">
        <v>1063</v>
      </c>
      <c r="D1020" s="128" t="s">
        <v>135</v>
      </c>
      <c r="E1020" s="129" t="s">
        <v>1064</v>
      </c>
      <c r="F1020" s="130" t="s">
        <v>1065</v>
      </c>
      <c r="G1020" s="131" t="s">
        <v>138</v>
      </c>
      <c r="H1020" s="132">
        <v>99.9</v>
      </c>
      <c r="I1020" s="133"/>
      <c r="J1020" s="134">
        <f>ROUND(I1020*H1020,2)</f>
        <v>0</v>
      </c>
      <c r="K1020" s="130" t="s">
        <v>139</v>
      </c>
      <c r="L1020" s="33"/>
      <c r="M1020" s="135" t="s">
        <v>18</v>
      </c>
      <c r="N1020" s="136" t="s">
        <v>42</v>
      </c>
      <c r="P1020" s="137">
        <f>O1020*H1020</f>
        <v>0</v>
      </c>
      <c r="Q1020" s="137">
        <v>0</v>
      </c>
      <c r="R1020" s="137">
        <f>Q1020*H1020</f>
        <v>0</v>
      </c>
      <c r="S1020" s="137">
        <v>1.91E-3</v>
      </c>
      <c r="T1020" s="138">
        <f>S1020*H1020</f>
        <v>0.19080900000000001</v>
      </c>
      <c r="AR1020" s="139" t="s">
        <v>285</v>
      </c>
      <c r="AT1020" s="139" t="s">
        <v>135</v>
      </c>
      <c r="AU1020" s="139" t="s">
        <v>81</v>
      </c>
      <c r="AY1020" s="18" t="s">
        <v>133</v>
      </c>
      <c r="BE1020" s="140">
        <f>IF(N1020="základní",J1020,0)</f>
        <v>0</v>
      </c>
      <c r="BF1020" s="140">
        <f>IF(N1020="snížená",J1020,0)</f>
        <v>0</v>
      </c>
      <c r="BG1020" s="140">
        <f>IF(N1020="zákl. přenesená",J1020,0)</f>
        <v>0</v>
      </c>
      <c r="BH1020" s="140">
        <f>IF(N1020="sníž. přenesená",J1020,0)</f>
        <v>0</v>
      </c>
      <c r="BI1020" s="140">
        <f>IF(N1020="nulová",J1020,0)</f>
        <v>0</v>
      </c>
      <c r="BJ1020" s="18" t="s">
        <v>79</v>
      </c>
      <c r="BK1020" s="140">
        <f>ROUND(I1020*H1020,2)</f>
        <v>0</v>
      </c>
      <c r="BL1020" s="18" t="s">
        <v>285</v>
      </c>
      <c r="BM1020" s="139" t="s">
        <v>1066</v>
      </c>
    </row>
    <row r="1021" spans="2:65" s="1" customFormat="1" ht="11.25" x14ac:dyDescent="0.2">
      <c r="B1021" s="33"/>
      <c r="D1021" s="141" t="s">
        <v>142</v>
      </c>
      <c r="F1021" s="142" t="s">
        <v>1067</v>
      </c>
      <c r="I1021" s="143"/>
      <c r="L1021" s="33"/>
      <c r="M1021" s="144"/>
      <c r="T1021" s="54"/>
      <c r="AT1021" s="18" t="s">
        <v>142</v>
      </c>
      <c r="AU1021" s="18" t="s">
        <v>81</v>
      </c>
    </row>
    <row r="1022" spans="2:65" s="12" customFormat="1" ht="11.25" x14ac:dyDescent="0.2">
      <c r="B1022" s="145"/>
      <c r="D1022" s="146" t="s">
        <v>144</v>
      </c>
      <c r="E1022" s="147" t="s">
        <v>18</v>
      </c>
      <c r="F1022" s="148" t="s">
        <v>662</v>
      </c>
      <c r="H1022" s="147" t="s">
        <v>18</v>
      </c>
      <c r="I1022" s="149"/>
      <c r="L1022" s="145"/>
      <c r="M1022" s="150"/>
      <c r="T1022" s="151"/>
      <c r="AT1022" s="147" t="s">
        <v>144</v>
      </c>
      <c r="AU1022" s="147" t="s">
        <v>81</v>
      </c>
      <c r="AV1022" s="12" t="s">
        <v>79</v>
      </c>
      <c r="AW1022" s="12" t="s">
        <v>32</v>
      </c>
      <c r="AX1022" s="12" t="s">
        <v>71</v>
      </c>
      <c r="AY1022" s="147" t="s">
        <v>133</v>
      </c>
    </row>
    <row r="1023" spans="2:65" s="13" customFormat="1" ht="11.25" x14ac:dyDescent="0.2">
      <c r="B1023" s="152"/>
      <c r="D1023" s="146" t="s">
        <v>144</v>
      </c>
      <c r="E1023" s="153" t="s">
        <v>18</v>
      </c>
      <c r="F1023" s="154" t="s">
        <v>1068</v>
      </c>
      <c r="H1023" s="155">
        <v>99.9</v>
      </c>
      <c r="I1023" s="156"/>
      <c r="L1023" s="152"/>
      <c r="M1023" s="157"/>
      <c r="T1023" s="158"/>
      <c r="AT1023" s="153" t="s">
        <v>144</v>
      </c>
      <c r="AU1023" s="153" t="s">
        <v>81</v>
      </c>
      <c r="AV1023" s="13" t="s">
        <v>81</v>
      </c>
      <c r="AW1023" s="13" t="s">
        <v>32</v>
      </c>
      <c r="AX1023" s="13" t="s">
        <v>71</v>
      </c>
      <c r="AY1023" s="153" t="s">
        <v>133</v>
      </c>
    </row>
    <row r="1024" spans="2:65" s="14" customFormat="1" ht="11.25" x14ac:dyDescent="0.2">
      <c r="B1024" s="159"/>
      <c r="D1024" s="146" t="s">
        <v>144</v>
      </c>
      <c r="E1024" s="160" t="s">
        <v>18</v>
      </c>
      <c r="F1024" s="161" t="s">
        <v>147</v>
      </c>
      <c r="H1024" s="162">
        <v>99.9</v>
      </c>
      <c r="I1024" s="163"/>
      <c r="L1024" s="159"/>
      <c r="M1024" s="164"/>
      <c r="T1024" s="165"/>
      <c r="AT1024" s="160" t="s">
        <v>144</v>
      </c>
      <c r="AU1024" s="160" t="s">
        <v>81</v>
      </c>
      <c r="AV1024" s="14" t="s">
        <v>140</v>
      </c>
      <c r="AW1024" s="14" t="s">
        <v>32</v>
      </c>
      <c r="AX1024" s="14" t="s">
        <v>79</v>
      </c>
      <c r="AY1024" s="160" t="s">
        <v>133</v>
      </c>
    </row>
    <row r="1025" spans="2:65" s="1" customFormat="1" ht="24.2" customHeight="1" x14ac:dyDescent="0.2">
      <c r="B1025" s="33"/>
      <c r="C1025" s="128" t="s">
        <v>1069</v>
      </c>
      <c r="D1025" s="128" t="s">
        <v>135</v>
      </c>
      <c r="E1025" s="129" t="s">
        <v>1070</v>
      </c>
      <c r="F1025" s="130" t="s">
        <v>1071</v>
      </c>
      <c r="G1025" s="131" t="s">
        <v>138</v>
      </c>
      <c r="H1025" s="132">
        <v>1.8</v>
      </c>
      <c r="I1025" s="133"/>
      <c r="J1025" s="134">
        <f>ROUND(I1025*H1025,2)</f>
        <v>0</v>
      </c>
      <c r="K1025" s="130" t="s">
        <v>139</v>
      </c>
      <c r="L1025" s="33"/>
      <c r="M1025" s="135" t="s">
        <v>18</v>
      </c>
      <c r="N1025" s="136" t="s">
        <v>42</v>
      </c>
      <c r="P1025" s="137">
        <f>O1025*H1025</f>
        <v>0</v>
      </c>
      <c r="Q1025" s="137">
        <v>0</v>
      </c>
      <c r="R1025" s="137">
        <f>Q1025*H1025</f>
        <v>0</v>
      </c>
      <c r="S1025" s="137">
        <v>1.67E-3</v>
      </c>
      <c r="T1025" s="138">
        <f>S1025*H1025</f>
        <v>3.006E-3</v>
      </c>
      <c r="AR1025" s="139" t="s">
        <v>285</v>
      </c>
      <c r="AT1025" s="139" t="s">
        <v>135</v>
      </c>
      <c r="AU1025" s="139" t="s">
        <v>81</v>
      </c>
      <c r="AY1025" s="18" t="s">
        <v>133</v>
      </c>
      <c r="BE1025" s="140">
        <f>IF(N1025="základní",J1025,0)</f>
        <v>0</v>
      </c>
      <c r="BF1025" s="140">
        <f>IF(N1025="snížená",J1025,0)</f>
        <v>0</v>
      </c>
      <c r="BG1025" s="140">
        <f>IF(N1025="zákl. přenesená",J1025,0)</f>
        <v>0</v>
      </c>
      <c r="BH1025" s="140">
        <f>IF(N1025="sníž. přenesená",J1025,0)</f>
        <v>0</v>
      </c>
      <c r="BI1025" s="140">
        <f>IF(N1025="nulová",J1025,0)</f>
        <v>0</v>
      </c>
      <c r="BJ1025" s="18" t="s">
        <v>79</v>
      </c>
      <c r="BK1025" s="140">
        <f>ROUND(I1025*H1025,2)</f>
        <v>0</v>
      </c>
      <c r="BL1025" s="18" t="s">
        <v>285</v>
      </c>
      <c r="BM1025" s="139" t="s">
        <v>1072</v>
      </c>
    </row>
    <row r="1026" spans="2:65" s="1" customFormat="1" ht="11.25" x14ac:dyDescent="0.2">
      <c r="B1026" s="33"/>
      <c r="D1026" s="141" t="s">
        <v>142</v>
      </c>
      <c r="F1026" s="142" t="s">
        <v>1073</v>
      </c>
      <c r="I1026" s="143"/>
      <c r="L1026" s="33"/>
      <c r="M1026" s="144"/>
      <c r="T1026" s="54"/>
      <c r="AT1026" s="18" t="s">
        <v>142</v>
      </c>
      <c r="AU1026" s="18" t="s">
        <v>81</v>
      </c>
    </row>
    <row r="1027" spans="2:65" s="12" customFormat="1" ht="11.25" x14ac:dyDescent="0.2">
      <c r="B1027" s="145"/>
      <c r="D1027" s="146" t="s">
        <v>144</v>
      </c>
      <c r="E1027" s="147" t="s">
        <v>18</v>
      </c>
      <c r="F1027" s="148" t="s">
        <v>419</v>
      </c>
      <c r="H1027" s="147" t="s">
        <v>18</v>
      </c>
      <c r="I1027" s="149"/>
      <c r="L1027" s="145"/>
      <c r="M1027" s="150"/>
      <c r="T1027" s="151"/>
      <c r="AT1027" s="147" t="s">
        <v>144</v>
      </c>
      <c r="AU1027" s="147" t="s">
        <v>81</v>
      </c>
      <c r="AV1027" s="12" t="s">
        <v>79</v>
      </c>
      <c r="AW1027" s="12" t="s">
        <v>32</v>
      </c>
      <c r="AX1027" s="12" t="s">
        <v>71</v>
      </c>
      <c r="AY1027" s="147" t="s">
        <v>133</v>
      </c>
    </row>
    <row r="1028" spans="2:65" s="13" customFormat="1" ht="11.25" x14ac:dyDescent="0.2">
      <c r="B1028" s="152"/>
      <c r="D1028" s="146" t="s">
        <v>144</v>
      </c>
      <c r="E1028" s="153" t="s">
        <v>18</v>
      </c>
      <c r="F1028" s="154" t="s">
        <v>146</v>
      </c>
      <c r="H1028" s="155">
        <v>1.8</v>
      </c>
      <c r="I1028" s="156"/>
      <c r="L1028" s="152"/>
      <c r="M1028" s="157"/>
      <c r="T1028" s="158"/>
      <c r="AT1028" s="153" t="s">
        <v>144</v>
      </c>
      <c r="AU1028" s="153" t="s">
        <v>81</v>
      </c>
      <c r="AV1028" s="13" t="s">
        <v>81</v>
      </c>
      <c r="AW1028" s="13" t="s">
        <v>32</v>
      </c>
      <c r="AX1028" s="13" t="s">
        <v>71</v>
      </c>
      <c r="AY1028" s="153" t="s">
        <v>133</v>
      </c>
    </row>
    <row r="1029" spans="2:65" s="14" customFormat="1" ht="11.25" x14ac:dyDescent="0.2">
      <c r="B1029" s="159"/>
      <c r="D1029" s="146" t="s">
        <v>144</v>
      </c>
      <c r="E1029" s="160" t="s">
        <v>18</v>
      </c>
      <c r="F1029" s="161" t="s">
        <v>147</v>
      </c>
      <c r="H1029" s="162">
        <v>1.8</v>
      </c>
      <c r="I1029" s="163"/>
      <c r="L1029" s="159"/>
      <c r="M1029" s="164"/>
      <c r="T1029" s="165"/>
      <c r="AT1029" s="160" t="s">
        <v>144</v>
      </c>
      <c r="AU1029" s="160" t="s">
        <v>81</v>
      </c>
      <c r="AV1029" s="14" t="s">
        <v>140</v>
      </c>
      <c r="AW1029" s="14" t="s">
        <v>32</v>
      </c>
      <c r="AX1029" s="14" t="s">
        <v>79</v>
      </c>
      <c r="AY1029" s="160" t="s">
        <v>133</v>
      </c>
    </row>
    <row r="1030" spans="2:65" s="1" customFormat="1" ht="33" customHeight="1" x14ac:dyDescent="0.2">
      <c r="B1030" s="33"/>
      <c r="C1030" s="128" t="s">
        <v>1074</v>
      </c>
      <c r="D1030" s="128" t="s">
        <v>135</v>
      </c>
      <c r="E1030" s="129" t="s">
        <v>1075</v>
      </c>
      <c r="F1030" s="130" t="s">
        <v>1076</v>
      </c>
      <c r="G1030" s="131" t="s">
        <v>138</v>
      </c>
      <c r="H1030" s="132">
        <v>8.8000000000000007</v>
      </c>
      <c r="I1030" s="133"/>
      <c r="J1030" s="134">
        <f>ROUND(I1030*H1030,2)</f>
        <v>0</v>
      </c>
      <c r="K1030" s="130" t="s">
        <v>139</v>
      </c>
      <c r="L1030" s="33"/>
      <c r="M1030" s="135" t="s">
        <v>18</v>
      </c>
      <c r="N1030" s="136" t="s">
        <v>42</v>
      </c>
      <c r="P1030" s="137">
        <f>O1030*H1030</f>
        <v>0</v>
      </c>
      <c r="Q1030" s="137">
        <v>8.8000000000000003E-4</v>
      </c>
      <c r="R1030" s="137">
        <f>Q1030*H1030</f>
        <v>7.7440000000000009E-3</v>
      </c>
      <c r="S1030" s="137">
        <v>0</v>
      </c>
      <c r="T1030" s="138">
        <f>S1030*H1030</f>
        <v>0</v>
      </c>
      <c r="AR1030" s="139" t="s">
        <v>285</v>
      </c>
      <c r="AT1030" s="139" t="s">
        <v>135</v>
      </c>
      <c r="AU1030" s="139" t="s">
        <v>81</v>
      </c>
      <c r="AY1030" s="18" t="s">
        <v>133</v>
      </c>
      <c r="BE1030" s="140">
        <f>IF(N1030="základní",J1030,0)</f>
        <v>0</v>
      </c>
      <c r="BF1030" s="140">
        <f>IF(N1030="snížená",J1030,0)</f>
        <v>0</v>
      </c>
      <c r="BG1030" s="140">
        <f>IF(N1030="zákl. přenesená",J1030,0)</f>
        <v>0</v>
      </c>
      <c r="BH1030" s="140">
        <f>IF(N1030="sníž. přenesená",J1030,0)</f>
        <v>0</v>
      </c>
      <c r="BI1030" s="140">
        <f>IF(N1030="nulová",J1030,0)</f>
        <v>0</v>
      </c>
      <c r="BJ1030" s="18" t="s">
        <v>79</v>
      </c>
      <c r="BK1030" s="140">
        <f>ROUND(I1030*H1030,2)</f>
        <v>0</v>
      </c>
      <c r="BL1030" s="18" t="s">
        <v>285</v>
      </c>
      <c r="BM1030" s="139" t="s">
        <v>1077</v>
      </c>
    </row>
    <row r="1031" spans="2:65" s="1" customFormat="1" ht="11.25" x14ac:dyDescent="0.2">
      <c r="B1031" s="33"/>
      <c r="D1031" s="141" t="s">
        <v>142</v>
      </c>
      <c r="F1031" s="142" t="s">
        <v>1078</v>
      </c>
      <c r="I1031" s="143"/>
      <c r="L1031" s="33"/>
      <c r="M1031" s="144"/>
      <c r="T1031" s="54"/>
      <c r="AT1031" s="18" t="s">
        <v>142</v>
      </c>
      <c r="AU1031" s="18" t="s">
        <v>81</v>
      </c>
    </row>
    <row r="1032" spans="2:65" s="12" customFormat="1" ht="11.25" x14ac:dyDescent="0.2">
      <c r="B1032" s="145"/>
      <c r="D1032" s="146" t="s">
        <v>144</v>
      </c>
      <c r="E1032" s="147" t="s">
        <v>18</v>
      </c>
      <c r="F1032" s="148" t="s">
        <v>1079</v>
      </c>
      <c r="H1032" s="147" t="s">
        <v>18</v>
      </c>
      <c r="I1032" s="149"/>
      <c r="L1032" s="145"/>
      <c r="M1032" s="150"/>
      <c r="T1032" s="151"/>
      <c r="AT1032" s="147" t="s">
        <v>144</v>
      </c>
      <c r="AU1032" s="147" t="s">
        <v>81</v>
      </c>
      <c r="AV1032" s="12" t="s">
        <v>79</v>
      </c>
      <c r="AW1032" s="12" t="s">
        <v>32</v>
      </c>
      <c r="AX1032" s="12" t="s">
        <v>71</v>
      </c>
      <c r="AY1032" s="147" t="s">
        <v>133</v>
      </c>
    </row>
    <row r="1033" spans="2:65" s="13" customFormat="1" ht="11.25" x14ac:dyDescent="0.2">
      <c r="B1033" s="152"/>
      <c r="D1033" s="146" t="s">
        <v>144</v>
      </c>
      <c r="E1033" s="153" t="s">
        <v>18</v>
      </c>
      <c r="F1033" s="154" t="s">
        <v>1080</v>
      </c>
      <c r="H1033" s="155">
        <v>8.8000000000000007</v>
      </c>
      <c r="I1033" s="156"/>
      <c r="L1033" s="152"/>
      <c r="M1033" s="157"/>
      <c r="T1033" s="158"/>
      <c r="AT1033" s="153" t="s">
        <v>144</v>
      </c>
      <c r="AU1033" s="153" t="s">
        <v>81</v>
      </c>
      <c r="AV1033" s="13" t="s">
        <v>81</v>
      </c>
      <c r="AW1033" s="13" t="s">
        <v>32</v>
      </c>
      <c r="AX1033" s="13" t="s">
        <v>71</v>
      </c>
      <c r="AY1033" s="153" t="s">
        <v>133</v>
      </c>
    </row>
    <row r="1034" spans="2:65" s="14" customFormat="1" ht="11.25" x14ac:dyDescent="0.2">
      <c r="B1034" s="159"/>
      <c r="D1034" s="146" t="s">
        <v>144</v>
      </c>
      <c r="E1034" s="160" t="s">
        <v>18</v>
      </c>
      <c r="F1034" s="161" t="s">
        <v>147</v>
      </c>
      <c r="H1034" s="162">
        <v>8.8000000000000007</v>
      </c>
      <c r="I1034" s="163"/>
      <c r="L1034" s="159"/>
      <c r="M1034" s="164"/>
      <c r="T1034" s="165"/>
      <c r="AT1034" s="160" t="s">
        <v>144</v>
      </c>
      <c r="AU1034" s="160" t="s">
        <v>81</v>
      </c>
      <c r="AV1034" s="14" t="s">
        <v>140</v>
      </c>
      <c r="AW1034" s="14" t="s">
        <v>32</v>
      </c>
      <c r="AX1034" s="14" t="s">
        <v>79</v>
      </c>
      <c r="AY1034" s="160" t="s">
        <v>133</v>
      </c>
    </row>
    <row r="1035" spans="2:65" s="1" customFormat="1" ht="24.2" customHeight="1" x14ac:dyDescent="0.2">
      <c r="B1035" s="33"/>
      <c r="C1035" s="128" t="s">
        <v>1081</v>
      </c>
      <c r="D1035" s="128" t="s">
        <v>135</v>
      </c>
      <c r="E1035" s="129" t="s">
        <v>1082</v>
      </c>
      <c r="F1035" s="130" t="s">
        <v>1083</v>
      </c>
      <c r="G1035" s="131" t="s">
        <v>138</v>
      </c>
      <c r="H1035" s="132">
        <v>14</v>
      </c>
      <c r="I1035" s="133"/>
      <c r="J1035" s="134">
        <f>ROUND(I1035*H1035,2)</f>
        <v>0</v>
      </c>
      <c r="K1035" s="130" t="s">
        <v>139</v>
      </c>
      <c r="L1035" s="33"/>
      <c r="M1035" s="135" t="s">
        <v>18</v>
      </c>
      <c r="N1035" s="136" t="s">
        <v>42</v>
      </c>
      <c r="P1035" s="137">
        <f>O1035*H1035</f>
        <v>0</v>
      </c>
      <c r="Q1035" s="137">
        <v>1.2700000000000001E-3</v>
      </c>
      <c r="R1035" s="137">
        <f>Q1035*H1035</f>
        <v>1.7780000000000001E-2</v>
      </c>
      <c r="S1035" s="137">
        <v>0</v>
      </c>
      <c r="T1035" s="138">
        <f>S1035*H1035</f>
        <v>0</v>
      </c>
      <c r="AR1035" s="139" t="s">
        <v>285</v>
      </c>
      <c r="AT1035" s="139" t="s">
        <v>135</v>
      </c>
      <c r="AU1035" s="139" t="s">
        <v>81</v>
      </c>
      <c r="AY1035" s="18" t="s">
        <v>133</v>
      </c>
      <c r="BE1035" s="140">
        <f>IF(N1035="základní",J1035,0)</f>
        <v>0</v>
      </c>
      <c r="BF1035" s="140">
        <f>IF(N1035="snížená",J1035,0)</f>
        <v>0</v>
      </c>
      <c r="BG1035" s="140">
        <f>IF(N1035="zákl. přenesená",J1035,0)</f>
        <v>0</v>
      </c>
      <c r="BH1035" s="140">
        <f>IF(N1035="sníž. přenesená",J1035,0)</f>
        <v>0</v>
      </c>
      <c r="BI1035" s="140">
        <f>IF(N1035="nulová",J1035,0)</f>
        <v>0</v>
      </c>
      <c r="BJ1035" s="18" t="s">
        <v>79</v>
      </c>
      <c r="BK1035" s="140">
        <f>ROUND(I1035*H1035,2)</f>
        <v>0</v>
      </c>
      <c r="BL1035" s="18" t="s">
        <v>285</v>
      </c>
      <c r="BM1035" s="139" t="s">
        <v>1084</v>
      </c>
    </row>
    <row r="1036" spans="2:65" s="1" customFormat="1" ht="11.25" x14ac:dyDescent="0.2">
      <c r="B1036" s="33"/>
      <c r="D1036" s="141" t="s">
        <v>142</v>
      </c>
      <c r="F1036" s="142" t="s">
        <v>1085</v>
      </c>
      <c r="I1036" s="143"/>
      <c r="L1036" s="33"/>
      <c r="M1036" s="144"/>
      <c r="T1036" s="54"/>
      <c r="AT1036" s="18" t="s">
        <v>142</v>
      </c>
      <c r="AU1036" s="18" t="s">
        <v>81</v>
      </c>
    </row>
    <row r="1037" spans="2:65" s="12" customFormat="1" ht="11.25" x14ac:dyDescent="0.2">
      <c r="B1037" s="145"/>
      <c r="D1037" s="146" t="s">
        <v>144</v>
      </c>
      <c r="E1037" s="147" t="s">
        <v>18</v>
      </c>
      <c r="F1037" s="148" t="s">
        <v>1086</v>
      </c>
      <c r="H1037" s="147" t="s">
        <v>18</v>
      </c>
      <c r="I1037" s="149"/>
      <c r="L1037" s="145"/>
      <c r="M1037" s="150"/>
      <c r="T1037" s="151"/>
      <c r="AT1037" s="147" t="s">
        <v>144</v>
      </c>
      <c r="AU1037" s="147" t="s">
        <v>81</v>
      </c>
      <c r="AV1037" s="12" t="s">
        <v>79</v>
      </c>
      <c r="AW1037" s="12" t="s">
        <v>32</v>
      </c>
      <c r="AX1037" s="12" t="s">
        <v>71</v>
      </c>
      <c r="AY1037" s="147" t="s">
        <v>133</v>
      </c>
    </row>
    <row r="1038" spans="2:65" s="13" customFormat="1" ht="11.25" x14ac:dyDescent="0.2">
      <c r="B1038" s="152"/>
      <c r="D1038" s="146" t="s">
        <v>144</v>
      </c>
      <c r="E1038" s="153" t="s">
        <v>18</v>
      </c>
      <c r="F1038" s="154" t="s">
        <v>1087</v>
      </c>
      <c r="H1038" s="155">
        <v>8</v>
      </c>
      <c r="I1038" s="156"/>
      <c r="L1038" s="152"/>
      <c r="M1038" s="157"/>
      <c r="T1038" s="158"/>
      <c r="AT1038" s="153" t="s">
        <v>144</v>
      </c>
      <c r="AU1038" s="153" t="s">
        <v>81</v>
      </c>
      <c r="AV1038" s="13" t="s">
        <v>81</v>
      </c>
      <c r="AW1038" s="13" t="s">
        <v>32</v>
      </c>
      <c r="AX1038" s="13" t="s">
        <v>71</v>
      </c>
      <c r="AY1038" s="153" t="s">
        <v>133</v>
      </c>
    </row>
    <row r="1039" spans="2:65" s="12" customFormat="1" ht="11.25" x14ac:dyDescent="0.2">
      <c r="B1039" s="145"/>
      <c r="D1039" s="146" t="s">
        <v>144</v>
      </c>
      <c r="E1039" s="147" t="s">
        <v>18</v>
      </c>
      <c r="F1039" s="148" t="s">
        <v>1088</v>
      </c>
      <c r="H1039" s="147" t="s">
        <v>18</v>
      </c>
      <c r="I1039" s="149"/>
      <c r="L1039" s="145"/>
      <c r="M1039" s="150"/>
      <c r="T1039" s="151"/>
      <c r="AT1039" s="147" t="s">
        <v>144</v>
      </c>
      <c r="AU1039" s="147" t="s">
        <v>81</v>
      </c>
      <c r="AV1039" s="12" t="s">
        <v>79</v>
      </c>
      <c r="AW1039" s="12" t="s">
        <v>32</v>
      </c>
      <c r="AX1039" s="12" t="s">
        <v>71</v>
      </c>
      <c r="AY1039" s="147" t="s">
        <v>133</v>
      </c>
    </row>
    <row r="1040" spans="2:65" s="13" customFormat="1" ht="11.25" x14ac:dyDescent="0.2">
      <c r="B1040" s="152"/>
      <c r="D1040" s="146" t="s">
        <v>144</v>
      </c>
      <c r="E1040" s="153" t="s">
        <v>18</v>
      </c>
      <c r="F1040" s="154" t="s">
        <v>1089</v>
      </c>
      <c r="H1040" s="155">
        <v>6</v>
      </c>
      <c r="I1040" s="156"/>
      <c r="L1040" s="152"/>
      <c r="M1040" s="157"/>
      <c r="T1040" s="158"/>
      <c r="AT1040" s="153" t="s">
        <v>144</v>
      </c>
      <c r="AU1040" s="153" t="s">
        <v>81</v>
      </c>
      <c r="AV1040" s="13" t="s">
        <v>81</v>
      </c>
      <c r="AW1040" s="13" t="s">
        <v>32</v>
      </c>
      <c r="AX1040" s="13" t="s">
        <v>71</v>
      </c>
      <c r="AY1040" s="153" t="s">
        <v>133</v>
      </c>
    </row>
    <row r="1041" spans="2:65" s="14" customFormat="1" ht="11.25" x14ac:dyDescent="0.2">
      <c r="B1041" s="159"/>
      <c r="D1041" s="146" t="s">
        <v>144</v>
      </c>
      <c r="E1041" s="160" t="s">
        <v>18</v>
      </c>
      <c r="F1041" s="161" t="s">
        <v>147</v>
      </c>
      <c r="H1041" s="162">
        <v>14</v>
      </c>
      <c r="I1041" s="163"/>
      <c r="L1041" s="159"/>
      <c r="M1041" s="164"/>
      <c r="T1041" s="165"/>
      <c r="AT1041" s="160" t="s">
        <v>144</v>
      </c>
      <c r="AU1041" s="160" t="s">
        <v>81</v>
      </c>
      <c r="AV1041" s="14" t="s">
        <v>140</v>
      </c>
      <c r="AW1041" s="14" t="s">
        <v>32</v>
      </c>
      <c r="AX1041" s="14" t="s">
        <v>79</v>
      </c>
      <c r="AY1041" s="160" t="s">
        <v>133</v>
      </c>
    </row>
    <row r="1042" spans="2:65" s="1" customFormat="1" ht="24.2" customHeight="1" x14ac:dyDescent="0.2">
      <c r="B1042" s="33"/>
      <c r="C1042" s="128" t="s">
        <v>1090</v>
      </c>
      <c r="D1042" s="128" t="s">
        <v>135</v>
      </c>
      <c r="E1042" s="129" t="s">
        <v>1091</v>
      </c>
      <c r="F1042" s="130" t="s">
        <v>1092</v>
      </c>
      <c r="G1042" s="131" t="s">
        <v>138</v>
      </c>
      <c r="H1042" s="132">
        <v>14</v>
      </c>
      <c r="I1042" s="133"/>
      <c r="J1042" s="134">
        <f>ROUND(I1042*H1042,2)</f>
        <v>0</v>
      </c>
      <c r="K1042" s="130" t="s">
        <v>139</v>
      </c>
      <c r="L1042" s="33"/>
      <c r="M1042" s="135" t="s">
        <v>18</v>
      </c>
      <c r="N1042" s="136" t="s">
        <v>42</v>
      </c>
      <c r="P1042" s="137">
        <f>O1042*H1042</f>
        <v>0</v>
      </c>
      <c r="Q1042" s="137">
        <v>3.46E-3</v>
      </c>
      <c r="R1042" s="137">
        <f>Q1042*H1042</f>
        <v>4.8439999999999997E-2</v>
      </c>
      <c r="S1042" s="137">
        <v>0</v>
      </c>
      <c r="T1042" s="138">
        <f>S1042*H1042</f>
        <v>0</v>
      </c>
      <c r="AR1042" s="139" t="s">
        <v>285</v>
      </c>
      <c r="AT1042" s="139" t="s">
        <v>135</v>
      </c>
      <c r="AU1042" s="139" t="s">
        <v>81</v>
      </c>
      <c r="AY1042" s="18" t="s">
        <v>133</v>
      </c>
      <c r="BE1042" s="140">
        <f>IF(N1042="základní",J1042,0)</f>
        <v>0</v>
      </c>
      <c r="BF1042" s="140">
        <f>IF(N1042="snížená",J1042,0)</f>
        <v>0</v>
      </c>
      <c r="BG1042" s="140">
        <f>IF(N1042="zákl. přenesená",J1042,0)</f>
        <v>0</v>
      </c>
      <c r="BH1042" s="140">
        <f>IF(N1042="sníž. přenesená",J1042,0)</f>
        <v>0</v>
      </c>
      <c r="BI1042" s="140">
        <f>IF(N1042="nulová",J1042,0)</f>
        <v>0</v>
      </c>
      <c r="BJ1042" s="18" t="s">
        <v>79</v>
      </c>
      <c r="BK1042" s="140">
        <f>ROUND(I1042*H1042,2)</f>
        <v>0</v>
      </c>
      <c r="BL1042" s="18" t="s">
        <v>285</v>
      </c>
      <c r="BM1042" s="139" t="s">
        <v>1093</v>
      </c>
    </row>
    <row r="1043" spans="2:65" s="1" customFormat="1" ht="11.25" x14ac:dyDescent="0.2">
      <c r="B1043" s="33"/>
      <c r="D1043" s="141" t="s">
        <v>142</v>
      </c>
      <c r="F1043" s="142" t="s">
        <v>1094</v>
      </c>
      <c r="I1043" s="143"/>
      <c r="L1043" s="33"/>
      <c r="M1043" s="144"/>
      <c r="T1043" s="54"/>
      <c r="AT1043" s="18" t="s">
        <v>142</v>
      </c>
      <c r="AU1043" s="18" t="s">
        <v>81</v>
      </c>
    </row>
    <row r="1044" spans="2:65" s="12" customFormat="1" ht="11.25" x14ac:dyDescent="0.2">
      <c r="B1044" s="145"/>
      <c r="D1044" s="146" t="s">
        <v>144</v>
      </c>
      <c r="E1044" s="147" t="s">
        <v>18</v>
      </c>
      <c r="F1044" s="148" t="s">
        <v>1095</v>
      </c>
      <c r="H1044" s="147" t="s">
        <v>18</v>
      </c>
      <c r="I1044" s="149"/>
      <c r="L1044" s="145"/>
      <c r="M1044" s="150"/>
      <c r="T1044" s="151"/>
      <c r="AT1044" s="147" t="s">
        <v>144</v>
      </c>
      <c r="AU1044" s="147" t="s">
        <v>81</v>
      </c>
      <c r="AV1044" s="12" t="s">
        <v>79</v>
      </c>
      <c r="AW1044" s="12" t="s">
        <v>32</v>
      </c>
      <c r="AX1044" s="12" t="s">
        <v>71</v>
      </c>
      <c r="AY1044" s="147" t="s">
        <v>133</v>
      </c>
    </row>
    <row r="1045" spans="2:65" s="13" customFormat="1" ht="11.25" x14ac:dyDescent="0.2">
      <c r="B1045" s="152"/>
      <c r="D1045" s="146" t="s">
        <v>144</v>
      </c>
      <c r="E1045" s="153" t="s">
        <v>18</v>
      </c>
      <c r="F1045" s="154" t="s">
        <v>177</v>
      </c>
      <c r="H1045" s="155">
        <v>8</v>
      </c>
      <c r="I1045" s="156"/>
      <c r="L1045" s="152"/>
      <c r="M1045" s="157"/>
      <c r="T1045" s="158"/>
      <c r="AT1045" s="153" t="s">
        <v>144</v>
      </c>
      <c r="AU1045" s="153" t="s">
        <v>81</v>
      </c>
      <c r="AV1045" s="13" t="s">
        <v>81</v>
      </c>
      <c r="AW1045" s="13" t="s">
        <v>32</v>
      </c>
      <c r="AX1045" s="13" t="s">
        <v>71</v>
      </c>
      <c r="AY1045" s="153" t="s">
        <v>133</v>
      </c>
    </row>
    <row r="1046" spans="2:65" s="12" customFormat="1" ht="11.25" x14ac:dyDescent="0.2">
      <c r="B1046" s="145"/>
      <c r="D1046" s="146" t="s">
        <v>144</v>
      </c>
      <c r="E1046" s="147" t="s">
        <v>18</v>
      </c>
      <c r="F1046" s="148" t="s">
        <v>1096</v>
      </c>
      <c r="H1046" s="147" t="s">
        <v>18</v>
      </c>
      <c r="I1046" s="149"/>
      <c r="L1046" s="145"/>
      <c r="M1046" s="150"/>
      <c r="T1046" s="151"/>
      <c r="AT1046" s="147" t="s">
        <v>144</v>
      </c>
      <c r="AU1046" s="147" t="s">
        <v>81</v>
      </c>
      <c r="AV1046" s="12" t="s">
        <v>79</v>
      </c>
      <c r="AW1046" s="12" t="s">
        <v>32</v>
      </c>
      <c r="AX1046" s="12" t="s">
        <v>71</v>
      </c>
      <c r="AY1046" s="147" t="s">
        <v>133</v>
      </c>
    </row>
    <row r="1047" spans="2:65" s="13" customFormat="1" ht="11.25" x14ac:dyDescent="0.2">
      <c r="B1047" s="152"/>
      <c r="D1047" s="146" t="s">
        <v>144</v>
      </c>
      <c r="E1047" s="153" t="s">
        <v>18</v>
      </c>
      <c r="F1047" s="154" t="s">
        <v>167</v>
      </c>
      <c r="H1047" s="155">
        <v>6</v>
      </c>
      <c r="I1047" s="156"/>
      <c r="L1047" s="152"/>
      <c r="M1047" s="157"/>
      <c r="T1047" s="158"/>
      <c r="AT1047" s="153" t="s">
        <v>144</v>
      </c>
      <c r="AU1047" s="153" t="s">
        <v>81</v>
      </c>
      <c r="AV1047" s="13" t="s">
        <v>81</v>
      </c>
      <c r="AW1047" s="13" t="s">
        <v>32</v>
      </c>
      <c r="AX1047" s="13" t="s">
        <v>71</v>
      </c>
      <c r="AY1047" s="153" t="s">
        <v>133</v>
      </c>
    </row>
    <row r="1048" spans="2:65" s="14" customFormat="1" ht="11.25" x14ac:dyDescent="0.2">
      <c r="B1048" s="159"/>
      <c r="D1048" s="146" t="s">
        <v>144</v>
      </c>
      <c r="E1048" s="160" t="s">
        <v>18</v>
      </c>
      <c r="F1048" s="161" t="s">
        <v>147</v>
      </c>
      <c r="H1048" s="162">
        <v>14</v>
      </c>
      <c r="I1048" s="163"/>
      <c r="L1048" s="159"/>
      <c r="M1048" s="164"/>
      <c r="T1048" s="165"/>
      <c r="AT1048" s="160" t="s">
        <v>144</v>
      </c>
      <c r="AU1048" s="160" t="s">
        <v>81</v>
      </c>
      <c r="AV1048" s="14" t="s">
        <v>140</v>
      </c>
      <c r="AW1048" s="14" t="s">
        <v>32</v>
      </c>
      <c r="AX1048" s="14" t="s">
        <v>79</v>
      </c>
      <c r="AY1048" s="160" t="s">
        <v>133</v>
      </c>
    </row>
    <row r="1049" spans="2:65" s="1" customFormat="1" ht="24.2" customHeight="1" x14ac:dyDescent="0.2">
      <c r="B1049" s="33"/>
      <c r="C1049" s="128" t="s">
        <v>1097</v>
      </c>
      <c r="D1049" s="128" t="s">
        <v>135</v>
      </c>
      <c r="E1049" s="129" t="s">
        <v>1098</v>
      </c>
      <c r="F1049" s="130" t="s">
        <v>1099</v>
      </c>
      <c r="G1049" s="131" t="s">
        <v>138</v>
      </c>
      <c r="H1049" s="132">
        <v>2</v>
      </c>
      <c r="I1049" s="133"/>
      <c r="J1049" s="134">
        <f>ROUND(I1049*H1049,2)</f>
        <v>0</v>
      </c>
      <c r="K1049" s="130" t="s">
        <v>139</v>
      </c>
      <c r="L1049" s="33"/>
      <c r="M1049" s="135" t="s">
        <v>18</v>
      </c>
      <c r="N1049" s="136" t="s">
        <v>42</v>
      </c>
      <c r="P1049" s="137">
        <f>O1049*H1049</f>
        <v>0</v>
      </c>
      <c r="Q1049" s="137">
        <v>4.1700000000000001E-3</v>
      </c>
      <c r="R1049" s="137">
        <f>Q1049*H1049</f>
        <v>8.3400000000000002E-3</v>
      </c>
      <c r="S1049" s="137">
        <v>0</v>
      </c>
      <c r="T1049" s="138">
        <f>S1049*H1049</f>
        <v>0</v>
      </c>
      <c r="AR1049" s="139" t="s">
        <v>285</v>
      </c>
      <c r="AT1049" s="139" t="s">
        <v>135</v>
      </c>
      <c r="AU1049" s="139" t="s">
        <v>81</v>
      </c>
      <c r="AY1049" s="18" t="s">
        <v>133</v>
      </c>
      <c r="BE1049" s="140">
        <f>IF(N1049="základní",J1049,0)</f>
        <v>0</v>
      </c>
      <c r="BF1049" s="140">
        <f>IF(N1049="snížená",J1049,0)</f>
        <v>0</v>
      </c>
      <c r="BG1049" s="140">
        <f>IF(N1049="zákl. přenesená",J1049,0)</f>
        <v>0</v>
      </c>
      <c r="BH1049" s="140">
        <f>IF(N1049="sníž. přenesená",J1049,0)</f>
        <v>0</v>
      </c>
      <c r="BI1049" s="140">
        <f>IF(N1049="nulová",J1049,0)</f>
        <v>0</v>
      </c>
      <c r="BJ1049" s="18" t="s">
        <v>79</v>
      </c>
      <c r="BK1049" s="140">
        <f>ROUND(I1049*H1049,2)</f>
        <v>0</v>
      </c>
      <c r="BL1049" s="18" t="s">
        <v>285</v>
      </c>
      <c r="BM1049" s="139" t="s">
        <v>1100</v>
      </c>
    </row>
    <row r="1050" spans="2:65" s="1" customFormat="1" ht="11.25" x14ac:dyDescent="0.2">
      <c r="B1050" s="33"/>
      <c r="D1050" s="141" t="s">
        <v>142</v>
      </c>
      <c r="F1050" s="142" t="s">
        <v>1101</v>
      </c>
      <c r="I1050" s="143"/>
      <c r="L1050" s="33"/>
      <c r="M1050" s="144"/>
      <c r="T1050" s="54"/>
      <c r="AT1050" s="18" t="s">
        <v>142</v>
      </c>
      <c r="AU1050" s="18" t="s">
        <v>81</v>
      </c>
    </row>
    <row r="1051" spans="2:65" s="12" customFormat="1" ht="11.25" x14ac:dyDescent="0.2">
      <c r="B1051" s="145"/>
      <c r="D1051" s="146" t="s">
        <v>144</v>
      </c>
      <c r="E1051" s="147" t="s">
        <v>18</v>
      </c>
      <c r="F1051" s="148" t="s">
        <v>1102</v>
      </c>
      <c r="H1051" s="147" t="s">
        <v>18</v>
      </c>
      <c r="I1051" s="149"/>
      <c r="L1051" s="145"/>
      <c r="M1051" s="150"/>
      <c r="T1051" s="151"/>
      <c r="AT1051" s="147" t="s">
        <v>144</v>
      </c>
      <c r="AU1051" s="147" t="s">
        <v>81</v>
      </c>
      <c r="AV1051" s="12" t="s">
        <v>79</v>
      </c>
      <c r="AW1051" s="12" t="s">
        <v>32</v>
      </c>
      <c r="AX1051" s="12" t="s">
        <v>71</v>
      </c>
      <c r="AY1051" s="147" t="s">
        <v>133</v>
      </c>
    </row>
    <row r="1052" spans="2:65" s="13" customFormat="1" ht="11.25" x14ac:dyDescent="0.2">
      <c r="B1052" s="152"/>
      <c r="D1052" s="146" t="s">
        <v>144</v>
      </c>
      <c r="E1052" s="153" t="s">
        <v>18</v>
      </c>
      <c r="F1052" s="154" t="s">
        <v>81</v>
      </c>
      <c r="H1052" s="155">
        <v>2</v>
      </c>
      <c r="I1052" s="156"/>
      <c r="L1052" s="152"/>
      <c r="M1052" s="157"/>
      <c r="T1052" s="158"/>
      <c r="AT1052" s="153" t="s">
        <v>144</v>
      </c>
      <c r="AU1052" s="153" t="s">
        <v>81</v>
      </c>
      <c r="AV1052" s="13" t="s">
        <v>81</v>
      </c>
      <c r="AW1052" s="13" t="s">
        <v>32</v>
      </c>
      <c r="AX1052" s="13" t="s">
        <v>71</v>
      </c>
      <c r="AY1052" s="153" t="s">
        <v>133</v>
      </c>
    </row>
    <row r="1053" spans="2:65" s="14" customFormat="1" ht="11.25" x14ac:dyDescent="0.2">
      <c r="B1053" s="159"/>
      <c r="D1053" s="146" t="s">
        <v>144</v>
      </c>
      <c r="E1053" s="160" t="s">
        <v>18</v>
      </c>
      <c r="F1053" s="161" t="s">
        <v>147</v>
      </c>
      <c r="H1053" s="162">
        <v>2</v>
      </c>
      <c r="I1053" s="163"/>
      <c r="L1053" s="159"/>
      <c r="M1053" s="164"/>
      <c r="T1053" s="165"/>
      <c r="AT1053" s="160" t="s">
        <v>144</v>
      </c>
      <c r="AU1053" s="160" t="s">
        <v>81</v>
      </c>
      <c r="AV1053" s="14" t="s">
        <v>140</v>
      </c>
      <c r="AW1053" s="14" t="s">
        <v>32</v>
      </c>
      <c r="AX1053" s="14" t="s">
        <v>79</v>
      </c>
      <c r="AY1053" s="160" t="s">
        <v>133</v>
      </c>
    </row>
    <row r="1054" spans="2:65" s="1" customFormat="1" ht="37.9" customHeight="1" x14ac:dyDescent="0.2">
      <c r="B1054" s="33"/>
      <c r="C1054" s="128" t="s">
        <v>1103</v>
      </c>
      <c r="D1054" s="128" t="s">
        <v>135</v>
      </c>
      <c r="E1054" s="129" t="s">
        <v>1104</v>
      </c>
      <c r="F1054" s="130" t="s">
        <v>1105</v>
      </c>
      <c r="G1054" s="131" t="s">
        <v>138</v>
      </c>
      <c r="H1054" s="132">
        <v>14</v>
      </c>
      <c r="I1054" s="133"/>
      <c r="J1054" s="134">
        <f>ROUND(I1054*H1054,2)</f>
        <v>0</v>
      </c>
      <c r="K1054" s="130" t="s">
        <v>139</v>
      </c>
      <c r="L1054" s="33"/>
      <c r="M1054" s="135" t="s">
        <v>18</v>
      </c>
      <c r="N1054" s="136" t="s">
        <v>42</v>
      </c>
      <c r="P1054" s="137">
        <f>O1054*H1054</f>
        <v>0</v>
      </c>
      <c r="Q1054" s="137">
        <v>1.58E-3</v>
      </c>
      <c r="R1054" s="137">
        <f>Q1054*H1054</f>
        <v>2.2120000000000001E-2</v>
      </c>
      <c r="S1054" s="137">
        <v>0</v>
      </c>
      <c r="T1054" s="138">
        <f>S1054*H1054</f>
        <v>0</v>
      </c>
      <c r="AR1054" s="139" t="s">
        <v>285</v>
      </c>
      <c r="AT1054" s="139" t="s">
        <v>135</v>
      </c>
      <c r="AU1054" s="139" t="s">
        <v>81</v>
      </c>
      <c r="AY1054" s="18" t="s">
        <v>133</v>
      </c>
      <c r="BE1054" s="140">
        <f>IF(N1054="základní",J1054,0)</f>
        <v>0</v>
      </c>
      <c r="BF1054" s="140">
        <f>IF(N1054="snížená",J1054,0)</f>
        <v>0</v>
      </c>
      <c r="BG1054" s="140">
        <f>IF(N1054="zákl. přenesená",J1054,0)</f>
        <v>0</v>
      </c>
      <c r="BH1054" s="140">
        <f>IF(N1054="sníž. přenesená",J1054,0)</f>
        <v>0</v>
      </c>
      <c r="BI1054" s="140">
        <f>IF(N1054="nulová",J1054,0)</f>
        <v>0</v>
      </c>
      <c r="BJ1054" s="18" t="s">
        <v>79</v>
      </c>
      <c r="BK1054" s="140">
        <f>ROUND(I1054*H1054,2)</f>
        <v>0</v>
      </c>
      <c r="BL1054" s="18" t="s">
        <v>285</v>
      </c>
      <c r="BM1054" s="139" t="s">
        <v>1106</v>
      </c>
    </row>
    <row r="1055" spans="2:65" s="1" customFormat="1" ht="11.25" x14ac:dyDescent="0.2">
      <c r="B1055" s="33"/>
      <c r="D1055" s="141" t="s">
        <v>142</v>
      </c>
      <c r="F1055" s="142" t="s">
        <v>1107</v>
      </c>
      <c r="I1055" s="143"/>
      <c r="L1055" s="33"/>
      <c r="M1055" s="144"/>
      <c r="T1055" s="54"/>
      <c r="AT1055" s="18" t="s">
        <v>142</v>
      </c>
      <c r="AU1055" s="18" t="s">
        <v>81</v>
      </c>
    </row>
    <row r="1056" spans="2:65" s="12" customFormat="1" ht="11.25" x14ac:dyDescent="0.2">
      <c r="B1056" s="145"/>
      <c r="D1056" s="146" t="s">
        <v>144</v>
      </c>
      <c r="E1056" s="147" t="s">
        <v>18</v>
      </c>
      <c r="F1056" s="148" t="s">
        <v>1108</v>
      </c>
      <c r="H1056" s="147" t="s">
        <v>18</v>
      </c>
      <c r="I1056" s="149"/>
      <c r="L1056" s="145"/>
      <c r="M1056" s="150"/>
      <c r="T1056" s="151"/>
      <c r="AT1056" s="147" t="s">
        <v>144</v>
      </c>
      <c r="AU1056" s="147" t="s">
        <v>81</v>
      </c>
      <c r="AV1056" s="12" t="s">
        <v>79</v>
      </c>
      <c r="AW1056" s="12" t="s">
        <v>32</v>
      </c>
      <c r="AX1056" s="12" t="s">
        <v>71</v>
      </c>
      <c r="AY1056" s="147" t="s">
        <v>133</v>
      </c>
    </row>
    <row r="1057" spans="2:65" s="13" customFormat="1" ht="11.25" x14ac:dyDescent="0.2">
      <c r="B1057" s="152"/>
      <c r="D1057" s="146" t="s">
        <v>144</v>
      </c>
      <c r="E1057" s="153" t="s">
        <v>18</v>
      </c>
      <c r="F1057" s="154" t="s">
        <v>177</v>
      </c>
      <c r="H1057" s="155">
        <v>8</v>
      </c>
      <c r="I1057" s="156"/>
      <c r="L1057" s="152"/>
      <c r="M1057" s="157"/>
      <c r="T1057" s="158"/>
      <c r="AT1057" s="153" t="s">
        <v>144</v>
      </c>
      <c r="AU1057" s="153" t="s">
        <v>81</v>
      </c>
      <c r="AV1057" s="13" t="s">
        <v>81</v>
      </c>
      <c r="AW1057" s="13" t="s">
        <v>32</v>
      </c>
      <c r="AX1057" s="13" t="s">
        <v>71</v>
      </c>
      <c r="AY1057" s="153" t="s">
        <v>133</v>
      </c>
    </row>
    <row r="1058" spans="2:65" s="12" customFormat="1" ht="11.25" x14ac:dyDescent="0.2">
      <c r="B1058" s="145"/>
      <c r="D1058" s="146" t="s">
        <v>144</v>
      </c>
      <c r="E1058" s="147" t="s">
        <v>18</v>
      </c>
      <c r="F1058" s="148" t="s">
        <v>1109</v>
      </c>
      <c r="H1058" s="147" t="s">
        <v>18</v>
      </c>
      <c r="I1058" s="149"/>
      <c r="L1058" s="145"/>
      <c r="M1058" s="150"/>
      <c r="T1058" s="151"/>
      <c r="AT1058" s="147" t="s">
        <v>144</v>
      </c>
      <c r="AU1058" s="147" t="s">
        <v>81</v>
      </c>
      <c r="AV1058" s="12" t="s">
        <v>79</v>
      </c>
      <c r="AW1058" s="12" t="s">
        <v>32</v>
      </c>
      <c r="AX1058" s="12" t="s">
        <v>71</v>
      </c>
      <c r="AY1058" s="147" t="s">
        <v>133</v>
      </c>
    </row>
    <row r="1059" spans="2:65" s="13" customFormat="1" ht="11.25" x14ac:dyDescent="0.2">
      <c r="B1059" s="152"/>
      <c r="D1059" s="146" t="s">
        <v>144</v>
      </c>
      <c r="E1059" s="153" t="s">
        <v>18</v>
      </c>
      <c r="F1059" s="154" t="s">
        <v>167</v>
      </c>
      <c r="H1059" s="155">
        <v>6</v>
      </c>
      <c r="I1059" s="156"/>
      <c r="L1059" s="152"/>
      <c r="M1059" s="157"/>
      <c r="T1059" s="158"/>
      <c r="AT1059" s="153" t="s">
        <v>144</v>
      </c>
      <c r="AU1059" s="153" t="s">
        <v>81</v>
      </c>
      <c r="AV1059" s="13" t="s">
        <v>81</v>
      </c>
      <c r="AW1059" s="13" t="s">
        <v>32</v>
      </c>
      <c r="AX1059" s="13" t="s">
        <v>71</v>
      </c>
      <c r="AY1059" s="153" t="s">
        <v>133</v>
      </c>
    </row>
    <row r="1060" spans="2:65" s="14" customFormat="1" ht="11.25" x14ac:dyDescent="0.2">
      <c r="B1060" s="159"/>
      <c r="D1060" s="146" t="s">
        <v>144</v>
      </c>
      <c r="E1060" s="160" t="s">
        <v>18</v>
      </c>
      <c r="F1060" s="161" t="s">
        <v>147</v>
      </c>
      <c r="H1060" s="162">
        <v>14</v>
      </c>
      <c r="I1060" s="163"/>
      <c r="L1060" s="159"/>
      <c r="M1060" s="164"/>
      <c r="T1060" s="165"/>
      <c r="AT1060" s="160" t="s">
        <v>144</v>
      </c>
      <c r="AU1060" s="160" t="s">
        <v>81</v>
      </c>
      <c r="AV1060" s="14" t="s">
        <v>140</v>
      </c>
      <c r="AW1060" s="14" t="s">
        <v>32</v>
      </c>
      <c r="AX1060" s="14" t="s">
        <v>79</v>
      </c>
      <c r="AY1060" s="160" t="s">
        <v>133</v>
      </c>
    </row>
    <row r="1061" spans="2:65" s="1" customFormat="1" ht="37.9" customHeight="1" x14ac:dyDescent="0.2">
      <c r="B1061" s="33"/>
      <c r="C1061" s="128" t="s">
        <v>1110</v>
      </c>
      <c r="D1061" s="128" t="s">
        <v>135</v>
      </c>
      <c r="E1061" s="129" t="s">
        <v>1111</v>
      </c>
      <c r="F1061" s="130" t="s">
        <v>1112</v>
      </c>
      <c r="G1061" s="131" t="s">
        <v>138</v>
      </c>
      <c r="H1061" s="132">
        <v>74.599999999999994</v>
      </c>
      <c r="I1061" s="133"/>
      <c r="J1061" s="134">
        <f>ROUND(I1061*H1061,2)</f>
        <v>0</v>
      </c>
      <c r="K1061" s="130" t="s">
        <v>139</v>
      </c>
      <c r="L1061" s="33"/>
      <c r="M1061" s="135" t="s">
        <v>18</v>
      </c>
      <c r="N1061" s="136" t="s">
        <v>42</v>
      </c>
      <c r="P1061" s="137">
        <f>O1061*H1061</f>
        <v>0</v>
      </c>
      <c r="Q1061" s="137">
        <v>2.9099999999999998E-3</v>
      </c>
      <c r="R1061" s="137">
        <f>Q1061*H1061</f>
        <v>0.21708599999999997</v>
      </c>
      <c r="S1061" s="137">
        <v>0</v>
      </c>
      <c r="T1061" s="138">
        <f>S1061*H1061</f>
        <v>0</v>
      </c>
      <c r="AR1061" s="139" t="s">
        <v>285</v>
      </c>
      <c r="AT1061" s="139" t="s">
        <v>135</v>
      </c>
      <c r="AU1061" s="139" t="s">
        <v>81</v>
      </c>
      <c r="AY1061" s="18" t="s">
        <v>133</v>
      </c>
      <c r="BE1061" s="140">
        <f>IF(N1061="základní",J1061,0)</f>
        <v>0</v>
      </c>
      <c r="BF1061" s="140">
        <f>IF(N1061="snížená",J1061,0)</f>
        <v>0</v>
      </c>
      <c r="BG1061" s="140">
        <f>IF(N1061="zákl. přenesená",J1061,0)</f>
        <v>0</v>
      </c>
      <c r="BH1061" s="140">
        <f>IF(N1061="sníž. přenesená",J1061,0)</f>
        <v>0</v>
      </c>
      <c r="BI1061" s="140">
        <f>IF(N1061="nulová",J1061,0)</f>
        <v>0</v>
      </c>
      <c r="BJ1061" s="18" t="s">
        <v>79</v>
      </c>
      <c r="BK1061" s="140">
        <f>ROUND(I1061*H1061,2)</f>
        <v>0</v>
      </c>
      <c r="BL1061" s="18" t="s">
        <v>285</v>
      </c>
      <c r="BM1061" s="139" t="s">
        <v>1113</v>
      </c>
    </row>
    <row r="1062" spans="2:65" s="1" customFormat="1" ht="11.25" x14ac:dyDescent="0.2">
      <c r="B1062" s="33"/>
      <c r="D1062" s="141" t="s">
        <v>142</v>
      </c>
      <c r="F1062" s="142" t="s">
        <v>1114</v>
      </c>
      <c r="I1062" s="143"/>
      <c r="L1062" s="33"/>
      <c r="M1062" s="144"/>
      <c r="T1062" s="54"/>
      <c r="AT1062" s="18" t="s">
        <v>142</v>
      </c>
      <c r="AU1062" s="18" t="s">
        <v>81</v>
      </c>
    </row>
    <row r="1063" spans="2:65" s="12" customFormat="1" ht="11.25" x14ac:dyDescent="0.2">
      <c r="B1063" s="145"/>
      <c r="D1063" s="146" t="s">
        <v>144</v>
      </c>
      <c r="E1063" s="147" t="s">
        <v>18</v>
      </c>
      <c r="F1063" s="148" t="s">
        <v>1115</v>
      </c>
      <c r="H1063" s="147" t="s">
        <v>18</v>
      </c>
      <c r="I1063" s="149"/>
      <c r="L1063" s="145"/>
      <c r="M1063" s="150"/>
      <c r="T1063" s="151"/>
      <c r="AT1063" s="147" t="s">
        <v>144</v>
      </c>
      <c r="AU1063" s="147" t="s">
        <v>81</v>
      </c>
      <c r="AV1063" s="12" t="s">
        <v>79</v>
      </c>
      <c r="AW1063" s="12" t="s">
        <v>32</v>
      </c>
      <c r="AX1063" s="12" t="s">
        <v>71</v>
      </c>
      <c r="AY1063" s="147" t="s">
        <v>133</v>
      </c>
    </row>
    <row r="1064" spans="2:65" s="13" customFormat="1" ht="11.25" x14ac:dyDescent="0.2">
      <c r="B1064" s="152"/>
      <c r="D1064" s="146" t="s">
        <v>144</v>
      </c>
      <c r="E1064" s="153" t="s">
        <v>18</v>
      </c>
      <c r="F1064" s="154" t="s">
        <v>1116</v>
      </c>
      <c r="H1064" s="155">
        <v>74.599999999999994</v>
      </c>
      <c r="I1064" s="156"/>
      <c r="L1064" s="152"/>
      <c r="M1064" s="157"/>
      <c r="T1064" s="158"/>
      <c r="AT1064" s="153" t="s">
        <v>144</v>
      </c>
      <c r="AU1064" s="153" t="s">
        <v>81</v>
      </c>
      <c r="AV1064" s="13" t="s">
        <v>81</v>
      </c>
      <c r="AW1064" s="13" t="s">
        <v>32</v>
      </c>
      <c r="AX1064" s="13" t="s">
        <v>71</v>
      </c>
      <c r="AY1064" s="153" t="s">
        <v>133</v>
      </c>
    </row>
    <row r="1065" spans="2:65" s="14" customFormat="1" ht="11.25" x14ac:dyDescent="0.2">
      <c r="B1065" s="159"/>
      <c r="D1065" s="146" t="s">
        <v>144</v>
      </c>
      <c r="E1065" s="160" t="s">
        <v>18</v>
      </c>
      <c r="F1065" s="161" t="s">
        <v>147</v>
      </c>
      <c r="H1065" s="162">
        <v>74.599999999999994</v>
      </c>
      <c r="I1065" s="163"/>
      <c r="L1065" s="159"/>
      <c r="M1065" s="164"/>
      <c r="T1065" s="165"/>
      <c r="AT1065" s="160" t="s">
        <v>144</v>
      </c>
      <c r="AU1065" s="160" t="s">
        <v>81</v>
      </c>
      <c r="AV1065" s="14" t="s">
        <v>140</v>
      </c>
      <c r="AW1065" s="14" t="s">
        <v>32</v>
      </c>
      <c r="AX1065" s="14" t="s">
        <v>79</v>
      </c>
      <c r="AY1065" s="160" t="s">
        <v>133</v>
      </c>
    </row>
    <row r="1066" spans="2:65" s="1" customFormat="1" ht="37.9" customHeight="1" x14ac:dyDescent="0.2">
      <c r="B1066" s="33"/>
      <c r="C1066" s="128" t="s">
        <v>1117</v>
      </c>
      <c r="D1066" s="128" t="s">
        <v>135</v>
      </c>
      <c r="E1066" s="129" t="s">
        <v>1118</v>
      </c>
      <c r="F1066" s="130" t="s">
        <v>1119</v>
      </c>
      <c r="G1066" s="131" t="s">
        <v>138</v>
      </c>
      <c r="H1066" s="132">
        <v>75</v>
      </c>
      <c r="I1066" s="133"/>
      <c r="J1066" s="134">
        <f>ROUND(I1066*H1066,2)</f>
        <v>0</v>
      </c>
      <c r="K1066" s="130" t="s">
        <v>139</v>
      </c>
      <c r="L1066" s="33"/>
      <c r="M1066" s="135" t="s">
        <v>18</v>
      </c>
      <c r="N1066" s="136" t="s">
        <v>42</v>
      </c>
      <c r="P1066" s="137">
        <f>O1066*H1066</f>
        <v>0</v>
      </c>
      <c r="Q1066" s="137">
        <v>3.5100000000000001E-3</v>
      </c>
      <c r="R1066" s="137">
        <f>Q1066*H1066</f>
        <v>0.26324999999999998</v>
      </c>
      <c r="S1066" s="137">
        <v>0</v>
      </c>
      <c r="T1066" s="138">
        <f>S1066*H1066</f>
        <v>0</v>
      </c>
      <c r="AR1066" s="139" t="s">
        <v>285</v>
      </c>
      <c r="AT1066" s="139" t="s">
        <v>135</v>
      </c>
      <c r="AU1066" s="139" t="s">
        <v>81</v>
      </c>
      <c r="AY1066" s="18" t="s">
        <v>133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18" t="s">
        <v>79</v>
      </c>
      <c r="BK1066" s="140">
        <f>ROUND(I1066*H1066,2)</f>
        <v>0</v>
      </c>
      <c r="BL1066" s="18" t="s">
        <v>285</v>
      </c>
      <c r="BM1066" s="139" t="s">
        <v>1120</v>
      </c>
    </row>
    <row r="1067" spans="2:65" s="1" customFormat="1" ht="11.25" x14ac:dyDescent="0.2">
      <c r="B1067" s="33"/>
      <c r="D1067" s="141" t="s">
        <v>142</v>
      </c>
      <c r="F1067" s="142" t="s">
        <v>1121</v>
      </c>
      <c r="I1067" s="143"/>
      <c r="L1067" s="33"/>
      <c r="M1067" s="144"/>
      <c r="T1067" s="54"/>
      <c r="AT1067" s="18" t="s">
        <v>142</v>
      </c>
      <c r="AU1067" s="18" t="s">
        <v>81</v>
      </c>
    </row>
    <row r="1068" spans="2:65" s="12" customFormat="1" ht="11.25" x14ac:dyDescent="0.2">
      <c r="B1068" s="145"/>
      <c r="D1068" s="146" t="s">
        <v>144</v>
      </c>
      <c r="E1068" s="147" t="s">
        <v>18</v>
      </c>
      <c r="F1068" s="148" t="s">
        <v>1122</v>
      </c>
      <c r="H1068" s="147" t="s">
        <v>18</v>
      </c>
      <c r="I1068" s="149"/>
      <c r="L1068" s="145"/>
      <c r="M1068" s="150"/>
      <c r="T1068" s="151"/>
      <c r="AT1068" s="147" t="s">
        <v>144</v>
      </c>
      <c r="AU1068" s="147" t="s">
        <v>81</v>
      </c>
      <c r="AV1068" s="12" t="s">
        <v>79</v>
      </c>
      <c r="AW1068" s="12" t="s">
        <v>32</v>
      </c>
      <c r="AX1068" s="12" t="s">
        <v>71</v>
      </c>
      <c r="AY1068" s="147" t="s">
        <v>133</v>
      </c>
    </row>
    <row r="1069" spans="2:65" s="13" customFormat="1" ht="11.25" x14ac:dyDescent="0.2">
      <c r="B1069" s="152"/>
      <c r="D1069" s="146" t="s">
        <v>144</v>
      </c>
      <c r="E1069" s="153" t="s">
        <v>18</v>
      </c>
      <c r="F1069" s="154" t="s">
        <v>750</v>
      </c>
      <c r="H1069" s="155">
        <v>75</v>
      </c>
      <c r="I1069" s="156"/>
      <c r="L1069" s="152"/>
      <c r="M1069" s="157"/>
      <c r="T1069" s="158"/>
      <c r="AT1069" s="153" t="s">
        <v>144</v>
      </c>
      <c r="AU1069" s="153" t="s">
        <v>81</v>
      </c>
      <c r="AV1069" s="13" t="s">
        <v>81</v>
      </c>
      <c r="AW1069" s="13" t="s">
        <v>32</v>
      </c>
      <c r="AX1069" s="13" t="s">
        <v>71</v>
      </c>
      <c r="AY1069" s="153" t="s">
        <v>133</v>
      </c>
    </row>
    <row r="1070" spans="2:65" s="14" customFormat="1" ht="11.25" x14ac:dyDescent="0.2">
      <c r="B1070" s="159"/>
      <c r="D1070" s="146" t="s">
        <v>144</v>
      </c>
      <c r="E1070" s="160" t="s">
        <v>18</v>
      </c>
      <c r="F1070" s="161" t="s">
        <v>147</v>
      </c>
      <c r="H1070" s="162">
        <v>75</v>
      </c>
      <c r="I1070" s="163"/>
      <c r="L1070" s="159"/>
      <c r="M1070" s="164"/>
      <c r="T1070" s="165"/>
      <c r="AT1070" s="160" t="s">
        <v>144</v>
      </c>
      <c r="AU1070" s="160" t="s">
        <v>81</v>
      </c>
      <c r="AV1070" s="14" t="s">
        <v>140</v>
      </c>
      <c r="AW1070" s="14" t="s">
        <v>32</v>
      </c>
      <c r="AX1070" s="14" t="s">
        <v>79</v>
      </c>
      <c r="AY1070" s="160" t="s">
        <v>133</v>
      </c>
    </row>
    <row r="1071" spans="2:65" s="1" customFormat="1" ht="33" customHeight="1" x14ac:dyDescent="0.2">
      <c r="B1071" s="33"/>
      <c r="C1071" s="128" t="s">
        <v>1123</v>
      </c>
      <c r="D1071" s="128" t="s">
        <v>135</v>
      </c>
      <c r="E1071" s="129" t="s">
        <v>1124</v>
      </c>
      <c r="F1071" s="130" t="s">
        <v>1125</v>
      </c>
      <c r="G1071" s="131" t="s">
        <v>138</v>
      </c>
      <c r="H1071" s="132">
        <v>1.8</v>
      </c>
      <c r="I1071" s="133"/>
      <c r="J1071" s="134">
        <f>ROUND(I1071*H1071,2)</f>
        <v>0</v>
      </c>
      <c r="K1071" s="130" t="s">
        <v>139</v>
      </c>
      <c r="L1071" s="33"/>
      <c r="M1071" s="135" t="s">
        <v>18</v>
      </c>
      <c r="N1071" s="136" t="s">
        <v>42</v>
      </c>
      <c r="P1071" s="137">
        <f>O1071*H1071</f>
        <v>0</v>
      </c>
      <c r="Q1071" s="137">
        <v>1.0499999999999999E-3</v>
      </c>
      <c r="R1071" s="137">
        <f>Q1071*H1071</f>
        <v>1.89E-3</v>
      </c>
      <c r="S1071" s="137">
        <v>0</v>
      </c>
      <c r="T1071" s="138">
        <f>S1071*H1071</f>
        <v>0</v>
      </c>
      <c r="AR1071" s="139" t="s">
        <v>285</v>
      </c>
      <c r="AT1071" s="139" t="s">
        <v>135</v>
      </c>
      <c r="AU1071" s="139" t="s">
        <v>81</v>
      </c>
      <c r="AY1071" s="18" t="s">
        <v>133</v>
      </c>
      <c r="BE1071" s="140">
        <f>IF(N1071="základní",J1071,0)</f>
        <v>0</v>
      </c>
      <c r="BF1071" s="140">
        <f>IF(N1071="snížená",J1071,0)</f>
        <v>0</v>
      </c>
      <c r="BG1071" s="140">
        <f>IF(N1071="zákl. přenesená",J1071,0)</f>
        <v>0</v>
      </c>
      <c r="BH1071" s="140">
        <f>IF(N1071="sníž. přenesená",J1071,0)</f>
        <v>0</v>
      </c>
      <c r="BI1071" s="140">
        <f>IF(N1071="nulová",J1071,0)</f>
        <v>0</v>
      </c>
      <c r="BJ1071" s="18" t="s">
        <v>79</v>
      </c>
      <c r="BK1071" s="140">
        <f>ROUND(I1071*H1071,2)</f>
        <v>0</v>
      </c>
      <c r="BL1071" s="18" t="s">
        <v>285</v>
      </c>
      <c r="BM1071" s="139" t="s">
        <v>1126</v>
      </c>
    </row>
    <row r="1072" spans="2:65" s="1" customFormat="1" ht="11.25" x14ac:dyDescent="0.2">
      <c r="B1072" s="33"/>
      <c r="D1072" s="141" t="s">
        <v>142</v>
      </c>
      <c r="F1072" s="142" t="s">
        <v>1127</v>
      </c>
      <c r="I1072" s="143"/>
      <c r="L1072" s="33"/>
      <c r="M1072" s="144"/>
      <c r="T1072" s="54"/>
      <c r="AT1072" s="18" t="s">
        <v>142</v>
      </c>
      <c r="AU1072" s="18" t="s">
        <v>81</v>
      </c>
    </row>
    <row r="1073" spans="2:65" s="12" customFormat="1" ht="11.25" x14ac:dyDescent="0.2">
      <c r="B1073" s="145"/>
      <c r="D1073" s="146" t="s">
        <v>144</v>
      </c>
      <c r="E1073" s="147" t="s">
        <v>18</v>
      </c>
      <c r="F1073" s="148" t="s">
        <v>1128</v>
      </c>
      <c r="H1073" s="147" t="s">
        <v>18</v>
      </c>
      <c r="I1073" s="149"/>
      <c r="L1073" s="145"/>
      <c r="M1073" s="150"/>
      <c r="T1073" s="151"/>
      <c r="AT1073" s="147" t="s">
        <v>144</v>
      </c>
      <c r="AU1073" s="147" t="s">
        <v>81</v>
      </c>
      <c r="AV1073" s="12" t="s">
        <v>79</v>
      </c>
      <c r="AW1073" s="12" t="s">
        <v>32</v>
      </c>
      <c r="AX1073" s="12" t="s">
        <v>71</v>
      </c>
      <c r="AY1073" s="147" t="s">
        <v>133</v>
      </c>
    </row>
    <row r="1074" spans="2:65" s="13" customFormat="1" ht="11.25" x14ac:dyDescent="0.2">
      <c r="B1074" s="152"/>
      <c r="D1074" s="146" t="s">
        <v>144</v>
      </c>
      <c r="E1074" s="153" t="s">
        <v>18</v>
      </c>
      <c r="F1074" s="154" t="s">
        <v>146</v>
      </c>
      <c r="H1074" s="155">
        <v>1.8</v>
      </c>
      <c r="I1074" s="156"/>
      <c r="L1074" s="152"/>
      <c r="M1074" s="157"/>
      <c r="T1074" s="158"/>
      <c r="AT1074" s="153" t="s">
        <v>144</v>
      </c>
      <c r="AU1074" s="153" t="s">
        <v>81</v>
      </c>
      <c r="AV1074" s="13" t="s">
        <v>81</v>
      </c>
      <c r="AW1074" s="13" t="s">
        <v>32</v>
      </c>
      <c r="AX1074" s="13" t="s">
        <v>71</v>
      </c>
      <c r="AY1074" s="153" t="s">
        <v>133</v>
      </c>
    </row>
    <row r="1075" spans="2:65" s="14" customFormat="1" ht="11.25" x14ac:dyDescent="0.2">
      <c r="B1075" s="159"/>
      <c r="D1075" s="146" t="s">
        <v>144</v>
      </c>
      <c r="E1075" s="160" t="s">
        <v>18</v>
      </c>
      <c r="F1075" s="161" t="s">
        <v>147</v>
      </c>
      <c r="H1075" s="162">
        <v>1.8</v>
      </c>
      <c r="I1075" s="163"/>
      <c r="L1075" s="159"/>
      <c r="M1075" s="164"/>
      <c r="T1075" s="165"/>
      <c r="AT1075" s="160" t="s">
        <v>144</v>
      </c>
      <c r="AU1075" s="160" t="s">
        <v>81</v>
      </c>
      <c r="AV1075" s="14" t="s">
        <v>140</v>
      </c>
      <c r="AW1075" s="14" t="s">
        <v>32</v>
      </c>
      <c r="AX1075" s="14" t="s">
        <v>79</v>
      </c>
      <c r="AY1075" s="160" t="s">
        <v>133</v>
      </c>
    </row>
    <row r="1076" spans="2:65" s="1" customFormat="1" ht="37.9" customHeight="1" x14ac:dyDescent="0.2">
      <c r="B1076" s="33"/>
      <c r="C1076" s="128" t="s">
        <v>1129</v>
      </c>
      <c r="D1076" s="128" t="s">
        <v>135</v>
      </c>
      <c r="E1076" s="129" t="s">
        <v>1130</v>
      </c>
      <c r="F1076" s="130" t="s">
        <v>1131</v>
      </c>
      <c r="G1076" s="131" t="s">
        <v>138</v>
      </c>
      <c r="H1076" s="132">
        <v>3.8</v>
      </c>
      <c r="I1076" s="133"/>
      <c r="J1076" s="134">
        <f>ROUND(I1076*H1076,2)</f>
        <v>0</v>
      </c>
      <c r="K1076" s="130" t="s">
        <v>139</v>
      </c>
      <c r="L1076" s="33"/>
      <c r="M1076" s="135" t="s">
        <v>18</v>
      </c>
      <c r="N1076" s="136" t="s">
        <v>42</v>
      </c>
      <c r="P1076" s="137">
        <f>O1076*H1076</f>
        <v>0</v>
      </c>
      <c r="Q1076" s="137">
        <v>2.2200000000000002E-3</v>
      </c>
      <c r="R1076" s="137">
        <f>Q1076*H1076</f>
        <v>8.4360000000000008E-3</v>
      </c>
      <c r="S1076" s="137">
        <v>0</v>
      </c>
      <c r="T1076" s="138">
        <f>S1076*H1076</f>
        <v>0</v>
      </c>
      <c r="AR1076" s="139" t="s">
        <v>285</v>
      </c>
      <c r="AT1076" s="139" t="s">
        <v>135</v>
      </c>
      <c r="AU1076" s="139" t="s">
        <v>81</v>
      </c>
      <c r="AY1076" s="18" t="s">
        <v>133</v>
      </c>
      <c r="BE1076" s="140">
        <f>IF(N1076="základní",J1076,0)</f>
        <v>0</v>
      </c>
      <c r="BF1076" s="140">
        <f>IF(N1076="snížená",J1076,0)</f>
        <v>0</v>
      </c>
      <c r="BG1076" s="140">
        <f>IF(N1076="zákl. přenesená",J1076,0)</f>
        <v>0</v>
      </c>
      <c r="BH1076" s="140">
        <f>IF(N1076="sníž. přenesená",J1076,0)</f>
        <v>0</v>
      </c>
      <c r="BI1076" s="140">
        <f>IF(N1076="nulová",J1076,0)</f>
        <v>0</v>
      </c>
      <c r="BJ1076" s="18" t="s">
        <v>79</v>
      </c>
      <c r="BK1076" s="140">
        <f>ROUND(I1076*H1076,2)</f>
        <v>0</v>
      </c>
      <c r="BL1076" s="18" t="s">
        <v>285</v>
      </c>
      <c r="BM1076" s="139" t="s">
        <v>1132</v>
      </c>
    </row>
    <row r="1077" spans="2:65" s="1" customFormat="1" ht="11.25" x14ac:dyDescent="0.2">
      <c r="B1077" s="33"/>
      <c r="D1077" s="141" t="s">
        <v>142</v>
      </c>
      <c r="F1077" s="142" t="s">
        <v>1133</v>
      </c>
      <c r="I1077" s="143"/>
      <c r="L1077" s="33"/>
      <c r="M1077" s="144"/>
      <c r="T1077" s="54"/>
      <c r="AT1077" s="18" t="s">
        <v>142</v>
      </c>
      <c r="AU1077" s="18" t="s">
        <v>81</v>
      </c>
    </row>
    <row r="1078" spans="2:65" s="12" customFormat="1" ht="11.25" x14ac:dyDescent="0.2">
      <c r="B1078" s="145"/>
      <c r="D1078" s="146" t="s">
        <v>144</v>
      </c>
      <c r="E1078" s="147" t="s">
        <v>18</v>
      </c>
      <c r="F1078" s="148" t="s">
        <v>1134</v>
      </c>
      <c r="H1078" s="147" t="s">
        <v>18</v>
      </c>
      <c r="I1078" s="149"/>
      <c r="L1078" s="145"/>
      <c r="M1078" s="150"/>
      <c r="T1078" s="151"/>
      <c r="AT1078" s="147" t="s">
        <v>144</v>
      </c>
      <c r="AU1078" s="147" t="s">
        <v>81</v>
      </c>
      <c r="AV1078" s="12" t="s">
        <v>79</v>
      </c>
      <c r="AW1078" s="12" t="s">
        <v>32</v>
      </c>
      <c r="AX1078" s="12" t="s">
        <v>71</v>
      </c>
      <c r="AY1078" s="147" t="s">
        <v>133</v>
      </c>
    </row>
    <row r="1079" spans="2:65" s="13" customFormat="1" ht="11.25" x14ac:dyDescent="0.2">
      <c r="B1079" s="152"/>
      <c r="D1079" s="146" t="s">
        <v>144</v>
      </c>
      <c r="E1079" s="153" t="s">
        <v>18</v>
      </c>
      <c r="F1079" s="154" t="s">
        <v>1135</v>
      </c>
      <c r="H1079" s="155">
        <v>3.8</v>
      </c>
      <c r="I1079" s="156"/>
      <c r="L1079" s="152"/>
      <c r="M1079" s="157"/>
      <c r="T1079" s="158"/>
      <c r="AT1079" s="153" t="s">
        <v>144</v>
      </c>
      <c r="AU1079" s="153" t="s">
        <v>81</v>
      </c>
      <c r="AV1079" s="13" t="s">
        <v>81</v>
      </c>
      <c r="AW1079" s="13" t="s">
        <v>32</v>
      </c>
      <c r="AX1079" s="13" t="s">
        <v>71</v>
      </c>
      <c r="AY1079" s="153" t="s">
        <v>133</v>
      </c>
    </row>
    <row r="1080" spans="2:65" s="14" customFormat="1" ht="11.25" x14ac:dyDescent="0.2">
      <c r="B1080" s="159"/>
      <c r="D1080" s="146" t="s">
        <v>144</v>
      </c>
      <c r="E1080" s="160" t="s">
        <v>18</v>
      </c>
      <c r="F1080" s="161" t="s">
        <v>147</v>
      </c>
      <c r="H1080" s="162">
        <v>3.8</v>
      </c>
      <c r="I1080" s="163"/>
      <c r="L1080" s="159"/>
      <c r="M1080" s="164"/>
      <c r="T1080" s="165"/>
      <c r="AT1080" s="160" t="s">
        <v>144</v>
      </c>
      <c r="AU1080" s="160" t="s">
        <v>81</v>
      </c>
      <c r="AV1080" s="14" t="s">
        <v>140</v>
      </c>
      <c r="AW1080" s="14" t="s">
        <v>32</v>
      </c>
      <c r="AX1080" s="14" t="s">
        <v>79</v>
      </c>
      <c r="AY1080" s="160" t="s">
        <v>133</v>
      </c>
    </row>
    <row r="1081" spans="2:65" s="1" customFormat="1" ht="44.25" customHeight="1" x14ac:dyDescent="0.2">
      <c r="B1081" s="33"/>
      <c r="C1081" s="128" t="s">
        <v>1136</v>
      </c>
      <c r="D1081" s="128" t="s">
        <v>135</v>
      </c>
      <c r="E1081" s="129" t="s">
        <v>1137</v>
      </c>
      <c r="F1081" s="130" t="s">
        <v>1138</v>
      </c>
      <c r="G1081" s="131" t="s">
        <v>834</v>
      </c>
      <c r="H1081" s="183"/>
      <c r="I1081" s="133"/>
      <c r="J1081" s="134">
        <f>ROUND(I1081*H1081,2)</f>
        <v>0</v>
      </c>
      <c r="K1081" s="130" t="s">
        <v>139</v>
      </c>
      <c r="L1081" s="33"/>
      <c r="M1081" s="135" t="s">
        <v>18</v>
      </c>
      <c r="N1081" s="136" t="s">
        <v>42</v>
      </c>
      <c r="P1081" s="137">
        <f>O1081*H1081</f>
        <v>0</v>
      </c>
      <c r="Q1081" s="137">
        <v>0</v>
      </c>
      <c r="R1081" s="137">
        <f>Q1081*H1081</f>
        <v>0</v>
      </c>
      <c r="S1081" s="137">
        <v>0</v>
      </c>
      <c r="T1081" s="138">
        <f>S1081*H1081</f>
        <v>0</v>
      </c>
      <c r="AR1081" s="139" t="s">
        <v>285</v>
      </c>
      <c r="AT1081" s="139" t="s">
        <v>135</v>
      </c>
      <c r="AU1081" s="139" t="s">
        <v>81</v>
      </c>
      <c r="AY1081" s="18" t="s">
        <v>133</v>
      </c>
      <c r="BE1081" s="140">
        <f>IF(N1081="základní",J1081,0)</f>
        <v>0</v>
      </c>
      <c r="BF1081" s="140">
        <f>IF(N1081="snížená",J1081,0)</f>
        <v>0</v>
      </c>
      <c r="BG1081" s="140">
        <f>IF(N1081="zákl. přenesená",J1081,0)</f>
        <v>0</v>
      </c>
      <c r="BH1081" s="140">
        <f>IF(N1081="sníž. přenesená",J1081,0)</f>
        <v>0</v>
      </c>
      <c r="BI1081" s="140">
        <f>IF(N1081="nulová",J1081,0)</f>
        <v>0</v>
      </c>
      <c r="BJ1081" s="18" t="s">
        <v>79</v>
      </c>
      <c r="BK1081" s="140">
        <f>ROUND(I1081*H1081,2)</f>
        <v>0</v>
      </c>
      <c r="BL1081" s="18" t="s">
        <v>285</v>
      </c>
      <c r="BM1081" s="139" t="s">
        <v>1139</v>
      </c>
    </row>
    <row r="1082" spans="2:65" s="1" customFormat="1" ht="11.25" x14ac:dyDescent="0.2">
      <c r="B1082" s="33"/>
      <c r="D1082" s="141" t="s">
        <v>142</v>
      </c>
      <c r="F1082" s="142" t="s">
        <v>1140</v>
      </c>
      <c r="I1082" s="143"/>
      <c r="L1082" s="33"/>
      <c r="M1082" s="144"/>
      <c r="T1082" s="54"/>
      <c r="AT1082" s="18" t="s">
        <v>142</v>
      </c>
      <c r="AU1082" s="18" t="s">
        <v>81</v>
      </c>
    </row>
    <row r="1083" spans="2:65" s="1" customFormat="1" ht="49.15" customHeight="1" x14ac:dyDescent="0.2">
      <c r="B1083" s="33"/>
      <c r="C1083" s="128" t="s">
        <v>1141</v>
      </c>
      <c r="D1083" s="128" t="s">
        <v>135</v>
      </c>
      <c r="E1083" s="129" t="s">
        <v>1142</v>
      </c>
      <c r="F1083" s="130" t="s">
        <v>1143</v>
      </c>
      <c r="G1083" s="131" t="s">
        <v>834</v>
      </c>
      <c r="H1083" s="183"/>
      <c r="I1083" s="133"/>
      <c r="J1083" s="134">
        <f>ROUND(I1083*H1083,2)</f>
        <v>0</v>
      </c>
      <c r="K1083" s="130" t="s">
        <v>139</v>
      </c>
      <c r="L1083" s="33"/>
      <c r="M1083" s="135" t="s">
        <v>18</v>
      </c>
      <c r="N1083" s="136" t="s">
        <v>42</v>
      </c>
      <c r="P1083" s="137">
        <f>O1083*H1083</f>
        <v>0</v>
      </c>
      <c r="Q1083" s="137">
        <v>0</v>
      </c>
      <c r="R1083" s="137">
        <f>Q1083*H1083</f>
        <v>0</v>
      </c>
      <c r="S1083" s="137">
        <v>0</v>
      </c>
      <c r="T1083" s="138">
        <f>S1083*H1083</f>
        <v>0</v>
      </c>
      <c r="AR1083" s="139" t="s">
        <v>285</v>
      </c>
      <c r="AT1083" s="139" t="s">
        <v>135</v>
      </c>
      <c r="AU1083" s="139" t="s">
        <v>81</v>
      </c>
      <c r="AY1083" s="18" t="s">
        <v>133</v>
      </c>
      <c r="BE1083" s="140">
        <f>IF(N1083="základní",J1083,0)</f>
        <v>0</v>
      </c>
      <c r="BF1083" s="140">
        <f>IF(N1083="snížená",J1083,0)</f>
        <v>0</v>
      </c>
      <c r="BG1083" s="140">
        <f>IF(N1083="zákl. přenesená",J1083,0)</f>
        <v>0</v>
      </c>
      <c r="BH1083" s="140">
        <f>IF(N1083="sníž. přenesená",J1083,0)</f>
        <v>0</v>
      </c>
      <c r="BI1083" s="140">
        <f>IF(N1083="nulová",J1083,0)</f>
        <v>0</v>
      </c>
      <c r="BJ1083" s="18" t="s">
        <v>79</v>
      </c>
      <c r="BK1083" s="140">
        <f>ROUND(I1083*H1083,2)</f>
        <v>0</v>
      </c>
      <c r="BL1083" s="18" t="s">
        <v>285</v>
      </c>
      <c r="BM1083" s="139" t="s">
        <v>1144</v>
      </c>
    </row>
    <row r="1084" spans="2:65" s="1" customFormat="1" ht="11.25" x14ac:dyDescent="0.2">
      <c r="B1084" s="33"/>
      <c r="D1084" s="141" t="s">
        <v>142</v>
      </c>
      <c r="F1084" s="142" t="s">
        <v>1145</v>
      </c>
      <c r="I1084" s="143"/>
      <c r="L1084" s="33"/>
      <c r="M1084" s="144"/>
      <c r="T1084" s="54"/>
      <c r="AT1084" s="18" t="s">
        <v>142</v>
      </c>
      <c r="AU1084" s="18" t="s">
        <v>81</v>
      </c>
    </row>
    <row r="1085" spans="2:65" s="11" customFormat="1" ht="22.9" customHeight="1" x14ac:dyDescent="0.2">
      <c r="B1085" s="116"/>
      <c r="D1085" s="117" t="s">
        <v>70</v>
      </c>
      <c r="E1085" s="126" t="s">
        <v>1146</v>
      </c>
      <c r="F1085" s="126" t="s">
        <v>1147</v>
      </c>
      <c r="I1085" s="119"/>
      <c r="J1085" s="127">
        <f>BK1085</f>
        <v>0</v>
      </c>
      <c r="L1085" s="116"/>
      <c r="M1085" s="121"/>
      <c r="P1085" s="122">
        <f>SUM(P1086:P1417)</f>
        <v>0</v>
      </c>
      <c r="R1085" s="122">
        <f>SUM(R1086:R1417)</f>
        <v>1.4386584000000004</v>
      </c>
      <c r="T1085" s="123">
        <f>SUM(T1086:T1417)</f>
        <v>0.63953000000000004</v>
      </c>
      <c r="AR1085" s="117" t="s">
        <v>81</v>
      </c>
      <c r="AT1085" s="124" t="s">
        <v>70</v>
      </c>
      <c r="AU1085" s="124" t="s">
        <v>79</v>
      </c>
      <c r="AY1085" s="117" t="s">
        <v>133</v>
      </c>
      <c r="BK1085" s="125">
        <f>SUM(BK1086:BK1417)</f>
        <v>0</v>
      </c>
    </row>
    <row r="1086" spans="2:65" s="1" customFormat="1" ht="33" customHeight="1" x14ac:dyDescent="0.2">
      <c r="B1086" s="33"/>
      <c r="C1086" s="128" t="s">
        <v>1148</v>
      </c>
      <c r="D1086" s="128" t="s">
        <v>135</v>
      </c>
      <c r="E1086" s="129" t="s">
        <v>1149</v>
      </c>
      <c r="F1086" s="130" t="s">
        <v>1150</v>
      </c>
      <c r="G1086" s="131" t="s">
        <v>188</v>
      </c>
      <c r="H1086" s="132">
        <v>7.16</v>
      </c>
      <c r="I1086" s="133"/>
      <c r="J1086" s="134">
        <f>ROUND(I1086*H1086,2)</f>
        <v>0</v>
      </c>
      <c r="K1086" s="130" t="s">
        <v>139</v>
      </c>
      <c r="L1086" s="33"/>
      <c r="M1086" s="135" t="s">
        <v>18</v>
      </c>
      <c r="N1086" s="136" t="s">
        <v>42</v>
      </c>
      <c r="P1086" s="137">
        <f>O1086*H1086</f>
        <v>0</v>
      </c>
      <c r="Q1086" s="137">
        <v>0</v>
      </c>
      <c r="R1086" s="137">
        <f>Q1086*H1086</f>
        <v>0</v>
      </c>
      <c r="S1086" s="137">
        <v>3.0000000000000001E-3</v>
      </c>
      <c r="T1086" s="138">
        <f>S1086*H1086</f>
        <v>2.1480000000000003E-2</v>
      </c>
      <c r="AR1086" s="139" t="s">
        <v>285</v>
      </c>
      <c r="AT1086" s="139" t="s">
        <v>135</v>
      </c>
      <c r="AU1086" s="139" t="s">
        <v>81</v>
      </c>
      <c r="AY1086" s="18" t="s">
        <v>133</v>
      </c>
      <c r="BE1086" s="140">
        <f>IF(N1086="základní",J1086,0)</f>
        <v>0</v>
      </c>
      <c r="BF1086" s="140">
        <f>IF(N1086="snížená",J1086,0)</f>
        <v>0</v>
      </c>
      <c r="BG1086" s="140">
        <f>IF(N1086="zákl. přenesená",J1086,0)</f>
        <v>0</v>
      </c>
      <c r="BH1086" s="140">
        <f>IF(N1086="sníž. přenesená",J1086,0)</f>
        <v>0</v>
      </c>
      <c r="BI1086" s="140">
        <f>IF(N1086="nulová",J1086,0)</f>
        <v>0</v>
      </c>
      <c r="BJ1086" s="18" t="s">
        <v>79</v>
      </c>
      <c r="BK1086" s="140">
        <f>ROUND(I1086*H1086,2)</f>
        <v>0</v>
      </c>
      <c r="BL1086" s="18" t="s">
        <v>285</v>
      </c>
      <c r="BM1086" s="139" t="s">
        <v>1151</v>
      </c>
    </row>
    <row r="1087" spans="2:65" s="1" customFormat="1" ht="11.25" x14ac:dyDescent="0.2">
      <c r="B1087" s="33"/>
      <c r="D1087" s="141" t="s">
        <v>142</v>
      </c>
      <c r="F1087" s="142" t="s">
        <v>1152</v>
      </c>
      <c r="I1087" s="143"/>
      <c r="L1087" s="33"/>
      <c r="M1087" s="144"/>
      <c r="T1087" s="54"/>
      <c r="AT1087" s="18" t="s">
        <v>142</v>
      </c>
      <c r="AU1087" s="18" t="s">
        <v>81</v>
      </c>
    </row>
    <row r="1088" spans="2:65" s="12" customFormat="1" ht="11.25" x14ac:dyDescent="0.2">
      <c r="B1088" s="145"/>
      <c r="D1088" s="146" t="s">
        <v>144</v>
      </c>
      <c r="E1088" s="147" t="s">
        <v>18</v>
      </c>
      <c r="F1088" s="148" t="s">
        <v>237</v>
      </c>
      <c r="H1088" s="147" t="s">
        <v>18</v>
      </c>
      <c r="I1088" s="149"/>
      <c r="L1088" s="145"/>
      <c r="M1088" s="150"/>
      <c r="T1088" s="151"/>
      <c r="AT1088" s="147" t="s">
        <v>144</v>
      </c>
      <c r="AU1088" s="147" t="s">
        <v>81</v>
      </c>
      <c r="AV1088" s="12" t="s">
        <v>79</v>
      </c>
      <c r="AW1088" s="12" t="s">
        <v>32</v>
      </c>
      <c r="AX1088" s="12" t="s">
        <v>71</v>
      </c>
      <c r="AY1088" s="147" t="s">
        <v>133</v>
      </c>
    </row>
    <row r="1089" spans="2:65" s="12" customFormat="1" ht="11.25" x14ac:dyDescent="0.2">
      <c r="B1089" s="145"/>
      <c r="D1089" s="146" t="s">
        <v>144</v>
      </c>
      <c r="E1089" s="147" t="s">
        <v>18</v>
      </c>
      <c r="F1089" s="148" t="s">
        <v>1153</v>
      </c>
      <c r="H1089" s="147" t="s">
        <v>18</v>
      </c>
      <c r="I1089" s="149"/>
      <c r="L1089" s="145"/>
      <c r="M1089" s="150"/>
      <c r="T1089" s="151"/>
      <c r="AT1089" s="147" t="s">
        <v>144</v>
      </c>
      <c r="AU1089" s="147" t="s">
        <v>81</v>
      </c>
      <c r="AV1089" s="12" t="s">
        <v>79</v>
      </c>
      <c r="AW1089" s="12" t="s">
        <v>32</v>
      </c>
      <c r="AX1089" s="12" t="s">
        <v>71</v>
      </c>
      <c r="AY1089" s="147" t="s">
        <v>133</v>
      </c>
    </row>
    <row r="1090" spans="2:65" s="13" customFormat="1" ht="11.25" x14ac:dyDescent="0.2">
      <c r="B1090" s="152"/>
      <c r="D1090" s="146" t="s">
        <v>144</v>
      </c>
      <c r="E1090" s="153" t="s">
        <v>18</v>
      </c>
      <c r="F1090" s="154" t="s">
        <v>1154</v>
      </c>
      <c r="H1090" s="155">
        <v>1.78</v>
      </c>
      <c r="I1090" s="156"/>
      <c r="L1090" s="152"/>
      <c r="M1090" s="157"/>
      <c r="T1090" s="158"/>
      <c r="AT1090" s="153" t="s">
        <v>144</v>
      </c>
      <c r="AU1090" s="153" t="s">
        <v>81</v>
      </c>
      <c r="AV1090" s="13" t="s">
        <v>81</v>
      </c>
      <c r="AW1090" s="13" t="s">
        <v>32</v>
      </c>
      <c r="AX1090" s="13" t="s">
        <v>71</v>
      </c>
      <c r="AY1090" s="153" t="s">
        <v>133</v>
      </c>
    </row>
    <row r="1091" spans="2:65" s="12" customFormat="1" ht="11.25" x14ac:dyDescent="0.2">
      <c r="B1091" s="145"/>
      <c r="D1091" s="146" t="s">
        <v>144</v>
      </c>
      <c r="E1091" s="147" t="s">
        <v>18</v>
      </c>
      <c r="F1091" s="148" t="s">
        <v>383</v>
      </c>
      <c r="H1091" s="147" t="s">
        <v>18</v>
      </c>
      <c r="I1091" s="149"/>
      <c r="L1091" s="145"/>
      <c r="M1091" s="150"/>
      <c r="T1091" s="151"/>
      <c r="AT1091" s="147" t="s">
        <v>144</v>
      </c>
      <c r="AU1091" s="147" t="s">
        <v>81</v>
      </c>
      <c r="AV1091" s="12" t="s">
        <v>79</v>
      </c>
      <c r="AW1091" s="12" t="s">
        <v>32</v>
      </c>
      <c r="AX1091" s="12" t="s">
        <v>71</v>
      </c>
      <c r="AY1091" s="147" t="s">
        <v>133</v>
      </c>
    </row>
    <row r="1092" spans="2:65" s="13" customFormat="1" ht="11.25" x14ac:dyDescent="0.2">
      <c r="B1092" s="152"/>
      <c r="D1092" s="146" t="s">
        <v>144</v>
      </c>
      <c r="E1092" s="153" t="s">
        <v>18</v>
      </c>
      <c r="F1092" s="154" t="s">
        <v>1155</v>
      </c>
      <c r="H1092" s="155">
        <v>0.88</v>
      </c>
      <c r="I1092" s="156"/>
      <c r="L1092" s="152"/>
      <c r="M1092" s="157"/>
      <c r="T1092" s="158"/>
      <c r="AT1092" s="153" t="s">
        <v>144</v>
      </c>
      <c r="AU1092" s="153" t="s">
        <v>81</v>
      </c>
      <c r="AV1092" s="13" t="s">
        <v>81</v>
      </c>
      <c r="AW1092" s="13" t="s">
        <v>32</v>
      </c>
      <c r="AX1092" s="13" t="s">
        <v>71</v>
      </c>
      <c r="AY1092" s="153" t="s">
        <v>133</v>
      </c>
    </row>
    <row r="1093" spans="2:65" s="12" customFormat="1" ht="11.25" x14ac:dyDescent="0.2">
      <c r="B1093" s="145"/>
      <c r="D1093" s="146" t="s">
        <v>144</v>
      </c>
      <c r="E1093" s="147" t="s">
        <v>18</v>
      </c>
      <c r="F1093" s="148" t="s">
        <v>534</v>
      </c>
      <c r="H1093" s="147" t="s">
        <v>18</v>
      </c>
      <c r="I1093" s="149"/>
      <c r="L1093" s="145"/>
      <c r="M1093" s="150"/>
      <c r="T1093" s="151"/>
      <c r="AT1093" s="147" t="s">
        <v>144</v>
      </c>
      <c r="AU1093" s="147" t="s">
        <v>81</v>
      </c>
      <c r="AV1093" s="12" t="s">
        <v>79</v>
      </c>
      <c r="AW1093" s="12" t="s">
        <v>32</v>
      </c>
      <c r="AX1093" s="12" t="s">
        <v>71</v>
      </c>
      <c r="AY1093" s="147" t="s">
        <v>133</v>
      </c>
    </row>
    <row r="1094" spans="2:65" s="13" customFormat="1" ht="11.25" x14ac:dyDescent="0.2">
      <c r="B1094" s="152"/>
      <c r="D1094" s="146" t="s">
        <v>144</v>
      </c>
      <c r="E1094" s="153" t="s">
        <v>18</v>
      </c>
      <c r="F1094" s="154" t="s">
        <v>1156</v>
      </c>
      <c r="H1094" s="155">
        <v>0.9</v>
      </c>
      <c r="I1094" s="156"/>
      <c r="L1094" s="152"/>
      <c r="M1094" s="157"/>
      <c r="T1094" s="158"/>
      <c r="AT1094" s="153" t="s">
        <v>144</v>
      </c>
      <c r="AU1094" s="153" t="s">
        <v>81</v>
      </c>
      <c r="AV1094" s="13" t="s">
        <v>81</v>
      </c>
      <c r="AW1094" s="13" t="s">
        <v>32</v>
      </c>
      <c r="AX1094" s="13" t="s">
        <v>71</v>
      </c>
      <c r="AY1094" s="153" t="s">
        <v>133</v>
      </c>
    </row>
    <row r="1095" spans="2:65" s="12" customFormat="1" ht="11.25" x14ac:dyDescent="0.2">
      <c r="B1095" s="145"/>
      <c r="D1095" s="146" t="s">
        <v>144</v>
      </c>
      <c r="E1095" s="147" t="s">
        <v>18</v>
      </c>
      <c r="F1095" s="148" t="s">
        <v>239</v>
      </c>
      <c r="H1095" s="147" t="s">
        <v>18</v>
      </c>
      <c r="I1095" s="149"/>
      <c r="L1095" s="145"/>
      <c r="M1095" s="150"/>
      <c r="T1095" s="151"/>
      <c r="AT1095" s="147" t="s">
        <v>144</v>
      </c>
      <c r="AU1095" s="147" t="s">
        <v>81</v>
      </c>
      <c r="AV1095" s="12" t="s">
        <v>79</v>
      </c>
      <c r="AW1095" s="12" t="s">
        <v>32</v>
      </c>
      <c r="AX1095" s="12" t="s">
        <v>71</v>
      </c>
      <c r="AY1095" s="147" t="s">
        <v>133</v>
      </c>
    </row>
    <row r="1096" spans="2:65" s="12" customFormat="1" ht="11.25" x14ac:dyDescent="0.2">
      <c r="B1096" s="145"/>
      <c r="D1096" s="146" t="s">
        <v>144</v>
      </c>
      <c r="E1096" s="147" t="s">
        <v>18</v>
      </c>
      <c r="F1096" s="148" t="s">
        <v>1157</v>
      </c>
      <c r="H1096" s="147" t="s">
        <v>18</v>
      </c>
      <c r="I1096" s="149"/>
      <c r="L1096" s="145"/>
      <c r="M1096" s="150"/>
      <c r="T1096" s="151"/>
      <c r="AT1096" s="147" t="s">
        <v>144</v>
      </c>
      <c r="AU1096" s="147" t="s">
        <v>81</v>
      </c>
      <c r="AV1096" s="12" t="s">
        <v>79</v>
      </c>
      <c r="AW1096" s="12" t="s">
        <v>32</v>
      </c>
      <c r="AX1096" s="12" t="s">
        <v>71</v>
      </c>
      <c r="AY1096" s="147" t="s">
        <v>133</v>
      </c>
    </row>
    <row r="1097" spans="2:65" s="13" customFormat="1" ht="11.25" x14ac:dyDescent="0.2">
      <c r="B1097" s="152"/>
      <c r="D1097" s="146" t="s">
        <v>144</v>
      </c>
      <c r="E1097" s="153" t="s">
        <v>18</v>
      </c>
      <c r="F1097" s="154" t="s">
        <v>1158</v>
      </c>
      <c r="H1097" s="155">
        <v>1.8</v>
      </c>
      <c r="I1097" s="156"/>
      <c r="L1097" s="152"/>
      <c r="M1097" s="157"/>
      <c r="T1097" s="158"/>
      <c r="AT1097" s="153" t="s">
        <v>144</v>
      </c>
      <c r="AU1097" s="153" t="s">
        <v>81</v>
      </c>
      <c r="AV1097" s="13" t="s">
        <v>81</v>
      </c>
      <c r="AW1097" s="13" t="s">
        <v>32</v>
      </c>
      <c r="AX1097" s="13" t="s">
        <v>71</v>
      </c>
      <c r="AY1097" s="153" t="s">
        <v>133</v>
      </c>
    </row>
    <row r="1098" spans="2:65" s="12" customFormat="1" ht="11.25" x14ac:dyDescent="0.2">
      <c r="B1098" s="145"/>
      <c r="D1098" s="146" t="s">
        <v>144</v>
      </c>
      <c r="E1098" s="147" t="s">
        <v>18</v>
      </c>
      <c r="F1098" s="148" t="s">
        <v>453</v>
      </c>
      <c r="H1098" s="147" t="s">
        <v>18</v>
      </c>
      <c r="I1098" s="149"/>
      <c r="L1098" s="145"/>
      <c r="M1098" s="150"/>
      <c r="T1098" s="151"/>
      <c r="AT1098" s="147" t="s">
        <v>144</v>
      </c>
      <c r="AU1098" s="147" t="s">
        <v>81</v>
      </c>
      <c r="AV1098" s="12" t="s">
        <v>79</v>
      </c>
      <c r="AW1098" s="12" t="s">
        <v>32</v>
      </c>
      <c r="AX1098" s="12" t="s">
        <v>71</v>
      </c>
      <c r="AY1098" s="147" t="s">
        <v>133</v>
      </c>
    </row>
    <row r="1099" spans="2:65" s="13" customFormat="1" ht="11.25" x14ac:dyDescent="0.2">
      <c r="B1099" s="152"/>
      <c r="D1099" s="146" t="s">
        <v>144</v>
      </c>
      <c r="E1099" s="153" t="s">
        <v>18</v>
      </c>
      <c r="F1099" s="154" t="s">
        <v>1156</v>
      </c>
      <c r="H1099" s="155">
        <v>0.9</v>
      </c>
      <c r="I1099" s="156"/>
      <c r="L1099" s="152"/>
      <c r="M1099" s="157"/>
      <c r="T1099" s="158"/>
      <c r="AT1099" s="153" t="s">
        <v>144</v>
      </c>
      <c r="AU1099" s="153" t="s">
        <v>81</v>
      </c>
      <c r="AV1099" s="13" t="s">
        <v>81</v>
      </c>
      <c r="AW1099" s="13" t="s">
        <v>32</v>
      </c>
      <c r="AX1099" s="13" t="s">
        <v>71</v>
      </c>
      <c r="AY1099" s="153" t="s">
        <v>133</v>
      </c>
    </row>
    <row r="1100" spans="2:65" s="12" customFormat="1" ht="11.25" x14ac:dyDescent="0.2">
      <c r="B1100" s="145"/>
      <c r="D1100" s="146" t="s">
        <v>144</v>
      </c>
      <c r="E1100" s="147" t="s">
        <v>18</v>
      </c>
      <c r="F1100" s="148" t="s">
        <v>439</v>
      </c>
      <c r="H1100" s="147" t="s">
        <v>18</v>
      </c>
      <c r="I1100" s="149"/>
      <c r="L1100" s="145"/>
      <c r="M1100" s="150"/>
      <c r="T1100" s="151"/>
      <c r="AT1100" s="147" t="s">
        <v>144</v>
      </c>
      <c r="AU1100" s="147" t="s">
        <v>81</v>
      </c>
      <c r="AV1100" s="12" t="s">
        <v>79</v>
      </c>
      <c r="AW1100" s="12" t="s">
        <v>32</v>
      </c>
      <c r="AX1100" s="12" t="s">
        <v>71</v>
      </c>
      <c r="AY1100" s="147" t="s">
        <v>133</v>
      </c>
    </row>
    <row r="1101" spans="2:65" s="13" customFormat="1" ht="11.25" x14ac:dyDescent="0.2">
      <c r="B1101" s="152"/>
      <c r="D1101" s="146" t="s">
        <v>144</v>
      </c>
      <c r="E1101" s="153" t="s">
        <v>18</v>
      </c>
      <c r="F1101" s="154" t="s">
        <v>1156</v>
      </c>
      <c r="H1101" s="155">
        <v>0.9</v>
      </c>
      <c r="I1101" s="156"/>
      <c r="L1101" s="152"/>
      <c r="M1101" s="157"/>
      <c r="T1101" s="158"/>
      <c r="AT1101" s="153" t="s">
        <v>144</v>
      </c>
      <c r="AU1101" s="153" t="s">
        <v>81</v>
      </c>
      <c r="AV1101" s="13" t="s">
        <v>81</v>
      </c>
      <c r="AW1101" s="13" t="s">
        <v>32</v>
      </c>
      <c r="AX1101" s="13" t="s">
        <v>71</v>
      </c>
      <c r="AY1101" s="153" t="s">
        <v>133</v>
      </c>
    </row>
    <row r="1102" spans="2:65" s="14" customFormat="1" ht="11.25" x14ac:dyDescent="0.2">
      <c r="B1102" s="159"/>
      <c r="D1102" s="146" t="s">
        <v>144</v>
      </c>
      <c r="E1102" s="160" t="s">
        <v>18</v>
      </c>
      <c r="F1102" s="161" t="s">
        <v>147</v>
      </c>
      <c r="H1102" s="162">
        <v>7.16</v>
      </c>
      <c r="I1102" s="163"/>
      <c r="L1102" s="159"/>
      <c r="M1102" s="164"/>
      <c r="T1102" s="165"/>
      <c r="AT1102" s="160" t="s">
        <v>144</v>
      </c>
      <c r="AU1102" s="160" t="s">
        <v>81</v>
      </c>
      <c r="AV1102" s="14" t="s">
        <v>140</v>
      </c>
      <c r="AW1102" s="14" t="s">
        <v>32</v>
      </c>
      <c r="AX1102" s="14" t="s">
        <v>79</v>
      </c>
      <c r="AY1102" s="160" t="s">
        <v>133</v>
      </c>
    </row>
    <row r="1103" spans="2:65" s="1" customFormat="1" ht="37.9" customHeight="1" x14ac:dyDescent="0.2">
      <c r="B1103" s="33"/>
      <c r="C1103" s="128" t="s">
        <v>1159</v>
      </c>
      <c r="D1103" s="128" t="s">
        <v>135</v>
      </c>
      <c r="E1103" s="129" t="s">
        <v>1160</v>
      </c>
      <c r="F1103" s="130" t="s">
        <v>1161</v>
      </c>
      <c r="G1103" s="131" t="s">
        <v>188</v>
      </c>
      <c r="H1103" s="132">
        <v>35.1</v>
      </c>
      <c r="I1103" s="133"/>
      <c r="J1103" s="134">
        <f>ROUND(I1103*H1103,2)</f>
        <v>0</v>
      </c>
      <c r="K1103" s="130" t="s">
        <v>139</v>
      </c>
      <c r="L1103" s="33"/>
      <c r="M1103" s="135" t="s">
        <v>18</v>
      </c>
      <c r="N1103" s="136" t="s">
        <v>42</v>
      </c>
      <c r="P1103" s="137">
        <f>O1103*H1103</f>
        <v>0</v>
      </c>
      <c r="Q1103" s="137">
        <v>0</v>
      </c>
      <c r="R1103" s="137">
        <f>Q1103*H1103</f>
        <v>0</v>
      </c>
      <c r="S1103" s="137">
        <v>5.0000000000000001E-3</v>
      </c>
      <c r="T1103" s="138">
        <f>S1103*H1103</f>
        <v>0.17550000000000002</v>
      </c>
      <c r="AR1103" s="139" t="s">
        <v>285</v>
      </c>
      <c r="AT1103" s="139" t="s">
        <v>135</v>
      </c>
      <c r="AU1103" s="139" t="s">
        <v>81</v>
      </c>
      <c r="AY1103" s="18" t="s">
        <v>133</v>
      </c>
      <c r="BE1103" s="140">
        <f>IF(N1103="základní",J1103,0)</f>
        <v>0</v>
      </c>
      <c r="BF1103" s="140">
        <f>IF(N1103="snížená",J1103,0)</f>
        <v>0</v>
      </c>
      <c r="BG1103" s="140">
        <f>IF(N1103="zákl. přenesená",J1103,0)</f>
        <v>0</v>
      </c>
      <c r="BH1103" s="140">
        <f>IF(N1103="sníž. přenesená",J1103,0)</f>
        <v>0</v>
      </c>
      <c r="BI1103" s="140">
        <f>IF(N1103="nulová",J1103,0)</f>
        <v>0</v>
      </c>
      <c r="BJ1103" s="18" t="s">
        <v>79</v>
      </c>
      <c r="BK1103" s="140">
        <f>ROUND(I1103*H1103,2)</f>
        <v>0</v>
      </c>
      <c r="BL1103" s="18" t="s">
        <v>285</v>
      </c>
      <c r="BM1103" s="139" t="s">
        <v>1162</v>
      </c>
    </row>
    <row r="1104" spans="2:65" s="1" customFormat="1" ht="11.25" x14ac:dyDescent="0.2">
      <c r="B1104" s="33"/>
      <c r="D1104" s="141" t="s">
        <v>142</v>
      </c>
      <c r="F1104" s="142" t="s">
        <v>1163</v>
      </c>
      <c r="I1104" s="143"/>
      <c r="L1104" s="33"/>
      <c r="M1104" s="144"/>
      <c r="T1104" s="54"/>
      <c r="AT1104" s="18" t="s">
        <v>142</v>
      </c>
      <c r="AU1104" s="18" t="s">
        <v>81</v>
      </c>
    </row>
    <row r="1105" spans="2:51" s="12" customFormat="1" ht="11.25" x14ac:dyDescent="0.2">
      <c r="B1105" s="145"/>
      <c r="D1105" s="146" t="s">
        <v>144</v>
      </c>
      <c r="E1105" s="147" t="s">
        <v>18</v>
      </c>
      <c r="F1105" s="148" t="s">
        <v>1164</v>
      </c>
      <c r="H1105" s="147" t="s">
        <v>18</v>
      </c>
      <c r="I1105" s="149"/>
      <c r="L1105" s="145"/>
      <c r="M1105" s="150"/>
      <c r="T1105" s="151"/>
      <c r="AT1105" s="147" t="s">
        <v>144</v>
      </c>
      <c r="AU1105" s="147" t="s">
        <v>81</v>
      </c>
      <c r="AV1105" s="12" t="s">
        <v>79</v>
      </c>
      <c r="AW1105" s="12" t="s">
        <v>32</v>
      </c>
      <c r="AX1105" s="12" t="s">
        <v>71</v>
      </c>
      <c r="AY1105" s="147" t="s">
        <v>133</v>
      </c>
    </row>
    <row r="1106" spans="2:51" s="12" customFormat="1" ht="11.25" x14ac:dyDescent="0.2">
      <c r="B1106" s="145"/>
      <c r="D1106" s="146" t="s">
        <v>144</v>
      </c>
      <c r="E1106" s="147" t="s">
        <v>18</v>
      </c>
      <c r="F1106" s="148" t="s">
        <v>237</v>
      </c>
      <c r="H1106" s="147" t="s">
        <v>18</v>
      </c>
      <c r="I1106" s="149"/>
      <c r="L1106" s="145"/>
      <c r="M1106" s="150"/>
      <c r="T1106" s="151"/>
      <c r="AT1106" s="147" t="s">
        <v>144</v>
      </c>
      <c r="AU1106" s="147" t="s">
        <v>81</v>
      </c>
      <c r="AV1106" s="12" t="s">
        <v>79</v>
      </c>
      <c r="AW1106" s="12" t="s">
        <v>32</v>
      </c>
      <c r="AX1106" s="12" t="s">
        <v>71</v>
      </c>
      <c r="AY1106" s="147" t="s">
        <v>133</v>
      </c>
    </row>
    <row r="1107" spans="2:51" s="12" customFormat="1" ht="11.25" x14ac:dyDescent="0.2">
      <c r="B1107" s="145"/>
      <c r="D1107" s="146" t="s">
        <v>144</v>
      </c>
      <c r="E1107" s="147" t="s">
        <v>18</v>
      </c>
      <c r="F1107" s="148" t="s">
        <v>1153</v>
      </c>
      <c r="H1107" s="147" t="s">
        <v>18</v>
      </c>
      <c r="I1107" s="149"/>
      <c r="L1107" s="145"/>
      <c r="M1107" s="150"/>
      <c r="T1107" s="151"/>
      <c r="AT1107" s="147" t="s">
        <v>144</v>
      </c>
      <c r="AU1107" s="147" t="s">
        <v>81</v>
      </c>
      <c r="AV1107" s="12" t="s">
        <v>79</v>
      </c>
      <c r="AW1107" s="12" t="s">
        <v>32</v>
      </c>
      <c r="AX1107" s="12" t="s">
        <v>71</v>
      </c>
      <c r="AY1107" s="147" t="s">
        <v>133</v>
      </c>
    </row>
    <row r="1108" spans="2:51" s="13" customFormat="1" ht="11.25" x14ac:dyDescent="0.2">
      <c r="B1108" s="152"/>
      <c r="D1108" s="146" t="s">
        <v>144</v>
      </c>
      <c r="E1108" s="153" t="s">
        <v>18</v>
      </c>
      <c r="F1108" s="154" t="s">
        <v>1165</v>
      </c>
      <c r="H1108" s="155">
        <v>10.23</v>
      </c>
      <c r="I1108" s="156"/>
      <c r="L1108" s="152"/>
      <c r="M1108" s="157"/>
      <c r="T1108" s="158"/>
      <c r="AT1108" s="153" t="s">
        <v>144</v>
      </c>
      <c r="AU1108" s="153" t="s">
        <v>81</v>
      </c>
      <c r="AV1108" s="13" t="s">
        <v>81</v>
      </c>
      <c r="AW1108" s="13" t="s">
        <v>32</v>
      </c>
      <c r="AX1108" s="13" t="s">
        <v>71</v>
      </c>
      <c r="AY1108" s="153" t="s">
        <v>133</v>
      </c>
    </row>
    <row r="1109" spans="2:51" s="12" customFormat="1" ht="11.25" x14ac:dyDescent="0.2">
      <c r="B1109" s="145"/>
      <c r="D1109" s="146" t="s">
        <v>144</v>
      </c>
      <c r="E1109" s="147" t="s">
        <v>18</v>
      </c>
      <c r="F1109" s="148" t="s">
        <v>244</v>
      </c>
      <c r="H1109" s="147" t="s">
        <v>18</v>
      </c>
      <c r="I1109" s="149"/>
      <c r="L1109" s="145"/>
      <c r="M1109" s="150"/>
      <c r="T1109" s="151"/>
      <c r="AT1109" s="147" t="s">
        <v>144</v>
      </c>
      <c r="AU1109" s="147" t="s">
        <v>81</v>
      </c>
      <c r="AV1109" s="12" t="s">
        <v>79</v>
      </c>
      <c r="AW1109" s="12" t="s">
        <v>32</v>
      </c>
      <c r="AX1109" s="12" t="s">
        <v>71</v>
      </c>
      <c r="AY1109" s="147" t="s">
        <v>133</v>
      </c>
    </row>
    <row r="1110" spans="2:51" s="13" customFormat="1" ht="11.25" x14ac:dyDescent="0.2">
      <c r="B1110" s="152"/>
      <c r="D1110" s="146" t="s">
        <v>144</v>
      </c>
      <c r="E1110" s="153" t="s">
        <v>18</v>
      </c>
      <c r="F1110" s="154" t="s">
        <v>1166</v>
      </c>
      <c r="H1110" s="155">
        <v>2.46</v>
      </c>
      <c r="I1110" s="156"/>
      <c r="L1110" s="152"/>
      <c r="M1110" s="157"/>
      <c r="T1110" s="158"/>
      <c r="AT1110" s="153" t="s">
        <v>144</v>
      </c>
      <c r="AU1110" s="153" t="s">
        <v>81</v>
      </c>
      <c r="AV1110" s="13" t="s">
        <v>81</v>
      </c>
      <c r="AW1110" s="13" t="s">
        <v>32</v>
      </c>
      <c r="AX1110" s="13" t="s">
        <v>71</v>
      </c>
      <c r="AY1110" s="153" t="s">
        <v>133</v>
      </c>
    </row>
    <row r="1111" spans="2:51" s="12" customFormat="1" ht="11.25" x14ac:dyDescent="0.2">
      <c r="B1111" s="145"/>
      <c r="D1111" s="146" t="s">
        <v>144</v>
      </c>
      <c r="E1111" s="147" t="s">
        <v>18</v>
      </c>
      <c r="F1111" s="148" t="s">
        <v>378</v>
      </c>
      <c r="H1111" s="147" t="s">
        <v>18</v>
      </c>
      <c r="I1111" s="149"/>
      <c r="L1111" s="145"/>
      <c r="M1111" s="150"/>
      <c r="T1111" s="151"/>
      <c r="AT1111" s="147" t="s">
        <v>144</v>
      </c>
      <c r="AU1111" s="147" t="s">
        <v>81</v>
      </c>
      <c r="AV1111" s="12" t="s">
        <v>79</v>
      </c>
      <c r="AW1111" s="12" t="s">
        <v>32</v>
      </c>
      <c r="AX1111" s="12" t="s">
        <v>71</v>
      </c>
      <c r="AY1111" s="147" t="s">
        <v>133</v>
      </c>
    </row>
    <row r="1112" spans="2:51" s="13" customFormat="1" ht="11.25" x14ac:dyDescent="0.2">
      <c r="B1112" s="152"/>
      <c r="D1112" s="146" t="s">
        <v>144</v>
      </c>
      <c r="E1112" s="153" t="s">
        <v>18</v>
      </c>
      <c r="F1112" s="154" t="s">
        <v>1167</v>
      </c>
      <c r="H1112" s="155">
        <v>1.17</v>
      </c>
      <c r="I1112" s="156"/>
      <c r="L1112" s="152"/>
      <c r="M1112" s="157"/>
      <c r="T1112" s="158"/>
      <c r="AT1112" s="153" t="s">
        <v>144</v>
      </c>
      <c r="AU1112" s="153" t="s">
        <v>81</v>
      </c>
      <c r="AV1112" s="13" t="s">
        <v>81</v>
      </c>
      <c r="AW1112" s="13" t="s">
        <v>32</v>
      </c>
      <c r="AX1112" s="13" t="s">
        <v>71</v>
      </c>
      <c r="AY1112" s="153" t="s">
        <v>133</v>
      </c>
    </row>
    <row r="1113" spans="2:51" s="12" customFormat="1" ht="11.25" x14ac:dyDescent="0.2">
      <c r="B1113" s="145"/>
      <c r="D1113" s="146" t="s">
        <v>144</v>
      </c>
      <c r="E1113" s="147" t="s">
        <v>18</v>
      </c>
      <c r="F1113" s="148" t="s">
        <v>464</v>
      </c>
      <c r="H1113" s="147" t="s">
        <v>18</v>
      </c>
      <c r="I1113" s="149"/>
      <c r="L1113" s="145"/>
      <c r="M1113" s="150"/>
      <c r="T1113" s="151"/>
      <c r="AT1113" s="147" t="s">
        <v>144</v>
      </c>
      <c r="AU1113" s="147" t="s">
        <v>81</v>
      </c>
      <c r="AV1113" s="12" t="s">
        <v>79</v>
      </c>
      <c r="AW1113" s="12" t="s">
        <v>32</v>
      </c>
      <c r="AX1113" s="12" t="s">
        <v>71</v>
      </c>
      <c r="AY1113" s="147" t="s">
        <v>133</v>
      </c>
    </row>
    <row r="1114" spans="2:51" s="13" customFormat="1" ht="11.25" x14ac:dyDescent="0.2">
      <c r="B1114" s="152"/>
      <c r="D1114" s="146" t="s">
        <v>144</v>
      </c>
      <c r="E1114" s="153" t="s">
        <v>18</v>
      </c>
      <c r="F1114" s="154" t="s">
        <v>1168</v>
      </c>
      <c r="H1114" s="155">
        <v>1.18</v>
      </c>
      <c r="I1114" s="156"/>
      <c r="L1114" s="152"/>
      <c r="M1114" s="157"/>
      <c r="T1114" s="158"/>
      <c r="AT1114" s="153" t="s">
        <v>144</v>
      </c>
      <c r="AU1114" s="153" t="s">
        <v>81</v>
      </c>
      <c r="AV1114" s="13" t="s">
        <v>81</v>
      </c>
      <c r="AW1114" s="13" t="s">
        <v>32</v>
      </c>
      <c r="AX1114" s="13" t="s">
        <v>71</v>
      </c>
      <c r="AY1114" s="153" t="s">
        <v>133</v>
      </c>
    </row>
    <row r="1115" spans="2:51" s="12" customFormat="1" ht="11.25" x14ac:dyDescent="0.2">
      <c r="B1115" s="145"/>
      <c r="D1115" s="146" t="s">
        <v>144</v>
      </c>
      <c r="E1115" s="147" t="s">
        <v>18</v>
      </c>
      <c r="F1115" s="148" t="s">
        <v>242</v>
      </c>
      <c r="H1115" s="147" t="s">
        <v>18</v>
      </c>
      <c r="I1115" s="149"/>
      <c r="L1115" s="145"/>
      <c r="M1115" s="150"/>
      <c r="T1115" s="151"/>
      <c r="AT1115" s="147" t="s">
        <v>144</v>
      </c>
      <c r="AU1115" s="147" t="s">
        <v>81</v>
      </c>
      <c r="AV1115" s="12" t="s">
        <v>79</v>
      </c>
      <c r="AW1115" s="12" t="s">
        <v>32</v>
      </c>
      <c r="AX1115" s="12" t="s">
        <v>71</v>
      </c>
      <c r="AY1115" s="147" t="s">
        <v>133</v>
      </c>
    </row>
    <row r="1116" spans="2:51" s="13" customFormat="1" ht="11.25" x14ac:dyDescent="0.2">
      <c r="B1116" s="152"/>
      <c r="D1116" s="146" t="s">
        <v>144</v>
      </c>
      <c r="E1116" s="153" t="s">
        <v>18</v>
      </c>
      <c r="F1116" s="154" t="s">
        <v>1169</v>
      </c>
      <c r="H1116" s="155">
        <v>2.48</v>
      </c>
      <c r="I1116" s="156"/>
      <c r="L1116" s="152"/>
      <c r="M1116" s="157"/>
      <c r="T1116" s="158"/>
      <c r="AT1116" s="153" t="s">
        <v>144</v>
      </c>
      <c r="AU1116" s="153" t="s">
        <v>81</v>
      </c>
      <c r="AV1116" s="13" t="s">
        <v>81</v>
      </c>
      <c r="AW1116" s="13" t="s">
        <v>32</v>
      </c>
      <c r="AX1116" s="13" t="s">
        <v>71</v>
      </c>
      <c r="AY1116" s="153" t="s">
        <v>133</v>
      </c>
    </row>
    <row r="1117" spans="2:51" s="12" customFormat="1" ht="11.25" x14ac:dyDescent="0.2">
      <c r="B1117" s="145"/>
      <c r="D1117" s="146" t="s">
        <v>144</v>
      </c>
      <c r="E1117" s="147" t="s">
        <v>18</v>
      </c>
      <c r="F1117" s="148" t="s">
        <v>247</v>
      </c>
      <c r="H1117" s="147" t="s">
        <v>18</v>
      </c>
      <c r="I1117" s="149"/>
      <c r="L1117" s="145"/>
      <c r="M1117" s="150"/>
      <c r="T1117" s="151"/>
      <c r="AT1117" s="147" t="s">
        <v>144</v>
      </c>
      <c r="AU1117" s="147" t="s">
        <v>81</v>
      </c>
      <c r="AV1117" s="12" t="s">
        <v>79</v>
      </c>
      <c r="AW1117" s="12" t="s">
        <v>32</v>
      </c>
      <c r="AX1117" s="12" t="s">
        <v>71</v>
      </c>
      <c r="AY1117" s="147" t="s">
        <v>133</v>
      </c>
    </row>
    <row r="1118" spans="2:51" s="13" customFormat="1" ht="11.25" x14ac:dyDescent="0.2">
      <c r="B1118" s="152"/>
      <c r="D1118" s="146" t="s">
        <v>144</v>
      </c>
      <c r="E1118" s="153" t="s">
        <v>18</v>
      </c>
      <c r="F1118" s="154" t="s">
        <v>1170</v>
      </c>
      <c r="H1118" s="155">
        <v>1.32</v>
      </c>
      <c r="I1118" s="156"/>
      <c r="L1118" s="152"/>
      <c r="M1118" s="157"/>
      <c r="T1118" s="158"/>
      <c r="AT1118" s="153" t="s">
        <v>144</v>
      </c>
      <c r="AU1118" s="153" t="s">
        <v>81</v>
      </c>
      <c r="AV1118" s="13" t="s">
        <v>81</v>
      </c>
      <c r="AW1118" s="13" t="s">
        <v>32</v>
      </c>
      <c r="AX1118" s="13" t="s">
        <v>71</v>
      </c>
      <c r="AY1118" s="153" t="s">
        <v>133</v>
      </c>
    </row>
    <row r="1119" spans="2:51" s="12" customFormat="1" ht="11.25" x14ac:dyDescent="0.2">
      <c r="B1119" s="145"/>
      <c r="D1119" s="146" t="s">
        <v>144</v>
      </c>
      <c r="E1119" s="147" t="s">
        <v>18</v>
      </c>
      <c r="F1119" s="148" t="s">
        <v>246</v>
      </c>
      <c r="H1119" s="147" t="s">
        <v>18</v>
      </c>
      <c r="I1119" s="149"/>
      <c r="L1119" s="145"/>
      <c r="M1119" s="150"/>
      <c r="T1119" s="151"/>
      <c r="AT1119" s="147" t="s">
        <v>144</v>
      </c>
      <c r="AU1119" s="147" t="s">
        <v>81</v>
      </c>
      <c r="AV1119" s="12" t="s">
        <v>79</v>
      </c>
      <c r="AW1119" s="12" t="s">
        <v>32</v>
      </c>
      <c r="AX1119" s="12" t="s">
        <v>71</v>
      </c>
      <c r="AY1119" s="147" t="s">
        <v>133</v>
      </c>
    </row>
    <row r="1120" spans="2:51" s="13" customFormat="1" ht="11.25" x14ac:dyDescent="0.2">
      <c r="B1120" s="152"/>
      <c r="D1120" s="146" t="s">
        <v>144</v>
      </c>
      <c r="E1120" s="153" t="s">
        <v>18</v>
      </c>
      <c r="F1120" s="154" t="s">
        <v>1171</v>
      </c>
      <c r="H1120" s="155">
        <v>1.3</v>
      </c>
      <c r="I1120" s="156"/>
      <c r="L1120" s="152"/>
      <c r="M1120" s="157"/>
      <c r="T1120" s="158"/>
      <c r="AT1120" s="153" t="s">
        <v>144</v>
      </c>
      <c r="AU1120" s="153" t="s">
        <v>81</v>
      </c>
      <c r="AV1120" s="13" t="s">
        <v>81</v>
      </c>
      <c r="AW1120" s="13" t="s">
        <v>32</v>
      </c>
      <c r="AX1120" s="13" t="s">
        <v>71</v>
      </c>
      <c r="AY1120" s="153" t="s">
        <v>133</v>
      </c>
    </row>
    <row r="1121" spans="2:51" s="12" customFormat="1" ht="11.25" x14ac:dyDescent="0.2">
      <c r="B1121" s="145"/>
      <c r="D1121" s="146" t="s">
        <v>144</v>
      </c>
      <c r="E1121" s="147" t="s">
        <v>18</v>
      </c>
      <c r="F1121" s="148" t="s">
        <v>239</v>
      </c>
      <c r="H1121" s="147" t="s">
        <v>18</v>
      </c>
      <c r="I1121" s="149"/>
      <c r="L1121" s="145"/>
      <c r="M1121" s="150"/>
      <c r="T1121" s="151"/>
      <c r="AT1121" s="147" t="s">
        <v>144</v>
      </c>
      <c r="AU1121" s="147" t="s">
        <v>81</v>
      </c>
      <c r="AV1121" s="12" t="s">
        <v>79</v>
      </c>
      <c r="AW1121" s="12" t="s">
        <v>32</v>
      </c>
      <c r="AX1121" s="12" t="s">
        <v>71</v>
      </c>
      <c r="AY1121" s="147" t="s">
        <v>133</v>
      </c>
    </row>
    <row r="1122" spans="2:51" s="12" customFormat="1" ht="11.25" x14ac:dyDescent="0.2">
      <c r="B1122" s="145"/>
      <c r="D1122" s="146" t="s">
        <v>144</v>
      </c>
      <c r="E1122" s="147" t="s">
        <v>18</v>
      </c>
      <c r="F1122" s="148" t="s">
        <v>327</v>
      </c>
      <c r="H1122" s="147" t="s">
        <v>18</v>
      </c>
      <c r="I1122" s="149"/>
      <c r="L1122" s="145"/>
      <c r="M1122" s="150"/>
      <c r="T1122" s="151"/>
      <c r="AT1122" s="147" t="s">
        <v>144</v>
      </c>
      <c r="AU1122" s="147" t="s">
        <v>81</v>
      </c>
      <c r="AV1122" s="12" t="s">
        <v>79</v>
      </c>
      <c r="AW1122" s="12" t="s">
        <v>32</v>
      </c>
      <c r="AX1122" s="12" t="s">
        <v>71</v>
      </c>
      <c r="AY1122" s="147" t="s">
        <v>133</v>
      </c>
    </row>
    <row r="1123" spans="2:51" s="13" customFormat="1" ht="11.25" x14ac:dyDescent="0.2">
      <c r="B1123" s="152"/>
      <c r="D1123" s="146" t="s">
        <v>144</v>
      </c>
      <c r="E1123" s="153" t="s">
        <v>18</v>
      </c>
      <c r="F1123" s="154" t="s">
        <v>1172</v>
      </c>
      <c r="H1123" s="155">
        <v>4.8</v>
      </c>
      <c r="I1123" s="156"/>
      <c r="L1123" s="152"/>
      <c r="M1123" s="157"/>
      <c r="T1123" s="158"/>
      <c r="AT1123" s="153" t="s">
        <v>144</v>
      </c>
      <c r="AU1123" s="153" t="s">
        <v>81</v>
      </c>
      <c r="AV1123" s="13" t="s">
        <v>81</v>
      </c>
      <c r="AW1123" s="13" t="s">
        <v>32</v>
      </c>
      <c r="AX1123" s="13" t="s">
        <v>71</v>
      </c>
      <c r="AY1123" s="153" t="s">
        <v>133</v>
      </c>
    </row>
    <row r="1124" spans="2:51" s="12" customFormat="1" ht="11.25" x14ac:dyDescent="0.2">
      <c r="B1124" s="145"/>
      <c r="D1124" s="146" t="s">
        <v>144</v>
      </c>
      <c r="E1124" s="147" t="s">
        <v>18</v>
      </c>
      <c r="F1124" s="148" t="s">
        <v>249</v>
      </c>
      <c r="H1124" s="147" t="s">
        <v>18</v>
      </c>
      <c r="I1124" s="149"/>
      <c r="L1124" s="145"/>
      <c r="M1124" s="150"/>
      <c r="T1124" s="151"/>
      <c r="AT1124" s="147" t="s">
        <v>144</v>
      </c>
      <c r="AU1124" s="147" t="s">
        <v>81</v>
      </c>
      <c r="AV1124" s="12" t="s">
        <v>79</v>
      </c>
      <c r="AW1124" s="12" t="s">
        <v>32</v>
      </c>
      <c r="AX1124" s="12" t="s">
        <v>71</v>
      </c>
      <c r="AY1124" s="147" t="s">
        <v>133</v>
      </c>
    </row>
    <row r="1125" spans="2:51" s="13" customFormat="1" ht="11.25" x14ac:dyDescent="0.2">
      <c r="B1125" s="152"/>
      <c r="D1125" s="146" t="s">
        <v>144</v>
      </c>
      <c r="E1125" s="153" t="s">
        <v>18</v>
      </c>
      <c r="F1125" s="154" t="s">
        <v>1173</v>
      </c>
      <c r="H1125" s="155">
        <v>2.54</v>
      </c>
      <c r="I1125" s="156"/>
      <c r="L1125" s="152"/>
      <c r="M1125" s="157"/>
      <c r="T1125" s="158"/>
      <c r="AT1125" s="153" t="s">
        <v>144</v>
      </c>
      <c r="AU1125" s="153" t="s">
        <v>81</v>
      </c>
      <c r="AV1125" s="13" t="s">
        <v>81</v>
      </c>
      <c r="AW1125" s="13" t="s">
        <v>32</v>
      </c>
      <c r="AX1125" s="13" t="s">
        <v>71</v>
      </c>
      <c r="AY1125" s="153" t="s">
        <v>133</v>
      </c>
    </row>
    <row r="1126" spans="2:51" s="12" customFormat="1" ht="11.25" x14ac:dyDescent="0.2">
      <c r="B1126" s="145"/>
      <c r="D1126" s="146" t="s">
        <v>144</v>
      </c>
      <c r="E1126" s="147" t="s">
        <v>18</v>
      </c>
      <c r="F1126" s="148" t="s">
        <v>474</v>
      </c>
      <c r="H1126" s="147" t="s">
        <v>18</v>
      </c>
      <c r="I1126" s="149"/>
      <c r="L1126" s="145"/>
      <c r="M1126" s="150"/>
      <c r="T1126" s="151"/>
      <c r="AT1126" s="147" t="s">
        <v>144</v>
      </c>
      <c r="AU1126" s="147" t="s">
        <v>81</v>
      </c>
      <c r="AV1126" s="12" t="s">
        <v>79</v>
      </c>
      <c r="AW1126" s="12" t="s">
        <v>32</v>
      </c>
      <c r="AX1126" s="12" t="s">
        <v>71</v>
      </c>
      <c r="AY1126" s="147" t="s">
        <v>133</v>
      </c>
    </row>
    <row r="1127" spans="2:51" s="13" customFormat="1" ht="11.25" x14ac:dyDescent="0.2">
      <c r="B1127" s="152"/>
      <c r="D1127" s="146" t="s">
        <v>144</v>
      </c>
      <c r="E1127" s="153" t="s">
        <v>18</v>
      </c>
      <c r="F1127" s="154" t="s">
        <v>1174</v>
      </c>
      <c r="H1127" s="155">
        <v>1.2</v>
      </c>
      <c r="I1127" s="156"/>
      <c r="L1127" s="152"/>
      <c r="M1127" s="157"/>
      <c r="T1127" s="158"/>
      <c r="AT1127" s="153" t="s">
        <v>144</v>
      </c>
      <c r="AU1127" s="153" t="s">
        <v>81</v>
      </c>
      <c r="AV1127" s="13" t="s">
        <v>81</v>
      </c>
      <c r="AW1127" s="13" t="s">
        <v>32</v>
      </c>
      <c r="AX1127" s="13" t="s">
        <v>71</v>
      </c>
      <c r="AY1127" s="153" t="s">
        <v>133</v>
      </c>
    </row>
    <row r="1128" spans="2:51" s="12" customFormat="1" ht="11.25" x14ac:dyDescent="0.2">
      <c r="B1128" s="145"/>
      <c r="D1128" s="146" t="s">
        <v>144</v>
      </c>
      <c r="E1128" s="147" t="s">
        <v>18</v>
      </c>
      <c r="F1128" s="148" t="s">
        <v>478</v>
      </c>
      <c r="H1128" s="147" t="s">
        <v>18</v>
      </c>
      <c r="I1128" s="149"/>
      <c r="L1128" s="145"/>
      <c r="M1128" s="150"/>
      <c r="T1128" s="151"/>
      <c r="AT1128" s="147" t="s">
        <v>144</v>
      </c>
      <c r="AU1128" s="147" t="s">
        <v>81</v>
      </c>
      <c r="AV1128" s="12" t="s">
        <v>79</v>
      </c>
      <c r="AW1128" s="12" t="s">
        <v>32</v>
      </c>
      <c r="AX1128" s="12" t="s">
        <v>71</v>
      </c>
      <c r="AY1128" s="147" t="s">
        <v>133</v>
      </c>
    </row>
    <row r="1129" spans="2:51" s="13" customFormat="1" ht="11.25" x14ac:dyDescent="0.2">
      <c r="B1129" s="152"/>
      <c r="D1129" s="146" t="s">
        <v>144</v>
      </c>
      <c r="E1129" s="153" t="s">
        <v>18</v>
      </c>
      <c r="F1129" s="154" t="s">
        <v>1174</v>
      </c>
      <c r="H1129" s="155">
        <v>1.2</v>
      </c>
      <c r="I1129" s="156"/>
      <c r="L1129" s="152"/>
      <c r="M1129" s="157"/>
      <c r="T1129" s="158"/>
      <c r="AT1129" s="153" t="s">
        <v>144</v>
      </c>
      <c r="AU1129" s="153" t="s">
        <v>81</v>
      </c>
      <c r="AV1129" s="13" t="s">
        <v>81</v>
      </c>
      <c r="AW1129" s="13" t="s">
        <v>32</v>
      </c>
      <c r="AX1129" s="13" t="s">
        <v>71</v>
      </c>
      <c r="AY1129" s="153" t="s">
        <v>133</v>
      </c>
    </row>
    <row r="1130" spans="2:51" s="12" customFormat="1" ht="11.25" x14ac:dyDescent="0.2">
      <c r="B1130" s="145"/>
      <c r="D1130" s="146" t="s">
        <v>144</v>
      </c>
      <c r="E1130" s="147" t="s">
        <v>18</v>
      </c>
      <c r="F1130" s="148" t="s">
        <v>251</v>
      </c>
      <c r="H1130" s="147" t="s">
        <v>18</v>
      </c>
      <c r="I1130" s="149"/>
      <c r="L1130" s="145"/>
      <c r="M1130" s="150"/>
      <c r="T1130" s="151"/>
      <c r="AT1130" s="147" t="s">
        <v>144</v>
      </c>
      <c r="AU1130" s="147" t="s">
        <v>81</v>
      </c>
      <c r="AV1130" s="12" t="s">
        <v>79</v>
      </c>
      <c r="AW1130" s="12" t="s">
        <v>32</v>
      </c>
      <c r="AX1130" s="12" t="s">
        <v>71</v>
      </c>
      <c r="AY1130" s="147" t="s">
        <v>133</v>
      </c>
    </row>
    <row r="1131" spans="2:51" s="13" customFormat="1" ht="11.25" x14ac:dyDescent="0.2">
      <c r="B1131" s="152"/>
      <c r="D1131" s="146" t="s">
        <v>144</v>
      </c>
      <c r="E1131" s="153" t="s">
        <v>18</v>
      </c>
      <c r="F1131" s="154" t="s">
        <v>1173</v>
      </c>
      <c r="H1131" s="155">
        <v>2.54</v>
      </c>
      <c r="I1131" s="156"/>
      <c r="L1131" s="152"/>
      <c r="M1131" s="157"/>
      <c r="T1131" s="158"/>
      <c r="AT1131" s="153" t="s">
        <v>144</v>
      </c>
      <c r="AU1131" s="153" t="s">
        <v>81</v>
      </c>
      <c r="AV1131" s="13" t="s">
        <v>81</v>
      </c>
      <c r="AW1131" s="13" t="s">
        <v>32</v>
      </c>
      <c r="AX1131" s="13" t="s">
        <v>71</v>
      </c>
      <c r="AY1131" s="153" t="s">
        <v>133</v>
      </c>
    </row>
    <row r="1132" spans="2:51" s="12" customFormat="1" ht="11.25" x14ac:dyDescent="0.2">
      <c r="B1132" s="145"/>
      <c r="D1132" s="146" t="s">
        <v>144</v>
      </c>
      <c r="E1132" s="147" t="s">
        <v>18</v>
      </c>
      <c r="F1132" s="148" t="s">
        <v>252</v>
      </c>
      <c r="H1132" s="147" t="s">
        <v>18</v>
      </c>
      <c r="I1132" s="149"/>
      <c r="L1132" s="145"/>
      <c r="M1132" s="150"/>
      <c r="T1132" s="151"/>
      <c r="AT1132" s="147" t="s">
        <v>144</v>
      </c>
      <c r="AU1132" s="147" t="s">
        <v>81</v>
      </c>
      <c r="AV1132" s="12" t="s">
        <v>79</v>
      </c>
      <c r="AW1132" s="12" t="s">
        <v>32</v>
      </c>
      <c r="AX1132" s="12" t="s">
        <v>71</v>
      </c>
      <c r="AY1132" s="147" t="s">
        <v>133</v>
      </c>
    </row>
    <row r="1133" spans="2:51" s="13" customFormat="1" ht="11.25" x14ac:dyDescent="0.2">
      <c r="B1133" s="152"/>
      <c r="D1133" s="146" t="s">
        <v>144</v>
      </c>
      <c r="E1133" s="153" t="s">
        <v>18</v>
      </c>
      <c r="F1133" s="154" t="s">
        <v>1175</v>
      </c>
      <c r="H1133" s="155">
        <v>1.34</v>
      </c>
      <c r="I1133" s="156"/>
      <c r="L1133" s="152"/>
      <c r="M1133" s="157"/>
      <c r="T1133" s="158"/>
      <c r="AT1133" s="153" t="s">
        <v>144</v>
      </c>
      <c r="AU1133" s="153" t="s">
        <v>81</v>
      </c>
      <c r="AV1133" s="13" t="s">
        <v>81</v>
      </c>
      <c r="AW1133" s="13" t="s">
        <v>32</v>
      </c>
      <c r="AX1133" s="13" t="s">
        <v>71</v>
      </c>
      <c r="AY1133" s="153" t="s">
        <v>133</v>
      </c>
    </row>
    <row r="1134" spans="2:51" s="12" customFormat="1" ht="11.25" x14ac:dyDescent="0.2">
      <c r="B1134" s="145"/>
      <c r="D1134" s="146" t="s">
        <v>144</v>
      </c>
      <c r="E1134" s="147" t="s">
        <v>18</v>
      </c>
      <c r="F1134" s="148" t="s">
        <v>255</v>
      </c>
      <c r="H1134" s="147" t="s">
        <v>18</v>
      </c>
      <c r="I1134" s="149"/>
      <c r="L1134" s="145"/>
      <c r="M1134" s="150"/>
      <c r="T1134" s="151"/>
      <c r="AT1134" s="147" t="s">
        <v>144</v>
      </c>
      <c r="AU1134" s="147" t="s">
        <v>81</v>
      </c>
      <c r="AV1134" s="12" t="s">
        <v>79</v>
      </c>
      <c r="AW1134" s="12" t="s">
        <v>32</v>
      </c>
      <c r="AX1134" s="12" t="s">
        <v>71</v>
      </c>
      <c r="AY1134" s="147" t="s">
        <v>133</v>
      </c>
    </row>
    <row r="1135" spans="2:51" s="13" customFormat="1" ht="11.25" x14ac:dyDescent="0.2">
      <c r="B1135" s="152"/>
      <c r="D1135" s="146" t="s">
        <v>144</v>
      </c>
      <c r="E1135" s="153" t="s">
        <v>18</v>
      </c>
      <c r="F1135" s="154" t="s">
        <v>1175</v>
      </c>
      <c r="H1135" s="155">
        <v>1.34</v>
      </c>
      <c r="I1135" s="156"/>
      <c r="L1135" s="152"/>
      <c r="M1135" s="157"/>
      <c r="T1135" s="158"/>
      <c r="AT1135" s="153" t="s">
        <v>144</v>
      </c>
      <c r="AU1135" s="153" t="s">
        <v>81</v>
      </c>
      <c r="AV1135" s="13" t="s">
        <v>81</v>
      </c>
      <c r="AW1135" s="13" t="s">
        <v>32</v>
      </c>
      <c r="AX1135" s="13" t="s">
        <v>71</v>
      </c>
      <c r="AY1135" s="153" t="s">
        <v>133</v>
      </c>
    </row>
    <row r="1136" spans="2:51" s="14" customFormat="1" ht="11.25" x14ac:dyDescent="0.2">
      <c r="B1136" s="159"/>
      <c r="D1136" s="146" t="s">
        <v>144</v>
      </c>
      <c r="E1136" s="160" t="s">
        <v>18</v>
      </c>
      <c r="F1136" s="161" t="s">
        <v>147</v>
      </c>
      <c r="H1136" s="162">
        <v>35.1</v>
      </c>
      <c r="I1136" s="163"/>
      <c r="L1136" s="159"/>
      <c r="M1136" s="164"/>
      <c r="T1136" s="165"/>
      <c r="AT1136" s="160" t="s">
        <v>144</v>
      </c>
      <c r="AU1136" s="160" t="s">
        <v>81</v>
      </c>
      <c r="AV1136" s="14" t="s">
        <v>140</v>
      </c>
      <c r="AW1136" s="14" t="s">
        <v>32</v>
      </c>
      <c r="AX1136" s="14" t="s">
        <v>79</v>
      </c>
      <c r="AY1136" s="160" t="s">
        <v>133</v>
      </c>
    </row>
    <row r="1137" spans="2:65" s="1" customFormat="1" ht="33" customHeight="1" x14ac:dyDescent="0.2">
      <c r="B1137" s="33"/>
      <c r="C1137" s="128" t="s">
        <v>1176</v>
      </c>
      <c r="D1137" s="128" t="s">
        <v>135</v>
      </c>
      <c r="E1137" s="129" t="s">
        <v>1177</v>
      </c>
      <c r="F1137" s="130" t="s">
        <v>1178</v>
      </c>
      <c r="G1137" s="131" t="s">
        <v>152</v>
      </c>
      <c r="H1137" s="132">
        <v>6.58</v>
      </c>
      <c r="I1137" s="133"/>
      <c r="J1137" s="134">
        <f>ROUND(I1137*H1137,2)</f>
        <v>0</v>
      </c>
      <c r="K1137" s="130" t="s">
        <v>139</v>
      </c>
      <c r="L1137" s="33"/>
      <c r="M1137" s="135" t="s">
        <v>18</v>
      </c>
      <c r="N1137" s="136" t="s">
        <v>42</v>
      </c>
      <c r="P1137" s="137">
        <f>O1137*H1137</f>
        <v>0</v>
      </c>
      <c r="Q1137" s="137">
        <v>2.5999999999999998E-4</v>
      </c>
      <c r="R1137" s="137">
        <f>Q1137*H1137</f>
        <v>1.7108E-3</v>
      </c>
      <c r="S1137" s="137">
        <v>0</v>
      </c>
      <c r="T1137" s="138">
        <f>S1137*H1137</f>
        <v>0</v>
      </c>
      <c r="AR1137" s="139" t="s">
        <v>285</v>
      </c>
      <c r="AT1137" s="139" t="s">
        <v>135</v>
      </c>
      <c r="AU1137" s="139" t="s">
        <v>81</v>
      </c>
      <c r="AY1137" s="18" t="s">
        <v>133</v>
      </c>
      <c r="BE1137" s="140">
        <f>IF(N1137="základní",J1137,0)</f>
        <v>0</v>
      </c>
      <c r="BF1137" s="140">
        <f>IF(N1137="snížená",J1137,0)</f>
        <v>0</v>
      </c>
      <c r="BG1137" s="140">
        <f>IF(N1137="zákl. přenesená",J1137,0)</f>
        <v>0</v>
      </c>
      <c r="BH1137" s="140">
        <f>IF(N1137="sníž. přenesená",J1137,0)</f>
        <v>0</v>
      </c>
      <c r="BI1137" s="140">
        <f>IF(N1137="nulová",J1137,0)</f>
        <v>0</v>
      </c>
      <c r="BJ1137" s="18" t="s">
        <v>79</v>
      </c>
      <c r="BK1137" s="140">
        <f>ROUND(I1137*H1137,2)</f>
        <v>0</v>
      </c>
      <c r="BL1137" s="18" t="s">
        <v>285</v>
      </c>
      <c r="BM1137" s="139" t="s">
        <v>1179</v>
      </c>
    </row>
    <row r="1138" spans="2:65" s="1" customFormat="1" ht="11.25" x14ac:dyDescent="0.2">
      <c r="B1138" s="33"/>
      <c r="D1138" s="141" t="s">
        <v>142</v>
      </c>
      <c r="F1138" s="142" t="s">
        <v>1180</v>
      </c>
      <c r="I1138" s="143"/>
      <c r="L1138" s="33"/>
      <c r="M1138" s="144"/>
      <c r="T1138" s="54"/>
      <c r="AT1138" s="18" t="s">
        <v>142</v>
      </c>
      <c r="AU1138" s="18" t="s">
        <v>81</v>
      </c>
    </row>
    <row r="1139" spans="2:65" s="12" customFormat="1" ht="11.25" x14ac:dyDescent="0.2">
      <c r="B1139" s="145"/>
      <c r="D1139" s="146" t="s">
        <v>144</v>
      </c>
      <c r="E1139" s="147" t="s">
        <v>18</v>
      </c>
      <c r="F1139" s="148" t="s">
        <v>1181</v>
      </c>
      <c r="H1139" s="147" t="s">
        <v>18</v>
      </c>
      <c r="I1139" s="149"/>
      <c r="L1139" s="145"/>
      <c r="M1139" s="150"/>
      <c r="T1139" s="151"/>
      <c r="AT1139" s="147" t="s">
        <v>144</v>
      </c>
      <c r="AU1139" s="147" t="s">
        <v>81</v>
      </c>
      <c r="AV1139" s="12" t="s">
        <v>79</v>
      </c>
      <c r="AW1139" s="12" t="s">
        <v>32</v>
      </c>
      <c r="AX1139" s="12" t="s">
        <v>71</v>
      </c>
      <c r="AY1139" s="147" t="s">
        <v>133</v>
      </c>
    </row>
    <row r="1140" spans="2:65" s="13" customFormat="1" ht="11.25" x14ac:dyDescent="0.2">
      <c r="B1140" s="152"/>
      <c r="D1140" s="146" t="s">
        <v>144</v>
      </c>
      <c r="E1140" s="153" t="s">
        <v>18</v>
      </c>
      <c r="F1140" s="154" t="s">
        <v>1182</v>
      </c>
      <c r="H1140" s="155">
        <v>6.58</v>
      </c>
      <c r="I1140" s="156"/>
      <c r="L1140" s="152"/>
      <c r="M1140" s="157"/>
      <c r="T1140" s="158"/>
      <c r="AT1140" s="153" t="s">
        <v>144</v>
      </c>
      <c r="AU1140" s="153" t="s">
        <v>81</v>
      </c>
      <c r="AV1140" s="13" t="s">
        <v>81</v>
      </c>
      <c r="AW1140" s="13" t="s">
        <v>32</v>
      </c>
      <c r="AX1140" s="13" t="s">
        <v>71</v>
      </c>
      <c r="AY1140" s="153" t="s">
        <v>133</v>
      </c>
    </row>
    <row r="1141" spans="2:65" s="14" customFormat="1" ht="11.25" x14ac:dyDescent="0.2">
      <c r="B1141" s="159"/>
      <c r="D1141" s="146" t="s">
        <v>144</v>
      </c>
      <c r="E1141" s="160" t="s">
        <v>18</v>
      </c>
      <c r="F1141" s="161" t="s">
        <v>147</v>
      </c>
      <c r="H1141" s="162">
        <v>6.58</v>
      </c>
      <c r="I1141" s="163"/>
      <c r="L1141" s="159"/>
      <c r="M1141" s="164"/>
      <c r="T1141" s="165"/>
      <c r="AT1141" s="160" t="s">
        <v>144</v>
      </c>
      <c r="AU1141" s="160" t="s">
        <v>81</v>
      </c>
      <c r="AV1141" s="14" t="s">
        <v>140</v>
      </c>
      <c r="AW1141" s="14" t="s">
        <v>32</v>
      </c>
      <c r="AX1141" s="14" t="s">
        <v>79</v>
      </c>
      <c r="AY1141" s="160" t="s">
        <v>133</v>
      </c>
    </row>
    <row r="1142" spans="2:65" s="1" customFormat="1" ht="24.2" customHeight="1" x14ac:dyDescent="0.2">
      <c r="B1142" s="33"/>
      <c r="C1142" s="173" t="s">
        <v>1183</v>
      </c>
      <c r="D1142" s="173" t="s">
        <v>265</v>
      </c>
      <c r="E1142" s="174" t="s">
        <v>1184</v>
      </c>
      <c r="F1142" s="175" t="s">
        <v>1185</v>
      </c>
      <c r="G1142" s="176" t="s">
        <v>152</v>
      </c>
      <c r="H1142" s="177">
        <v>6.58</v>
      </c>
      <c r="I1142" s="178"/>
      <c r="J1142" s="179">
        <f>ROUND(I1142*H1142,2)</f>
        <v>0</v>
      </c>
      <c r="K1142" s="175" t="s">
        <v>139</v>
      </c>
      <c r="L1142" s="180"/>
      <c r="M1142" s="181" t="s">
        <v>18</v>
      </c>
      <c r="N1142" s="182" t="s">
        <v>42</v>
      </c>
      <c r="P1142" s="137">
        <f>O1142*H1142</f>
        <v>0</v>
      </c>
      <c r="Q1142" s="137">
        <v>2.546E-2</v>
      </c>
      <c r="R1142" s="137">
        <f>Q1142*H1142</f>
        <v>0.1675268</v>
      </c>
      <c r="S1142" s="137">
        <v>0</v>
      </c>
      <c r="T1142" s="138">
        <f>S1142*H1142</f>
        <v>0</v>
      </c>
      <c r="AR1142" s="139" t="s">
        <v>446</v>
      </c>
      <c r="AT1142" s="139" t="s">
        <v>265</v>
      </c>
      <c r="AU1142" s="139" t="s">
        <v>81</v>
      </c>
      <c r="AY1142" s="18" t="s">
        <v>133</v>
      </c>
      <c r="BE1142" s="140">
        <f>IF(N1142="základní",J1142,0)</f>
        <v>0</v>
      </c>
      <c r="BF1142" s="140">
        <f>IF(N1142="snížená",J1142,0)</f>
        <v>0</v>
      </c>
      <c r="BG1142" s="140">
        <f>IF(N1142="zákl. přenesená",J1142,0)</f>
        <v>0</v>
      </c>
      <c r="BH1142" s="140">
        <f>IF(N1142="sníž. přenesená",J1142,0)</f>
        <v>0</v>
      </c>
      <c r="BI1142" s="140">
        <f>IF(N1142="nulová",J1142,0)</f>
        <v>0</v>
      </c>
      <c r="BJ1142" s="18" t="s">
        <v>79</v>
      </c>
      <c r="BK1142" s="140">
        <f>ROUND(I1142*H1142,2)</f>
        <v>0</v>
      </c>
      <c r="BL1142" s="18" t="s">
        <v>285</v>
      </c>
      <c r="BM1142" s="139" t="s">
        <v>1186</v>
      </c>
    </row>
    <row r="1143" spans="2:65" s="1" customFormat="1" ht="37.9" customHeight="1" x14ac:dyDescent="0.2">
      <c r="B1143" s="33"/>
      <c r="C1143" s="128" t="s">
        <v>1187</v>
      </c>
      <c r="D1143" s="128" t="s">
        <v>135</v>
      </c>
      <c r="E1143" s="129" t="s">
        <v>1188</v>
      </c>
      <c r="F1143" s="130" t="s">
        <v>1189</v>
      </c>
      <c r="G1143" s="131" t="s">
        <v>188</v>
      </c>
      <c r="H1143" s="132">
        <v>7</v>
      </c>
      <c r="I1143" s="133"/>
      <c r="J1143" s="134">
        <f>ROUND(I1143*H1143,2)</f>
        <v>0</v>
      </c>
      <c r="K1143" s="130" t="s">
        <v>139</v>
      </c>
      <c r="L1143" s="33"/>
      <c r="M1143" s="135" t="s">
        <v>18</v>
      </c>
      <c r="N1143" s="136" t="s">
        <v>42</v>
      </c>
      <c r="P1143" s="137">
        <f>O1143*H1143</f>
        <v>0</v>
      </c>
      <c r="Q1143" s="137">
        <v>0</v>
      </c>
      <c r="R1143" s="137">
        <f>Q1143*H1143</f>
        <v>0</v>
      </c>
      <c r="S1143" s="137">
        <v>0</v>
      </c>
      <c r="T1143" s="138">
        <f>S1143*H1143</f>
        <v>0</v>
      </c>
      <c r="AR1143" s="139" t="s">
        <v>285</v>
      </c>
      <c r="AT1143" s="139" t="s">
        <v>135</v>
      </c>
      <c r="AU1143" s="139" t="s">
        <v>81</v>
      </c>
      <c r="AY1143" s="18" t="s">
        <v>133</v>
      </c>
      <c r="BE1143" s="140">
        <f>IF(N1143="základní",J1143,0)</f>
        <v>0</v>
      </c>
      <c r="BF1143" s="140">
        <f>IF(N1143="snížená",J1143,0)</f>
        <v>0</v>
      </c>
      <c r="BG1143" s="140">
        <f>IF(N1143="zákl. přenesená",J1143,0)</f>
        <v>0</v>
      </c>
      <c r="BH1143" s="140">
        <f>IF(N1143="sníž. přenesená",J1143,0)</f>
        <v>0</v>
      </c>
      <c r="BI1143" s="140">
        <f>IF(N1143="nulová",J1143,0)</f>
        <v>0</v>
      </c>
      <c r="BJ1143" s="18" t="s">
        <v>79</v>
      </c>
      <c r="BK1143" s="140">
        <f>ROUND(I1143*H1143,2)</f>
        <v>0</v>
      </c>
      <c r="BL1143" s="18" t="s">
        <v>285</v>
      </c>
      <c r="BM1143" s="139" t="s">
        <v>1190</v>
      </c>
    </row>
    <row r="1144" spans="2:65" s="1" customFormat="1" ht="11.25" x14ac:dyDescent="0.2">
      <c r="B1144" s="33"/>
      <c r="D1144" s="141" t="s">
        <v>142</v>
      </c>
      <c r="F1144" s="142" t="s">
        <v>1191</v>
      </c>
      <c r="I1144" s="143"/>
      <c r="L1144" s="33"/>
      <c r="M1144" s="144"/>
      <c r="T1144" s="54"/>
      <c r="AT1144" s="18" t="s">
        <v>142</v>
      </c>
      <c r="AU1144" s="18" t="s">
        <v>81</v>
      </c>
    </row>
    <row r="1145" spans="2:65" s="12" customFormat="1" ht="11.25" x14ac:dyDescent="0.2">
      <c r="B1145" s="145"/>
      <c r="D1145" s="146" t="s">
        <v>144</v>
      </c>
      <c r="E1145" s="147" t="s">
        <v>18</v>
      </c>
      <c r="F1145" s="148" t="s">
        <v>1192</v>
      </c>
      <c r="H1145" s="147" t="s">
        <v>18</v>
      </c>
      <c r="I1145" s="149"/>
      <c r="L1145" s="145"/>
      <c r="M1145" s="150"/>
      <c r="T1145" s="151"/>
      <c r="AT1145" s="147" t="s">
        <v>144</v>
      </c>
      <c r="AU1145" s="147" t="s">
        <v>81</v>
      </c>
      <c r="AV1145" s="12" t="s">
        <v>79</v>
      </c>
      <c r="AW1145" s="12" t="s">
        <v>32</v>
      </c>
      <c r="AX1145" s="12" t="s">
        <v>71</v>
      </c>
      <c r="AY1145" s="147" t="s">
        <v>133</v>
      </c>
    </row>
    <row r="1146" spans="2:65" s="13" customFormat="1" ht="11.25" x14ac:dyDescent="0.2">
      <c r="B1146" s="152"/>
      <c r="D1146" s="146" t="s">
        <v>144</v>
      </c>
      <c r="E1146" s="153" t="s">
        <v>18</v>
      </c>
      <c r="F1146" s="154" t="s">
        <v>140</v>
      </c>
      <c r="H1146" s="155">
        <v>4</v>
      </c>
      <c r="I1146" s="156"/>
      <c r="L1146" s="152"/>
      <c r="M1146" s="157"/>
      <c r="T1146" s="158"/>
      <c r="AT1146" s="153" t="s">
        <v>144</v>
      </c>
      <c r="AU1146" s="153" t="s">
        <v>81</v>
      </c>
      <c r="AV1146" s="13" t="s">
        <v>81</v>
      </c>
      <c r="AW1146" s="13" t="s">
        <v>32</v>
      </c>
      <c r="AX1146" s="13" t="s">
        <v>71</v>
      </c>
      <c r="AY1146" s="153" t="s">
        <v>133</v>
      </c>
    </row>
    <row r="1147" spans="2:65" s="12" customFormat="1" ht="11.25" x14ac:dyDescent="0.2">
      <c r="B1147" s="145"/>
      <c r="D1147" s="146" t="s">
        <v>144</v>
      </c>
      <c r="E1147" s="147" t="s">
        <v>18</v>
      </c>
      <c r="F1147" s="148" t="s">
        <v>1193</v>
      </c>
      <c r="H1147" s="147" t="s">
        <v>18</v>
      </c>
      <c r="I1147" s="149"/>
      <c r="L1147" s="145"/>
      <c r="M1147" s="150"/>
      <c r="T1147" s="151"/>
      <c r="AT1147" s="147" t="s">
        <v>144</v>
      </c>
      <c r="AU1147" s="147" t="s">
        <v>81</v>
      </c>
      <c r="AV1147" s="12" t="s">
        <v>79</v>
      </c>
      <c r="AW1147" s="12" t="s">
        <v>32</v>
      </c>
      <c r="AX1147" s="12" t="s">
        <v>71</v>
      </c>
      <c r="AY1147" s="147" t="s">
        <v>133</v>
      </c>
    </row>
    <row r="1148" spans="2:65" s="13" customFormat="1" ht="11.25" x14ac:dyDescent="0.2">
      <c r="B1148" s="152"/>
      <c r="D1148" s="146" t="s">
        <v>144</v>
      </c>
      <c r="E1148" s="153" t="s">
        <v>18</v>
      </c>
      <c r="F1148" s="154" t="s">
        <v>81</v>
      </c>
      <c r="H1148" s="155">
        <v>2</v>
      </c>
      <c r="I1148" s="156"/>
      <c r="L1148" s="152"/>
      <c r="M1148" s="157"/>
      <c r="T1148" s="158"/>
      <c r="AT1148" s="153" t="s">
        <v>144</v>
      </c>
      <c r="AU1148" s="153" t="s">
        <v>81</v>
      </c>
      <c r="AV1148" s="13" t="s">
        <v>81</v>
      </c>
      <c r="AW1148" s="13" t="s">
        <v>32</v>
      </c>
      <c r="AX1148" s="13" t="s">
        <v>71</v>
      </c>
      <c r="AY1148" s="153" t="s">
        <v>133</v>
      </c>
    </row>
    <row r="1149" spans="2:65" s="12" customFormat="1" ht="11.25" x14ac:dyDescent="0.2">
      <c r="B1149" s="145"/>
      <c r="D1149" s="146" t="s">
        <v>144</v>
      </c>
      <c r="E1149" s="147" t="s">
        <v>18</v>
      </c>
      <c r="F1149" s="148" t="s">
        <v>264</v>
      </c>
      <c r="H1149" s="147" t="s">
        <v>18</v>
      </c>
      <c r="I1149" s="149"/>
      <c r="L1149" s="145"/>
      <c r="M1149" s="150"/>
      <c r="T1149" s="151"/>
      <c r="AT1149" s="147" t="s">
        <v>144</v>
      </c>
      <c r="AU1149" s="147" t="s">
        <v>81</v>
      </c>
      <c r="AV1149" s="12" t="s">
        <v>79</v>
      </c>
      <c r="AW1149" s="12" t="s">
        <v>32</v>
      </c>
      <c r="AX1149" s="12" t="s">
        <v>71</v>
      </c>
      <c r="AY1149" s="147" t="s">
        <v>133</v>
      </c>
    </row>
    <row r="1150" spans="2:65" s="13" customFormat="1" ht="11.25" x14ac:dyDescent="0.2">
      <c r="B1150" s="152"/>
      <c r="D1150" s="146" t="s">
        <v>144</v>
      </c>
      <c r="E1150" s="153" t="s">
        <v>18</v>
      </c>
      <c r="F1150" s="154" t="s">
        <v>79</v>
      </c>
      <c r="H1150" s="155">
        <v>1</v>
      </c>
      <c r="I1150" s="156"/>
      <c r="L1150" s="152"/>
      <c r="M1150" s="157"/>
      <c r="T1150" s="158"/>
      <c r="AT1150" s="153" t="s">
        <v>144</v>
      </c>
      <c r="AU1150" s="153" t="s">
        <v>81</v>
      </c>
      <c r="AV1150" s="13" t="s">
        <v>81</v>
      </c>
      <c r="AW1150" s="13" t="s">
        <v>32</v>
      </c>
      <c r="AX1150" s="13" t="s">
        <v>71</v>
      </c>
      <c r="AY1150" s="153" t="s">
        <v>133</v>
      </c>
    </row>
    <row r="1151" spans="2:65" s="14" customFormat="1" ht="11.25" x14ac:dyDescent="0.2">
      <c r="B1151" s="159"/>
      <c r="D1151" s="146" t="s">
        <v>144</v>
      </c>
      <c r="E1151" s="160" t="s">
        <v>18</v>
      </c>
      <c r="F1151" s="161" t="s">
        <v>147</v>
      </c>
      <c r="H1151" s="162">
        <v>7</v>
      </c>
      <c r="I1151" s="163"/>
      <c r="L1151" s="159"/>
      <c r="M1151" s="164"/>
      <c r="T1151" s="165"/>
      <c r="AT1151" s="160" t="s">
        <v>144</v>
      </c>
      <c r="AU1151" s="160" t="s">
        <v>81</v>
      </c>
      <c r="AV1151" s="14" t="s">
        <v>140</v>
      </c>
      <c r="AW1151" s="14" t="s">
        <v>32</v>
      </c>
      <c r="AX1151" s="14" t="s">
        <v>79</v>
      </c>
      <c r="AY1151" s="160" t="s">
        <v>133</v>
      </c>
    </row>
    <row r="1152" spans="2:65" s="1" customFormat="1" ht="24.2" customHeight="1" x14ac:dyDescent="0.2">
      <c r="B1152" s="33"/>
      <c r="C1152" s="173" t="s">
        <v>1194</v>
      </c>
      <c r="D1152" s="173" t="s">
        <v>265</v>
      </c>
      <c r="E1152" s="174" t="s">
        <v>1195</v>
      </c>
      <c r="F1152" s="175" t="s">
        <v>1196</v>
      </c>
      <c r="G1152" s="176" t="s">
        <v>188</v>
      </c>
      <c r="H1152" s="177">
        <v>4</v>
      </c>
      <c r="I1152" s="178"/>
      <c r="J1152" s="179">
        <f>ROUND(I1152*H1152,2)</f>
        <v>0</v>
      </c>
      <c r="K1152" s="175" t="s">
        <v>139</v>
      </c>
      <c r="L1152" s="180"/>
      <c r="M1152" s="181" t="s">
        <v>18</v>
      </c>
      <c r="N1152" s="182" t="s">
        <v>42</v>
      </c>
      <c r="P1152" s="137">
        <f>O1152*H1152</f>
        <v>0</v>
      </c>
      <c r="Q1152" s="137">
        <v>1.6E-2</v>
      </c>
      <c r="R1152" s="137">
        <f>Q1152*H1152</f>
        <v>6.4000000000000001E-2</v>
      </c>
      <c r="S1152" s="137">
        <v>0</v>
      </c>
      <c r="T1152" s="138">
        <f>S1152*H1152</f>
        <v>0</v>
      </c>
      <c r="AR1152" s="139" t="s">
        <v>446</v>
      </c>
      <c r="AT1152" s="139" t="s">
        <v>265</v>
      </c>
      <c r="AU1152" s="139" t="s">
        <v>81</v>
      </c>
      <c r="AY1152" s="18" t="s">
        <v>133</v>
      </c>
      <c r="BE1152" s="140">
        <f>IF(N1152="základní",J1152,0)</f>
        <v>0</v>
      </c>
      <c r="BF1152" s="140">
        <f>IF(N1152="snížená",J1152,0)</f>
        <v>0</v>
      </c>
      <c r="BG1152" s="140">
        <f>IF(N1152="zákl. přenesená",J1152,0)</f>
        <v>0</v>
      </c>
      <c r="BH1152" s="140">
        <f>IF(N1152="sníž. přenesená",J1152,0)</f>
        <v>0</v>
      </c>
      <c r="BI1152" s="140">
        <f>IF(N1152="nulová",J1152,0)</f>
        <v>0</v>
      </c>
      <c r="BJ1152" s="18" t="s">
        <v>79</v>
      </c>
      <c r="BK1152" s="140">
        <f>ROUND(I1152*H1152,2)</f>
        <v>0</v>
      </c>
      <c r="BL1152" s="18" t="s">
        <v>285</v>
      </c>
      <c r="BM1152" s="139" t="s">
        <v>1197</v>
      </c>
    </row>
    <row r="1153" spans="2:65" s="12" customFormat="1" ht="11.25" x14ac:dyDescent="0.2">
      <c r="B1153" s="145"/>
      <c r="D1153" s="146" t="s">
        <v>144</v>
      </c>
      <c r="E1153" s="147" t="s">
        <v>18</v>
      </c>
      <c r="F1153" s="148" t="s">
        <v>1192</v>
      </c>
      <c r="H1153" s="147" t="s">
        <v>18</v>
      </c>
      <c r="I1153" s="149"/>
      <c r="L1153" s="145"/>
      <c r="M1153" s="150"/>
      <c r="T1153" s="151"/>
      <c r="AT1153" s="147" t="s">
        <v>144</v>
      </c>
      <c r="AU1153" s="147" t="s">
        <v>81</v>
      </c>
      <c r="AV1153" s="12" t="s">
        <v>79</v>
      </c>
      <c r="AW1153" s="12" t="s">
        <v>32</v>
      </c>
      <c r="AX1153" s="12" t="s">
        <v>71</v>
      </c>
      <c r="AY1153" s="147" t="s">
        <v>133</v>
      </c>
    </row>
    <row r="1154" spans="2:65" s="13" customFormat="1" ht="11.25" x14ac:dyDescent="0.2">
      <c r="B1154" s="152"/>
      <c r="D1154" s="146" t="s">
        <v>144</v>
      </c>
      <c r="E1154" s="153" t="s">
        <v>18</v>
      </c>
      <c r="F1154" s="154" t="s">
        <v>140</v>
      </c>
      <c r="H1154" s="155">
        <v>4</v>
      </c>
      <c r="I1154" s="156"/>
      <c r="L1154" s="152"/>
      <c r="M1154" s="157"/>
      <c r="T1154" s="158"/>
      <c r="AT1154" s="153" t="s">
        <v>144</v>
      </c>
      <c r="AU1154" s="153" t="s">
        <v>81</v>
      </c>
      <c r="AV1154" s="13" t="s">
        <v>81</v>
      </c>
      <c r="AW1154" s="13" t="s">
        <v>32</v>
      </c>
      <c r="AX1154" s="13" t="s">
        <v>71</v>
      </c>
      <c r="AY1154" s="153" t="s">
        <v>133</v>
      </c>
    </row>
    <row r="1155" spans="2:65" s="14" customFormat="1" ht="11.25" x14ac:dyDescent="0.2">
      <c r="B1155" s="159"/>
      <c r="D1155" s="146" t="s">
        <v>144</v>
      </c>
      <c r="E1155" s="160" t="s">
        <v>18</v>
      </c>
      <c r="F1155" s="161" t="s">
        <v>147</v>
      </c>
      <c r="H1155" s="162">
        <v>4</v>
      </c>
      <c r="I1155" s="163"/>
      <c r="L1155" s="159"/>
      <c r="M1155" s="164"/>
      <c r="T1155" s="165"/>
      <c r="AT1155" s="160" t="s">
        <v>144</v>
      </c>
      <c r="AU1155" s="160" t="s">
        <v>81</v>
      </c>
      <c r="AV1155" s="14" t="s">
        <v>140</v>
      </c>
      <c r="AW1155" s="14" t="s">
        <v>32</v>
      </c>
      <c r="AX1155" s="14" t="s">
        <v>79</v>
      </c>
      <c r="AY1155" s="160" t="s">
        <v>133</v>
      </c>
    </row>
    <row r="1156" spans="2:65" s="1" customFormat="1" ht="24.2" customHeight="1" x14ac:dyDescent="0.2">
      <c r="B1156" s="33"/>
      <c r="C1156" s="173" t="s">
        <v>1198</v>
      </c>
      <c r="D1156" s="173" t="s">
        <v>265</v>
      </c>
      <c r="E1156" s="174" t="s">
        <v>1199</v>
      </c>
      <c r="F1156" s="175" t="s">
        <v>1200</v>
      </c>
      <c r="G1156" s="176" t="s">
        <v>188</v>
      </c>
      <c r="H1156" s="177">
        <v>2</v>
      </c>
      <c r="I1156" s="178"/>
      <c r="J1156" s="179">
        <f>ROUND(I1156*H1156,2)</f>
        <v>0</v>
      </c>
      <c r="K1156" s="175" t="s">
        <v>139</v>
      </c>
      <c r="L1156" s="180"/>
      <c r="M1156" s="181" t="s">
        <v>18</v>
      </c>
      <c r="N1156" s="182" t="s">
        <v>42</v>
      </c>
      <c r="P1156" s="137">
        <f>O1156*H1156</f>
        <v>0</v>
      </c>
      <c r="Q1156" s="137">
        <v>1.4500000000000001E-2</v>
      </c>
      <c r="R1156" s="137">
        <f>Q1156*H1156</f>
        <v>2.9000000000000001E-2</v>
      </c>
      <c r="S1156" s="137">
        <v>0</v>
      </c>
      <c r="T1156" s="138">
        <f>S1156*H1156</f>
        <v>0</v>
      </c>
      <c r="AR1156" s="139" t="s">
        <v>446</v>
      </c>
      <c r="AT1156" s="139" t="s">
        <v>265</v>
      </c>
      <c r="AU1156" s="139" t="s">
        <v>81</v>
      </c>
      <c r="AY1156" s="18" t="s">
        <v>133</v>
      </c>
      <c r="BE1156" s="140">
        <f>IF(N1156="základní",J1156,0)</f>
        <v>0</v>
      </c>
      <c r="BF1156" s="140">
        <f>IF(N1156="snížená",J1156,0)</f>
        <v>0</v>
      </c>
      <c r="BG1156" s="140">
        <f>IF(N1156="zákl. přenesená",J1156,0)</f>
        <v>0</v>
      </c>
      <c r="BH1156" s="140">
        <f>IF(N1156="sníž. přenesená",J1156,0)</f>
        <v>0</v>
      </c>
      <c r="BI1156" s="140">
        <f>IF(N1156="nulová",J1156,0)</f>
        <v>0</v>
      </c>
      <c r="BJ1156" s="18" t="s">
        <v>79</v>
      </c>
      <c r="BK1156" s="140">
        <f>ROUND(I1156*H1156,2)</f>
        <v>0</v>
      </c>
      <c r="BL1156" s="18" t="s">
        <v>285</v>
      </c>
      <c r="BM1156" s="139" t="s">
        <v>1201</v>
      </c>
    </row>
    <row r="1157" spans="2:65" s="12" customFormat="1" ht="11.25" x14ac:dyDescent="0.2">
      <c r="B1157" s="145"/>
      <c r="D1157" s="146" t="s">
        <v>144</v>
      </c>
      <c r="E1157" s="147" t="s">
        <v>18</v>
      </c>
      <c r="F1157" s="148" t="s">
        <v>1193</v>
      </c>
      <c r="H1157" s="147" t="s">
        <v>18</v>
      </c>
      <c r="I1157" s="149"/>
      <c r="L1157" s="145"/>
      <c r="M1157" s="150"/>
      <c r="T1157" s="151"/>
      <c r="AT1157" s="147" t="s">
        <v>144</v>
      </c>
      <c r="AU1157" s="147" t="s">
        <v>81</v>
      </c>
      <c r="AV1157" s="12" t="s">
        <v>79</v>
      </c>
      <c r="AW1157" s="12" t="s">
        <v>32</v>
      </c>
      <c r="AX1157" s="12" t="s">
        <v>71</v>
      </c>
      <c r="AY1157" s="147" t="s">
        <v>133</v>
      </c>
    </row>
    <row r="1158" spans="2:65" s="13" customFormat="1" ht="11.25" x14ac:dyDescent="0.2">
      <c r="B1158" s="152"/>
      <c r="D1158" s="146" t="s">
        <v>144</v>
      </c>
      <c r="E1158" s="153" t="s">
        <v>18</v>
      </c>
      <c r="F1158" s="154" t="s">
        <v>81</v>
      </c>
      <c r="H1158" s="155">
        <v>2</v>
      </c>
      <c r="I1158" s="156"/>
      <c r="L1158" s="152"/>
      <c r="M1158" s="157"/>
      <c r="T1158" s="158"/>
      <c r="AT1158" s="153" t="s">
        <v>144</v>
      </c>
      <c r="AU1158" s="153" t="s">
        <v>81</v>
      </c>
      <c r="AV1158" s="13" t="s">
        <v>81</v>
      </c>
      <c r="AW1158" s="13" t="s">
        <v>32</v>
      </c>
      <c r="AX1158" s="13" t="s">
        <v>71</v>
      </c>
      <c r="AY1158" s="153" t="s">
        <v>133</v>
      </c>
    </row>
    <row r="1159" spans="2:65" s="14" customFormat="1" ht="11.25" x14ac:dyDescent="0.2">
      <c r="B1159" s="159"/>
      <c r="D1159" s="146" t="s">
        <v>144</v>
      </c>
      <c r="E1159" s="160" t="s">
        <v>18</v>
      </c>
      <c r="F1159" s="161" t="s">
        <v>147</v>
      </c>
      <c r="H1159" s="162">
        <v>2</v>
      </c>
      <c r="I1159" s="163"/>
      <c r="L1159" s="159"/>
      <c r="M1159" s="164"/>
      <c r="T1159" s="165"/>
      <c r="AT1159" s="160" t="s">
        <v>144</v>
      </c>
      <c r="AU1159" s="160" t="s">
        <v>81</v>
      </c>
      <c r="AV1159" s="14" t="s">
        <v>140</v>
      </c>
      <c r="AW1159" s="14" t="s">
        <v>32</v>
      </c>
      <c r="AX1159" s="14" t="s">
        <v>79</v>
      </c>
      <c r="AY1159" s="160" t="s">
        <v>133</v>
      </c>
    </row>
    <row r="1160" spans="2:65" s="1" customFormat="1" ht="24.2" customHeight="1" x14ac:dyDescent="0.2">
      <c r="B1160" s="33"/>
      <c r="C1160" s="173" t="s">
        <v>1202</v>
      </c>
      <c r="D1160" s="173" t="s">
        <v>265</v>
      </c>
      <c r="E1160" s="174" t="s">
        <v>1203</v>
      </c>
      <c r="F1160" s="175" t="s">
        <v>1204</v>
      </c>
      <c r="G1160" s="176" t="s">
        <v>188</v>
      </c>
      <c r="H1160" s="177">
        <v>1</v>
      </c>
      <c r="I1160" s="178"/>
      <c r="J1160" s="179">
        <f>ROUND(I1160*H1160,2)</f>
        <v>0</v>
      </c>
      <c r="K1160" s="175" t="s">
        <v>139</v>
      </c>
      <c r="L1160" s="180"/>
      <c r="M1160" s="181" t="s">
        <v>18</v>
      </c>
      <c r="N1160" s="182" t="s">
        <v>42</v>
      </c>
      <c r="P1160" s="137">
        <f>O1160*H1160</f>
        <v>0</v>
      </c>
      <c r="Q1160" s="137">
        <v>2.1999999999999999E-2</v>
      </c>
      <c r="R1160" s="137">
        <f>Q1160*H1160</f>
        <v>2.1999999999999999E-2</v>
      </c>
      <c r="S1160" s="137">
        <v>0</v>
      </c>
      <c r="T1160" s="138">
        <f>S1160*H1160</f>
        <v>0</v>
      </c>
      <c r="AR1160" s="139" t="s">
        <v>446</v>
      </c>
      <c r="AT1160" s="139" t="s">
        <v>265</v>
      </c>
      <c r="AU1160" s="139" t="s">
        <v>81</v>
      </c>
      <c r="AY1160" s="18" t="s">
        <v>133</v>
      </c>
      <c r="BE1160" s="140">
        <f>IF(N1160="základní",J1160,0)</f>
        <v>0</v>
      </c>
      <c r="BF1160" s="140">
        <f>IF(N1160="snížená",J1160,0)</f>
        <v>0</v>
      </c>
      <c r="BG1160" s="140">
        <f>IF(N1160="zákl. přenesená",J1160,0)</f>
        <v>0</v>
      </c>
      <c r="BH1160" s="140">
        <f>IF(N1160="sníž. přenesená",J1160,0)</f>
        <v>0</v>
      </c>
      <c r="BI1160" s="140">
        <f>IF(N1160="nulová",J1160,0)</f>
        <v>0</v>
      </c>
      <c r="BJ1160" s="18" t="s">
        <v>79</v>
      </c>
      <c r="BK1160" s="140">
        <f>ROUND(I1160*H1160,2)</f>
        <v>0</v>
      </c>
      <c r="BL1160" s="18" t="s">
        <v>285</v>
      </c>
      <c r="BM1160" s="139" t="s">
        <v>1205</v>
      </c>
    </row>
    <row r="1161" spans="2:65" s="12" customFormat="1" ht="11.25" x14ac:dyDescent="0.2">
      <c r="B1161" s="145"/>
      <c r="D1161" s="146" t="s">
        <v>144</v>
      </c>
      <c r="E1161" s="147" t="s">
        <v>18</v>
      </c>
      <c r="F1161" s="148" t="s">
        <v>264</v>
      </c>
      <c r="H1161" s="147" t="s">
        <v>18</v>
      </c>
      <c r="I1161" s="149"/>
      <c r="L1161" s="145"/>
      <c r="M1161" s="150"/>
      <c r="T1161" s="151"/>
      <c r="AT1161" s="147" t="s">
        <v>144</v>
      </c>
      <c r="AU1161" s="147" t="s">
        <v>81</v>
      </c>
      <c r="AV1161" s="12" t="s">
        <v>79</v>
      </c>
      <c r="AW1161" s="12" t="s">
        <v>32</v>
      </c>
      <c r="AX1161" s="12" t="s">
        <v>71</v>
      </c>
      <c r="AY1161" s="147" t="s">
        <v>133</v>
      </c>
    </row>
    <row r="1162" spans="2:65" s="13" customFormat="1" ht="11.25" x14ac:dyDescent="0.2">
      <c r="B1162" s="152"/>
      <c r="D1162" s="146" t="s">
        <v>144</v>
      </c>
      <c r="E1162" s="153" t="s">
        <v>18</v>
      </c>
      <c r="F1162" s="154" t="s">
        <v>79</v>
      </c>
      <c r="H1162" s="155">
        <v>1</v>
      </c>
      <c r="I1162" s="156"/>
      <c r="L1162" s="152"/>
      <c r="M1162" s="157"/>
      <c r="T1162" s="158"/>
      <c r="AT1162" s="153" t="s">
        <v>144</v>
      </c>
      <c r="AU1162" s="153" t="s">
        <v>81</v>
      </c>
      <c r="AV1162" s="13" t="s">
        <v>81</v>
      </c>
      <c r="AW1162" s="13" t="s">
        <v>32</v>
      </c>
      <c r="AX1162" s="13" t="s">
        <v>71</v>
      </c>
      <c r="AY1162" s="153" t="s">
        <v>133</v>
      </c>
    </row>
    <row r="1163" spans="2:65" s="14" customFormat="1" ht="11.25" x14ac:dyDescent="0.2">
      <c r="B1163" s="159"/>
      <c r="D1163" s="146" t="s">
        <v>144</v>
      </c>
      <c r="E1163" s="160" t="s">
        <v>18</v>
      </c>
      <c r="F1163" s="161" t="s">
        <v>147</v>
      </c>
      <c r="H1163" s="162">
        <v>1</v>
      </c>
      <c r="I1163" s="163"/>
      <c r="L1163" s="159"/>
      <c r="M1163" s="164"/>
      <c r="T1163" s="165"/>
      <c r="AT1163" s="160" t="s">
        <v>144</v>
      </c>
      <c r="AU1163" s="160" t="s">
        <v>81</v>
      </c>
      <c r="AV1163" s="14" t="s">
        <v>140</v>
      </c>
      <c r="AW1163" s="14" t="s">
        <v>32</v>
      </c>
      <c r="AX1163" s="14" t="s">
        <v>79</v>
      </c>
      <c r="AY1163" s="160" t="s">
        <v>133</v>
      </c>
    </row>
    <row r="1164" spans="2:65" s="1" customFormat="1" ht="37.9" customHeight="1" x14ac:dyDescent="0.2">
      <c r="B1164" s="33"/>
      <c r="C1164" s="128" t="s">
        <v>1206</v>
      </c>
      <c r="D1164" s="128" t="s">
        <v>135</v>
      </c>
      <c r="E1164" s="129" t="s">
        <v>1207</v>
      </c>
      <c r="F1164" s="130" t="s">
        <v>1208</v>
      </c>
      <c r="G1164" s="131" t="s">
        <v>188</v>
      </c>
      <c r="H1164" s="132">
        <v>31</v>
      </c>
      <c r="I1164" s="133"/>
      <c r="J1164" s="134">
        <f>ROUND(I1164*H1164,2)</f>
        <v>0</v>
      </c>
      <c r="K1164" s="130" t="s">
        <v>139</v>
      </c>
      <c r="L1164" s="33"/>
      <c r="M1164" s="135" t="s">
        <v>18</v>
      </c>
      <c r="N1164" s="136" t="s">
        <v>42</v>
      </c>
      <c r="P1164" s="137">
        <f>O1164*H1164</f>
        <v>0</v>
      </c>
      <c r="Q1164" s="137">
        <v>0</v>
      </c>
      <c r="R1164" s="137">
        <f>Q1164*H1164</f>
        <v>0</v>
      </c>
      <c r="S1164" s="137">
        <v>0</v>
      </c>
      <c r="T1164" s="138">
        <f>S1164*H1164</f>
        <v>0</v>
      </c>
      <c r="AR1164" s="139" t="s">
        <v>285</v>
      </c>
      <c r="AT1164" s="139" t="s">
        <v>135</v>
      </c>
      <c r="AU1164" s="139" t="s">
        <v>81</v>
      </c>
      <c r="AY1164" s="18" t="s">
        <v>133</v>
      </c>
      <c r="BE1164" s="140">
        <f>IF(N1164="základní",J1164,0)</f>
        <v>0</v>
      </c>
      <c r="BF1164" s="140">
        <f>IF(N1164="snížená",J1164,0)</f>
        <v>0</v>
      </c>
      <c r="BG1164" s="140">
        <f>IF(N1164="zákl. přenesená",J1164,0)</f>
        <v>0</v>
      </c>
      <c r="BH1164" s="140">
        <f>IF(N1164="sníž. přenesená",J1164,0)</f>
        <v>0</v>
      </c>
      <c r="BI1164" s="140">
        <f>IF(N1164="nulová",J1164,0)</f>
        <v>0</v>
      </c>
      <c r="BJ1164" s="18" t="s">
        <v>79</v>
      </c>
      <c r="BK1164" s="140">
        <f>ROUND(I1164*H1164,2)</f>
        <v>0</v>
      </c>
      <c r="BL1164" s="18" t="s">
        <v>285</v>
      </c>
      <c r="BM1164" s="139" t="s">
        <v>1209</v>
      </c>
    </row>
    <row r="1165" spans="2:65" s="1" customFormat="1" ht="11.25" x14ac:dyDescent="0.2">
      <c r="B1165" s="33"/>
      <c r="D1165" s="141" t="s">
        <v>142</v>
      </c>
      <c r="F1165" s="142" t="s">
        <v>1210</v>
      </c>
      <c r="I1165" s="143"/>
      <c r="L1165" s="33"/>
      <c r="M1165" s="144"/>
      <c r="T1165" s="54"/>
      <c r="AT1165" s="18" t="s">
        <v>142</v>
      </c>
      <c r="AU1165" s="18" t="s">
        <v>81</v>
      </c>
    </row>
    <row r="1166" spans="2:65" s="12" customFormat="1" ht="11.25" x14ac:dyDescent="0.2">
      <c r="B1166" s="145"/>
      <c r="D1166" s="146" t="s">
        <v>144</v>
      </c>
      <c r="E1166" s="147" t="s">
        <v>18</v>
      </c>
      <c r="F1166" s="148" t="s">
        <v>987</v>
      </c>
      <c r="H1166" s="147" t="s">
        <v>18</v>
      </c>
      <c r="I1166" s="149"/>
      <c r="L1166" s="145"/>
      <c r="M1166" s="150"/>
      <c r="T1166" s="151"/>
      <c r="AT1166" s="147" t="s">
        <v>144</v>
      </c>
      <c r="AU1166" s="147" t="s">
        <v>81</v>
      </c>
      <c r="AV1166" s="12" t="s">
        <v>79</v>
      </c>
      <c r="AW1166" s="12" t="s">
        <v>32</v>
      </c>
      <c r="AX1166" s="12" t="s">
        <v>71</v>
      </c>
      <c r="AY1166" s="147" t="s">
        <v>133</v>
      </c>
    </row>
    <row r="1167" spans="2:65" s="13" customFormat="1" ht="11.25" x14ac:dyDescent="0.2">
      <c r="B1167" s="152"/>
      <c r="D1167" s="146" t="s">
        <v>144</v>
      </c>
      <c r="E1167" s="153" t="s">
        <v>18</v>
      </c>
      <c r="F1167" s="154" t="s">
        <v>206</v>
      </c>
      <c r="H1167" s="155">
        <v>7</v>
      </c>
      <c r="I1167" s="156"/>
      <c r="L1167" s="152"/>
      <c r="M1167" s="157"/>
      <c r="T1167" s="158"/>
      <c r="AT1167" s="153" t="s">
        <v>144</v>
      </c>
      <c r="AU1167" s="153" t="s">
        <v>81</v>
      </c>
      <c r="AV1167" s="13" t="s">
        <v>81</v>
      </c>
      <c r="AW1167" s="13" t="s">
        <v>32</v>
      </c>
      <c r="AX1167" s="13" t="s">
        <v>71</v>
      </c>
      <c r="AY1167" s="153" t="s">
        <v>133</v>
      </c>
    </row>
    <row r="1168" spans="2:65" s="12" customFormat="1" ht="11.25" x14ac:dyDescent="0.2">
      <c r="B1168" s="145"/>
      <c r="D1168" s="146" t="s">
        <v>144</v>
      </c>
      <c r="E1168" s="147" t="s">
        <v>18</v>
      </c>
      <c r="F1168" s="148" t="s">
        <v>236</v>
      </c>
      <c r="H1168" s="147" t="s">
        <v>18</v>
      </c>
      <c r="I1168" s="149"/>
      <c r="L1168" s="145"/>
      <c r="M1168" s="150"/>
      <c r="T1168" s="151"/>
      <c r="AT1168" s="147" t="s">
        <v>144</v>
      </c>
      <c r="AU1168" s="147" t="s">
        <v>81</v>
      </c>
      <c r="AV1168" s="12" t="s">
        <v>79</v>
      </c>
      <c r="AW1168" s="12" t="s">
        <v>32</v>
      </c>
      <c r="AX1168" s="12" t="s">
        <v>71</v>
      </c>
      <c r="AY1168" s="147" t="s">
        <v>133</v>
      </c>
    </row>
    <row r="1169" spans="2:65" s="13" customFormat="1" ht="11.25" x14ac:dyDescent="0.2">
      <c r="B1169" s="152"/>
      <c r="D1169" s="146" t="s">
        <v>144</v>
      </c>
      <c r="E1169" s="153" t="s">
        <v>18</v>
      </c>
      <c r="F1169" s="154" t="s">
        <v>175</v>
      </c>
      <c r="H1169" s="155">
        <v>10</v>
      </c>
      <c r="I1169" s="156"/>
      <c r="L1169" s="152"/>
      <c r="M1169" s="157"/>
      <c r="T1169" s="158"/>
      <c r="AT1169" s="153" t="s">
        <v>144</v>
      </c>
      <c r="AU1169" s="153" t="s">
        <v>81</v>
      </c>
      <c r="AV1169" s="13" t="s">
        <v>81</v>
      </c>
      <c r="AW1169" s="13" t="s">
        <v>32</v>
      </c>
      <c r="AX1169" s="13" t="s">
        <v>71</v>
      </c>
      <c r="AY1169" s="153" t="s">
        <v>133</v>
      </c>
    </row>
    <row r="1170" spans="2:65" s="12" customFormat="1" ht="11.25" x14ac:dyDescent="0.2">
      <c r="B1170" s="145"/>
      <c r="D1170" s="146" t="s">
        <v>144</v>
      </c>
      <c r="E1170" s="147" t="s">
        <v>18</v>
      </c>
      <c r="F1170" s="148" t="s">
        <v>1211</v>
      </c>
      <c r="H1170" s="147" t="s">
        <v>18</v>
      </c>
      <c r="I1170" s="149"/>
      <c r="L1170" s="145"/>
      <c r="M1170" s="150"/>
      <c r="T1170" s="151"/>
      <c r="AT1170" s="147" t="s">
        <v>144</v>
      </c>
      <c r="AU1170" s="147" t="s">
        <v>81</v>
      </c>
      <c r="AV1170" s="12" t="s">
        <v>79</v>
      </c>
      <c r="AW1170" s="12" t="s">
        <v>32</v>
      </c>
      <c r="AX1170" s="12" t="s">
        <v>71</v>
      </c>
      <c r="AY1170" s="147" t="s">
        <v>133</v>
      </c>
    </row>
    <row r="1171" spans="2:65" s="13" customFormat="1" ht="11.25" x14ac:dyDescent="0.2">
      <c r="B1171" s="152"/>
      <c r="D1171" s="146" t="s">
        <v>144</v>
      </c>
      <c r="E1171" s="153" t="s">
        <v>18</v>
      </c>
      <c r="F1171" s="154" t="s">
        <v>177</v>
      </c>
      <c r="H1171" s="155">
        <v>8</v>
      </c>
      <c r="I1171" s="156"/>
      <c r="L1171" s="152"/>
      <c r="M1171" s="157"/>
      <c r="T1171" s="158"/>
      <c r="AT1171" s="153" t="s">
        <v>144</v>
      </c>
      <c r="AU1171" s="153" t="s">
        <v>81</v>
      </c>
      <c r="AV1171" s="13" t="s">
        <v>81</v>
      </c>
      <c r="AW1171" s="13" t="s">
        <v>32</v>
      </c>
      <c r="AX1171" s="13" t="s">
        <v>71</v>
      </c>
      <c r="AY1171" s="153" t="s">
        <v>133</v>
      </c>
    </row>
    <row r="1172" spans="2:65" s="12" customFormat="1" ht="11.25" x14ac:dyDescent="0.2">
      <c r="B1172" s="145"/>
      <c r="D1172" s="146" t="s">
        <v>144</v>
      </c>
      <c r="E1172" s="147" t="s">
        <v>18</v>
      </c>
      <c r="F1172" s="148" t="s">
        <v>1212</v>
      </c>
      <c r="H1172" s="147" t="s">
        <v>18</v>
      </c>
      <c r="I1172" s="149"/>
      <c r="L1172" s="145"/>
      <c r="M1172" s="150"/>
      <c r="T1172" s="151"/>
      <c r="AT1172" s="147" t="s">
        <v>144</v>
      </c>
      <c r="AU1172" s="147" t="s">
        <v>81</v>
      </c>
      <c r="AV1172" s="12" t="s">
        <v>79</v>
      </c>
      <c r="AW1172" s="12" t="s">
        <v>32</v>
      </c>
      <c r="AX1172" s="12" t="s">
        <v>71</v>
      </c>
      <c r="AY1172" s="147" t="s">
        <v>133</v>
      </c>
    </row>
    <row r="1173" spans="2:65" s="13" customFormat="1" ht="11.25" x14ac:dyDescent="0.2">
      <c r="B1173" s="152"/>
      <c r="D1173" s="146" t="s">
        <v>144</v>
      </c>
      <c r="E1173" s="153" t="s">
        <v>18</v>
      </c>
      <c r="F1173" s="154" t="s">
        <v>81</v>
      </c>
      <c r="H1173" s="155">
        <v>2</v>
      </c>
      <c r="I1173" s="156"/>
      <c r="L1173" s="152"/>
      <c r="M1173" s="157"/>
      <c r="T1173" s="158"/>
      <c r="AT1173" s="153" t="s">
        <v>144</v>
      </c>
      <c r="AU1173" s="153" t="s">
        <v>81</v>
      </c>
      <c r="AV1173" s="13" t="s">
        <v>81</v>
      </c>
      <c r="AW1173" s="13" t="s">
        <v>32</v>
      </c>
      <c r="AX1173" s="13" t="s">
        <v>71</v>
      </c>
      <c r="AY1173" s="153" t="s">
        <v>133</v>
      </c>
    </row>
    <row r="1174" spans="2:65" s="12" customFormat="1" ht="11.25" x14ac:dyDescent="0.2">
      <c r="B1174" s="145"/>
      <c r="D1174" s="146" t="s">
        <v>144</v>
      </c>
      <c r="E1174" s="147" t="s">
        <v>18</v>
      </c>
      <c r="F1174" s="148" t="s">
        <v>1213</v>
      </c>
      <c r="H1174" s="147" t="s">
        <v>18</v>
      </c>
      <c r="I1174" s="149"/>
      <c r="L1174" s="145"/>
      <c r="M1174" s="150"/>
      <c r="T1174" s="151"/>
      <c r="AT1174" s="147" t="s">
        <v>144</v>
      </c>
      <c r="AU1174" s="147" t="s">
        <v>81</v>
      </c>
      <c r="AV1174" s="12" t="s">
        <v>79</v>
      </c>
      <c r="AW1174" s="12" t="s">
        <v>32</v>
      </c>
      <c r="AX1174" s="12" t="s">
        <v>71</v>
      </c>
      <c r="AY1174" s="147" t="s">
        <v>133</v>
      </c>
    </row>
    <row r="1175" spans="2:65" s="13" customFormat="1" ht="11.25" x14ac:dyDescent="0.2">
      <c r="B1175" s="152"/>
      <c r="D1175" s="146" t="s">
        <v>144</v>
      </c>
      <c r="E1175" s="153" t="s">
        <v>18</v>
      </c>
      <c r="F1175" s="154" t="s">
        <v>81</v>
      </c>
      <c r="H1175" s="155">
        <v>2</v>
      </c>
      <c r="I1175" s="156"/>
      <c r="L1175" s="152"/>
      <c r="M1175" s="157"/>
      <c r="T1175" s="158"/>
      <c r="AT1175" s="153" t="s">
        <v>144</v>
      </c>
      <c r="AU1175" s="153" t="s">
        <v>81</v>
      </c>
      <c r="AV1175" s="13" t="s">
        <v>81</v>
      </c>
      <c r="AW1175" s="13" t="s">
        <v>32</v>
      </c>
      <c r="AX1175" s="13" t="s">
        <v>71</v>
      </c>
      <c r="AY1175" s="153" t="s">
        <v>133</v>
      </c>
    </row>
    <row r="1176" spans="2:65" s="12" customFormat="1" ht="11.25" x14ac:dyDescent="0.2">
      <c r="B1176" s="145"/>
      <c r="D1176" s="146" t="s">
        <v>144</v>
      </c>
      <c r="E1176" s="147" t="s">
        <v>18</v>
      </c>
      <c r="F1176" s="148" t="s">
        <v>274</v>
      </c>
      <c r="H1176" s="147" t="s">
        <v>18</v>
      </c>
      <c r="I1176" s="149"/>
      <c r="L1176" s="145"/>
      <c r="M1176" s="150"/>
      <c r="T1176" s="151"/>
      <c r="AT1176" s="147" t="s">
        <v>144</v>
      </c>
      <c r="AU1176" s="147" t="s">
        <v>81</v>
      </c>
      <c r="AV1176" s="12" t="s">
        <v>79</v>
      </c>
      <c r="AW1176" s="12" t="s">
        <v>32</v>
      </c>
      <c r="AX1176" s="12" t="s">
        <v>71</v>
      </c>
      <c r="AY1176" s="147" t="s">
        <v>133</v>
      </c>
    </row>
    <row r="1177" spans="2:65" s="13" customFormat="1" ht="11.25" x14ac:dyDescent="0.2">
      <c r="B1177" s="152"/>
      <c r="D1177" s="146" t="s">
        <v>144</v>
      </c>
      <c r="E1177" s="153" t="s">
        <v>18</v>
      </c>
      <c r="F1177" s="154" t="s">
        <v>81</v>
      </c>
      <c r="H1177" s="155">
        <v>2</v>
      </c>
      <c r="I1177" s="156"/>
      <c r="L1177" s="152"/>
      <c r="M1177" s="157"/>
      <c r="T1177" s="158"/>
      <c r="AT1177" s="153" t="s">
        <v>144</v>
      </c>
      <c r="AU1177" s="153" t="s">
        <v>81</v>
      </c>
      <c r="AV1177" s="13" t="s">
        <v>81</v>
      </c>
      <c r="AW1177" s="13" t="s">
        <v>32</v>
      </c>
      <c r="AX1177" s="13" t="s">
        <v>71</v>
      </c>
      <c r="AY1177" s="153" t="s">
        <v>133</v>
      </c>
    </row>
    <row r="1178" spans="2:65" s="14" customFormat="1" ht="11.25" x14ac:dyDescent="0.2">
      <c r="B1178" s="159"/>
      <c r="D1178" s="146" t="s">
        <v>144</v>
      </c>
      <c r="E1178" s="160" t="s">
        <v>18</v>
      </c>
      <c r="F1178" s="161" t="s">
        <v>147</v>
      </c>
      <c r="H1178" s="162">
        <v>31</v>
      </c>
      <c r="I1178" s="163"/>
      <c r="L1178" s="159"/>
      <c r="M1178" s="164"/>
      <c r="T1178" s="165"/>
      <c r="AT1178" s="160" t="s">
        <v>144</v>
      </c>
      <c r="AU1178" s="160" t="s">
        <v>81</v>
      </c>
      <c r="AV1178" s="14" t="s">
        <v>140</v>
      </c>
      <c r="AW1178" s="14" t="s">
        <v>32</v>
      </c>
      <c r="AX1178" s="14" t="s">
        <v>79</v>
      </c>
      <c r="AY1178" s="160" t="s">
        <v>133</v>
      </c>
    </row>
    <row r="1179" spans="2:65" s="1" customFormat="1" ht="33" customHeight="1" x14ac:dyDescent="0.2">
      <c r="B1179" s="33"/>
      <c r="C1179" s="173" t="s">
        <v>1214</v>
      </c>
      <c r="D1179" s="173" t="s">
        <v>265</v>
      </c>
      <c r="E1179" s="174" t="s">
        <v>1215</v>
      </c>
      <c r="F1179" s="175" t="s">
        <v>1216</v>
      </c>
      <c r="G1179" s="176" t="s">
        <v>188</v>
      </c>
      <c r="H1179" s="177">
        <v>8</v>
      </c>
      <c r="I1179" s="178"/>
      <c r="J1179" s="179">
        <f>ROUND(I1179*H1179,2)</f>
        <v>0</v>
      </c>
      <c r="K1179" s="175" t="s">
        <v>139</v>
      </c>
      <c r="L1179" s="180"/>
      <c r="M1179" s="181" t="s">
        <v>18</v>
      </c>
      <c r="N1179" s="182" t="s">
        <v>42</v>
      </c>
      <c r="P1179" s="137">
        <f>O1179*H1179</f>
        <v>0</v>
      </c>
      <c r="Q1179" s="137">
        <v>3.7999999999999999E-2</v>
      </c>
      <c r="R1179" s="137">
        <f>Q1179*H1179</f>
        <v>0.30399999999999999</v>
      </c>
      <c r="S1179" s="137">
        <v>0</v>
      </c>
      <c r="T1179" s="138">
        <f>S1179*H1179</f>
        <v>0</v>
      </c>
      <c r="AR1179" s="139" t="s">
        <v>446</v>
      </c>
      <c r="AT1179" s="139" t="s">
        <v>265</v>
      </c>
      <c r="AU1179" s="139" t="s">
        <v>81</v>
      </c>
      <c r="AY1179" s="18" t="s">
        <v>133</v>
      </c>
      <c r="BE1179" s="140">
        <f>IF(N1179="základní",J1179,0)</f>
        <v>0</v>
      </c>
      <c r="BF1179" s="140">
        <f>IF(N1179="snížená",J1179,0)</f>
        <v>0</v>
      </c>
      <c r="BG1179" s="140">
        <f>IF(N1179="zákl. přenesená",J1179,0)</f>
        <v>0</v>
      </c>
      <c r="BH1179" s="140">
        <f>IF(N1179="sníž. přenesená",J1179,0)</f>
        <v>0</v>
      </c>
      <c r="BI1179" s="140">
        <f>IF(N1179="nulová",J1179,0)</f>
        <v>0</v>
      </c>
      <c r="BJ1179" s="18" t="s">
        <v>79</v>
      </c>
      <c r="BK1179" s="140">
        <f>ROUND(I1179*H1179,2)</f>
        <v>0</v>
      </c>
      <c r="BL1179" s="18" t="s">
        <v>285</v>
      </c>
      <c r="BM1179" s="139" t="s">
        <v>1217</v>
      </c>
    </row>
    <row r="1180" spans="2:65" s="12" customFormat="1" ht="11.25" x14ac:dyDescent="0.2">
      <c r="B1180" s="145"/>
      <c r="D1180" s="146" t="s">
        <v>144</v>
      </c>
      <c r="E1180" s="147" t="s">
        <v>18</v>
      </c>
      <c r="F1180" s="148" t="s">
        <v>1211</v>
      </c>
      <c r="H1180" s="147" t="s">
        <v>18</v>
      </c>
      <c r="I1180" s="149"/>
      <c r="L1180" s="145"/>
      <c r="M1180" s="150"/>
      <c r="T1180" s="151"/>
      <c r="AT1180" s="147" t="s">
        <v>144</v>
      </c>
      <c r="AU1180" s="147" t="s">
        <v>81</v>
      </c>
      <c r="AV1180" s="12" t="s">
        <v>79</v>
      </c>
      <c r="AW1180" s="12" t="s">
        <v>32</v>
      </c>
      <c r="AX1180" s="12" t="s">
        <v>71</v>
      </c>
      <c r="AY1180" s="147" t="s">
        <v>133</v>
      </c>
    </row>
    <row r="1181" spans="2:65" s="13" customFormat="1" ht="11.25" x14ac:dyDescent="0.2">
      <c r="B1181" s="152"/>
      <c r="D1181" s="146" t="s">
        <v>144</v>
      </c>
      <c r="E1181" s="153" t="s">
        <v>18</v>
      </c>
      <c r="F1181" s="154" t="s">
        <v>177</v>
      </c>
      <c r="H1181" s="155">
        <v>8</v>
      </c>
      <c r="I1181" s="156"/>
      <c r="L1181" s="152"/>
      <c r="M1181" s="157"/>
      <c r="T1181" s="158"/>
      <c r="AT1181" s="153" t="s">
        <v>144</v>
      </c>
      <c r="AU1181" s="153" t="s">
        <v>81</v>
      </c>
      <c r="AV1181" s="13" t="s">
        <v>81</v>
      </c>
      <c r="AW1181" s="13" t="s">
        <v>32</v>
      </c>
      <c r="AX1181" s="13" t="s">
        <v>71</v>
      </c>
      <c r="AY1181" s="153" t="s">
        <v>133</v>
      </c>
    </row>
    <row r="1182" spans="2:65" s="14" customFormat="1" ht="11.25" x14ac:dyDescent="0.2">
      <c r="B1182" s="159"/>
      <c r="D1182" s="146" t="s">
        <v>144</v>
      </c>
      <c r="E1182" s="160" t="s">
        <v>18</v>
      </c>
      <c r="F1182" s="161" t="s">
        <v>147</v>
      </c>
      <c r="H1182" s="162">
        <v>8</v>
      </c>
      <c r="I1182" s="163"/>
      <c r="L1182" s="159"/>
      <c r="M1182" s="164"/>
      <c r="T1182" s="165"/>
      <c r="AT1182" s="160" t="s">
        <v>144</v>
      </c>
      <c r="AU1182" s="160" t="s">
        <v>81</v>
      </c>
      <c r="AV1182" s="14" t="s">
        <v>140</v>
      </c>
      <c r="AW1182" s="14" t="s">
        <v>32</v>
      </c>
      <c r="AX1182" s="14" t="s">
        <v>79</v>
      </c>
      <c r="AY1182" s="160" t="s">
        <v>133</v>
      </c>
    </row>
    <row r="1183" spans="2:65" s="1" customFormat="1" ht="33" customHeight="1" x14ac:dyDescent="0.2">
      <c r="B1183" s="33"/>
      <c r="C1183" s="173" t="s">
        <v>1218</v>
      </c>
      <c r="D1183" s="173" t="s">
        <v>265</v>
      </c>
      <c r="E1183" s="174" t="s">
        <v>1219</v>
      </c>
      <c r="F1183" s="175" t="s">
        <v>1220</v>
      </c>
      <c r="G1183" s="176" t="s">
        <v>188</v>
      </c>
      <c r="H1183" s="177">
        <v>2</v>
      </c>
      <c r="I1183" s="178"/>
      <c r="J1183" s="179">
        <f>ROUND(I1183*H1183,2)</f>
        <v>0</v>
      </c>
      <c r="K1183" s="175" t="s">
        <v>139</v>
      </c>
      <c r="L1183" s="180"/>
      <c r="M1183" s="181" t="s">
        <v>18</v>
      </c>
      <c r="N1183" s="182" t="s">
        <v>42</v>
      </c>
      <c r="P1183" s="137">
        <f>O1183*H1183</f>
        <v>0</v>
      </c>
      <c r="Q1183" s="137">
        <v>1.7500000000000002E-2</v>
      </c>
      <c r="R1183" s="137">
        <f>Q1183*H1183</f>
        <v>3.5000000000000003E-2</v>
      </c>
      <c r="S1183" s="137">
        <v>0</v>
      </c>
      <c r="T1183" s="138">
        <f>S1183*H1183</f>
        <v>0</v>
      </c>
      <c r="AR1183" s="139" t="s">
        <v>446</v>
      </c>
      <c r="AT1183" s="139" t="s">
        <v>265</v>
      </c>
      <c r="AU1183" s="139" t="s">
        <v>81</v>
      </c>
      <c r="AY1183" s="18" t="s">
        <v>133</v>
      </c>
      <c r="BE1183" s="140">
        <f>IF(N1183="základní",J1183,0)</f>
        <v>0</v>
      </c>
      <c r="BF1183" s="140">
        <f>IF(N1183="snížená",J1183,0)</f>
        <v>0</v>
      </c>
      <c r="BG1183" s="140">
        <f>IF(N1183="zákl. přenesená",J1183,0)</f>
        <v>0</v>
      </c>
      <c r="BH1183" s="140">
        <f>IF(N1183="sníž. přenesená",J1183,0)</f>
        <v>0</v>
      </c>
      <c r="BI1183" s="140">
        <f>IF(N1183="nulová",J1183,0)</f>
        <v>0</v>
      </c>
      <c r="BJ1183" s="18" t="s">
        <v>79</v>
      </c>
      <c r="BK1183" s="140">
        <f>ROUND(I1183*H1183,2)</f>
        <v>0</v>
      </c>
      <c r="BL1183" s="18" t="s">
        <v>285</v>
      </c>
      <c r="BM1183" s="139" t="s">
        <v>1221</v>
      </c>
    </row>
    <row r="1184" spans="2:65" s="12" customFormat="1" ht="11.25" x14ac:dyDescent="0.2">
      <c r="B1184" s="145"/>
      <c r="D1184" s="146" t="s">
        <v>144</v>
      </c>
      <c r="E1184" s="147" t="s">
        <v>18</v>
      </c>
      <c r="F1184" s="148" t="s">
        <v>1213</v>
      </c>
      <c r="H1184" s="147" t="s">
        <v>18</v>
      </c>
      <c r="I1184" s="149"/>
      <c r="L1184" s="145"/>
      <c r="M1184" s="150"/>
      <c r="T1184" s="151"/>
      <c r="AT1184" s="147" t="s">
        <v>144</v>
      </c>
      <c r="AU1184" s="147" t="s">
        <v>81</v>
      </c>
      <c r="AV1184" s="12" t="s">
        <v>79</v>
      </c>
      <c r="AW1184" s="12" t="s">
        <v>32</v>
      </c>
      <c r="AX1184" s="12" t="s">
        <v>71</v>
      </c>
      <c r="AY1184" s="147" t="s">
        <v>133</v>
      </c>
    </row>
    <row r="1185" spans="2:65" s="13" customFormat="1" ht="11.25" x14ac:dyDescent="0.2">
      <c r="B1185" s="152"/>
      <c r="D1185" s="146" t="s">
        <v>144</v>
      </c>
      <c r="E1185" s="153" t="s">
        <v>18</v>
      </c>
      <c r="F1185" s="154" t="s">
        <v>81</v>
      </c>
      <c r="H1185" s="155">
        <v>2</v>
      </c>
      <c r="I1185" s="156"/>
      <c r="L1185" s="152"/>
      <c r="M1185" s="157"/>
      <c r="T1185" s="158"/>
      <c r="AT1185" s="153" t="s">
        <v>144</v>
      </c>
      <c r="AU1185" s="153" t="s">
        <v>81</v>
      </c>
      <c r="AV1185" s="13" t="s">
        <v>81</v>
      </c>
      <c r="AW1185" s="13" t="s">
        <v>32</v>
      </c>
      <c r="AX1185" s="13" t="s">
        <v>71</v>
      </c>
      <c r="AY1185" s="153" t="s">
        <v>133</v>
      </c>
    </row>
    <row r="1186" spans="2:65" s="14" customFormat="1" ht="11.25" x14ac:dyDescent="0.2">
      <c r="B1186" s="159"/>
      <c r="D1186" s="146" t="s">
        <v>144</v>
      </c>
      <c r="E1186" s="160" t="s">
        <v>18</v>
      </c>
      <c r="F1186" s="161" t="s">
        <v>147</v>
      </c>
      <c r="H1186" s="162">
        <v>2</v>
      </c>
      <c r="I1186" s="163"/>
      <c r="L1186" s="159"/>
      <c r="M1186" s="164"/>
      <c r="T1186" s="165"/>
      <c r="AT1186" s="160" t="s">
        <v>144</v>
      </c>
      <c r="AU1186" s="160" t="s">
        <v>81</v>
      </c>
      <c r="AV1186" s="14" t="s">
        <v>140</v>
      </c>
      <c r="AW1186" s="14" t="s">
        <v>32</v>
      </c>
      <c r="AX1186" s="14" t="s">
        <v>79</v>
      </c>
      <c r="AY1186" s="160" t="s">
        <v>133</v>
      </c>
    </row>
    <row r="1187" spans="2:65" s="1" customFormat="1" ht="33" customHeight="1" x14ac:dyDescent="0.2">
      <c r="B1187" s="33"/>
      <c r="C1187" s="173" t="s">
        <v>1222</v>
      </c>
      <c r="D1187" s="173" t="s">
        <v>265</v>
      </c>
      <c r="E1187" s="174" t="s">
        <v>1223</v>
      </c>
      <c r="F1187" s="175" t="s">
        <v>1224</v>
      </c>
      <c r="G1187" s="176" t="s">
        <v>188</v>
      </c>
      <c r="H1187" s="177">
        <v>2</v>
      </c>
      <c r="I1187" s="178"/>
      <c r="J1187" s="179">
        <f>ROUND(I1187*H1187,2)</f>
        <v>0</v>
      </c>
      <c r="K1187" s="175" t="s">
        <v>139</v>
      </c>
      <c r="L1187" s="180"/>
      <c r="M1187" s="181" t="s">
        <v>18</v>
      </c>
      <c r="N1187" s="182" t="s">
        <v>42</v>
      </c>
      <c r="P1187" s="137">
        <f>O1187*H1187</f>
        <v>0</v>
      </c>
      <c r="Q1187" s="137">
        <v>1.6E-2</v>
      </c>
      <c r="R1187" s="137">
        <f>Q1187*H1187</f>
        <v>3.2000000000000001E-2</v>
      </c>
      <c r="S1187" s="137">
        <v>0</v>
      </c>
      <c r="T1187" s="138">
        <f>S1187*H1187</f>
        <v>0</v>
      </c>
      <c r="AR1187" s="139" t="s">
        <v>446</v>
      </c>
      <c r="AT1187" s="139" t="s">
        <v>265</v>
      </c>
      <c r="AU1187" s="139" t="s">
        <v>81</v>
      </c>
      <c r="AY1187" s="18" t="s">
        <v>133</v>
      </c>
      <c r="BE1187" s="140">
        <f>IF(N1187="základní",J1187,0)</f>
        <v>0</v>
      </c>
      <c r="BF1187" s="140">
        <f>IF(N1187="snížená",J1187,0)</f>
        <v>0</v>
      </c>
      <c r="BG1187" s="140">
        <f>IF(N1187="zákl. přenesená",J1187,0)</f>
        <v>0</v>
      </c>
      <c r="BH1187" s="140">
        <f>IF(N1187="sníž. přenesená",J1187,0)</f>
        <v>0</v>
      </c>
      <c r="BI1187" s="140">
        <f>IF(N1187="nulová",J1187,0)</f>
        <v>0</v>
      </c>
      <c r="BJ1187" s="18" t="s">
        <v>79</v>
      </c>
      <c r="BK1187" s="140">
        <f>ROUND(I1187*H1187,2)</f>
        <v>0</v>
      </c>
      <c r="BL1187" s="18" t="s">
        <v>285</v>
      </c>
      <c r="BM1187" s="139" t="s">
        <v>1225</v>
      </c>
    </row>
    <row r="1188" spans="2:65" s="12" customFormat="1" ht="11.25" x14ac:dyDescent="0.2">
      <c r="B1188" s="145"/>
      <c r="D1188" s="146" t="s">
        <v>144</v>
      </c>
      <c r="E1188" s="147" t="s">
        <v>18</v>
      </c>
      <c r="F1188" s="148" t="s">
        <v>1212</v>
      </c>
      <c r="H1188" s="147" t="s">
        <v>18</v>
      </c>
      <c r="I1188" s="149"/>
      <c r="L1188" s="145"/>
      <c r="M1188" s="150"/>
      <c r="T1188" s="151"/>
      <c r="AT1188" s="147" t="s">
        <v>144</v>
      </c>
      <c r="AU1188" s="147" t="s">
        <v>81</v>
      </c>
      <c r="AV1188" s="12" t="s">
        <v>79</v>
      </c>
      <c r="AW1188" s="12" t="s">
        <v>32</v>
      </c>
      <c r="AX1188" s="12" t="s">
        <v>71</v>
      </c>
      <c r="AY1188" s="147" t="s">
        <v>133</v>
      </c>
    </row>
    <row r="1189" spans="2:65" s="13" customFormat="1" ht="11.25" x14ac:dyDescent="0.2">
      <c r="B1189" s="152"/>
      <c r="D1189" s="146" t="s">
        <v>144</v>
      </c>
      <c r="E1189" s="153" t="s">
        <v>18</v>
      </c>
      <c r="F1189" s="154" t="s">
        <v>81</v>
      </c>
      <c r="H1189" s="155">
        <v>2</v>
      </c>
      <c r="I1189" s="156"/>
      <c r="L1189" s="152"/>
      <c r="M1189" s="157"/>
      <c r="T1189" s="158"/>
      <c r="AT1189" s="153" t="s">
        <v>144</v>
      </c>
      <c r="AU1189" s="153" t="s">
        <v>81</v>
      </c>
      <c r="AV1189" s="13" t="s">
        <v>81</v>
      </c>
      <c r="AW1189" s="13" t="s">
        <v>32</v>
      </c>
      <c r="AX1189" s="13" t="s">
        <v>71</v>
      </c>
      <c r="AY1189" s="153" t="s">
        <v>133</v>
      </c>
    </row>
    <row r="1190" spans="2:65" s="14" customFormat="1" ht="11.25" x14ac:dyDescent="0.2">
      <c r="B1190" s="159"/>
      <c r="D1190" s="146" t="s">
        <v>144</v>
      </c>
      <c r="E1190" s="160" t="s">
        <v>18</v>
      </c>
      <c r="F1190" s="161" t="s">
        <v>147</v>
      </c>
      <c r="H1190" s="162">
        <v>2</v>
      </c>
      <c r="I1190" s="163"/>
      <c r="L1190" s="159"/>
      <c r="M1190" s="164"/>
      <c r="T1190" s="165"/>
      <c r="AT1190" s="160" t="s">
        <v>144</v>
      </c>
      <c r="AU1190" s="160" t="s">
        <v>81</v>
      </c>
      <c r="AV1190" s="14" t="s">
        <v>140</v>
      </c>
      <c r="AW1190" s="14" t="s">
        <v>32</v>
      </c>
      <c r="AX1190" s="14" t="s">
        <v>79</v>
      </c>
      <c r="AY1190" s="160" t="s">
        <v>133</v>
      </c>
    </row>
    <row r="1191" spans="2:65" s="1" customFormat="1" ht="33" customHeight="1" x14ac:dyDescent="0.2">
      <c r="B1191" s="33"/>
      <c r="C1191" s="173" t="s">
        <v>1226</v>
      </c>
      <c r="D1191" s="173" t="s">
        <v>265</v>
      </c>
      <c r="E1191" s="174" t="s">
        <v>1227</v>
      </c>
      <c r="F1191" s="175" t="s">
        <v>1228</v>
      </c>
      <c r="G1191" s="176" t="s">
        <v>188</v>
      </c>
      <c r="H1191" s="177">
        <v>7</v>
      </c>
      <c r="I1191" s="178"/>
      <c r="J1191" s="179">
        <f>ROUND(I1191*H1191,2)</f>
        <v>0</v>
      </c>
      <c r="K1191" s="175" t="s">
        <v>139</v>
      </c>
      <c r="L1191" s="180"/>
      <c r="M1191" s="181" t="s">
        <v>18</v>
      </c>
      <c r="N1191" s="182" t="s">
        <v>42</v>
      </c>
      <c r="P1191" s="137">
        <f>O1191*H1191</f>
        <v>0</v>
      </c>
      <c r="Q1191" s="137">
        <v>1.95E-2</v>
      </c>
      <c r="R1191" s="137">
        <f>Q1191*H1191</f>
        <v>0.13650000000000001</v>
      </c>
      <c r="S1191" s="137">
        <v>0</v>
      </c>
      <c r="T1191" s="138">
        <f>S1191*H1191</f>
        <v>0</v>
      </c>
      <c r="AR1191" s="139" t="s">
        <v>446</v>
      </c>
      <c r="AT1191" s="139" t="s">
        <v>265</v>
      </c>
      <c r="AU1191" s="139" t="s">
        <v>81</v>
      </c>
      <c r="AY1191" s="18" t="s">
        <v>133</v>
      </c>
      <c r="BE1191" s="140">
        <f>IF(N1191="základní",J1191,0)</f>
        <v>0</v>
      </c>
      <c r="BF1191" s="140">
        <f>IF(N1191="snížená",J1191,0)</f>
        <v>0</v>
      </c>
      <c r="BG1191" s="140">
        <f>IF(N1191="zákl. přenesená",J1191,0)</f>
        <v>0</v>
      </c>
      <c r="BH1191" s="140">
        <f>IF(N1191="sníž. přenesená",J1191,0)</f>
        <v>0</v>
      </c>
      <c r="BI1191" s="140">
        <f>IF(N1191="nulová",J1191,0)</f>
        <v>0</v>
      </c>
      <c r="BJ1191" s="18" t="s">
        <v>79</v>
      </c>
      <c r="BK1191" s="140">
        <f>ROUND(I1191*H1191,2)</f>
        <v>0</v>
      </c>
      <c r="BL1191" s="18" t="s">
        <v>285</v>
      </c>
      <c r="BM1191" s="139" t="s">
        <v>1229</v>
      </c>
    </row>
    <row r="1192" spans="2:65" s="12" customFormat="1" ht="11.25" x14ac:dyDescent="0.2">
      <c r="B1192" s="145"/>
      <c r="D1192" s="146" t="s">
        <v>144</v>
      </c>
      <c r="E1192" s="147" t="s">
        <v>18</v>
      </c>
      <c r="F1192" s="148" t="s">
        <v>987</v>
      </c>
      <c r="H1192" s="147" t="s">
        <v>18</v>
      </c>
      <c r="I1192" s="149"/>
      <c r="L1192" s="145"/>
      <c r="M1192" s="150"/>
      <c r="T1192" s="151"/>
      <c r="AT1192" s="147" t="s">
        <v>144</v>
      </c>
      <c r="AU1192" s="147" t="s">
        <v>81</v>
      </c>
      <c r="AV1192" s="12" t="s">
        <v>79</v>
      </c>
      <c r="AW1192" s="12" t="s">
        <v>32</v>
      </c>
      <c r="AX1192" s="12" t="s">
        <v>71</v>
      </c>
      <c r="AY1192" s="147" t="s">
        <v>133</v>
      </c>
    </row>
    <row r="1193" spans="2:65" s="13" customFormat="1" ht="11.25" x14ac:dyDescent="0.2">
      <c r="B1193" s="152"/>
      <c r="D1193" s="146" t="s">
        <v>144</v>
      </c>
      <c r="E1193" s="153" t="s">
        <v>18</v>
      </c>
      <c r="F1193" s="154" t="s">
        <v>206</v>
      </c>
      <c r="H1193" s="155">
        <v>7</v>
      </c>
      <c r="I1193" s="156"/>
      <c r="L1193" s="152"/>
      <c r="M1193" s="157"/>
      <c r="T1193" s="158"/>
      <c r="AT1193" s="153" t="s">
        <v>144</v>
      </c>
      <c r="AU1193" s="153" t="s">
        <v>81</v>
      </c>
      <c r="AV1193" s="13" t="s">
        <v>81</v>
      </c>
      <c r="AW1193" s="13" t="s">
        <v>32</v>
      </c>
      <c r="AX1193" s="13" t="s">
        <v>71</v>
      </c>
      <c r="AY1193" s="153" t="s">
        <v>133</v>
      </c>
    </row>
    <row r="1194" spans="2:65" s="14" customFormat="1" ht="11.25" x14ac:dyDescent="0.2">
      <c r="B1194" s="159"/>
      <c r="D1194" s="146" t="s">
        <v>144</v>
      </c>
      <c r="E1194" s="160" t="s">
        <v>18</v>
      </c>
      <c r="F1194" s="161" t="s">
        <v>147</v>
      </c>
      <c r="H1194" s="162">
        <v>7</v>
      </c>
      <c r="I1194" s="163"/>
      <c r="L1194" s="159"/>
      <c r="M1194" s="164"/>
      <c r="T1194" s="165"/>
      <c r="AT1194" s="160" t="s">
        <v>144</v>
      </c>
      <c r="AU1194" s="160" t="s">
        <v>81</v>
      </c>
      <c r="AV1194" s="14" t="s">
        <v>140</v>
      </c>
      <c r="AW1194" s="14" t="s">
        <v>32</v>
      </c>
      <c r="AX1194" s="14" t="s">
        <v>79</v>
      </c>
      <c r="AY1194" s="160" t="s">
        <v>133</v>
      </c>
    </row>
    <row r="1195" spans="2:65" s="1" customFormat="1" ht="33" customHeight="1" x14ac:dyDescent="0.2">
      <c r="B1195" s="33"/>
      <c r="C1195" s="173" t="s">
        <v>1230</v>
      </c>
      <c r="D1195" s="173" t="s">
        <v>265</v>
      </c>
      <c r="E1195" s="174" t="s">
        <v>1231</v>
      </c>
      <c r="F1195" s="175" t="s">
        <v>1232</v>
      </c>
      <c r="G1195" s="176" t="s">
        <v>188</v>
      </c>
      <c r="H1195" s="177">
        <v>10</v>
      </c>
      <c r="I1195" s="178"/>
      <c r="J1195" s="179">
        <f>ROUND(I1195*H1195,2)</f>
        <v>0</v>
      </c>
      <c r="K1195" s="175" t="s">
        <v>139</v>
      </c>
      <c r="L1195" s="180"/>
      <c r="M1195" s="181" t="s">
        <v>18</v>
      </c>
      <c r="N1195" s="182" t="s">
        <v>42</v>
      </c>
      <c r="P1195" s="137">
        <f>O1195*H1195</f>
        <v>0</v>
      </c>
      <c r="Q1195" s="137">
        <v>2.0500000000000001E-2</v>
      </c>
      <c r="R1195" s="137">
        <f>Q1195*H1195</f>
        <v>0.20500000000000002</v>
      </c>
      <c r="S1195" s="137">
        <v>0</v>
      </c>
      <c r="T1195" s="138">
        <f>S1195*H1195</f>
        <v>0</v>
      </c>
      <c r="AR1195" s="139" t="s">
        <v>446</v>
      </c>
      <c r="AT1195" s="139" t="s">
        <v>265</v>
      </c>
      <c r="AU1195" s="139" t="s">
        <v>81</v>
      </c>
      <c r="AY1195" s="18" t="s">
        <v>133</v>
      </c>
      <c r="BE1195" s="140">
        <f>IF(N1195="základní",J1195,0)</f>
        <v>0</v>
      </c>
      <c r="BF1195" s="140">
        <f>IF(N1195="snížená",J1195,0)</f>
        <v>0</v>
      </c>
      <c r="BG1195" s="140">
        <f>IF(N1195="zákl. přenesená",J1195,0)</f>
        <v>0</v>
      </c>
      <c r="BH1195" s="140">
        <f>IF(N1195="sníž. přenesená",J1195,0)</f>
        <v>0</v>
      </c>
      <c r="BI1195" s="140">
        <f>IF(N1195="nulová",J1195,0)</f>
        <v>0</v>
      </c>
      <c r="BJ1195" s="18" t="s">
        <v>79</v>
      </c>
      <c r="BK1195" s="140">
        <f>ROUND(I1195*H1195,2)</f>
        <v>0</v>
      </c>
      <c r="BL1195" s="18" t="s">
        <v>285</v>
      </c>
      <c r="BM1195" s="139" t="s">
        <v>1233</v>
      </c>
    </row>
    <row r="1196" spans="2:65" s="12" customFormat="1" ht="11.25" x14ac:dyDescent="0.2">
      <c r="B1196" s="145"/>
      <c r="D1196" s="146" t="s">
        <v>144</v>
      </c>
      <c r="E1196" s="147" t="s">
        <v>18</v>
      </c>
      <c r="F1196" s="148" t="s">
        <v>236</v>
      </c>
      <c r="H1196" s="147" t="s">
        <v>18</v>
      </c>
      <c r="I1196" s="149"/>
      <c r="L1196" s="145"/>
      <c r="M1196" s="150"/>
      <c r="T1196" s="151"/>
      <c r="AT1196" s="147" t="s">
        <v>144</v>
      </c>
      <c r="AU1196" s="147" t="s">
        <v>81</v>
      </c>
      <c r="AV1196" s="12" t="s">
        <v>79</v>
      </c>
      <c r="AW1196" s="12" t="s">
        <v>32</v>
      </c>
      <c r="AX1196" s="12" t="s">
        <v>71</v>
      </c>
      <c r="AY1196" s="147" t="s">
        <v>133</v>
      </c>
    </row>
    <row r="1197" spans="2:65" s="13" customFormat="1" ht="11.25" x14ac:dyDescent="0.2">
      <c r="B1197" s="152"/>
      <c r="D1197" s="146" t="s">
        <v>144</v>
      </c>
      <c r="E1197" s="153" t="s">
        <v>18</v>
      </c>
      <c r="F1197" s="154" t="s">
        <v>175</v>
      </c>
      <c r="H1197" s="155">
        <v>10</v>
      </c>
      <c r="I1197" s="156"/>
      <c r="L1197" s="152"/>
      <c r="M1197" s="157"/>
      <c r="T1197" s="158"/>
      <c r="AT1197" s="153" t="s">
        <v>144</v>
      </c>
      <c r="AU1197" s="153" t="s">
        <v>81</v>
      </c>
      <c r="AV1197" s="13" t="s">
        <v>81</v>
      </c>
      <c r="AW1197" s="13" t="s">
        <v>32</v>
      </c>
      <c r="AX1197" s="13" t="s">
        <v>71</v>
      </c>
      <c r="AY1197" s="153" t="s">
        <v>133</v>
      </c>
    </row>
    <row r="1198" spans="2:65" s="14" customFormat="1" ht="11.25" x14ac:dyDescent="0.2">
      <c r="B1198" s="159"/>
      <c r="D1198" s="146" t="s">
        <v>144</v>
      </c>
      <c r="E1198" s="160" t="s">
        <v>18</v>
      </c>
      <c r="F1198" s="161" t="s">
        <v>147</v>
      </c>
      <c r="H1198" s="162">
        <v>10</v>
      </c>
      <c r="I1198" s="163"/>
      <c r="L1198" s="159"/>
      <c r="M1198" s="164"/>
      <c r="T1198" s="165"/>
      <c r="AT1198" s="160" t="s">
        <v>144</v>
      </c>
      <c r="AU1198" s="160" t="s">
        <v>81</v>
      </c>
      <c r="AV1198" s="14" t="s">
        <v>140</v>
      </c>
      <c r="AW1198" s="14" t="s">
        <v>32</v>
      </c>
      <c r="AX1198" s="14" t="s">
        <v>79</v>
      </c>
      <c r="AY1198" s="160" t="s">
        <v>133</v>
      </c>
    </row>
    <row r="1199" spans="2:65" s="1" customFormat="1" ht="37.9" customHeight="1" x14ac:dyDescent="0.2">
      <c r="B1199" s="33"/>
      <c r="C1199" s="128" t="s">
        <v>1234</v>
      </c>
      <c r="D1199" s="128" t="s">
        <v>135</v>
      </c>
      <c r="E1199" s="129" t="s">
        <v>1235</v>
      </c>
      <c r="F1199" s="130" t="s">
        <v>1236</v>
      </c>
      <c r="G1199" s="131" t="s">
        <v>188</v>
      </c>
      <c r="H1199" s="132">
        <v>2</v>
      </c>
      <c r="I1199" s="133"/>
      <c r="J1199" s="134">
        <f>ROUND(I1199*H1199,2)</f>
        <v>0</v>
      </c>
      <c r="K1199" s="130" t="s">
        <v>139</v>
      </c>
      <c r="L1199" s="33"/>
      <c r="M1199" s="135" t="s">
        <v>18</v>
      </c>
      <c r="N1199" s="136" t="s">
        <v>42</v>
      </c>
      <c r="P1199" s="137">
        <f>O1199*H1199</f>
        <v>0</v>
      </c>
      <c r="Q1199" s="137">
        <v>0</v>
      </c>
      <c r="R1199" s="137">
        <f>Q1199*H1199</f>
        <v>0</v>
      </c>
      <c r="S1199" s="137">
        <v>0</v>
      </c>
      <c r="T1199" s="138">
        <f>S1199*H1199</f>
        <v>0</v>
      </c>
      <c r="AR1199" s="139" t="s">
        <v>285</v>
      </c>
      <c r="AT1199" s="139" t="s">
        <v>135</v>
      </c>
      <c r="AU1199" s="139" t="s">
        <v>81</v>
      </c>
      <c r="AY1199" s="18" t="s">
        <v>133</v>
      </c>
      <c r="BE1199" s="140">
        <f>IF(N1199="základní",J1199,0)</f>
        <v>0</v>
      </c>
      <c r="BF1199" s="140">
        <f>IF(N1199="snížená",J1199,0)</f>
        <v>0</v>
      </c>
      <c r="BG1199" s="140">
        <f>IF(N1199="zákl. přenesená",J1199,0)</f>
        <v>0</v>
      </c>
      <c r="BH1199" s="140">
        <f>IF(N1199="sníž. přenesená",J1199,0)</f>
        <v>0</v>
      </c>
      <c r="BI1199" s="140">
        <f>IF(N1199="nulová",J1199,0)</f>
        <v>0</v>
      </c>
      <c r="BJ1199" s="18" t="s">
        <v>79</v>
      </c>
      <c r="BK1199" s="140">
        <f>ROUND(I1199*H1199,2)</f>
        <v>0</v>
      </c>
      <c r="BL1199" s="18" t="s">
        <v>285</v>
      </c>
      <c r="BM1199" s="139" t="s">
        <v>1237</v>
      </c>
    </row>
    <row r="1200" spans="2:65" s="1" customFormat="1" ht="11.25" x14ac:dyDescent="0.2">
      <c r="B1200" s="33"/>
      <c r="D1200" s="141" t="s">
        <v>142</v>
      </c>
      <c r="F1200" s="142" t="s">
        <v>1238</v>
      </c>
      <c r="I1200" s="143"/>
      <c r="L1200" s="33"/>
      <c r="M1200" s="144"/>
      <c r="T1200" s="54"/>
      <c r="AT1200" s="18" t="s">
        <v>142</v>
      </c>
      <c r="AU1200" s="18" t="s">
        <v>81</v>
      </c>
    </row>
    <row r="1201" spans="2:65" s="12" customFormat="1" ht="11.25" x14ac:dyDescent="0.2">
      <c r="B1201" s="145"/>
      <c r="D1201" s="146" t="s">
        <v>144</v>
      </c>
      <c r="E1201" s="147" t="s">
        <v>18</v>
      </c>
      <c r="F1201" s="148" t="s">
        <v>274</v>
      </c>
      <c r="H1201" s="147" t="s">
        <v>18</v>
      </c>
      <c r="I1201" s="149"/>
      <c r="L1201" s="145"/>
      <c r="M1201" s="150"/>
      <c r="T1201" s="151"/>
      <c r="AT1201" s="147" t="s">
        <v>144</v>
      </c>
      <c r="AU1201" s="147" t="s">
        <v>81</v>
      </c>
      <c r="AV1201" s="12" t="s">
        <v>79</v>
      </c>
      <c r="AW1201" s="12" t="s">
        <v>32</v>
      </c>
      <c r="AX1201" s="12" t="s">
        <v>71</v>
      </c>
      <c r="AY1201" s="147" t="s">
        <v>133</v>
      </c>
    </row>
    <row r="1202" spans="2:65" s="13" customFormat="1" ht="11.25" x14ac:dyDescent="0.2">
      <c r="B1202" s="152"/>
      <c r="D1202" s="146" t="s">
        <v>144</v>
      </c>
      <c r="E1202" s="153" t="s">
        <v>18</v>
      </c>
      <c r="F1202" s="154" t="s">
        <v>81</v>
      </c>
      <c r="H1202" s="155">
        <v>2</v>
      </c>
      <c r="I1202" s="156"/>
      <c r="L1202" s="152"/>
      <c r="M1202" s="157"/>
      <c r="T1202" s="158"/>
      <c r="AT1202" s="153" t="s">
        <v>144</v>
      </c>
      <c r="AU1202" s="153" t="s">
        <v>81</v>
      </c>
      <c r="AV1202" s="13" t="s">
        <v>81</v>
      </c>
      <c r="AW1202" s="13" t="s">
        <v>32</v>
      </c>
      <c r="AX1202" s="13" t="s">
        <v>71</v>
      </c>
      <c r="AY1202" s="153" t="s">
        <v>133</v>
      </c>
    </row>
    <row r="1203" spans="2:65" s="14" customFormat="1" ht="11.25" x14ac:dyDescent="0.2">
      <c r="B1203" s="159"/>
      <c r="D1203" s="146" t="s">
        <v>144</v>
      </c>
      <c r="E1203" s="160" t="s">
        <v>18</v>
      </c>
      <c r="F1203" s="161" t="s">
        <v>147</v>
      </c>
      <c r="H1203" s="162">
        <v>2</v>
      </c>
      <c r="I1203" s="163"/>
      <c r="L1203" s="159"/>
      <c r="M1203" s="164"/>
      <c r="T1203" s="165"/>
      <c r="AT1203" s="160" t="s">
        <v>144</v>
      </c>
      <c r="AU1203" s="160" t="s">
        <v>81</v>
      </c>
      <c r="AV1203" s="14" t="s">
        <v>140</v>
      </c>
      <c r="AW1203" s="14" t="s">
        <v>32</v>
      </c>
      <c r="AX1203" s="14" t="s">
        <v>79</v>
      </c>
      <c r="AY1203" s="160" t="s">
        <v>133</v>
      </c>
    </row>
    <row r="1204" spans="2:65" s="1" customFormat="1" ht="33" customHeight="1" x14ac:dyDescent="0.2">
      <c r="B1204" s="33"/>
      <c r="C1204" s="173" t="s">
        <v>1239</v>
      </c>
      <c r="D1204" s="173" t="s">
        <v>265</v>
      </c>
      <c r="E1204" s="174" t="s">
        <v>1240</v>
      </c>
      <c r="F1204" s="175" t="s">
        <v>1241</v>
      </c>
      <c r="G1204" s="176" t="s">
        <v>188</v>
      </c>
      <c r="H1204" s="177">
        <v>2</v>
      </c>
      <c r="I1204" s="178"/>
      <c r="J1204" s="179">
        <f>ROUND(I1204*H1204,2)</f>
        <v>0</v>
      </c>
      <c r="K1204" s="175" t="s">
        <v>139</v>
      </c>
      <c r="L1204" s="180"/>
      <c r="M1204" s="181" t="s">
        <v>18</v>
      </c>
      <c r="N1204" s="182" t="s">
        <v>42</v>
      </c>
      <c r="P1204" s="137">
        <f>O1204*H1204</f>
        <v>0</v>
      </c>
      <c r="Q1204" s="137">
        <v>4.2999999999999997E-2</v>
      </c>
      <c r="R1204" s="137">
        <f>Q1204*H1204</f>
        <v>8.5999999999999993E-2</v>
      </c>
      <c r="S1204" s="137">
        <v>0</v>
      </c>
      <c r="T1204" s="138">
        <f>S1204*H1204</f>
        <v>0</v>
      </c>
      <c r="AR1204" s="139" t="s">
        <v>446</v>
      </c>
      <c r="AT1204" s="139" t="s">
        <v>265</v>
      </c>
      <c r="AU1204" s="139" t="s">
        <v>81</v>
      </c>
      <c r="AY1204" s="18" t="s">
        <v>133</v>
      </c>
      <c r="BE1204" s="140">
        <f>IF(N1204="základní",J1204,0)</f>
        <v>0</v>
      </c>
      <c r="BF1204" s="140">
        <f>IF(N1204="snížená",J1204,0)</f>
        <v>0</v>
      </c>
      <c r="BG1204" s="140">
        <f>IF(N1204="zákl. přenesená",J1204,0)</f>
        <v>0</v>
      </c>
      <c r="BH1204" s="140">
        <f>IF(N1204="sníž. přenesená",J1204,0)</f>
        <v>0</v>
      </c>
      <c r="BI1204" s="140">
        <f>IF(N1204="nulová",J1204,0)</f>
        <v>0</v>
      </c>
      <c r="BJ1204" s="18" t="s">
        <v>79</v>
      </c>
      <c r="BK1204" s="140">
        <f>ROUND(I1204*H1204,2)</f>
        <v>0</v>
      </c>
      <c r="BL1204" s="18" t="s">
        <v>285</v>
      </c>
      <c r="BM1204" s="139" t="s">
        <v>1242</v>
      </c>
    </row>
    <row r="1205" spans="2:65" s="1" customFormat="1" ht="37.9" customHeight="1" x14ac:dyDescent="0.2">
      <c r="B1205" s="33"/>
      <c r="C1205" s="128" t="s">
        <v>1243</v>
      </c>
      <c r="D1205" s="128" t="s">
        <v>135</v>
      </c>
      <c r="E1205" s="129" t="s">
        <v>1244</v>
      </c>
      <c r="F1205" s="130" t="s">
        <v>1245</v>
      </c>
      <c r="G1205" s="131" t="s">
        <v>188</v>
      </c>
      <c r="H1205" s="132">
        <v>1</v>
      </c>
      <c r="I1205" s="133"/>
      <c r="J1205" s="134">
        <f>ROUND(I1205*H1205,2)</f>
        <v>0</v>
      </c>
      <c r="K1205" s="130" t="s">
        <v>139</v>
      </c>
      <c r="L1205" s="33"/>
      <c r="M1205" s="135" t="s">
        <v>18</v>
      </c>
      <c r="N1205" s="136" t="s">
        <v>42</v>
      </c>
      <c r="P1205" s="137">
        <f>O1205*H1205</f>
        <v>0</v>
      </c>
      <c r="Q1205" s="137">
        <v>8.5999999999999998E-4</v>
      </c>
      <c r="R1205" s="137">
        <f>Q1205*H1205</f>
        <v>8.5999999999999998E-4</v>
      </c>
      <c r="S1205" s="137">
        <v>0</v>
      </c>
      <c r="T1205" s="138">
        <f>S1205*H1205</f>
        <v>0</v>
      </c>
      <c r="AR1205" s="139" t="s">
        <v>285</v>
      </c>
      <c r="AT1205" s="139" t="s">
        <v>135</v>
      </c>
      <c r="AU1205" s="139" t="s">
        <v>81</v>
      </c>
      <c r="AY1205" s="18" t="s">
        <v>133</v>
      </c>
      <c r="BE1205" s="140">
        <f>IF(N1205="základní",J1205,0)</f>
        <v>0</v>
      </c>
      <c r="BF1205" s="140">
        <f>IF(N1205="snížená",J1205,0)</f>
        <v>0</v>
      </c>
      <c r="BG1205" s="140">
        <f>IF(N1205="zákl. přenesená",J1205,0)</f>
        <v>0</v>
      </c>
      <c r="BH1205" s="140">
        <f>IF(N1205="sníž. přenesená",J1205,0)</f>
        <v>0</v>
      </c>
      <c r="BI1205" s="140">
        <f>IF(N1205="nulová",J1205,0)</f>
        <v>0</v>
      </c>
      <c r="BJ1205" s="18" t="s">
        <v>79</v>
      </c>
      <c r="BK1205" s="140">
        <f>ROUND(I1205*H1205,2)</f>
        <v>0</v>
      </c>
      <c r="BL1205" s="18" t="s">
        <v>285</v>
      </c>
      <c r="BM1205" s="139" t="s">
        <v>1246</v>
      </c>
    </row>
    <row r="1206" spans="2:65" s="1" customFormat="1" ht="11.25" x14ac:dyDescent="0.2">
      <c r="B1206" s="33"/>
      <c r="D1206" s="141" t="s">
        <v>142</v>
      </c>
      <c r="F1206" s="142" t="s">
        <v>1247</v>
      </c>
      <c r="I1206" s="143"/>
      <c r="L1206" s="33"/>
      <c r="M1206" s="144"/>
      <c r="T1206" s="54"/>
      <c r="AT1206" s="18" t="s">
        <v>142</v>
      </c>
      <c r="AU1206" s="18" t="s">
        <v>81</v>
      </c>
    </row>
    <row r="1207" spans="2:65" s="12" customFormat="1" ht="11.25" x14ac:dyDescent="0.2">
      <c r="B1207" s="145"/>
      <c r="D1207" s="146" t="s">
        <v>144</v>
      </c>
      <c r="E1207" s="147" t="s">
        <v>18</v>
      </c>
      <c r="F1207" s="148" t="s">
        <v>1181</v>
      </c>
      <c r="H1207" s="147" t="s">
        <v>18</v>
      </c>
      <c r="I1207" s="149"/>
      <c r="L1207" s="145"/>
      <c r="M1207" s="150"/>
      <c r="T1207" s="151"/>
      <c r="AT1207" s="147" t="s">
        <v>144</v>
      </c>
      <c r="AU1207" s="147" t="s">
        <v>81</v>
      </c>
      <c r="AV1207" s="12" t="s">
        <v>79</v>
      </c>
      <c r="AW1207" s="12" t="s">
        <v>32</v>
      </c>
      <c r="AX1207" s="12" t="s">
        <v>71</v>
      </c>
      <c r="AY1207" s="147" t="s">
        <v>133</v>
      </c>
    </row>
    <row r="1208" spans="2:65" s="13" customFormat="1" ht="11.25" x14ac:dyDescent="0.2">
      <c r="B1208" s="152"/>
      <c r="D1208" s="146" t="s">
        <v>144</v>
      </c>
      <c r="E1208" s="153" t="s">
        <v>18</v>
      </c>
      <c r="F1208" s="154" t="s">
        <v>79</v>
      </c>
      <c r="H1208" s="155">
        <v>1</v>
      </c>
      <c r="I1208" s="156"/>
      <c r="L1208" s="152"/>
      <c r="M1208" s="157"/>
      <c r="T1208" s="158"/>
      <c r="AT1208" s="153" t="s">
        <v>144</v>
      </c>
      <c r="AU1208" s="153" t="s">
        <v>81</v>
      </c>
      <c r="AV1208" s="13" t="s">
        <v>81</v>
      </c>
      <c r="AW1208" s="13" t="s">
        <v>32</v>
      </c>
      <c r="AX1208" s="13" t="s">
        <v>71</v>
      </c>
      <c r="AY1208" s="153" t="s">
        <v>133</v>
      </c>
    </row>
    <row r="1209" spans="2:65" s="14" customFormat="1" ht="11.25" x14ac:dyDescent="0.2">
      <c r="B1209" s="159"/>
      <c r="D1209" s="146" t="s">
        <v>144</v>
      </c>
      <c r="E1209" s="160" t="s">
        <v>18</v>
      </c>
      <c r="F1209" s="161" t="s">
        <v>147</v>
      </c>
      <c r="H1209" s="162">
        <v>1</v>
      </c>
      <c r="I1209" s="163"/>
      <c r="L1209" s="159"/>
      <c r="M1209" s="164"/>
      <c r="T1209" s="165"/>
      <c r="AT1209" s="160" t="s">
        <v>144</v>
      </c>
      <c r="AU1209" s="160" t="s">
        <v>81</v>
      </c>
      <c r="AV1209" s="14" t="s">
        <v>140</v>
      </c>
      <c r="AW1209" s="14" t="s">
        <v>32</v>
      </c>
      <c r="AX1209" s="14" t="s">
        <v>79</v>
      </c>
      <c r="AY1209" s="160" t="s">
        <v>133</v>
      </c>
    </row>
    <row r="1210" spans="2:65" s="1" customFormat="1" ht="76.349999999999994" customHeight="1" x14ac:dyDescent="0.2">
      <c r="B1210" s="33"/>
      <c r="C1210" s="173" t="s">
        <v>1248</v>
      </c>
      <c r="D1210" s="173" t="s">
        <v>265</v>
      </c>
      <c r="E1210" s="174" t="s">
        <v>1249</v>
      </c>
      <c r="F1210" s="175" t="s">
        <v>1250</v>
      </c>
      <c r="G1210" s="176" t="s">
        <v>152</v>
      </c>
      <c r="H1210" s="177">
        <v>4.68</v>
      </c>
      <c r="I1210" s="178"/>
      <c r="J1210" s="179">
        <f>ROUND(I1210*H1210,2)</f>
        <v>0</v>
      </c>
      <c r="K1210" s="175" t="s">
        <v>139</v>
      </c>
      <c r="L1210" s="180"/>
      <c r="M1210" s="181" t="s">
        <v>18</v>
      </c>
      <c r="N1210" s="182" t="s">
        <v>42</v>
      </c>
      <c r="P1210" s="137">
        <f>O1210*H1210</f>
        <v>0</v>
      </c>
      <c r="Q1210" s="137">
        <v>4.0210000000000003E-2</v>
      </c>
      <c r="R1210" s="137">
        <f>Q1210*H1210</f>
        <v>0.18818280000000001</v>
      </c>
      <c r="S1210" s="137">
        <v>0</v>
      </c>
      <c r="T1210" s="138">
        <f>S1210*H1210</f>
        <v>0</v>
      </c>
      <c r="AR1210" s="139" t="s">
        <v>446</v>
      </c>
      <c r="AT1210" s="139" t="s">
        <v>265</v>
      </c>
      <c r="AU1210" s="139" t="s">
        <v>81</v>
      </c>
      <c r="AY1210" s="18" t="s">
        <v>133</v>
      </c>
      <c r="BE1210" s="140">
        <f>IF(N1210="základní",J1210,0)</f>
        <v>0</v>
      </c>
      <c r="BF1210" s="140">
        <f>IF(N1210="snížená",J1210,0)</f>
        <v>0</v>
      </c>
      <c r="BG1210" s="140">
        <f>IF(N1210="zákl. přenesená",J1210,0)</f>
        <v>0</v>
      </c>
      <c r="BH1210" s="140">
        <f>IF(N1210="sníž. přenesená",J1210,0)</f>
        <v>0</v>
      </c>
      <c r="BI1210" s="140">
        <f>IF(N1210="nulová",J1210,0)</f>
        <v>0</v>
      </c>
      <c r="BJ1210" s="18" t="s">
        <v>79</v>
      </c>
      <c r="BK1210" s="140">
        <f>ROUND(I1210*H1210,2)</f>
        <v>0</v>
      </c>
      <c r="BL1210" s="18" t="s">
        <v>285</v>
      </c>
      <c r="BM1210" s="139" t="s">
        <v>1251</v>
      </c>
    </row>
    <row r="1211" spans="2:65" s="12" customFormat="1" ht="11.25" x14ac:dyDescent="0.2">
      <c r="B1211" s="145"/>
      <c r="D1211" s="146" t="s">
        <v>144</v>
      </c>
      <c r="E1211" s="147" t="s">
        <v>18</v>
      </c>
      <c r="F1211" s="148" t="s">
        <v>1181</v>
      </c>
      <c r="H1211" s="147" t="s">
        <v>18</v>
      </c>
      <c r="I1211" s="149"/>
      <c r="L1211" s="145"/>
      <c r="M1211" s="150"/>
      <c r="T1211" s="151"/>
      <c r="AT1211" s="147" t="s">
        <v>144</v>
      </c>
      <c r="AU1211" s="147" t="s">
        <v>81</v>
      </c>
      <c r="AV1211" s="12" t="s">
        <v>79</v>
      </c>
      <c r="AW1211" s="12" t="s">
        <v>32</v>
      </c>
      <c r="AX1211" s="12" t="s">
        <v>71</v>
      </c>
      <c r="AY1211" s="147" t="s">
        <v>133</v>
      </c>
    </row>
    <row r="1212" spans="2:65" s="13" customFormat="1" ht="11.25" x14ac:dyDescent="0.2">
      <c r="B1212" s="152"/>
      <c r="D1212" s="146" t="s">
        <v>144</v>
      </c>
      <c r="E1212" s="153" t="s">
        <v>18</v>
      </c>
      <c r="F1212" s="154" t="s">
        <v>1252</v>
      </c>
      <c r="H1212" s="155">
        <v>4.68</v>
      </c>
      <c r="I1212" s="156"/>
      <c r="L1212" s="152"/>
      <c r="M1212" s="157"/>
      <c r="T1212" s="158"/>
      <c r="AT1212" s="153" t="s">
        <v>144</v>
      </c>
      <c r="AU1212" s="153" t="s">
        <v>81</v>
      </c>
      <c r="AV1212" s="13" t="s">
        <v>81</v>
      </c>
      <c r="AW1212" s="13" t="s">
        <v>32</v>
      </c>
      <c r="AX1212" s="13" t="s">
        <v>71</v>
      </c>
      <c r="AY1212" s="153" t="s">
        <v>133</v>
      </c>
    </row>
    <row r="1213" spans="2:65" s="14" customFormat="1" ht="11.25" x14ac:dyDescent="0.2">
      <c r="B1213" s="159"/>
      <c r="D1213" s="146" t="s">
        <v>144</v>
      </c>
      <c r="E1213" s="160" t="s">
        <v>18</v>
      </c>
      <c r="F1213" s="161" t="s">
        <v>147</v>
      </c>
      <c r="H1213" s="162">
        <v>4.68</v>
      </c>
      <c r="I1213" s="163"/>
      <c r="L1213" s="159"/>
      <c r="M1213" s="164"/>
      <c r="T1213" s="165"/>
      <c r="AT1213" s="160" t="s">
        <v>144</v>
      </c>
      <c r="AU1213" s="160" t="s">
        <v>81</v>
      </c>
      <c r="AV1213" s="14" t="s">
        <v>140</v>
      </c>
      <c r="AW1213" s="14" t="s">
        <v>32</v>
      </c>
      <c r="AX1213" s="14" t="s">
        <v>79</v>
      </c>
      <c r="AY1213" s="160" t="s">
        <v>133</v>
      </c>
    </row>
    <row r="1214" spans="2:65" s="1" customFormat="1" ht="24.2" customHeight="1" x14ac:dyDescent="0.2">
      <c r="B1214" s="33"/>
      <c r="C1214" s="128" t="s">
        <v>1253</v>
      </c>
      <c r="D1214" s="128" t="s">
        <v>135</v>
      </c>
      <c r="E1214" s="129" t="s">
        <v>1254</v>
      </c>
      <c r="F1214" s="130" t="s">
        <v>1255</v>
      </c>
      <c r="G1214" s="131" t="s">
        <v>188</v>
      </c>
      <c r="H1214" s="132">
        <v>38</v>
      </c>
      <c r="I1214" s="133"/>
      <c r="J1214" s="134">
        <f>ROUND(I1214*H1214,2)</f>
        <v>0</v>
      </c>
      <c r="K1214" s="130" t="s">
        <v>139</v>
      </c>
      <c r="L1214" s="33"/>
      <c r="M1214" s="135" t="s">
        <v>18</v>
      </c>
      <c r="N1214" s="136" t="s">
        <v>42</v>
      </c>
      <c r="P1214" s="137">
        <f>O1214*H1214</f>
        <v>0</v>
      </c>
      <c r="Q1214" s="137">
        <v>0</v>
      </c>
      <c r="R1214" s="137">
        <f>Q1214*H1214</f>
        <v>0</v>
      </c>
      <c r="S1214" s="137">
        <v>0</v>
      </c>
      <c r="T1214" s="138">
        <f>S1214*H1214</f>
        <v>0</v>
      </c>
      <c r="AR1214" s="139" t="s">
        <v>285</v>
      </c>
      <c r="AT1214" s="139" t="s">
        <v>135</v>
      </c>
      <c r="AU1214" s="139" t="s">
        <v>81</v>
      </c>
      <c r="AY1214" s="18" t="s">
        <v>133</v>
      </c>
      <c r="BE1214" s="140">
        <f>IF(N1214="základní",J1214,0)</f>
        <v>0</v>
      </c>
      <c r="BF1214" s="140">
        <f>IF(N1214="snížená",J1214,0)</f>
        <v>0</v>
      </c>
      <c r="BG1214" s="140">
        <f>IF(N1214="zákl. přenesená",J1214,0)</f>
        <v>0</v>
      </c>
      <c r="BH1214" s="140">
        <f>IF(N1214="sníž. přenesená",J1214,0)</f>
        <v>0</v>
      </c>
      <c r="BI1214" s="140">
        <f>IF(N1214="nulová",J1214,0)</f>
        <v>0</v>
      </c>
      <c r="BJ1214" s="18" t="s">
        <v>79</v>
      </c>
      <c r="BK1214" s="140">
        <f>ROUND(I1214*H1214,2)</f>
        <v>0</v>
      </c>
      <c r="BL1214" s="18" t="s">
        <v>285</v>
      </c>
      <c r="BM1214" s="139" t="s">
        <v>1256</v>
      </c>
    </row>
    <row r="1215" spans="2:65" s="1" customFormat="1" ht="11.25" x14ac:dyDescent="0.2">
      <c r="B1215" s="33"/>
      <c r="D1215" s="141" t="s">
        <v>142</v>
      </c>
      <c r="F1215" s="142" t="s">
        <v>1257</v>
      </c>
      <c r="I1215" s="143"/>
      <c r="L1215" s="33"/>
      <c r="M1215" s="144"/>
      <c r="T1215" s="54"/>
      <c r="AT1215" s="18" t="s">
        <v>142</v>
      </c>
      <c r="AU1215" s="18" t="s">
        <v>81</v>
      </c>
    </row>
    <row r="1216" spans="2:65" s="12" customFormat="1" ht="11.25" x14ac:dyDescent="0.2">
      <c r="B1216" s="145"/>
      <c r="D1216" s="146" t="s">
        <v>144</v>
      </c>
      <c r="E1216" s="147" t="s">
        <v>18</v>
      </c>
      <c r="F1216" s="148" t="s">
        <v>987</v>
      </c>
      <c r="H1216" s="147" t="s">
        <v>18</v>
      </c>
      <c r="I1216" s="149"/>
      <c r="L1216" s="145"/>
      <c r="M1216" s="150"/>
      <c r="T1216" s="151"/>
      <c r="AT1216" s="147" t="s">
        <v>144</v>
      </c>
      <c r="AU1216" s="147" t="s">
        <v>81</v>
      </c>
      <c r="AV1216" s="12" t="s">
        <v>79</v>
      </c>
      <c r="AW1216" s="12" t="s">
        <v>32</v>
      </c>
      <c r="AX1216" s="12" t="s">
        <v>71</v>
      </c>
      <c r="AY1216" s="147" t="s">
        <v>133</v>
      </c>
    </row>
    <row r="1217" spans="2:51" s="13" customFormat="1" ht="11.25" x14ac:dyDescent="0.2">
      <c r="B1217" s="152"/>
      <c r="D1217" s="146" t="s">
        <v>144</v>
      </c>
      <c r="E1217" s="153" t="s">
        <v>18</v>
      </c>
      <c r="F1217" s="154" t="s">
        <v>206</v>
      </c>
      <c r="H1217" s="155">
        <v>7</v>
      </c>
      <c r="I1217" s="156"/>
      <c r="L1217" s="152"/>
      <c r="M1217" s="157"/>
      <c r="T1217" s="158"/>
      <c r="AT1217" s="153" t="s">
        <v>144</v>
      </c>
      <c r="AU1217" s="153" t="s">
        <v>81</v>
      </c>
      <c r="AV1217" s="13" t="s">
        <v>81</v>
      </c>
      <c r="AW1217" s="13" t="s">
        <v>32</v>
      </c>
      <c r="AX1217" s="13" t="s">
        <v>71</v>
      </c>
      <c r="AY1217" s="153" t="s">
        <v>133</v>
      </c>
    </row>
    <row r="1218" spans="2:51" s="12" customFormat="1" ht="11.25" x14ac:dyDescent="0.2">
      <c r="B1218" s="145"/>
      <c r="D1218" s="146" t="s">
        <v>144</v>
      </c>
      <c r="E1218" s="147" t="s">
        <v>18</v>
      </c>
      <c r="F1218" s="148" t="s">
        <v>236</v>
      </c>
      <c r="H1218" s="147" t="s">
        <v>18</v>
      </c>
      <c r="I1218" s="149"/>
      <c r="L1218" s="145"/>
      <c r="M1218" s="150"/>
      <c r="T1218" s="151"/>
      <c r="AT1218" s="147" t="s">
        <v>144</v>
      </c>
      <c r="AU1218" s="147" t="s">
        <v>81</v>
      </c>
      <c r="AV1218" s="12" t="s">
        <v>79</v>
      </c>
      <c r="AW1218" s="12" t="s">
        <v>32</v>
      </c>
      <c r="AX1218" s="12" t="s">
        <v>71</v>
      </c>
      <c r="AY1218" s="147" t="s">
        <v>133</v>
      </c>
    </row>
    <row r="1219" spans="2:51" s="13" customFormat="1" ht="11.25" x14ac:dyDescent="0.2">
      <c r="B1219" s="152"/>
      <c r="D1219" s="146" t="s">
        <v>144</v>
      </c>
      <c r="E1219" s="153" t="s">
        <v>18</v>
      </c>
      <c r="F1219" s="154" t="s">
        <v>175</v>
      </c>
      <c r="H1219" s="155">
        <v>10</v>
      </c>
      <c r="I1219" s="156"/>
      <c r="L1219" s="152"/>
      <c r="M1219" s="157"/>
      <c r="T1219" s="158"/>
      <c r="AT1219" s="153" t="s">
        <v>144</v>
      </c>
      <c r="AU1219" s="153" t="s">
        <v>81</v>
      </c>
      <c r="AV1219" s="13" t="s">
        <v>81</v>
      </c>
      <c r="AW1219" s="13" t="s">
        <v>32</v>
      </c>
      <c r="AX1219" s="13" t="s">
        <v>71</v>
      </c>
      <c r="AY1219" s="153" t="s">
        <v>133</v>
      </c>
    </row>
    <row r="1220" spans="2:51" s="12" customFormat="1" ht="11.25" x14ac:dyDescent="0.2">
      <c r="B1220" s="145"/>
      <c r="D1220" s="146" t="s">
        <v>144</v>
      </c>
      <c r="E1220" s="147" t="s">
        <v>18</v>
      </c>
      <c r="F1220" s="148" t="s">
        <v>1192</v>
      </c>
      <c r="H1220" s="147" t="s">
        <v>18</v>
      </c>
      <c r="I1220" s="149"/>
      <c r="L1220" s="145"/>
      <c r="M1220" s="150"/>
      <c r="T1220" s="151"/>
      <c r="AT1220" s="147" t="s">
        <v>144</v>
      </c>
      <c r="AU1220" s="147" t="s">
        <v>81</v>
      </c>
      <c r="AV1220" s="12" t="s">
        <v>79</v>
      </c>
      <c r="AW1220" s="12" t="s">
        <v>32</v>
      </c>
      <c r="AX1220" s="12" t="s">
        <v>71</v>
      </c>
      <c r="AY1220" s="147" t="s">
        <v>133</v>
      </c>
    </row>
    <row r="1221" spans="2:51" s="13" customFormat="1" ht="11.25" x14ac:dyDescent="0.2">
      <c r="B1221" s="152"/>
      <c r="D1221" s="146" t="s">
        <v>144</v>
      </c>
      <c r="E1221" s="153" t="s">
        <v>18</v>
      </c>
      <c r="F1221" s="154" t="s">
        <v>140</v>
      </c>
      <c r="H1221" s="155">
        <v>4</v>
      </c>
      <c r="I1221" s="156"/>
      <c r="L1221" s="152"/>
      <c r="M1221" s="157"/>
      <c r="T1221" s="158"/>
      <c r="AT1221" s="153" t="s">
        <v>144</v>
      </c>
      <c r="AU1221" s="153" t="s">
        <v>81</v>
      </c>
      <c r="AV1221" s="13" t="s">
        <v>81</v>
      </c>
      <c r="AW1221" s="13" t="s">
        <v>32</v>
      </c>
      <c r="AX1221" s="13" t="s">
        <v>71</v>
      </c>
      <c r="AY1221" s="153" t="s">
        <v>133</v>
      </c>
    </row>
    <row r="1222" spans="2:51" s="12" customFormat="1" ht="11.25" x14ac:dyDescent="0.2">
      <c r="B1222" s="145"/>
      <c r="D1222" s="146" t="s">
        <v>144</v>
      </c>
      <c r="E1222" s="147" t="s">
        <v>18</v>
      </c>
      <c r="F1222" s="148" t="s">
        <v>1213</v>
      </c>
      <c r="H1222" s="147" t="s">
        <v>18</v>
      </c>
      <c r="I1222" s="149"/>
      <c r="L1222" s="145"/>
      <c r="M1222" s="150"/>
      <c r="T1222" s="151"/>
      <c r="AT1222" s="147" t="s">
        <v>144</v>
      </c>
      <c r="AU1222" s="147" t="s">
        <v>81</v>
      </c>
      <c r="AV1222" s="12" t="s">
        <v>79</v>
      </c>
      <c r="AW1222" s="12" t="s">
        <v>32</v>
      </c>
      <c r="AX1222" s="12" t="s">
        <v>71</v>
      </c>
      <c r="AY1222" s="147" t="s">
        <v>133</v>
      </c>
    </row>
    <row r="1223" spans="2:51" s="13" customFormat="1" ht="11.25" x14ac:dyDescent="0.2">
      <c r="B1223" s="152"/>
      <c r="D1223" s="146" t="s">
        <v>144</v>
      </c>
      <c r="E1223" s="153" t="s">
        <v>18</v>
      </c>
      <c r="F1223" s="154" t="s">
        <v>81</v>
      </c>
      <c r="H1223" s="155">
        <v>2</v>
      </c>
      <c r="I1223" s="156"/>
      <c r="L1223" s="152"/>
      <c r="M1223" s="157"/>
      <c r="T1223" s="158"/>
      <c r="AT1223" s="153" t="s">
        <v>144</v>
      </c>
      <c r="AU1223" s="153" t="s">
        <v>81</v>
      </c>
      <c r="AV1223" s="13" t="s">
        <v>81</v>
      </c>
      <c r="AW1223" s="13" t="s">
        <v>32</v>
      </c>
      <c r="AX1223" s="13" t="s">
        <v>71</v>
      </c>
      <c r="AY1223" s="153" t="s">
        <v>133</v>
      </c>
    </row>
    <row r="1224" spans="2:51" s="12" customFormat="1" ht="11.25" x14ac:dyDescent="0.2">
      <c r="B1224" s="145"/>
      <c r="D1224" s="146" t="s">
        <v>144</v>
      </c>
      <c r="E1224" s="147" t="s">
        <v>18</v>
      </c>
      <c r="F1224" s="148" t="s">
        <v>1193</v>
      </c>
      <c r="H1224" s="147" t="s">
        <v>18</v>
      </c>
      <c r="I1224" s="149"/>
      <c r="L1224" s="145"/>
      <c r="M1224" s="150"/>
      <c r="T1224" s="151"/>
      <c r="AT1224" s="147" t="s">
        <v>144</v>
      </c>
      <c r="AU1224" s="147" t="s">
        <v>81</v>
      </c>
      <c r="AV1224" s="12" t="s">
        <v>79</v>
      </c>
      <c r="AW1224" s="12" t="s">
        <v>32</v>
      </c>
      <c r="AX1224" s="12" t="s">
        <v>71</v>
      </c>
      <c r="AY1224" s="147" t="s">
        <v>133</v>
      </c>
    </row>
    <row r="1225" spans="2:51" s="13" customFormat="1" ht="11.25" x14ac:dyDescent="0.2">
      <c r="B1225" s="152"/>
      <c r="D1225" s="146" t="s">
        <v>144</v>
      </c>
      <c r="E1225" s="153" t="s">
        <v>18</v>
      </c>
      <c r="F1225" s="154" t="s">
        <v>81</v>
      </c>
      <c r="H1225" s="155">
        <v>2</v>
      </c>
      <c r="I1225" s="156"/>
      <c r="L1225" s="152"/>
      <c r="M1225" s="157"/>
      <c r="T1225" s="158"/>
      <c r="AT1225" s="153" t="s">
        <v>144</v>
      </c>
      <c r="AU1225" s="153" t="s">
        <v>81</v>
      </c>
      <c r="AV1225" s="13" t="s">
        <v>81</v>
      </c>
      <c r="AW1225" s="13" t="s">
        <v>32</v>
      </c>
      <c r="AX1225" s="13" t="s">
        <v>71</v>
      </c>
      <c r="AY1225" s="153" t="s">
        <v>133</v>
      </c>
    </row>
    <row r="1226" spans="2:51" s="12" customFormat="1" ht="11.25" x14ac:dyDescent="0.2">
      <c r="B1226" s="145"/>
      <c r="D1226" s="146" t="s">
        <v>144</v>
      </c>
      <c r="E1226" s="147" t="s">
        <v>18</v>
      </c>
      <c r="F1226" s="148" t="s">
        <v>1211</v>
      </c>
      <c r="H1226" s="147" t="s">
        <v>18</v>
      </c>
      <c r="I1226" s="149"/>
      <c r="L1226" s="145"/>
      <c r="M1226" s="150"/>
      <c r="T1226" s="151"/>
      <c r="AT1226" s="147" t="s">
        <v>144</v>
      </c>
      <c r="AU1226" s="147" t="s">
        <v>81</v>
      </c>
      <c r="AV1226" s="12" t="s">
        <v>79</v>
      </c>
      <c r="AW1226" s="12" t="s">
        <v>32</v>
      </c>
      <c r="AX1226" s="12" t="s">
        <v>71</v>
      </c>
      <c r="AY1226" s="147" t="s">
        <v>133</v>
      </c>
    </row>
    <row r="1227" spans="2:51" s="13" customFormat="1" ht="11.25" x14ac:dyDescent="0.2">
      <c r="B1227" s="152"/>
      <c r="D1227" s="146" t="s">
        <v>144</v>
      </c>
      <c r="E1227" s="153" t="s">
        <v>18</v>
      </c>
      <c r="F1227" s="154" t="s">
        <v>177</v>
      </c>
      <c r="H1227" s="155">
        <v>8</v>
      </c>
      <c r="I1227" s="156"/>
      <c r="L1227" s="152"/>
      <c r="M1227" s="157"/>
      <c r="T1227" s="158"/>
      <c r="AT1227" s="153" t="s">
        <v>144</v>
      </c>
      <c r="AU1227" s="153" t="s">
        <v>81</v>
      </c>
      <c r="AV1227" s="13" t="s">
        <v>81</v>
      </c>
      <c r="AW1227" s="13" t="s">
        <v>32</v>
      </c>
      <c r="AX1227" s="13" t="s">
        <v>71</v>
      </c>
      <c r="AY1227" s="153" t="s">
        <v>133</v>
      </c>
    </row>
    <row r="1228" spans="2:51" s="12" customFormat="1" ht="11.25" x14ac:dyDescent="0.2">
      <c r="B1228" s="145"/>
      <c r="D1228" s="146" t="s">
        <v>144</v>
      </c>
      <c r="E1228" s="147" t="s">
        <v>18</v>
      </c>
      <c r="F1228" s="148" t="s">
        <v>1212</v>
      </c>
      <c r="H1228" s="147" t="s">
        <v>18</v>
      </c>
      <c r="I1228" s="149"/>
      <c r="L1228" s="145"/>
      <c r="M1228" s="150"/>
      <c r="T1228" s="151"/>
      <c r="AT1228" s="147" t="s">
        <v>144</v>
      </c>
      <c r="AU1228" s="147" t="s">
        <v>81</v>
      </c>
      <c r="AV1228" s="12" t="s">
        <v>79</v>
      </c>
      <c r="AW1228" s="12" t="s">
        <v>32</v>
      </c>
      <c r="AX1228" s="12" t="s">
        <v>71</v>
      </c>
      <c r="AY1228" s="147" t="s">
        <v>133</v>
      </c>
    </row>
    <row r="1229" spans="2:51" s="13" customFormat="1" ht="11.25" x14ac:dyDescent="0.2">
      <c r="B1229" s="152"/>
      <c r="D1229" s="146" t="s">
        <v>144</v>
      </c>
      <c r="E1229" s="153" t="s">
        <v>18</v>
      </c>
      <c r="F1229" s="154" t="s">
        <v>81</v>
      </c>
      <c r="H1229" s="155">
        <v>2</v>
      </c>
      <c r="I1229" s="156"/>
      <c r="L1229" s="152"/>
      <c r="M1229" s="157"/>
      <c r="T1229" s="158"/>
      <c r="AT1229" s="153" t="s">
        <v>144</v>
      </c>
      <c r="AU1229" s="153" t="s">
        <v>81</v>
      </c>
      <c r="AV1229" s="13" t="s">
        <v>81</v>
      </c>
      <c r="AW1229" s="13" t="s">
        <v>32</v>
      </c>
      <c r="AX1229" s="13" t="s">
        <v>71</v>
      </c>
      <c r="AY1229" s="153" t="s">
        <v>133</v>
      </c>
    </row>
    <row r="1230" spans="2:51" s="12" customFormat="1" ht="11.25" x14ac:dyDescent="0.2">
      <c r="B1230" s="145"/>
      <c r="D1230" s="146" t="s">
        <v>144</v>
      </c>
      <c r="E1230" s="147" t="s">
        <v>18</v>
      </c>
      <c r="F1230" s="148" t="s">
        <v>274</v>
      </c>
      <c r="H1230" s="147" t="s">
        <v>18</v>
      </c>
      <c r="I1230" s="149"/>
      <c r="L1230" s="145"/>
      <c r="M1230" s="150"/>
      <c r="T1230" s="151"/>
      <c r="AT1230" s="147" t="s">
        <v>144</v>
      </c>
      <c r="AU1230" s="147" t="s">
        <v>81</v>
      </c>
      <c r="AV1230" s="12" t="s">
        <v>79</v>
      </c>
      <c r="AW1230" s="12" t="s">
        <v>32</v>
      </c>
      <c r="AX1230" s="12" t="s">
        <v>71</v>
      </c>
      <c r="AY1230" s="147" t="s">
        <v>133</v>
      </c>
    </row>
    <row r="1231" spans="2:51" s="13" customFormat="1" ht="11.25" x14ac:dyDescent="0.2">
      <c r="B1231" s="152"/>
      <c r="D1231" s="146" t="s">
        <v>144</v>
      </c>
      <c r="E1231" s="153" t="s">
        <v>18</v>
      </c>
      <c r="F1231" s="154" t="s">
        <v>81</v>
      </c>
      <c r="H1231" s="155">
        <v>2</v>
      </c>
      <c r="I1231" s="156"/>
      <c r="L1231" s="152"/>
      <c r="M1231" s="157"/>
      <c r="T1231" s="158"/>
      <c r="AT1231" s="153" t="s">
        <v>144</v>
      </c>
      <c r="AU1231" s="153" t="s">
        <v>81</v>
      </c>
      <c r="AV1231" s="13" t="s">
        <v>81</v>
      </c>
      <c r="AW1231" s="13" t="s">
        <v>32</v>
      </c>
      <c r="AX1231" s="13" t="s">
        <v>71</v>
      </c>
      <c r="AY1231" s="153" t="s">
        <v>133</v>
      </c>
    </row>
    <row r="1232" spans="2:51" s="12" customFormat="1" ht="11.25" x14ac:dyDescent="0.2">
      <c r="B1232" s="145"/>
      <c r="D1232" s="146" t="s">
        <v>144</v>
      </c>
      <c r="E1232" s="147" t="s">
        <v>18</v>
      </c>
      <c r="F1232" s="148" t="s">
        <v>264</v>
      </c>
      <c r="H1232" s="147" t="s">
        <v>18</v>
      </c>
      <c r="I1232" s="149"/>
      <c r="L1232" s="145"/>
      <c r="M1232" s="150"/>
      <c r="T1232" s="151"/>
      <c r="AT1232" s="147" t="s">
        <v>144</v>
      </c>
      <c r="AU1232" s="147" t="s">
        <v>81</v>
      </c>
      <c r="AV1232" s="12" t="s">
        <v>79</v>
      </c>
      <c r="AW1232" s="12" t="s">
        <v>32</v>
      </c>
      <c r="AX1232" s="12" t="s">
        <v>71</v>
      </c>
      <c r="AY1232" s="147" t="s">
        <v>133</v>
      </c>
    </row>
    <row r="1233" spans="2:65" s="13" customFormat="1" ht="11.25" x14ac:dyDescent="0.2">
      <c r="B1233" s="152"/>
      <c r="D1233" s="146" t="s">
        <v>144</v>
      </c>
      <c r="E1233" s="153" t="s">
        <v>18</v>
      </c>
      <c r="F1233" s="154" t="s">
        <v>79</v>
      </c>
      <c r="H1233" s="155">
        <v>1</v>
      </c>
      <c r="I1233" s="156"/>
      <c r="L1233" s="152"/>
      <c r="M1233" s="157"/>
      <c r="T1233" s="158"/>
      <c r="AT1233" s="153" t="s">
        <v>144</v>
      </c>
      <c r="AU1233" s="153" t="s">
        <v>81</v>
      </c>
      <c r="AV1233" s="13" t="s">
        <v>81</v>
      </c>
      <c r="AW1233" s="13" t="s">
        <v>32</v>
      </c>
      <c r="AX1233" s="13" t="s">
        <v>71</v>
      </c>
      <c r="AY1233" s="153" t="s">
        <v>133</v>
      </c>
    </row>
    <row r="1234" spans="2:65" s="14" customFormat="1" ht="11.25" x14ac:dyDescent="0.2">
      <c r="B1234" s="159"/>
      <c r="D1234" s="146" t="s">
        <v>144</v>
      </c>
      <c r="E1234" s="160" t="s">
        <v>18</v>
      </c>
      <c r="F1234" s="161" t="s">
        <v>147</v>
      </c>
      <c r="H1234" s="162">
        <v>38</v>
      </c>
      <c r="I1234" s="163"/>
      <c r="L1234" s="159"/>
      <c r="M1234" s="164"/>
      <c r="T1234" s="165"/>
      <c r="AT1234" s="160" t="s">
        <v>144</v>
      </c>
      <c r="AU1234" s="160" t="s">
        <v>81</v>
      </c>
      <c r="AV1234" s="14" t="s">
        <v>140</v>
      </c>
      <c r="AW1234" s="14" t="s">
        <v>32</v>
      </c>
      <c r="AX1234" s="14" t="s">
        <v>79</v>
      </c>
      <c r="AY1234" s="160" t="s">
        <v>133</v>
      </c>
    </row>
    <row r="1235" spans="2:65" s="1" customFormat="1" ht="16.5" customHeight="1" x14ac:dyDescent="0.2">
      <c r="B1235" s="33"/>
      <c r="C1235" s="173" t="s">
        <v>1258</v>
      </c>
      <c r="D1235" s="173" t="s">
        <v>265</v>
      </c>
      <c r="E1235" s="174" t="s">
        <v>1259</v>
      </c>
      <c r="F1235" s="175" t="s">
        <v>1260</v>
      </c>
      <c r="G1235" s="176" t="s">
        <v>188</v>
      </c>
      <c r="H1235" s="177">
        <v>38</v>
      </c>
      <c r="I1235" s="178"/>
      <c r="J1235" s="179">
        <f>ROUND(I1235*H1235,2)</f>
        <v>0</v>
      </c>
      <c r="K1235" s="175" t="s">
        <v>139</v>
      </c>
      <c r="L1235" s="180"/>
      <c r="M1235" s="181" t="s">
        <v>18</v>
      </c>
      <c r="N1235" s="182" t="s">
        <v>42</v>
      </c>
      <c r="P1235" s="137">
        <f>O1235*H1235</f>
        <v>0</v>
      </c>
      <c r="Q1235" s="137">
        <v>2.2000000000000001E-3</v>
      </c>
      <c r="R1235" s="137">
        <f>Q1235*H1235</f>
        <v>8.3600000000000008E-2</v>
      </c>
      <c r="S1235" s="137">
        <v>0</v>
      </c>
      <c r="T1235" s="138">
        <f>S1235*H1235</f>
        <v>0</v>
      </c>
      <c r="AR1235" s="139" t="s">
        <v>446</v>
      </c>
      <c r="AT1235" s="139" t="s">
        <v>265</v>
      </c>
      <c r="AU1235" s="139" t="s">
        <v>81</v>
      </c>
      <c r="AY1235" s="18" t="s">
        <v>133</v>
      </c>
      <c r="BE1235" s="140">
        <f>IF(N1235="základní",J1235,0)</f>
        <v>0</v>
      </c>
      <c r="BF1235" s="140">
        <f>IF(N1235="snížená",J1235,0)</f>
        <v>0</v>
      </c>
      <c r="BG1235" s="140">
        <f>IF(N1235="zákl. přenesená",J1235,0)</f>
        <v>0</v>
      </c>
      <c r="BH1235" s="140">
        <f>IF(N1235="sníž. přenesená",J1235,0)</f>
        <v>0</v>
      </c>
      <c r="BI1235" s="140">
        <f>IF(N1235="nulová",J1235,0)</f>
        <v>0</v>
      </c>
      <c r="BJ1235" s="18" t="s">
        <v>79</v>
      </c>
      <c r="BK1235" s="140">
        <f>ROUND(I1235*H1235,2)</f>
        <v>0</v>
      </c>
      <c r="BL1235" s="18" t="s">
        <v>285</v>
      </c>
      <c r="BM1235" s="139" t="s">
        <v>1261</v>
      </c>
    </row>
    <row r="1236" spans="2:65" s="1" customFormat="1" ht="24.2" customHeight="1" x14ac:dyDescent="0.2">
      <c r="B1236" s="33"/>
      <c r="C1236" s="128" t="s">
        <v>1262</v>
      </c>
      <c r="D1236" s="128" t="s">
        <v>135</v>
      </c>
      <c r="E1236" s="129" t="s">
        <v>1263</v>
      </c>
      <c r="F1236" s="130" t="s">
        <v>1264</v>
      </c>
      <c r="G1236" s="131" t="s">
        <v>188</v>
      </c>
      <c r="H1236" s="132">
        <v>1</v>
      </c>
      <c r="I1236" s="133"/>
      <c r="J1236" s="134">
        <f>ROUND(I1236*H1236,2)</f>
        <v>0</v>
      </c>
      <c r="K1236" s="130" t="s">
        <v>139</v>
      </c>
      <c r="L1236" s="33"/>
      <c r="M1236" s="135" t="s">
        <v>18</v>
      </c>
      <c r="N1236" s="136" t="s">
        <v>42</v>
      </c>
      <c r="P1236" s="137">
        <f>O1236*H1236</f>
        <v>0</v>
      </c>
      <c r="Q1236" s="137">
        <v>0</v>
      </c>
      <c r="R1236" s="137">
        <f>Q1236*H1236</f>
        <v>0</v>
      </c>
      <c r="S1236" s="137">
        <v>0</v>
      </c>
      <c r="T1236" s="138">
        <f>S1236*H1236</f>
        <v>0</v>
      </c>
      <c r="AR1236" s="139" t="s">
        <v>285</v>
      </c>
      <c r="AT1236" s="139" t="s">
        <v>135</v>
      </c>
      <c r="AU1236" s="139" t="s">
        <v>81</v>
      </c>
      <c r="AY1236" s="18" t="s">
        <v>133</v>
      </c>
      <c r="BE1236" s="140">
        <f>IF(N1236="základní",J1236,0)</f>
        <v>0</v>
      </c>
      <c r="BF1236" s="140">
        <f>IF(N1236="snížená",J1236,0)</f>
        <v>0</v>
      </c>
      <c r="BG1236" s="140">
        <f>IF(N1236="zákl. přenesená",J1236,0)</f>
        <v>0</v>
      </c>
      <c r="BH1236" s="140">
        <f>IF(N1236="sníž. přenesená",J1236,0)</f>
        <v>0</v>
      </c>
      <c r="BI1236" s="140">
        <f>IF(N1236="nulová",J1236,0)</f>
        <v>0</v>
      </c>
      <c r="BJ1236" s="18" t="s">
        <v>79</v>
      </c>
      <c r="BK1236" s="140">
        <f>ROUND(I1236*H1236,2)</f>
        <v>0</v>
      </c>
      <c r="BL1236" s="18" t="s">
        <v>285</v>
      </c>
      <c r="BM1236" s="139" t="s">
        <v>1265</v>
      </c>
    </row>
    <row r="1237" spans="2:65" s="1" customFormat="1" ht="11.25" x14ac:dyDescent="0.2">
      <c r="B1237" s="33"/>
      <c r="D1237" s="141" t="s">
        <v>142</v>
      </c>
      <c r="F1237" s="142" t="s">
        <v>1266</v>
      </c>
      <c r="I1237" s="143"/>
      <c r="L1237" s="33"/>
      <c r="M1237" s="144"/>
      <c r="T1237" s="54"/>
      <c r="AT1237" s="18" t="s">
        <v>142</v>
      </c>
      <c r="AU1237" s="18" t="s">
        <v>81</v>
      </c>
    </row>
    <row r="1238" spans="2:65" s="12" customFormat="1" ht="11.25" x14ac:dyDescent="0.2">
      <c r="B1238" s="145"/>
      <c r="D1238" s="146" t="s">
        <v>144</v>
      </c>
      <c r="E1238" s="147" t="s">
        <v>18</v>
      </c>
      <c r="F1238" s="148" t="s">
        <v>237</v>
      </c>
      <c r="H1238" s="147" t="s">
        <v>18</v>
      </c>
      <c r="I1238" s="149"/>
      <c r="L1238" s="145"/>
      <c r="M1238" s="150"/>
      <c r="T1238" s="151"/>
      <c r="AT1238" s="147" t="s">
        <v>144</v>
      </c>
      <c r="AU1238" s="147" t="s">
        <v>81</v>
      </c>
      <c r="AV1238" s="12" t="s">
        <v>79</v>
      </c>
      <c r="AW1238" s="12" t="s">
        <v>32</v>
      </c>
      <c r="AX1238" s="12" t="s">
        <v>71</v>
      </c>
      <c r="AY1238" s="147" t="s">
        <v>133</v>
      </c>
    </row>
    <row r="1239" spans="2:65" s="12" customFormat="1" ht="11.25" x14ac:dyDescent="0.2">
      <c r="B1239" s="145"/>
      <c r="D1239" s="146" t="s">
        <v>144</v>
      </c>
      <c r="E1239" s="147" t="s">
        <v>18</v>
      </c>
      <c r="F1239" s="148" t="s">
        <v>1267</v>
      </c>
      <c r="H1239" s="147" t="s">
        <v>18</v>
      </c>
      <c r="I1239" s="149"/>
      <c r="L1239" s="145"/>
      <c r="M1239" s="150"/>
      <c r="T1239" s="151"/>
      <c r="AT1239" s="147" t="s">
        <v>144</v>
      </c>
      <c r="AU1239" s="147" t="s">
        <v>81</v>
      </c>
      <c r="AV1239" s="12" t="s">
        <v>79</v>
      </c>
      <c r="AW1239" s="12" t="s">
        <v>32</v>
      </c>
      <c r="AX1239" s="12" t="s">
        <v>71</v>
      </c>
      <c r="AY1239" s="147" t="s">
        <v>133</v>
      </c>
    </row>
    <row r="1240" spans="2:65" s="13" customFormat="1" ht="11.25" x14ac:dyDescent="0.2">
      <c r="B1240" s="152"/>
      <c r="D1240" s="146" t="s">
        <v>144</v>
      </c>
      <c r="E1240" s="153" t="s">
        <v>18</v>
      </c>
      <c r="F1240" s="154" t="s">
        <v>79</v>
      </c>
      <c r="H1240" s="155">
        <v>1</v>
      </c>
      <c r="I1240" s="156"/>
      <c r="L1240" s="152"/>
      <c r="M1240" s="157"/>
      <c r="T1240" s="158"/>
      <c r="AT1240" s="153" t="s">
        <v>144</v>
      </c>
      <c r="AU1240" s="153" t="s">
        <v>81</v>
      </c>
      <c r="AV1240" s="13" t="s">
        <v>81</v>
      </c>
      <c r="AW1240" s="13" t="s">
        <v>32</v>
      </c>
      <c r="AX1240" s="13" t="s">
        <v>71</v>
      </c>
      <c r="AY1240" s="153" t="s">
        <v>133</v>
      </c>
    </row>
    <row r="1241" spans="2:65" s="14" customFormat="1" ht="11.25" x14ac:dyDescent="0.2">
      <c r="B1241" s="159"/>
      <c r="D1241" s="146" t="s">
        <v>144</v>
      </c>
      <c r="E1241" s="160" t="s">
        <v>18</v>
      </c>
      <c r="F1241" s="161" t="s">
        <v>147</v>
      </c>
      <c r="H1241" s="162">
        <v>1</v>
      </c>
      <c r="I1241" s="163"/>
      <c r="L1241" s="159"/>
      <c r="M1241" s="164"/>
      <c r="T1241" s="165"/>
      <c r="AT1241" s="160" t="s">
        <v>144</v>
      </c>
      <c r="AU1241" s="160" t="s">
        <v>81</v>
      </c>
      <c r="AV1241" s="14" t="s">
        <v>140</v>
      </c>
      <c r="AW1241" s="14" t="s">
        <v>32</v>
      </c>
      <c r="AX1241" s="14" t="s">
        <v>79</v>
      </c>
      <c r="AY1241" s="160" t="s">
        <v>133</v>
      </c>
    </row>
    <row r="1242" spans="2:65" s="1" customFormat="1" ht="16.5" customHeight="1" x14ac:dyDescent="0.2">
      <c r="B1242" s="33"/>
      <c r="C1242" s="173" t="s">
        <v>1268</v>
      </c>
      <c r="D1242" s="173" t="s">
        <v>265</v>
      </c>
      <c r="E1242" s="174" t="s">
        <v>1269</v>
      </c>
      <c r="F1242" s="175" t="s">
        <v>1270</v>
      </c>
      <c r="G1242" s="176" t="s">
        <v>188</v>
      </c>
      <c r="H1242" s="177">
        <v>1</v>
      </c>
      <c r="I1242" s="178"/>
      <c r="J1242" s="179">
        <f>ROUND(I1242*H1242,2)</f>
        <v>0</v>
      </c>
      <c r="K1242" s="175" t="s">
        <v>139</v>
      </c>
      <c r="L1242" s="180"/>
      <c r="M1242" s="181" t="s">
        <v>18</v>
      </c>
      <c r="N1242" s="182" t="s">
        <v>42</v>
      </c>
      <c r="P1242" s="137">
        <f>O1242*H1242</f>
        <v>0</v>
      </c>
      <c r="Q1242" s="137">
        <v>2.2000000000000001E-3</v>
      </c>
      <c r="R1242" s="137">
        <f>Q1242*H1242</f>
        <v>2.2000000000000001E-3</v>
      </c>
      <c r="S1242" s="137">
        <v>0</v>
      </c>
      <c r="T1242" s="138">
        <f>S1242*H1242</f>
        <v>0</v>
      </c>
      <c r="AR1242" s="139" t="s">
        <v>446</v>
      </c>
      <c r="AT1242" s="139" t="s">
        <v>265</v>
      </c>
      <c r="AU1242" s="139" t="s">
        <v>81</v>
      </c>
      <c r="AY1242" s="18" t="s">
        <v>133</v>
      </c>
      <c r="BE1242" s="140">
        <f>IF(N1242="základní",J1242,0)</f>
        <v>0</v>
      </c>
      <c r="BF1242" s="140">
        <f>IF(N1242="snížená",J1242,0)</f>
        <v>0</v>
      </c>
      <c r="BG1242" s="140">
        <f>IF(N1242="zákl. přenesená",J1242,0)</f>
        <v>0</v>
      </c>
      <c r="BH1242" s="140">
        <f>IF(N1242="sníž. přenesená",J1242,0)</f>
        <v>0</v>
      </c>
      <c r="BI1242" s="140">
        <f>IF(N1242="nulová",J1242,0)</f>
        <v>0</v>
      </c>
      <c r="BJ1242" s="18" t="s">
        <v>79</v>
      </c>
      <c r="BK1242" s="140">
        <f>ROUND(I1242*H1242,2)</f>
        <v>0</v>
      </c>
      <c r="BL1242" s="18" t="s">
        <v>285</v>
      </c>
      <c r="BM1242" s="139" t="s">
        <v>1271</v>
      </c>
    </row>
    <row r="1243" spans="2:65" s="1" customFormat="1" ht="24.2" customHeight="1" x14ac:dyDescent="0.2">
      <c r="B1243" s="33"/>
      <c r="C1243" s="128" t="s">
        <v>1272</v>
      </c>
      <c r="D1243" s="128" t="s">
        <v>135</v>
      </c>
      <c r="E1243" s="129" t="s">
        <v>1273</v>
      </c>
      <c r="F1243" s="130" t="s">
        <v>1274</v>
      </c>
      <c r="G1243" s="131" t="s">
        <v>188</v>
      </c>
      <c r="H1243" s="132">
        <v>53</v>
      </c>
      <c r="I1243" s="133"/>
      <c r="J1243" s="134">
        <f>ROUND(I1243*H1243,2)</f>
        <v>0</v>
      </c>
      <c r="K1243" s="130" t="s">
        <v>139</v>
      </c>
      <c r="L1243" s="33"/>
      <c r="M1243" s="135" t="s">
        <v>18</v>
      </c>
      <c r="N1243" s="136" t="s">
        <v>42</v>
      </c>
      <c r="P1243" s="137">
        <f>O1243*H1243</f>
        <v>0</v>
      </c>
      <c r="Q1243" s="137">
        <v>0</v>
      </c>
      <c r="R1243" s="137">
        <f>Q1243*H1243</f>
        <v>0</v>
      </c>
      <c r="S1243" s="137">
        <v>1.8E-3</v>
      </c>
      <c r="T1243" s="138">
        <f>S1243*H1243</f>
        <v>9.5399999999999999E-2</v>
      </c>
      <c r="AR1243" s="139" t="s">
        <v>285</v>
      </c>
      <c r="AT1243" s="139" t="s">
        <v>135</v>
      </c>
      <c r="AU1243" s="139" t="s">
        <v>81</v>
      </c>
      <c r="AY1243" s="18" t="s">
        <v>133</v>
      </c>
      <c r="BE1243" s="140">
        <f>IF(N1243="základní",J1243,0)</f>
        <v>0</v>
      </c>
      <c r="BF1243" s="140">
        <f>IF(N1243="snížená",J1243,0)</f>
        <v>0</v>
      </c>
      <c r="BG1243" s="140">
        <f>IF(N1243="zákl. přenesená",J1243,0)</f>
        <v>0</v>
      </c>
      <c r="BH1243" s="140">
        <f>IF(N1243="sníž. přenesená",J1243,0)</f>
        <v>0</v>
      </c>
      <c r="BI1243" s="140">
        <f>IF(N1243="nulová",J1243,0)</f>
        <v>0</v>
      </c>
      <c r="BJ1243" s="18" t="s">
        <v>79</v>
      </c>
      <c r="BK1243" s="140">
        <f>ROUND(I1243*H1243,2)</f>
        <v>0</v>
      </c>
      <c r="BL1243" s="18" t="s">
        <v>285</v>
      </c>
      <c r="BM1243" s="139" t="s">
        <v>1275</v>
      </c>
    </row>
    <row r="1244" spans="2:65" s="1" customFormat="1" ht="11.25" x14ac:dyDescent="0.2">
      <c r="B1244" s="33"/>
      <c r="D1244" s="141" t="s">
        <v>142</v>
      </c>
      <c r="F1244" s="142" t="s">
        <v>1276</v>
      </c>
      <c r="I1244" s="143"/>
      <c r="L1244" s="33"/>
      <c r="M1244" s="144"/>
      <c r="T1244" s="54"/>
      <c r="AT1244" s="18" t="s">
        <v>142</v>
      </c>
      <c r="AU1244" s="18" t="s">
        <v>81</v>
      </c>
    </row>
    <row r="1245" spans="2:65" s="12" customFormat="1" ht="11.25" x14ac:dyDescent="0.2">
      <c r="B1245" s="145"/>
      <c r="D1245" s="146" t="s">
        <v>144</v>
      </c>
      <c r="E1245" s="147" t="s">
        <v>18</v>
      </c>
      <c r="F1245" s="148" t="s">
        <v>237</v>
      </c>
      <c r="H1245" s="147" t="s">
        <v>18</v>
      </c>
      <c r="I1245" s="149"/>
      <c r="L1245" s="145"/>
      <c r="M1245" s="150"/>
      <c r="T1245" s="151"/>
      <c r="AT1245" s="147" t="s">
        <v>144</v>
      </c>
      <c r="AU1245" s="147" t="s">
        <v>81</v>
      </c>
      <c r="AV1245" s="12" t="s">
        <v>79</v>
      </c>
      <c r="AW1245" s="12" t="s">
        <v>32</v>
      </c>
      <c r="AX1245" s="12" t="s">
        <v>71</v>
      </c>
      <c r="AY1245" s="147" t="s">
        <v>133</v>
      </c>
    </row>
    <row r="1246" spans="2:65" s="12" customFormat="1" ht="11.25" x14ac:dyDescent="0.2">
      <c r="B1246" s="145"/>
      <c r="D1246" s="146" t="s">
        <v>144</v>
      </c>
      <c r="E1246" s="147" t="s">
        <v>18</v>
      </c>
      <c r="F1246" s="148" t="s">
        <v>275</v>
      </c>
      <c r="H1246" s="147" t="s">
        <v>18</v>
      </c>
      <c r="I1246" s="149"/>
      <c r="L1246" s="145"/>
      <c r="M1246" s="150"/>
      <c r="T1246" s="151"/>
      <c r="AT1246" s="147" t="s">
        <v>144</v>
      </c>
      <c r="AU1246" s="147" t="s">
        <v>81</v>
      </c>
      <c r="AV1246" s="12" t="s">
        <v>79</v>
      </c>
      <c r="AW1246" s="12" t="s">
        <v>32</v>
      </c>
      <c r="AX1246" s="12" t="s">
        <v>71</v>
      </c>
      <c r="AY1246" s="147" t="s">
        <v>133</v>
      </c>
    </row>
    <row r="1247" spans="2:65" s="13" customFormat="1" ht="11.25" x14ac:dyDescent="0.2">
      <c r="B1247" s="152"/>
      <c r="D1247" s="146" t="s">
        <v>144</v>
      </c>
      <c r="E1247" s="153" t="s">
        <v>18</v>
      </c>
      <c r="F1247" s="154" t="s">
        <v>79</v>
      </c>
      <c r="H1247" s="155">
        <v>1</v>
      </c>
      <c r="I1247" s="156"/>
      <c r="L1247" s="152"/>
      <c r="M1247" s="157"/>
      <c r="T1247" s="158"/>
      <c r="AT1247" s="153" t="s">
        <v>144</v>
      </c>
      <c r="AU1247" s="153" t="s">
        <v>81</v>
      </c>
      <c r="AV1247" s="13" t="s">
        <v>81</v>
      </c>
      <c r="AW1247" s="13" t="s">
        <v>32</v>
      </c>
      <c r="AX1247" s="13" t="s">
        <v>71</v>
      </c>
      <c r="AY1247" s="153" t="s">
        <v>133</v>
      </c>
    </row>
    <row r="1248" spans="2:65" s="12" customFormat="1" ht="11.25" x14ac:dyDescent="0.2">
      <c r="B1248" s="145"/>
      <c r="D1248" s="146" t="s">
        <v>144</v>
      </c>
      <c r="E1248" s="147" t="s">
        <v>18</v>
      </c>
      <c r="F1248" s="148" t="s">
        <v>1277</v>
      </c>
      <c r="H1248" s="147" t="s">
        <v>18</v>
      </c>
      <c r="I1248" s="149"/>
      <c r="L1248" s="145"/>
      <c r="M1248" s="150"/>
      <c r="T1248" s="151"/>
      <c r="AT1248" s="147" t="s">
        <v>144</v>
      </c>
      <c r="AU1248" s="147" t="s">
        <v>81</v>
      </c>
      <c r="AV1248" s="12" t="s">
        <v>79</v>
      </c>
      <c r="AW1248" s="12" t="s">
        <v>32</v>
      </c>
      <c r="AX1248" s="12" t="s">
        <v>71</v>
      </c>
      <c r="AY1248" s="147" t="s">
        <v>133</v>
      </c>
    </row>
    <row r="1249" spans="2:51" s="13" customFormat="1" ht="11.25" x14ac:dyDescent="0.2">
      <c r="B1249" s="152"/>
      <c r="D1249" s="146" t="s">
        <v>144</v>
      </c>
      <c r="E1249" s="153" t="s">
        <v>18</v>
      </c>
      <c r="F1249" s="154" t="s">
        <v>79</v>
      </c>
      <c r="H1249" s="155">
        <v>1</v>
      </c>
      <c r="I1249" s="156"/>
      <c r="L1249" s="152"/>
      <c r="M1249" s="157"/>
      <c r="T1249" s="158"/>
      <c r="AT1249" s="153" t="s">
        <v>144</v>
      </c>
      <c r="AU1249" s="153" t="s">
        <v>81</v>
      </c>
      <c r="AV1249" s="13" t="s">
        <v>81</v>
      </c>
      <c r="AW1249" s="13" t="s">
        <v>32</v>
      </c>
      <c r="AX1249" s="13" t="s">
        <v>71</v>
      </c>
      <c r="AY1249" s="153" t="s">
        <v>133</v>
      </c>
    </row>
    <row r="1250" spans="2:51" s="12" customFormat="1" ht="11.25" x14ac:dyDescent="0.2">
      <c r="B1250" s="145"/>
      <c r="D1250" s="146" t="s">
        <v>144</v>
      </c>
      <c r="E1250" s="147" t="s">
        <v>18</v>
      </c>
      <c r="F1250" s="148" t="s">
        <v>1278</v>
      </c>
      <c r="H1250" s="147" t="s">
        <v>18</v>
      </c>
      <c r="I1250" s="149"/>
      <c r="L1250" s="145"/>
      <c r="M1250" s="150"/>
      <c r="T1250" s="151"/>
      <c r="AT1250" s="147" t="s">
        <v>144</v>
      </c>
      <c r="AU1250" s="147" t="s">
        <v>81</v>
      </c>
      <c r="AV1250" s="12" t="s">
        <v>79</v>
      </c>
      <c r="AW1250" s="12" t="s">
        <v>32</v>
      </c>
      <c r="AX1250" s="12" t="s">
        <v>71</v>
      </c>
      <c r="AY1250" s="147" t="s">
        <v>133</v>
      </c>
    </row>
    <row r="1251" spans="2:51" s="13" customFormat="1" ht="11.25" x14ac:dyDescent="0.2">
      <c r="B1251" s="152"/>
      <c r="D1251" s="146" t="s">
        <v>144</v>
      </c>
      <c r="E1251" s="153" t="s">
        <v>18</v>
      </c>
      <c r="F1251" s="154" t="s">
        <v>79</v>
      </c>
      <c r="H1251" s="155">
        <v>1</v>
      </c>
      <c r="I1251" s="156"/>
      <c r="L1251" s="152"/>
      <c r="M1251" s="157"/>
      <c r="T1251" s="158"/>
      <c r="AT1251" s="153" t="s">
        <v>144</v>
      </c>
      <c r="AU1251" s="153" t="s">
        <v>81</v>
      </c>
      <c r="AV1251" s="13" t="s">
        <v>81</v>
      </c>
      <c r="AW1251" s="13" t="s">
        <v>32</v>
      </c>
      <c r="AX1251" s="13" t="s">
        <v>71</v>
      </c>
      <c r="AY1251" s="153" t="s">
        <v>133</v>
      </c>
    </row>
    <row r="1252" spans="2:51" s="12" customFormat="1" ht="11.25" x14ac:dyDescent="0.2">
      <c r="B1252" s="145"/>
      <c r="D1252" s="146" t="s">
        <v>144</v>
      </c>
      <c r="E1252" s="147" t="s">
        <v>18</v>
      </c>
      <c r="F1252" s="148" t="s">
        <v>368</v>
      </c>
      <c r="H1252" s="147" t="s">
        <v>18</v>
      </c>
      <c r="I1252" s="149"/>
      <c r="L1252" s="145"/>
      <c r="M1252" s="150"/>
      <c r="T1252" s="151"/>
      <c r="AT1252" s="147" t="s">
        <v>144</v>
      </c>
      <c r="AU1252" s="147" t="s">
        <v>81</v>
      </c>
      <c r="AV1252" s="12" t="s">
        <v>79</v>
      </c>
      <c r="AW1252" s="12" t="s">
        <v>32</v>
      </c>
      <c r="AX1252" s="12" t="s">
        <v>71</v>
      </c>
      <c r="AY1252" s="147" t="s">
        <v>133</v>
      </c>
    </row>
    <row r="1253" spans="2:51" s="13" customFormat="1" ht="11.25" x14ac:dyDescent="0.2">
      <c r="B1253" s="152"/>
      <c r="D1253" s="146" t="s">
        <v>144</v>
      </c>
      <c r="E1253" s="153" t="s">
        <v>18</v>
      </c>
      <c r="F1253" s="154" t="s">
        <v>81</v>
      </c>
      <c r="H1253" s="155">
        <v>2</v>
      </c>
      <c r="I1253" s="156"/>
      <c r="L1253" s="152"/>
      <c r="M1253" s="157"/>
      <c r="T1253" s="158"/>
      <c r="AT1253" s="153" t="s">
        <v>144</v>
      </c>
      <c r="AU1253" s="153" t="s">
        <v>81</v>
      </c>
      <c r="AV1253" s="13" t="s">
        <v>81</v>
      </c>
      <c r="AW1253" s="13" t="s">
        <v>32</v>
      </c>
      <c r="AX1253" s="13" t="s">
        <v>71</v>
      </c>
      <c r="AY1253" s="153" t="s">
        <v>133</v>
      </c>
    </row>
    <row r="1254" spans="2:51" s="12" customFormat="1" ht="11.25" x14ac:dyDescent="0.2">
      <c r="B1254" s="145"/>
      <c r="D1254" s="146" t="s">
        <v>144</v>
      </c>
      <c r="E1254" s="147" t="s">
        <v>18</v>
      </c>
      <c r="F1254" s="148" t="s">
        <v>534</v>
      </c>
      <c r="H1254" s="147" t="s">
        <v>18</v>
      </c>
      <c r="I1254" s="149"/>
      <c r="L1254" s="145"/>
      <c r="M1254" s="150"/>
      <c r="T1254" s="151"/>
      <c r="AT1254" s="147" t="s">
        <v>144</v>
      </c>
      <c r="AU1254" s="147" t="s">
        <v>81</v>
      </c>
      <c r="AV1254" s="12" t="s">
        <v>79</v>
      </c>
      <c r="AW1254" s="12" t="s">
        <v>32</v>
      </c>
      <c r="AX1254" s="12" t="s">
        <v>71</v>
      </c>
      <c r="AY1254" s="147" t="s">
        <v>133</v>
      </c>
    </row>
    <row r="1255" spans="2:51" s="13" customFormat="1" ht="11.25" x14ac:dyDescent="0.2">
      <c r="B1255" s="152"/>
      <c r="D1255" s="146" t="s">
        <v>144</v>
      </c>
      <c r="E1255" s="153" t="s">
        <v>18</v>
      </c>
      <c r="F1255" s="154" t="s">
        <v>148</v>
      </c>
      <c r="H1255" s="155">
        <v>3</v>
      </c>
      <c r="I1255" s="156"/>
      <c r="L1255" s="152"/>
      <c r="M1255" s="157"/>
      <c r="T1255" s="158"/>
      <c r="AT1255" s="153" t="s">
        <v>144</v>
      </c>
      <c r="AU1255" s="153" t="s">
        <v>81</v>
      </c>
      <c r="AV1255" s="13" t="s">
        <v>81</v>
      </c>
      <c r="AW1255" s="13" t="s">
        <v>32</v>
      </c>
      <c r="AX1255" s="13" t="s">
        <v>71</v>
      </c>
      <c r="AY1255" s="153" t="s">
        <v>133</v>
      </c>
    </row>
    <row r="1256" spans="2:51" s="12" customFormat="1" ht="11.25" x14ac:dyDescent="0.2">
      <c r="B1256" s="145"/>
      <c r="D1256" s="146" t="s">
        <v>144</v>
      </c>
      <c r="E1256" s="147" t="s">
        <v>18</v>
      </c>
      <c r="F1256" s="148" t="s">
        <v>548</v>
      </c>
      <c r="H1256" s="147" t="s">
        <v>18</v>
      </c>
      <c r="I1256" s="149"/>
      <c r="L1256" s="145"/>
      <c r="M1256" s="150"/>
      <c r="T1256" s="151"/>
      <c r="AT1256" s="147" t="s">
        <v>144</v>
      </c>
      <c r="AU1256" s="147" t="s">
        <v>81</v>
      </c>
      <c r="AV1256" s="12" t="s">
        <v>79</v>
      </c>
      <c r="AW1256" s="12" t="s">
        <v>32</v>
      </c>
      <c r="AX1256" s="12" t="s">
        <v>71</v>
      </c>
      <c r="AY1256" s="147" t="s">
        <v>133</v>
      </c>
    </row>
    <row r="1257" spans="2:51" s="13" customFormat="1" ht="11.25" x14ac:dyDescent="0.2">
      <c r="B1257" s="152"/>
      <c r="D1257" s="146" t="s">
        <v>144</v>
      </c>
      <c r="E1257" s="153" t="s">
        <v>18</v>
      </c>
      <c r="F1257" s="154" t="s">
        <v>79</v>
      </c>
      <c r="H1257" s="155">
        <v>1</v>
      </c>
      <c r="I1257" s="156"/>
      <c r="L1257" s="152"/>
      <c r="M1257" s="157"/>
      <c r="T1257" s="158"/>
      <c r="AT1257" s="153" t="s">
        <v>144</v>
      </c>
      <c r="AU1257" s="153" t="s">
        <v>81</v>
      </c>
      <c r="AV1257" s="13" t="s">
        <v>81</v>
      </c>
      <c r="AW1257" s="13" t="s">
        <v>32</v>
      </c>
      <c r="AX1257" s="13" t="s">
        <v>71</v>
      </c>
      <c r="AY1257" s="153" t="s">
        <v>133</v>
      </c>
    </row>
    <row r="1258" spans="2:51" s="12" customFormat="1" ht="11.25" x14ac:dyDescent="0.2">
      <c r="B1258" s="145"/>
      <c r="D1258" s="146" t="s">
        <v>144</v>
      </c>
      <c r="E1258" s="147" t="s">
        <v>18</v>
      </c>
      <c r="F1258" s="148" t="s">
        <v>242</v>
      </c>
      <c r="H1258" s="147" t="s">
        <v>18</v>
      </c>
      <c r="I1258" s="149"/>
      <c r="L1258" s="145"/>
      <c r="M1258" s="150"/>
      <c r="T1258" s="151"/>
      <c r="AT1258" s="147" t="s">
        <v>144</v>
      </c>
      <c r="AU1258" s="147" t="s">
        <v>81</v>
      </c>
      <c r="AV1258" s="12" t="s">
        <v>79</v>
      </c>
      <c r="AW1258" s="12" t="s">
        <v>32</v>
      </c>
      <c r="AX1258" s="12" t="s">
        <v>71</v>
      </c>
      <c r="AY1258" s="147" t="s">
        <v>133</v>
      </c>
    </row>
    <row r="1259" spans="2:51" s="13" customFormat="1" ht="11.25" x14ac:dyDescent="0.2">
      <c r="B1259" s="152"/>
      <c r="D1259" s="146" t="s">
        <v>144</v>
      </c>
      <c r="E1259" s="153" t="s">
        <v>18</v>
      </c>
      <c r="F1259" s="154" t="s">
        <v>79</v>
      </c>
      <c r="H1259" s="155">
        <v>1</v>
      </c>
      <c r="I1259" s="156"/>
      <c r="L1259" s="152"/>
      <c r="M1259" s="157"/>
      <c r="T1259" s="158"/>
      <c r="AT1259" s="153" t="s">
        <v>144</v>
      </c>
      <c r="AU1259" s="153" t="s">
        <v>81</v>
      </c>
      <c r="AV1259" s="13" t="s">
        <v>81</v>
      </c>
      <c r="AW1259" s="13" t="s">
        <v>32</v>
      </c>
      <c r="AX1259" s="13" t="s">
        <v>71</v>
      </c>
      <c r="AY1259" s="153" t="s">
        <v>133</v>
      </c>
    </row>
    <row r="1260" spans="2:51" s="12" customFormat="1" ht="11.25" x14ac:dyDescent="0.2">
      <c r="B1260" s="145"/>
      <c r="D1260" s="146" t="s">
        <v>144</v>
      </c>
      <c r="E1260" s="147" t="s">
        <v>18</v>
      </c>
      <c r="F1260" s="148" t="s">
        <v>533</v>
      </c>
      <c r="H1260" s="147" t="s">
        <v>18</v>
      </c>
      <c r="I1260" s="149"/>
      <c r="L1260" s="145"/>
      <c r="M1260" s="150"/>
      <c r="T1260" s="151"/>
      <c r="AT1260" s="147" t="s">
        <v>144</v>
      </c>
      <c r="AU1260" s="147" t="s">
        <v>81</v>
      </c>
      <c r="AV1260" s="12" t="s">
        <v>79</v>
      </c>
      <c r="AW1260" s="12" t="s">
        <v>32</v>
      </c>
      <c r="AX1260" s="12" t="s">
        <v>71</v>
      </c>
      <c r="AY1260" s="147" t="s">
        <v>133</v>
      </c>
    </row>
    <row r="1261" spans="2:51" s="13" customFormat="1" ht="11.25" x14ac:dyDescent="0.2">
      <c r="B1261" s="152"/>
      <c r="D1261" s="146" t="s">
        <v>144</v>
      </c>
      <c r="E1261" s="153" t="s">
        <v>18</v>
      </c>
      <c r="F1261" s="154" t="s">
        <v>81</v>
      </c>
      <c r="H1261" s="155">
        <v>2</v>
      </c>
      <c r="I1261" s="156"/>
      <c r="L1261" s="152"/>
      <c r="M1261" s="157"/>
      <c r="T1261" s="158"/>
      <c r="AT1261" s="153" t="s">
        <v>144</v>
      </c>
      <c r="AU1261" s="153" t="s">
        <v>81</v>
      </c>
      <c r="AV1261" s="13" t="s">
        <v>81</v>
      </c>
      <c r="AW1261" s="13" t="s">
        <v>32</v>
      </c>
      <c r="AX1261" s="13" t="s">
        <v>71</v>
      </c>
      <c r="AY1261" s="153" t="s">
        <v>133</v>
      </c>
    </row>
    <row r="1262" spans="2:51" s="12" customFormat="1" ht="11.25" x14ac:dyDescent="0.2">
      <c r="B1262" s="145"/>
      <c r="D1262" s="146" t="s">
        <v>144</v>
      </c>
      <c r="E1262" s="147" t="s">
        <v>18</v>
      </c>
      <c r="F1262" s="148" t="s">
        <v>464</v>
      </c>
      <c r="H1262" s="147" t="s">
        <v>18</v>
      </c>
      <c r="I1262" s="149"/>
      <c r="L1262" s="145"/>
      <c r="M1262" s="150"/>
      <c r="T1262" s="151"/>
      <c r="AT1262" s="147" t="s">
        <v>144</v>
      </c>
      <c r="AU1262" s="147" t="s">
        <v>81</v>
      </c>
      <c r="AV1262" s="12" t="s">
        <v>79</v>
      </c>
      <c r="AW1262" s="12" t="s">
        <v>32</v>
      </c>
      <c r="AX1262" s="12" t="s">
        <v>71</v>
      </c>
      <c r="AY1262" s="147" t="s">
        <v>133</v>
      </c>
    </row>
    <row r="1263" spans="2:51" s="13" customFormat="1" ht="11.25" x14ac:dyDescent="0.2">
      <c r="B1263" s="152"/>
      <c r="D1263" s="146" t="s">
        <v>144</v>
      </c>
      <c r="E1263" s="153" t="s">
        <v>18</v>
      </c>
      <c r="F1263" s="154" t="s">
        <v>79</v>
      </c>
      <c r="H1263" s="155">
        <v>1</v>
      </c>
      <c r="I1263" s="156"/>
      <c r="L1263" s="152"/>
      <c r="M1263" s="157"/>
      <c r="T1263" s="158"/>
      <c r="AT1263" s="153" t="s">
        <v>144</v>
      </c>
      <c r="AU1263" s="153" t="s">
        <v>81</v>
      </c>
      <c r="AV1263" s="13" t="s">
        <v>81</v>
      </c>
      <c r="AW1263" s="13" t="s">
        <v>32</v>
      </c>
      <c r="AX1263" s="13" t="s">
        <v>71</v>
      </c>
      <c r="AY1263" s="153" t="s">
        <v>133</v>
      </c>
    </row>
    <row r="1264" spans="2:51" s="12" customFormat="1" ht="11.25" x14ac:dyDescent="0.2">
      <c r="B1264" s="145"/>
      <c r="D1264" s="146" t="s">
        <v>144</v>
      </c>
      <c r="E1264" s="147" t="s">
        <v>18</v>
      </c>
      <c r="F1264" s="148" t="s">
        <v>372</v>
      </c>
      <c r="H1264" s="147" t="s">
        <v>18</v>
      </c>
      <c r="I1264" s="149"/>
      <c r="L1264" s="145"/>
      <c r="M1264" s="150"/>
      <c r="T1264" s="151"/>
      <c r="AT1264" s="147" t="s">
        <v>144</v>
      </c>
      <c r="AU1264" s="147" t="s">
        <v>81</v>
      </c>
      <c r="AV1264" s="12" t="s">
        <v>79</v>
      </c>
      <c r="AW1264" s="12" t="s">
        <v>32</v>
      </c>
      <c r="AX1264" s="12" t="s">
        <v>71</v>
      </c>
      <c r="AY1264" s="147" t="s">
        <v>133</v>
      </c>
    </row>
    <row r="1265" spans="2:51" s="13" customFormat="1" ht="11.25" x14ac:dyDescent="0.2">
      <c r="B1265" s="152"/>
      <c r="D1265" s="146" t="s">
        <v>144</v>
      </c>
      <c r="E1265" s="153" t="s">
        <v>18</v>
      </c>
      <c r="F1265" s="154" t="s">
        <v>79</v>
      </c>
      <c r="H1265" s="155">
        <v>1</v>
      </c>
      <c r="I1265" s="156"/>
      <c r="L1265" s="152"/>
      <c r="M1265" s="157"/>
      <c r="T1265" s="158"/>
      <c r="AT1265" s="153" t="s">
        <v>144</v>
      </c>
      <c r="AU1265" s="153" t="s">
        <v>81</v>
      </c>
      <c r="AV1265" s="13" t="s">
        <v>81</v>
      </c>
      <c r="AW1265" s="13" t="s">
        <v>32</v>
      </c>
      <c r="AX1265" s="13" t="s">
        <v>71</v>
      </c>
      <c r="AY1265" s="153" t="s">
        <v>133</v>
      </c>
    </row>
    <row r="1266" spans="2:51" s="12" customFormat="1" ht="11.25" x14ac:dyDescent="0.2">
      <c r="B1266" s="145"/>
      <c r="D1266" s="146" t="s">
        <v>144</v>
      </c>
      <c r="E1266" s="147" t="s">
        <v>18</v>
      </c>
      <c r="F1266" s="148" t="s">
        <v>1279</v>
      </c>
      <c r="H1266" s="147" t="s">
        <v>18</v>
      </c>
      <c r="I1266" s="149"/>
      <c r="L1266" s="145"/>
      <c r="M1266" s="150"/>
      <c r="T1266" s="151"/>
      <c r="AT1266" s="147" t="s">
        <v>144</v>
      </c>
      <c r="AU1266" s="147" t="s">
        <v>81</v>
      </c>
      <c r="AV1266" s="12" t="s">
        <v>79</v>
      </c>
      <c r="AW1266" s="12" t="s">
        <v>32</v>
      </c>
      <c r="AX1266" s="12" t="s">
        <v>71</v>
      </c>
      <c r="AY1266" s="147" t="s">
        <v>133</v>
      </c>
    </row>
    <row r="1267" spans="2:51" s="13" customFormat="1" ht="11.25" x14ac:dyDescent="0.2">
      <c r="B1267" s="152"/>
      <c r="D1267" s="146" t="s">
        <v>144</v>
      </c>
      <c r="E1267" s="153" t="s">
        <v>18</v>
      </c>
      <c r="F1267" s="154" t="s">
        <v>79</v>
      </c>
      <c r="H1267" s="155">
        <v>1</v>
      </c>
      <c r="I1267" s="156"/>
      <c r="L1267" s="152"/>
      <c r="M1267" s="157"/>
      <c r="T1267" s="158"/>
      <c r="AT1267" s="153" t="s">
        <v>144</v>
      </c>
      <c r="AU1267" s="153" t="s">
        <v>81</v>
      </c>
      <c r="AV1267" s="13" t="s">
        <v>81</v>
      </c>
      <c r="AW1267" s="13" t="s">
        <v>32</v>
      </c>
      <c r="AX1267" s="13" t="s">
        <v>71</v>
      </c>
      <c r="AY1267" s="153" t="s">
        <v>133</v>
      </c>
    </row>
    <row r="1268" spans="2:51" s="12" customFormat="1" ht="11.25" x14ac:dyDescent="0.2">
      <c r="B1268" s="145"/>
      <c r="D1268" s="146" t="s">
        <v>144</v>
      </c>
      <c r="E1268" s="147" t="s">
        <v>18</v>
      </c>
      <c r="F1268" s="148" t="s">
        <v>375</v>
      </c>
      <c r="H1268" s="147" t="s">
        <v>18</v>
      </c>
      <c r="I1268" s="149"/>
      <c r="L1268" s="145"/>
      <c r="M1268" s="150"/>
      <c r="T1268" s="151"/>
      <c r="AT1268" s="147" t="s">
        <v>144</v>
      </c>
      <c r="AU1268" s="147" t="s">
        <v>81</v>
      </c>
      <c r="AV1268" s="12" t="s">
        <v>79</v>
      </c>
      <c r="AW1268" s="12" t="s">
        <v>32</v>
      </c>
      <c r="AX1268" s="12" t="s">
        <v>71</v>
      </c>
      <c r="AY1268" s="147" t="s">
        <v>133</v>
      </c>
    </row>
    <row r="1269" spans="2:51" s="13" customFormat="1" ht="11.25" x14ac:dyDescent="0.2">
      <c r="B1269" s="152"/>
      <c r="D1269" s="146" t="s">
        <v>144</v>
      </c>
      <c r="E1269" s="153" t="s">
        <v>18</v>
      </c>
      <c r="F1269" s="154" t="s">
        <v>79</v>
      </c>
      <c r="H1269" s="155">
        <v>1</v>
      </c>
      <c r="I1269" s="156"/>
      <c r="L1269" s="152"/>
      <c r="M1269" s="157"/>
      <c r="T1269" s="158"/>
      <c r="AT1269" s="153" t="s">
        <v>144</v>
      </c>
      <c r="AU1269" s="153" t="s">
        <v>81</v>
      </c>
      <c r="AV1269" s="13" t="s">
        <v>81</v>
      </c>
      <c r="AW1269" s="13" t="s">
        <v>32</v>
      </c>
      <c r="AX1269" s="13" t="s">
        <v>71</v>
      </c>
      <c r="AY1269" s="153" t="s">
        <v>133</v>
      </c>
    </row>
    <row r="1270" spans="2:51" s="12" customFormat="1" ht="11.25" x14ac:dyDescent="0.2">
      <c r="B1270" s="145"/>
      <c r="D1270" s="146" t="s">
        <v>144</v>
      </c>
      <c r="E1270" s="147" t="s">
        <v>18</v>
      </c>
      <c r="F1270" s="148" t="s">
        <v>1280</v>
      </c>
      <c r="H1270" s="147" t="s">
        <v>18</v>
      </c>
      <c r="I1270" s="149"/>
      <c r="L1270" s="145"/>
      <c r="M1270" s="150"/>
      <c r="T1270" s="151"/>
      <c r="AT1270" s="147" t="s">
        <v>144</v>
      </c>
      <c r="AU1270" s="147" t="s">
        <v>81</v>
      </c>
      <c r="AV1270" s="12" t="s">
        <v>79</v>
      </c>
      <c r="AW1270" s="12" t="s">
        <v>32</v>
      </c>
      <c r="AX1270" s="12" t="s">
        <v>71</v>
      </c>
      <c r="AY1270" s="147" t="s">
        <v>133</v>
      </c>
    </row>
    <row r="1271" spans="2:51" s="13" customFormat="1" ht="11.25" x14ac:dyDescent="0.2">
      <c r="B1271" s="152"/>
      <c r="D1271" s="146" t="s">
        <v>144</v>
      </c>
      <c r="E1271" s="153" t="s">
        <v>18</v>
      </c>
      <c r="F1271" s="154" t="s">
        <v>79</v>
      </c>
      <c r="H1271" s="155">
        <v>1</v>
      </c>
      <c r="I1271" s="156"/>
      <c r="L1271" s="152"/>
      <c r="M1271" s="157"/>
      <c r="T1271" s="158"/>
      <c r="AT1271" s="153" t="s">
        <v>144</v>
      </c>
      <c r="AU1271" s="153" t="s">
        <v>81</v>
      </c>
      <c r="AV1271" s="13" t="s">
        <v>81</v>
      </c>
      <c r="AW1271" s="13" t="s">
        <v>32</v>
      </c>
      <c r="AX1271" s="13" t="s">
        <v>71</v>
      </c>
      <c r="AY1271" s="153" t="s">
        <v>133</v>
      </c>
    </row>
    <row r="1272" spans="2:51" s="12" customFormat="1" ht="11.25" x14ac:dyDescent="0.2">
      <c r="B1272" s="145"/>
      <c r="D1272" s="146" t="s">
        <v>144</v>
      </c>
      <c r="E1272" s="147" t="s">
        <v>18</v>
      </c>
      <c r="F1272" s="148" t="s">
        <v>378</v>
      </c>
      <c r="H1272" s="147" t="s">
        <v>18</v>
      </c>
      <c r="I1272" s="149"/>
      <c r="L1272" s="145"/>
      <c r="M1272" s="150"/>
      <c r="T1272" s="151"/>
      <c r="AT1272" s="147" t="s">
        <v>144</v>
      </c>
      <c r="AU1272" s="147" t="s">
        <v>81</v>
      </c>
      <c r="AV1272" s="12" t="s">
        <v>79</v>
      </c>
      <c r="AW1272" s="12" t="s">
        <v>32</v>
      </c>
      <c r="AX1272" s="12" t="s">
        <v>71</v>
      </c>
      <c r="AY1272" s="147" t="s">
        <v>133</v>
      </c>
    </row>
    <row r="1273" spans="2:51" s="13" customFormat="1" ht="11.25" x14ac:dyDescent="0.2">
      <c r="B1273" s="152"/>
      <c r="D1273" s="146" t="s">
        <v>144</v>
      </c>
      <c r="E1273" s="153" t="s">
        <v>18</v>
      </c>
      <c r="F1273" s="154" t="s">
        <v>79</v>
      </c>
      <c r="H1273" s="155">
        <v>1</v>
      </c>
      <c r="I1273" s="156"/>
      <c r="L1273" s="152"/>
      <c r="M1273" s="157"/>
      <c r="T1273" s="158"/>
      <c r="AT1273" s="153" t="s">
        <v>144</v>
      </c>
      <c r="AU1273" s="153" t="s">
        <v>81</v>
      </c>
      <c r="AV1273" s="13" t="s">
        <v>81</v>
      </c>
      <c r="AW1273" s="13" t="s">
        <v>32</v>
      </c>
      <c r="AX1273" s="13" t="s">
        <v>71</v>
      </c>
      <c r="AY1273" s="153" t="s">
        <v>133</v>
      </c>
    </row>
    <row r="1274" spans="2:51" s="12" customFormat="1" ht="11.25" x14ac:dyDescent="0.2">
      <c r="B1274" s="145"/>
      <c r="D1274" s="146" t="s">
        <v>144</v>
      </c>
      <c r="E1274" s="147" t="s">
        <v>18</v>
      </c>
      <c r="F1274" s="148" t="s">
        <v>380</v>
      </c>
      <c r="H1274" s="147" t="s">
        <v>18</v>
      </c>
      <c r="I1274" s="149"/>
      <c r="L1274" s="145"/>
      <c r="M1274" s="150"/>
      <c r="T1274" s="151"/>
      <c r="AT1274" s="147" t="s">
        <v>144</v>
      </c>
      <c r="AU1274" s="147" t="s">
        <v>81</v>
      </c>
      <c r="AV1274" s="12" t="s">
        <v>79</v>
      </c>
      <c r="AW1274" s="12" t="s">
        <v>32</v>
      </c>
      <c r="AX1274" s="12" t="s">
        <v>71</v>
      </c>
      <c r="AY1274" s="147" t="s">
        <v>133</v>
      </c>
    </row>
    <row r="1275" spans="2:51" s="13" customFormat="1" ht="11.25" x14ac:dyDescent="0.2">
      <c r="B1275" s="152"/>
      <c r="D1275" s="146" t="s">
        <v>144</v>
      </c>
      <c r="E1275" s="153" t="s">
        <v>18</v>
      </c>
      <c r="F1275" s="154" t="s">
        <v>81</v>
      </c>
      <c r="H1275" s="155">
        <v>2</v>
      </c>
      <c r="I1275" s="156"/>
      <c r="L1275" s="152"/>
      <c r="M1275" s="157"/>
      <c r="T1275" s="158"/>
      <c r="AT1275" s="153" t="s">
        <v>144</v>
      </c>
      <c r="AU1275" s="153" t="s">
        <v>81</v>
      </c>
      <c r="AV1275" s="13" t="s">
        <v>81</v>
      </c>
      <c r="AW1275" s="13" t="s">
        <v>32</v>
      </c>
      <c r="AX1275" s="13" t="s">
        <v>71</v>
      </c>
      <c r="AY1275" s="153" t="s">
        <v>133</v>
      </c>
    </row>
    <row r="1276" spans="2:51" s="12" customFormat="1" ht="11.25" x14ac:dyDescent="0.2">
      <c r="B1276" s="145"/>
      <c r="D1276" s="146" t="s">
        <v>144</v>
      </c>
      <c r="E1276" s="147" t="s">
        <v>18</v>
      </c>
      <c r="F1276" s="148" t="s">
        <v>382</v>
      </c>
      <c r="H1276" s="147" t="s">
        <v>18</v>
      </c>
      <c r="I1276" s="149"/>
      <c r="L1276" s="145"/>
      <c r="M1276" s="150"/>
      <c r="T1276" s="151"/>
      <c r="AT1276" s="147" t="s">
        <v>144</v>
      </c>
      <c r="AU1276" s="147" t="s">
        <v>81</v>
      </c>
      <c r="AV1276" s="12" t="s">
        <v>79</v>
      </c>
      <c r="AW1276" s="12" t="s">
        <v>32</v>
      </c>
      <c r="AX1276" s="12" t="s">
        <v>71</v>
      </c>
      <c r="AY1276" s="147" t="s">
        <v>133</v>
      </c>
    </row>
    <row r="1277" spans="2:51" s="13" customFormat="1" ht="11.25" x14ac:dyDescent="0.2">
      <c r="B1277" s="152"/>
      <c r="D1277" s="146" t="s">
        <v>144</v>
      </c>
      <c r="E1277" s="153" t="s">
        <v>18</v>
      </c>
      <c r="F1277" s="154" t="s">
        <v>81</v>
      </c>
      <c r="H1277" s="155">
        <v>2</v>
      </c>
      <c r="I1277" s="156"/>
      <c r="L1277" s="152"/>
      <c r="M1277" s="157"/>
      <c r="T1277" s="158"/>
      <c r="AT1277" s="153" t="s">
        <v>144</v>
      </c>
      <c r="AU1277" s="153" t="s">
        <v>81</v>
      </c>
      <c r="AV1277" s="13" t="s">
        <v>81</v>
      </c>
      <c r="AW1277" s="13" t="s">
        <v>32</v>
      </c>
      <c r="AX1277" s="13" t="s">
        <v>71</v>
      </c>
      <c r="AY1277" s="153" t="s">
        <v>133</v>
      </c>
    </row>
    <row r="1278" spans="2:51" s="12" customFormat="1" ht="11.25" x14ac:dyDescent="0.2">
      <c r="B1278" s="145"/>
      <c r="D1278" s="146" t="s">
        <v>144</v>
      </c>
      <c r="E1278" s="147" t="s">
        <v>18</v>
      </c>
      <c r="F1278" s="148" t="s">
        <v>383</v>
      </c>
      <c r="H1278" s="147" t="s">
        <v>18</v>
      </c>
      <c r="I1278" s="149"/>
      <c r="L1278" s="145"/>
      <c r="M1278" s="150"/>
      <c r="T1278" s="151"/>
      <c r="AT1278" s="147" t="s">
        <v>144</v>
      </c>
      <c r="AU1278" s="147" t="s">
        <v>81</v>
      </c>
      <c r="AV1278" s="12" t="s">
        <v>79</v>
      </c>
      <c r="AW1278" s="12" t="s">
        <v>32</v>
      </c>
      <c r="AX1278" s="12" t="s">
        <v>71</v>
      </c>
      <c r="AY1278" s="147" t="s">
        <v>133</v>
      </c>
    </row>
    <row r="1279" spans="2:51" s="13" customFormat="1" ht="11.25" x14ac:dyDescent="0.2">
      <c r="B1279" s="152"/>
      <c r="D1279" s="146" t="s">
        <v>144</v>
      </c>
      <c r="E1279" s="153" t="s">
        <v>18</v>
      </c>
      <c r="F1279" s="154" t="s">
        <v>140</v>
      </c>
      <c r="H1279" s="155">
        <v>4</v>
      </c>
      <c r="I1279" s="156"/>
      <c r="L1279" s="152"/>
      <c r="M1279" s="157"/>
      <c r="T1279" s="158"/>
      <c r="AT1279" s="153" t="s">
        <v>144</v>
      </c>
      <c r="AU1279" s="153" t="s">
        <v>81</v>
      </c>
      <c r="AV1279" s="13" t="s">
        <v>81</v>
      </c>
      <c r="AW1279" s="13" t="s">
        <v>32</v>
      </c>
      <c r="AX1279" s="13" t="s">
        <v>71</v>
      </c>
      <c r="AY1279" s="153" t="s">
        <v>133</v>
      </c>
    </row>
    <row r="1280" spans="2:51" s="12" customFormat="1" ht="11.25" x14ac:dyDescent="0.2">
      <c r="B1280" s="145"/>
      <c r="D1280" s="146" t="s">
        <v>144</v>
      </c>
      <c r="E1280" s="147" t="s">
        <v>18</v>
      </c>
      <c r="F1280" s="148" t="s">
        <v>385</v>
      </c>
      <c r="H1280" s="147" t="s">
        <v>18</v>
      </c>
      <c r="I1280" s="149"/>
      <c r="L1280" s="145"/>
      <c r="M1280" s="150"/>
      <c r="T1280" s="151"/>
      <c r="AT1280" s="147" t="s">
        <v>144</v>
      </c>
      <c r="AU1280" s="147" t="s">
        <v>81</v>
      </c>
      <c r="AV1280" s="12" t="s">
        <v>79</v>
      </c>
      <c r="AW1280" s="12" t="s">
        <v>32</v>
      </c>
      <c r="AX1280" s="12" t="s">
        <v>71</v>
      </c>
      <c r="AY1280" s="147" t="s">
        <v>133</v>
      </c>
    </row>
    <row r="1281" spans="2:51" s="13" customFormat="1" ht="11.25" x14ac:dyDescent="0.2">
      <c r="B1281" s="152"/>
      <c r="D1281" s="146" t="s">
        <v>144</v>
      </c>
      <c r="E1281" s="153" t="s">
        <v>18</v>
      </c>
      <c r="F1281" s="154" t="s">
        <v>148</v>
      </c>
      <c r="H1281" s="155">
        <v>3</v>
      </c>
      <c r="I1281" s="156"/>
      <c r="L1281" s="152"/>
      <c r="M1281" s="157"/>
      <c r="T1281" s="158"/>
      <c r="AT1281" s="153" t="s">
        <v>144</v>
      </c>
      <c r="AU1281" s="153" t="s">
        <v>81</v>
      </c>
      <c r="AV1281" s="13" t="s">
        <v>81</v>
      </c>
      <c r="AW1281" s="13" t="s">
        <v>32</v>
      </c>
      <c r="AX1281" s="13" t="s">
        <v>71</v>
      </c>
      <c r="AY1281" s="153" t="s">
        <v>133</v>
      </c>
    </row>
    <row r="1282" spans="2:51" s="12" customFormat="1" ht="11.25" x14ac:dyDescent="0.2">
      <c r="B1282" s="145"/>
      <c r="D1282" s="146" t="s">
        <v>144</v>
      </c>
      <c r="E1282" s="147" t="s">
        <v>18</v>
      </c>
      <c r="F1282" s="148" t="s">
        <v>324</v>
      </c>
      <c r="H1282" s="147" t="s">
        <v>18</v>
      </c>
      <c r="I1282" s="149"/>
      <c r="L1282" s="145"/>
      <c r="M1282" s="150"/>
      <c r="T1282" s="151"/>
      <c r="AT1282" s="147" t="s">
        <v>144</v>
      </c>
      <c r="AU1282" s="147" t="s">
        <v>81</v>
      </c>
      <c r="AV1282" s="12" t="s">
        <v>79</v>
      </c>
      <c r="AW1282" s="12" t="s">
        <v>32</v>
      </c>
      <c r="AX1282" s="12" t="s">
        <v>71</v>
      </c>
      <c r="AY1282" s="147" t="s">
        <v>133</v>
      </c>
    </row>
    <row r="1283" spans="2:51" s="13" customFormat="1" ht="11.25" x14ac:dyDescent="0.2">
      <c r="B1283" s="152"/>
      <c r="D1283" s="146" t="s">
        <v>144</v>
      </c>
      <c r="E1283" s="153" t="s">
        <v>18</v>
      </c>
      <c r="F1283" s="154" t="s">
        <v>79</v>
      </c>
      <c r="H1283" s="155">
        <v>1</v>
      </c>
      <c r="I1283" s="156"/>
      <c r="L1283" s="152"/>
      <c r="M1283" s="157"/>
      <c r="T1283" s="158"/>
      <c r="AT1283" s="153" t="s">
        <v>144</v>
      </c>
      <c r="AU1283" s="153" t="s">
        <v>81</v>
      </c>
      <c r="AV1283" s="13" t="s">
        <v>81</v>
      </c>
      <c r="AW1283" s="13" t="s">
        <v>32</v>
      </c>
      <c r="AX1283" s="13" t="s">
        <v>71</v>
      </c>
      <c r="AY1283" s="153" t="s">
        <v>133</v>
      </c>
    </row>
    <row r="1284" spans="2:51" s="12" customFormat="1" ht="11.25" x14ac:dyDescent="0.2">
      <c r="B1284" s="145"/>
      <c r="D1284" s="146" t="s">
        <v>144</v>
      </c>
      <c r="E1284" s="147" t="s">
        <v>18</v>
      </c>
      <c r="F1284" s="148" t="s">
        <v>239</v>
      </c>
      <c r="H1284" s="147" t="s">
        <v>18</v>
      </c>
      <c r="I1284" s="149"/>
      <c r="L1284" s="145"/>
      <c r="M1284" s="150"/>
      <c r="T1284" s="151"/>
      <c r="AT1284" s="147" t="s">
        <v>144</v>
      </c>
      <c r="AU1284" s="147" t="s">
        <v>81</v>
      </c>
      <c r="AV1284" s="12" t="s">
        <v>79</v>
      </c>
      <c r="AW1284" s="12" t="s">
        <v>32</v>
      </c>
      <c r="AX1284" s="12" t="s">
        <v>71</v>
      </c>
      <c r="AY1284" s="147" t="s">
        <v>133</v>
      </c>
    </row>
    <row r="1285" spans="2:51" s="12" customFormat="1" ht="11.25" x14ac:dyDescent="0.2">
      <c r="B1285" s="145"/>
      <c r="D1285" s="146" t="s">
        <v>144</v>
      </c>
      <c r="E1285" s="147" t="s">
        <v>18</v>
      </c>
      <c r="F1285" s="148" t="s">
        <v>535</v>
      </c>
      <c r="H1285" s="147" t="s">
        <v>18</v>
      </c>
      <c r="I1285" s="149"/>
      <c r="L1285" s="145"/>
      <c r="M1285" s="150"/>
      <c r="T1285" s="151"/>
      <c r="AT1285" s="147" t="s">
        <v>144</v>
      </c>
      <c r="AU1285" s="147" t="s">
        <v>81</v>
      </c>
      <c r="AV1285" s="12" t="s">
        <v>79</v>
      </c>
      <c r="AW1285" s="12" t="s">
        <v>32</v>
      </c>
      <c r="AX1285" s="12" t="s">
        <v>71</v>
      </c>
      <c r="AY1285" s="147" t="s">
        <v>133</v>
      </c>
    </row>
    <row r="1286" spans="2:51" s="13" customFormat="1" ht="11.25" x14ac:dyDescent="0.2">
      <c r="B1286" s="152"/>
      <c r="D1286" s="146" t="s">
        <v>144</v>
      </c>
      <c r="E1286" s="153" t="s">
        <v>18</v>
      </c>
      <c r="F1286" s="154" t="s">
        <v>79</v>
      </c>
      <c r="H1286" s="155">
        <v>1</v>
      </c>
      <c r="I1286" s="156"/>
      <c r="L1286" s="152"/>
      <c r="M1286" s="157"/>
      <c r="T1286" s="158"/>
      <c r="AT1286" s="153" t="s">
        <v>144</v>
      </c>
      <c r="AU1286" s="153" t="s">
        <v>81</v>
      </c>
      <c r="AV1286" s="13" t="s">
        <v>81</v>
      </c>
      <c r="AW1286" s="13" t="s">
        <v>32</v>
      </c>
      <c r="AX1286" s="13" t="s">
        <v>71</v>
      </c>
      <c r="AY1286" s="153" t="s">
        <v>133</v>
      </c>
    </row>
    <row r="1287" spans="2:51" s="12" customFormat="1" ht="11.25" x14ac:dyDescent="0.2">
      <c r="B1287" s="145"/>
      <c r="D1287" s="146" t="s">
        <v>144</v>
      </c>
      <c r="E1287" s="147" t="s">
        <v>18</v>
      </c>
      <c r="F1287" s="148" t="s">
        <v>1281</v>
      </c>
      <c r="H1287" s="147" t="s">
        <v>18</v>
      </c>
      <c r="I1287" s="149"/>
      <c r="L1287" s="145"/>
      <c r="M1287" s="150"/>
      <c r="T1287" s="151"/>
      <c r="AT1287" s="147" t="s">
        <v>144</v>
      </c>
      <c r="AU1287" s="147" t="s">
        <v>81</v>
      </c>
      <c r="AV1287" s="12" t="s">
        <v>79</v>
      </c>
      <c r="AW1287" s="12" t="s">
        <v>32</v>
      </c>
      <c r="AX1287" s="12" t="s">
        <v>71</v>
      </c>
      <c r="AY1287" s="147" t="s">
        <v>133</v>
      </c>
    </row>
    <row r="1288" spans="2:51" s="13" customFormat="1" ht="11.25" x14ac:dyDescent="0.2">
      <c r="B1288" s="152"/>
      <c r="D1288" s="146" t="s">
        <v>144</v>
      </c>
      <c r="E1288" s="153" t="s">
        <v>18</v>
      </c>
      <c r="F1288" s="154" t="s">
        <v>79</v>
      </c>
      <c r="H1288" s="155">
        <v>1</v>
      </c>
      <c r="I1288" s="156"/>
      <c r="L1288" s="152"/>
      <c r="M1288" s="157"/>
      <c r="T1288" s="158"/>
      <c r="AT1288" s="153" t="s">
        <v>144</v>
      </c>
      <c r="AU1288" s="153" t="s">
        <v>81</v>
      </c>
      <c r="AV1288" s="13" t="s">
        <v>81</v>
      </c>
      <c r="AW1288" s="13" t="s">
        <v>32</v>
      </c>
      <c r="AX1288" s="13" t="s">
        <v>71</v>
      </c>
      <c r="AY1288" s="153" t="s">
        <v>133</v>
      </c>
    </row>
    <row r="1289" spans="2:51" s="12" customFormat="1" ht="11.25" x14ac:dyDescent="0.2">
      <c r="B1289" s="145"/>
      <c r="D1289" s="146" t="s">
        <v>144</v>
      </c>
      <c r="E1289" s="147" t="s">
        <v>18</v>
      </c>
      <c r="F1289" s="148" t="s">
        <v>391</v>
      </c>
      <c r="H1289" s="147" t="s">
        <v>18</v>
      </c>
      <c r="I1289" s="149"/>
      <c r="L1289" s="145"/>
      <c r="M1289" s="150"/>
      <c r="T1289" s="151"/>
      <c r="AT1289" s="147" t="s">
        <v>144</v>
      </c>
      <c r="AU1289" s="147" t="s">
        <v>81</v>
      </c>
      <c r="AV1289" s="12" t="s">
        <v>79</v>
      </c>
      <c r="AW1289" s="12" t="s">
        <v>32</v>
      </c>
      <c r="AX1289" s="12" t="s">
        <v>71</v>
      </c>
      <c r="AY1289" s="147" t="s">
        <v>133</v>
      </c>
    </row>
    <row r="1290" spans="2:51" s="13" customFormat="1" ht="11.25" x14ac:dyDescent="0.2">
      <c r="B1290" s="152"/>
      <c r="D1290" s="146" t="s">
        <v>144</v>
      </c>
      <c r="E1290" s="153" t="s">
        <v>18</v>
      </c>
      <c r="F1290" s="154" t="s">
        <v>79</v>
      </c>
      <c r="H1290" s="155">
        <v>1</v>
      </c>
      <c r="I1290" s="156"/>
      <c r="L1290" s="152"/>
      <c r="M1290" s="157"/>
      <c r="T1290" s="158"/>
      <c r="AT1290" s="153" t="s">
        <v>144</v>
      </c>
      <c r="AU1290" s="153" t="s">
        <v>81</v>
      </c>
      <c r="AV1290" s="13" t="s">
        <v>81</v>
      </c>
      <c r="AW1290" s="13" t="s">
        <v>32</v>
      </c>
      <c r="AX1290" s="13" t="s">
        <v>71</v>
      </c>
      <c r="AY1290" s="153" t="s">
        <v>133</v>
      </c>
    </row>
    <row r="1291" spans="2:51" s="12" customFormat="1" ht="11.25" x14ac:dyDescent="0.2">
      <c r="B1291" s="145"/>
      <c r="D1291" s="146" t="s">
        <v>144</v>
      </c>
      <c r="E1291" s="147" t="s">
        <v>18</v>
      </c>
      <c r="F1291" s="148" t="s">
        <v>439</v>
      </c>
      <c r="H1291" s="147" t="s">
        <v>18</v>
      </c>
      <c r="I1291" s="149"/>
      <c r="L1291" s="145"/>
      <c r="M1291" s="150"/>
      <c r="T1291" s="151"/>
      <c r="AT1291" s="147" t="s">
        <v>144</v>
      </c>
      <c r="AU1291" s="147" t="s">
        <v>81</v>
      </c>
      <c r="AV1291" s="12" t="s">
        <v>79</v>
      </c>
      <c r="AW1291" s="12" t="s">
        <v>32</v>
      </c>
      <c r="AX1291" s="12" t="s">
        <v>71</v>
      </c>
      <c r="AY1291" s="147" t="s">
        <v>133</v>
      </c>
    </row>
    <row r="1292" spans="2:51" s="13" customFormat="1" ht="11.25" x14ac:dyDescent="0.2">
      <c r="B1292" s="152"/>
      <c r="D1292" s="146" t="s">
        <v>144</v>
      </c>
      <c r="E1292" s="153" t="s">
        <v>18</v>
      </c>
      <c r="F1292" s="154" t="s">
        <v>81</v>
      </c>
      <c r="H1292" s="155">
        <v>2</v>
      </c>
      <c r="I1292" s="156"/>
      <c r="L1292" s="152"/>
      <c r="M1292" s="157"/>
      <c r="T1292" s="158"/>
      <c r="AT1292" s="153" t="s">
        <v>144</v>
      </c>
      <c r="AU1292" s="153" t="s">
        <v>81</v>
      </c>
      <c r="AV1292" s="13" t="s">
        <v>81</v>
      </c>
      <c r="AW1292" s="13" t="s">
        <v>32</v>
      </c>
      <c r="AX1292" s="13" t="s">
        <v>71</v>
      </c>
      <c r="AY1292" s="153" t="s">
        <v>133</v>
      </c>
    </row>
    <row r="1293" spans="2:51" s="12" customFormat="1" ht="11.25" x14ac:dyDescent="0.2">
      <c r="B1293" s="145"/>
      <c r="D1293" s="146" t="s">
        <v>144</v>
      </c>
      <c r="E1293" s="147" t="s">
        <v>18</v>
      </c>
      <c r="F1293" s="148" t="s">
        <v>428</v>
      </c>
      <c r="H1293" s="147" t="s">
        <v>18</v>
      </c>
      <c r="I1293" s="149"/>
      <c r="L1293" s="145"/>
      <c r="M1293" s="150"/>
      <c r="T1293" s="151"/>
      <c r="AT1293" s="147" t="s">
        <v>144</v>
      </c>
      <c r="AU1293" s="147" t="s">
        <v>81</v>
      </c>
      <c r="AV1293" s="12" t="s">
        <v>79</v>
      </c>
      <c r="AW1293" s="12" t="s">
        <v>32</v>
      </c>
      <c r="AX1293" s="12" t="s">
        <v>71</v>
      </c>
      <c r="AY1293" s="147" t="s">
        <v>133</v>
      </c>
    </row>
    <row r="1294" spans="2:51" s="13" customFormat="1" ht="11.25" x14ac:dyDescent="0.2">
      <c r="B1294" s="152"/>
      <c r="D1294" s="146" t="s">
        <v>144</v>
      </c>
      <c r="E1294" s="153" t="s">
        <v>18</v>
      </c>
      <c r="F1294" s="154" t="s">
        <v>79</v>
      </c>
      <c r="H1294" s="155">
        <v>1</v>
      </c>
      <c r="I1294" s="156"/>
      <c r="L1294" s="152"/>
      <c r="M1294" s="157"/>
      <c r="T1294" s="158"/>
      <c r="AT1294" s="153" t="s">
        <v>144</v>
      </c>
      <c r="AU1294" s="153" t="s">
        <v>81</v>
      </c>
      <c r="AV1294" s="13" t="s">
        <v>81</v>
      </c>
      <c r="AW1294" s="13" t="s">
        <v>32</v>
      </c>
      <c r="AX1294" s="13" t="s">
        <v>71</v>
      </c>
      <c r="AY1294" s="153" t="s">
        <v>133</v>
      </c>
    </row>
    <row r="1295" spans="2:51" s="12" customFormat="1" ht="11.25" x14ac:dyDescent="0.2">
      <c r="B1295" s="145"/>
      <c r="D1295" s="146" t="s">
        <v>144</v>
      </c>
      <c r="E1295" s="147" t="s">
        <v>18</v>
      </c>
      <c r="F1295" s="148" t="s">
        <v>560</v>
      </c>
      <c r="H1295" s="147" t="s">
        <v>18</v>
      </c>
      <c r="I1295" s="149"/>
      <c r="L1295" s="145"/>
      <c r="M1295" s="150"/>
      <c r="T1295" s="151"/>
      <c r="AT1295" s="147" t="s">
        <v>144</v>
      </c>
      <c r="AU1295" s="147" t="s">
        <v>81</v>
      </c>
      <c r="AV1295" s="12" t="s">
        <v>79</v>
      </c>
      <c r="AW1295" s="12" t="s">
        <v>32</v>
      </c>
      <c r="AX1295" s="12" t="s">
        <v>71</v>
      </c>
      <c r="AY1295" s="147" t="s">
        <v>133</v>
      </c>
    </row>
    <row r="1296" spans="2:51" s="13" customFormat="1" ht="11.25" x14ac:dyDescent="0.2">
      <c r="B1296" s="152"/>
      <c r="D1296" s="146" t="s">
        <v>144</v>
      </c>
      <c r="E1296" s="153" t="s">
        <v>18</v>
      </c>
      <c r="F1296" s="154" t="s">
        <v>79</v>
      </c>
      <c r="H1296" s="155">
        <v>1</v>
      </c>
      <c r="I1296" s="156"/>
      <c r="L1296" s="152"/>
      <c r="M1296" s="157"/>
      <c r="T1296" s="158"/>
      <c r="AT1296" s="153" t="s">
        <v>144</v>
      </c>
      <c r="AU1296" s="153" t="s">
        <v>81</v>
      </c>
      <c r="AV1296" s="13" t="s">
        <v>81</v>
      </c>
      <c r="AW1296" s="13" t="s">
        <v>32</v>
      </c>
      <c r="AX1296" s="13" t="s">
        <v>71</v>
      </c>
      <c r="AY1296" s="153" t="s">
        <v>133</v>
      </c>
    </row>
    <row r="1297" spans="2:51" s="12" customFormat="1" ht="11.25" x14ac:dyDescent="0.2">
      <c r="B1297" s="145"/>
      <c r="D1297" s="146" t="s">
        <v>144</v>
      </c>
      <c r="E1297" s="147" t="s">
        <v>18</v>
      </c>
      <c r="F1297" s="148" t="s">
        <v>251</v>
      </c>
      <c r="H1297" s="147" t="s">
        <v>18</v>
      </c>
      <c r="I1297" s="149"/>
      <c r="L1297" s="145"/>
      <c r="M1297" s="150"/>
      <c r="T1297" s="151"/>
      <c r="AT1297" s="147" t="s">
        <v>144</v>
      </c>
      <c r="AU1297" s="147" t="s">
        <v>81</v>
      </c>
      <c r="AV1297" s="12" t="s">
        <v>79</v>
      </c>
      <c r="AW1297" s="12" t="s">
        <v>32</v>
      </c>
      <c r="AX1297" s="12" t="s">
        <v>71</v>
      </c>
      <c r="AY1297" s="147" t="s">
        <v>133</v>
      </c>
    </row>
    <row r="1298" spans="2:51" s="13" customFormat="1" ht="11.25" x14ac:dyDescent="0.2">
      <c r="B1298" s="152"/>
      <c r="D1298" s="146" t="s">
        <v>144</v>
      </c>
      <c r="E1298" s="153" t="s">
        <v>18</v>
      </c>
      <c r="F1298" s="154" t="s">
        <v>81</v>
      </c>
      <c r="H1298" s="155">
        <v>2</v>
      </c>
      <c r="I1298" s="156"/>
      <c r="L1298" s="152"/>
      <c r="M1298" s="157"/>
      <c r="T1298" s="158"/>
      <c r="AT1298" s="153" t="s">
        <v>144</v>
      </c>
      <c r="AU1298" s="153" t="s">
        <v>81</v>
      </c>
      <c r="AV1298" s="13" t="s">
        <v>81</v>
      </c>
      <c r="AW1298" s="13" t="s">
        <v>32</v>
      </c>
      <c r="AX1298" s="13" t="s">
        <v>71</v>
      </c>
      <c r="AY1298" s="153" t="s">
        <v>133</v>
      </c>
    </row>
    <row r="1299" spans="2:51" s="12" customFormat="1" ht="11.25" x14ac:dyDescent="0.2">
      <c r="B1299" s="145"/>
      <c r="D1299" s="146" t="s">
        <v>144</v>
      </c>
      <c r="E1299" s="147" t="s">
        <v>18</v>
      </c>
      <c r="F1299" s="148" t="s">
        <v>478</v>
      </c>
      <c r="H1299" s="147" t="s">
        <v>18</v>
      </c>
      <c r="I1299" s="149"/>
      <c r="L1299" s="145"/>
      <c r="M1299" s="150"/>
      <c r="T1299" s="151"/>
      <c r="AT1299" s="147" t="s">
        <v>144</v>
      </c>
      <c r="AU1299" s="147" t="s">
        <v>81</v>
      </c>
      <c r="AV1299" s="12" t="s">
        <v>79</v>
      </c>
      <c r="AW1299" s="12" t="s">
        <v>32</v>
      </c>
      <c r="AX1299" s="12" t="s">
        <v>71</v>
      </c>
      <c r="AY1299" s="147" t="s">
        <v>133</v>
      </c>
    </row>
    <row r="1300" spans="2:51" s="13" customFormat="1" ht="11.25" x14ac:dyDescent="0.2">
      <c r="B1300" s="152"/>
      <c r="D1300" s="146" t="s">
        <v>144</v>
      </c>
      <c r="E1300" s="153" t="s">
        <v>18</v>
      </c>
      <c r="F1300" s="154" t="s">
        <v>79</v>
      </c>
      <c r="H1300" s="155">
        <v>1</v>
      </c>
      <c r="I1300" s="156"/>
      <c r="L1300" s="152"/>
      <c r="M1300" s="157"/>
      <c r="T1300" s="158"/>
      <c r="AT1300" s="153" t="s">
        <v>144</v>
      </c>
      <c r="AU1300" s="153" t="s">
        <v>81</v>
      </c>
      <c r="AV1300" s="13" t="s">
        <v>81</v>
      </c>
      <c r="AW1300" s="13" t="s">
        <v>32</v>
      </c>
      <c r="AX1300" s="13" t="s">
        <v>71</v>
      </c>
      <c r="AY1300" s="153" t="s">
        <v>133</v>
      </c>
    </row>
    <row r="1301" spans="2:51" s="12" customFormat="1" ht="11.25" x14ac:dyDescent="0.2">
      <c r="B1301" s="145"/>
      <c r="D1301" s="146" t="s">
        <v>144</v>
      </c>
      <c r="E1301" s="147" t="s">
        <v>18</v>
      </c>
      <c r="F1301" s="148" t="s">
        <v>538</v>
      </c>
      <c r="H1301" s="147" t="s">
        <v>18</v>
      </c>
      <c r="I1301" s="149"/>
      <c r="L1301" s="145"/>
      <c r="M1301" s="150"/>
      <c r="T1301" s="151"/>
      <c r="AT1301" s="147" t="s">
        <v>144</v>
      </c>
      <c r="AU1301" s="147" t="s">
        <v>81</v>
      </c>
      <c r="AV1301" s="12" t="s">
        <v>79</v>
      </c>
      <c r="AW1301" s="12" t="s">
        <v>32</v>
      </c>
      <c r="AX1301" s="12" t="s">
        <v>71</v>
      </c>
      <c r="AY1301" s="147" t="s">
        <v>133</v>
      </c>
    </row>
    <row r="1302" spans="2:51" s="13" customFormat="1" ht="11.25" x14ac:dyDescent="0.2">
      <c r="B1302" s="152"/>
      <c r="D1302" s="146" t="s">
        <v>144</v>
      </c>
      <c r="E1302" s="153" t="s">
        <v>18</v>
      </c>
      <c r="F1302" s="154" t="s">
        <v>79</v>
      </c>
      <c r="H1302" s="155">
        <v>1</v>
      </c>
      <c r="I1302" s="156"/>
      <c r="L1302" s="152"/>
      <c r="M1302" s="157"/>
      <c r="T1302" s="158"/>
      <c r="AT1302" s="153" t="s">
        <v>144</v>
      </c>
      <c r="AU1302" s="153" t="s">
        <v>81</v>
      </c>
      <c r="AV1302" s="13" t="s">
        <v>81</v>
      </c>
      <c r="AW1302" s="13" t="s">
        <v>32</v>
      </c>
      <c r="AX1302" s="13" t="s">
        <v>71</v>
      </c>
      <c r="AY1302" s="153" t="s">
        <v>133</v>
      </c>
    </row>
    <row r="1303" spans="2:51" s="12" customFormat="1" ht="11.25" x14ac:dyDescent="0.2">
      <c r="B1303" s="145"/>
      <c r="D1303" s="146" t="s">
        <v>144</v>
      </c>
      <c r="E1303" s="147" t="s">
        <v>18</v>
      </c>
      <c r="F1303" s="148" t="s">
        <v>1282</v>
      </c>
      <c r="H1303" s="147" t="s">
        <v>18</v>
      </c>
      <c r="I1303" s="149"/>
      <c r="L1303" s="145"/>
      <c r="M1303" s="150"/>
      <c r="T1303" s="151"/>
      <c r="AT1303" s="147" t="s">
        <v>144</v>
      </c>
      <c r="AU1303" s="147" t="s">
        <v>81</v>
      </c>
      <c r="AV1303" s="12" t="s">
        <v>79</v>
      </c>
      <c r="AW1303" s="12" t="s">
        <v>32</v>
      </c>
      <c r="AX1303" s="12" t="s">
        <v>71</v>
      </c>
      <c r="AY1303" s="147" t="s">
        <v>133</v>
      </c>
    </row>
    <row r="1304" spans="2:51" s="13" customFormat="1" ht="11.25" x14ac:dyDescent="0.2">
      <c r="B1304" s="152"/>
      <c r="D1304" s="146" t="s">
        <v>144</v>
      </c>
      <c r="E1304" s="153" t="s">
        <v>18</v>
      </c>
      <c r="F1304" s="154" t="s">
        <v>79</v>
      </c>
      <c r="H1304" s="155">
        <v>1</v>
      </c>
      <c r="I1304" s="156"/>
      <c r="L1304" s="152"/>
      <c r="M1304" s="157"/>
      <c r="T1304" s="158"/>
      <c r="AT1304" s="153" t="s">
        <v>144</v>
      </c>
      <c r="AU1304" s="153" t="s">
        <v>81</v>
      </c>
      <c r="AV1304" s="13" t="s">
        <v>81</v>
      </c>
      <c r="AW1304" s="13" t="s">
        <v>32</v>
      </c>
      <c r="AX1304" s="13" t="s">
        <v>71</v>
      </c>
      <c r="AY1304" s="153" t="s">
        <v>133</v>
      </c>
    </row>
    <row r="1305" spans="2:51" s="12" customFormat="1" ht="11.25" x14ac:dyDescent="0.2">
      <c r="B1305" s="145"/>
      <c r="D1305" s="146" t="s">
        <v>144</v>
      </c>
      <c r="E1305" s="147" t="s">
        <v>18</v>
      </c>
      <c r="F1305" s="148" t="s">
        <v>474</v>
      </c>
      <c r="H1305" s="147" t="s">
        <v>18</v>
      </c>
      <c r="I1305" s="149"/>
      <c r="L1305" s="145"/>
      <c r="M1305" s="150"/>
      <c r="T1305" s="151"/>
      <c r="AT1305" s="147" t="s">
        <v>144</v>
      </c>
      <c r="AU1305" s="147" t="s">
        <v>81</v>
      </c>
      <c r="AV1305" s="12" t="s">
        <v>79</v>
      </c>
      <c r="AW1305" s="12" t="s">
        <v>32</v>
      </c>
      <c r="AX1305" s="12" t="s">
        <v>71</v>
      </c>
      <c r="AY1305" s="147" t="s">
        <v>133</v>
      </c>
    </row>
    <row r="1306" spans="2:51" s="13" customFormat="1" ht="11.25" x14ac:dyDescent="0.2">
      <c r="B1306" s="152"/>
      <c r="D1306" s="146" t="s">
        <v>144</v>
      </c>
      <c r="E1306" s="153" t="s">
        <v>18</v>
      </c>
      <c r="F1306" s="154" t="s">
        <v>79</v>
      </c>
      <c r="H1306" s="155">
        <v>1</v>
      </c>
      <c r="I1306" s="156"/>
      <c r="L1306" s="152"/>
      <c r="M1306" s="157"/>
      <c r="T1306" s="158"/>
      <c r="AT1306" s="153" t="s">
        <v>144</v>
      </c>
      <c r="AU1306" s="153" t="s">
        <v>81</v>
      </c>
      <c r="AV1306" s="13" t="s">
        <v>81</v>
      </c>
      <c r="AW1306" s="13" t="s">
        <v>32</v>
      </c>
      <c r="AX1306" s="13" t="s">
        <v>71</v>
      </c>
      <c r="AY1306" s="153" t="s">
        <v>133</v>
      </c>
    </row>
    <row r="1307" spans="2:51" s="12" customFormat="1" ht="11.25" x14ac:dyDescent="0.2">
      <c r="B1307" s="145"/>
      <c r="D1307" s="146" t="s">
        <v>144</v>
      </c>
      <c r="E1307" s="147" t="s">
        <v>18</v>
      </c>
      <c r="F1307" s="148" t="s">
        <v>249</v>
      </c>
      <c r="H1307" s="147" t="s">
        <v>18</v>
      </c>
      <c r="I1307" s="149"/>
      <c r="L1307" s="145"/>
      <c r="M1307" s="150"/>
      <c r="T1307" s="151"/>
      <c r="AT1307" s="147" t="s">
        <v>144</v>
      </c>
      <c r="AU1307" s="147" t="s">
        <v>81</v>
      </c>
      <c r="AV1307" s="12" t="s">
        <v>79</v>
      </c>
      <c r="AW1307" s="12" t="s">
        <v>32</v>
      </c>
      <c r="AX1307" s="12" t="s">
        <v>71</v>
      </c>
      <c r="AY1307" s="147" t="s">
        <v>133</v>
      </c>
    </row>
    <row r="1308" spans="2:51" s="13" customFormat="1" ht="11.25" x14ac:dyDescent="0.2">
      <c r="B1308" s="152"/>
      <c r="D1308" s="146" t="s">
        <v>144</v>
      </c>
      <c r="E1308" s="153" t="s">
        <v>18</v>
      </c>
      <c r="F1308" s="154" t="s">
        <v>81</v>
      </c>
      <c r="H1308" s="155">
        <v>2</v>
      </c>
      <c r="I1308" s="156"/>
      <c r="L1308" s="152"/>
      <c r="M1308" s="157"/>
      <c r="T1308" s="158"/>
      <c r="AT1308" s="153" t="s">
        <v>144</v>
      </c>
      <c r="AU1308" s="153" t="s">
        <v>81</v>
      </c>
      <c r="AV1308" s="13" t="s">
        <v>81</v>
      </c>
      <c r="AW1308" s="13" t="s">
        <v>32</v>
      </c>
      <c r="AX1308" s="13" t="s">
        <v>71</v>
      </c>
      <c r="AY1308" s="153" t="s">
        <v>133</v>
      </c>
    </row>
    <row r="1309" spans="2:51" s="12" customFormat="1" ht="11.25" x14ac:dyDescent="0.2">
      <c r="B1309" s="145"/>
      <c r="D1309" s="146" t="s">
        <v>144</v>
      </c>
      <c r="E1309" s="147" t="s">
        <v>18</v>
      </c>
      <c r="F1309" s="148" t="s">
        <v>1283</v>
      </c>
      <c r="H1309" s="147" t="s">
        <v>18</v>
      </c>
      <c r="I1309" s="149"/>
      <c r="L1309" s="145"/>
      <c r="M1309" s="150"/>
      <c r="T1309" s="151"/>
      <c r="AT1309" s="147" t="s">
        <v>144</v>
      </c>
      <c r="AU1309" s="147" t="s">
        <v>81</v>
      </c>
      <c r="AV1309" s="12" t="s">
        <v>79</v>
      </c>
      <c r="AW1309" s="12" t="s">
        <v>32</v>
      </c>
      <c r="AX1309" s="12" t="s">
        <v>71</v>
      </c>
      <c r="AY1309" s="147" t="s">
        <v>133</v>
      </c>
    </row>
    <row r="1310" spans="2:51" s="13" customFormat="1" ht="11.25" x14ac:dyDescent="0.2">
      <c r="B1310" s="152"/>
      <c r="D1310" s="146" t="s">
        <v>144</v>
      </c>
      <c r="E1310" s="153" t="s">
        <v>18</v>
      </c>
      <c r="F1310" s="154" t="s">
        <v>79</v>
      </c>
      <c r="H1310" s="155">
        <v>1</v>
      </c>
      <c r="I1310" s="156"/>
      <c r="L1310" s="152"/>
      <c r="M1310" s="157"/>
      <c r="T1310" s="158"/>
      <c r="AT1310" s="153" t="s">
        <v>144</v>
      </c>
      <c r="AU1310" s="153" t="s">
        <v>81</v>
      </c>
      <c r="AV1310" s="13" t="s">
        <v>81</v>
      </c>
      <c r="AW1310" s="13" t="s">
        <v>32</v>
      </c>
      <c r="AX1310" s="13" t="s">
        <v>71</v>
      </c>
      <c r="AY1310" s="153" t="s">
        <v>133</v>
      </c>
    </row>
    <row r="1311" spans="2:51" s="12" customFormat="1" ht="11.25" x14ac:dyDescent="0.2">
      <c r="B1311" s="145"/>
      <c r="D1311" s="146" t="s">
        <v>144</v>
      </c>
      <c r="E1311" s="147" t="s">
        <v>18</v>
      </c>
      <c r="F1311" s="148" t="s">
        <v>426</v>
      </c>
      <c r="H1311" s="147" t="s">
        <v>18</v>
      </c>
      <c r="I1311" s="149"/>
      <c r="L1311" s="145"/>
      <c r="M1311" s="150"/>
      <c r="T1311" s="151"/>
      <c r="AT1311" s="147" t="s">
        <v>144</v>
      </c>
      <c r="AU1311" s="147" t="s">
        <v>81</v>
      </c>
      <c r="AV1311" s="12" t="s">
        <v>79</v>
      </c>
      <c r="AW1311" s="12" t="s">
        <v>32</v>
      </c>
      <c r="AX1311" s="12" t="s">
        <v>71</v>
      </c>
      <c r="AY1311" s="147" t="s">
        <v>133</v>
      </c>
    </row>
    <row r="1312" spans="2:51" s="13" customFormat="1" ht="11.25" x14ac:dyDescent="0.2">
      <c r="B1312" s="152"/>
      <c r="D1312" s="146" t="s">
        <v>144</v>
      </c>
      <c r="E1312" s="153" t="s">
        <v>18</v>
      </c>
      <c r="F1312" s="154" t="s">
        <v>81</v>
      </c>
      <c r="H1312" s="155">
        <v>2</v>
      </c>
      <c r="I1312" s="156"/>
      <c r="L1312" s="152"/>
      <c r="M1312" s="157"/>
      <c r="T1312" s="158"/>
      <c r="AT1312" s="153" t="s">
        <v>144</v>
      </c>
      <c r="AU1312" s="153" t="s">
        <v>81</v>
      </c>
      <c r="AV1312" s="13" t="s">
        <v>81</v>
      </c>
      <c r="AW1312" s="13" t="s">
        <v>32</v>
      </c>
      <c r="AX1312" s="13" t="s">
        <v>71</v>
      </c>
      <c r="AY1312" s="153" t="s">
        <v>133</v>
      </c>
    </row>
    <row r="1313" spans="2:65" s="12" customFormat="1" ht="11.25" x14ac:dyDescent="0.2">
      <c r="B1313" s="145"/>
      <c r="D1313" s="146" t="s">
        <v>144</v>
      </c>
      <c r="E1313" s="147" t="s">
        <v>18</v>
      </c>
      <c r="F1313" s="148" t="s">
        <v>1039</v>
      </c>
      <c r="H1313" s="147" t="s">
        <v>18</v>
      </c>
      <c r="I1313" s="149"/>
      <c r="L1313" s="145"/>
      <c r="M1313" s="150"/>
      <c r="T1313" s="151"/>
      <c r="AT1313" s="147" t="s">
        <v>144</v>
      </c>
      <c r="AU1313" s="147" t="s">
        <v>81</v>
      </c>
      <c r="AV1313" s="12" t="s">
        <v>79</v>
      </c>
      <c r="AW1313" s="12" t="s">
        <v>32</v>
      </c>
      <c r="AX1313" s="12" t="s">
        <v>71</v>
      </c>
      <c r="AY1313" s="147" t="s">
        <v>133</v>
      </c>
    </row>
    <row r="1314" spans="2:65" s="13" customFormat="1" ht="11.25" x14ac:dyDescent="0.2">
      <c r="B1314" s="152"/>
      <c r="D1314" s="146" t="s">
        <v>144</v>
      </c>
      <c r="E1314" s="153" t="s">
        <v>18</v>
      </c>
      <c r="F1314" s="154" t="s">
        <v>79</v>
      </c>
      <c r="H1314" s="155">
        <v>1</v>
      </c>
      <c r="I1314" s="156"/>
      <c r="L1314" s="152"/>
      <c r="M1314" s="157"/>
      <c r="T1314" s="158"/>
      <c r="AT1314" s="153" t="s">
        <v>144</v>
      </c>
      <c r="AU1314" s="153" t="s">
        <v>81</v>
      </c>
      <c r="AV1314" s="13" t="s">
        <v>81</v>
      </c>
      <c r="AW1314" s="13" t="s">
        <v>32</v>
      </c>
      <c r="AX1314" s="13" t="s">
        <v>71</v>
      </c>
      <c r="AY1314" s="153" t="s">
        <v>133</v>
      </c>
    </row>
    <row r="1315" spans="2:65" s="12" customFormat="1" ht="11.25" x14ac:dyDescent="0.2">
      <c r="B1315" s="145"/>
      <c r="D1315" s="146" t="s">
        <v>144</v>
      </c>
      <c r="E1315" s="147" t="s">
        <v>18</v>
      </c>
      <c r="F1315" s="148" t="s">
        <v>435</v>
      </c>
      <c r="H1315" s="147" t="s">
        <v>18</v>
      </c>
      <c r="I1315" s="149"/>
      <c r="L1315" s="145"/>
      <c r="M1315" s="150"/>
      <c r="T1315" s="151"/>
      <c r="AT1315" s="147" t="s">
        <v>144</v>
      </c>
      <c r="AU1315" s="147" t="s">
        <v>81</v>
      </c>
      <c r="AV1315" s="12" t="s">
        <v>79</v>
      </c>
      <c r="AW1315" s="12" t="s">
        <v>32</v>
      </c>
      <c r="AX1315" s="12" t="s">
        <v>71</v>
      </c>
      <c r="AY1315" s="147" t="s">
        <v>133</v>
      </c>
    </row>
    <row r="1316" spans="2:65" s="13" customFormat="1" ht="11.25" x14ac:dyDescent="0.2">
      <c r="B1316" s="152"/>
      <c r="D1316" s="146" t="s">
        <v>144</v>
      </c>
      <c r="E1316" s="153" t="s">
        <v>18</v>
      </c>
      <c r="F1316" s="154" t="s">
        <v>140</v>
      </c>
      <c r="H1316" s="155">
        <v>4</v>
      </c>
      <c r="I1316" s="156"/>
      <c r="L1316" s="152"/>
      <c r="M1316" s="157"/>
      <c r="T1316" s="158"/>
      <c r="AT1316" s="153" t="s">
        <v>144</v>
      </c>
      <c r="AU1316" s="153" t="s">
        <v>81</v>
      </c>
      <c r="AV1316" s="13" t="s">
        <v>81</v>
      </c>
      <c r="AW1316" s="13" t="s">
        <v>32</v>
      </c>
      <c r="AX1316" s="13" t="s">
        <v>71</v>
      </c>
      <c r="AY1316" s="153" t="s">
        <v>133</v>
      </c>
    </row>
    <row r="1317" spans="2:65" s="14" customFormat="1" ht="11.25" x14ac:dyDescent="0.2">
      <c r="B1317" s="159"/>
      <c r="D1317" s="146" t="s">
        <v>144</v>
      </c>
      <c r="E1317" s="160" t="s">
        <v>18</v>
      </c>
      <c r="F1317" s="161" t="s">
        <v>147</v>
      </c>
      <c r="H1317" s="162">
        <v>53</v>
      </c>
      <c r="I1317" s="163"/>
      <c r="L1317" s="159"/>
      <c r="M1317" s="164"/>
      <c r="T1317" s="165"/>
      <c r="AT1317" s="160" t="s">
        <v>144</v>
      </c>
      <c r="AU1317" s="160" t="s">
        <v>81</v>
      </c>
      <c r="AV1317" s="14" t="s">
        <v>140</v>
      </c>
      <c r="AW1317" s="14" t="s">
        <v>32</v>
      </c>
      <c r="AX1317" s="14" t="s">
        <v>79</v>
      </c>
      <c r="AY1317" s="160" t="s">
        <v>133</v>
      </c>
    </row>
    <row r="1318" spans="2:65" s="1" customFormat="1" ht="24.2" customHeight="1" x14ac:dyDescent="0.2">
      <c r="B1318" s="33"/>
      <c r="C1318" s="128" t="s">
        <v>1284</v>
      </c>
      <c r="D1318" s="128" t="s">
        <v>135</v>
      </c>
      <c r="E1318" s="129" t="s">
        <v>1285</v>
      </c>
      <c r="F1318" s="130" t="s">
        <v>1286</v>
      </c>
      <c r="G1318" s="131" t="s">
        <v>188</v>
      </c>
      <c r="H1318" s="132">
        <v>5</v>
      </c>
      <c r="I1318" s="133"/>
      <c r="J1318" s="134">
        <f>ROUND(I1318*H1318,2)</f>
        <v>0</v>
      </c>
      <c r="K1318" s="130" t="s">
        <v>139</v>
      </c>
      <c r="L1318" s="33"/>
      <c r="M1318" s="135" t="s">
        <v>18</v>
      </c>
      <c r="N1318" s="136" t="s">
        <v>42</v>
      </c>
      <c r="P1318" s="137">
        <f>O1318*H1318</f>
        <v>0</v>
      </c>
      <c r="Q1318" s="137">
        <v>0</v>
      </c>
      <c r="R1318" s="137">
        <f>Q1318*H1318</f>
        <v>0</v>
      </c>
      <c r="S1318" s="137">
        <v>2.2300000000000002E-3</v>
      </c>
      <c r="T1318" s="138">
        <f>S1318*H1318</f>
        <v>1.115E-2</v>
      </c>
      <c r="AR1318" s="139" t="s">
        <v>285</v>
      </c>
      <c r="AT1318" s="139" t="s">
        <v>135</v>
      </c>
      <c r="AU1318" s="139" t="s">
        <v>81</v>
      </c>
      <c r="AY1318" s="18" t="s">
        <v>133</v>
      </c>
      <c r="BE1318" s="140">
        <f>IF(N1318="základní",J1318,0)</f>
        <v>0</v>
      </c>
      <c r="BF1318" s="140">
        <f>IF(N1318="snížená",J1318,0)</f>
        <v>0</v>
      </c>
      <c r="BG1318" s="140">
        <f>IF(N1318="zákl. přenesená",J1318,0)</f>
        <v>0</v>
      </c>
      <c r="BH1318" s="140">
        <f>IF(N1318="sníž. přenesená",J1318,0)</f>
        <v>0</v>
      </c>
      <c r="BI1318" s="140">
        <f>IF(N1318="nulová",J1318,0)</f>
        <v>0</v>
      </c>
      <c r="BJ1318" s="18" t="s">
        <v>79</v>
      </c>
      <c r="BK1318" s="140">
        <f>ROUND(I1318*H1318,2)</f>
        <v>0</v>
      </c>
      <c r="BL1318" s="18" t="s">
        <v>285</v>
      </c>
      <c r="BM1318" s="139" t="s">
        <v>1287</v>
      </c>
    </row>
    <row r="1319" spans="2:65" s="1" customFormat="1" ht="11.25" x14ac:dyDescent="0.2">
      <c r="B1319" s="33"/>
      <c r="D1319" s="141" t="s">
        <v>142</v>
      </c>
      <c r="F1319" s="142" t="s">
        <v>1288</v>
      </c>
      <c r="I1319" s="143"/>
      <c r="L1319" s="33"/>
      <c r="M1319" s="144"/>
      <c r="T1319" s="54"/>
      <c r="AT1319" s="18" t="s">
        <v>142</v>
      </c>
      <c r="AU1319" s="18" t="s">
        <v>81</v>
      </c>
    </row>
    <row r="1320" spans="2:65" s="12" customFormat="1" ht="11.25" x14ac:dyDescent="0.2">
      <c r="B1320" s="145"/>
      <c r="D1320" s="146" t="s">
        <v>144</v>
      </c>
      <c r="E1320" s="147" t="s">
        <v>18</v>
      </c>
      <c r="F1320" s="148" t="s">
        <v>246</v>
      </c>
      <c r="H1320" s="147" t="s">
        <v>18</v>
      </c>
      <c r="I1320" s="149"/>
      <c r="L1320" s="145"/>
      <c r="M1320" s="150"/>
      <c r="T1320" s="151"/>
      <c r="AT1320" s="147" t="s">
        <v>144</v>
      </c>
      <c r="AU1320" s="147" t="s">
        <v>81</v>
      </c>
      <c r="AV1320" s="12" t="s">
        <v>79</v>
      </c>
      <c r="AW1320" s="12" t="s">
        <v>32</v>
      </c>
      <c r="AX1320" s="12" t="s">
        <v>71</v>
      </c>
      <c r="AY1320" s="147" t="s">
        <v>133</v>
      </c>
    </row>
    <row r="1321" spans="2:65" s="13" customFormat="1" ht="11.25" x14ac:dyDescent="0.2">
      <c r="B1321" s="152"/>
      <c r="D1321" s="146" t="s">
        <v>144</v>
      </c>
      <c r="E1321" s="153" t="s">
        <v>18</v>
      </c>
      <c r="F1321" s="154" t="s">
        <v>79</v>
      </c>
      <c r="H1321" s="155">
        <v>1</v>
      </c>
      <c r="I1321" s="156"/>
      <c r="L1321" s="152"/>
      <c r="M1321" s="157"/>
      <c r="T1321" s="158"/>
      <c r="AT1321" s="153" t="s">
        <v>144</v>
      </c>
      <c r="AU1321" s="153" t="s">
        <v>81</v>
      </c>
      <c r="AV1321" s="13" t="s">
        <v>81</v>
      </c>
      <c r="AW1321" s="13" t="s">
        <v>32</v>
      </c>
      <c r="AX1321" s="13" t="s">
        <v>71</v>
      </c>
      <c r="AY1321" s="153" t="s">
        <v>133</v>
      </c>
    </row>
    <row r="1322" spans="2:65" s="12" customFormat="1" ht="11.25" x14ac:dyDescent="0.2">
      <c r="B1322" s="145"/>
      <c r="D1322" s="146" t="s">
        <v>144</v>
      </c>
      <c r="E1322" s="147" t="s">
        <v>18</v>
      </c>
      <c r="F1322" s="148" t="s">
        <v>1289</v>
      </c>
      <c r="H1322" s="147" t="s">
        <v>18</v>
      </c>
      <c r="I1322" s="149"/>
      <c r="L1322" s="145"/>
      <c r="M1322" s="150"/>
      <c r="T1322" s="151"/>
      <c r="AT1322" s="147" t="s">
        <v>144</v>
      </c>
      <c r="AU1322" s="147" t="s">
        <v>81</v>
      </c>
      <c r="AV1322" s="12" t="s">
        <v>79</v>
      </c>
      <c r="AW1322" s="12" t="s">
        <v>32</v>
      </c>
      <c r="AX1322" s="12" t="s">
        <v>71</v>
      </c>
      <c r="AY1322" s="147" t="s">
        <v>133</v>
      </c>
    </row>
    <row r="1323" spans="2:65" s="13" customFormat="1" ht="11.25" x14ac:dyDescent="0.2">
      <c r="B1323" s="152"/>
      <c r="D1323" s="146" t="s">
        <v>144</v>
      </c>
      <c r="E1323" s="153" t="s">
        <v>18</v>
      </c>
      <c r="F1323" s="154" t="s">
        <v>79</v>
      </c>
      <c r="H1323" s="155">
        <v>1</v>
      </c>
      <c r="I1323" s="156"/>
      <c r="L1323" s="152"/>
      <c r="M1323" s="157"/>
      <c r="T1323" s="158"/>
      <c r="AT1323" s="153" t="s">
        <v>144</v>
      </c>
      <c r="AU1323" s="153" t="s">
        <v>81</v>
      </c>
      <c r="AV1323" s="13" t="s">
        <v>81</v>
      </c>
      <c r="AW1323" s="13" t="s">
        <v>32</v>
      </c>
      <c r="AX1323" s="13" t="s">
        <v>71</v>
      </c>
      <c r="AY1323" s="153" t="s">
        <v>133</v>
      </c>
    </row>
    <row r="1324" spans="2:65" s="12" customFormat="1" ht="11.25" x14ac:dyDescent="0.2">
      <c r="B1324" s="145"/>
      <c r="D1324" s="146" t="s">
        <v>144</v>
      </c>
      <c r="E1324" s="147" t="s">
        <v>18</v>
      </c>
      <c r="F1324" s="148" t="s">
        <v>239</v>
      </c>
      <c r="H1324" s="147" t="s">
        <v>18</v>
      </c>
      <c r="I1324" s="149"/>
      <c r="L1324" s="145"/>
      <c r="M1324" s="150"/>
      <c r="T1324" s="151"/>
      <c r="AT1324" s="147" t="s">
        <v>144</v>
      </c>
      <c r="AU1324" s="147" t="s">
        <v>81</v>
      </c>
      <c r="AV1324" s="12" t="s">
        <v>79</v>
      </c>
      <c r="AW1324" s="12" t="s">
        <v>32</v>
      </c>
      <c r="AX1324" s="12" t="s">
        <v>71</v>
      </c>
      <c r="AY1324" s="147" t="s">
        <v>133</v>
      </c>
    </row>
    <row r="1325" spans="2:65" s="12" customFormat="1" ht="11.25" x14ac:dyDescent="0.2">
      <c r="B1325" s="145"/>
      <c r="D1325" s="146" t="s">
        <v>144</v>
      </c>
      <c r="E1325" s="147" t="s">
        <v>18</v>
      </c>
      <c r="F1325" s="148" t="s">
        <v>540</v>
      </c>
      <c r="H1325" s="147" t="s">
        <v>18</v>
      </c>
      <c r="I1325" s="149"/>
      <c r="L1325" s="145"/>
      <c r="M1325" s="150"/>
      <c r="T1325" s="151"/>
      <c r="AT1325" s="147" t="s">
        <v>144</v>
      </c>
      <c r="AU1325" s="147" t="s">
        <v>81</v>
      </c>
      <c r="AV1325" s="12" t="s">
        <v>79</v>
      </c>
      <c r="AW1325" s="12" t="s">
        <v>32</v>
      </c>
      <c r="AX1325" s="12" t="s">
        <v>71</v>
      </c>
      <c r="AY1325" s="147" t="s">
        <v>133</v>
      </c>
    </row>
    <row r="1326" spans="2:65" s="13" customFormat="1" ht="11.25" x14ac:dyDescent="0.2">
      <c r="B1326" s="152"/>
      <c r="D1326" s="146" t="s">
        <v>144</v>
      </c>
      <c r="E1326" s="153" t="s">
        <v>18</v>
      </c>
      <c r="F1326" s="154" t="s">
        <v>79</v>
      </c>
      <c r="H1326" s="155">
        <v>1</v>
      </c>
      <c r="I1326" s="156"/>
      <c r="L1326" s="152"/>
      <c r="M1326" s="157"/>
      <c r="T1326" s="158"/>
      <c r="AT1326" s="153" t="s">
        <v>144</v>
      </c>
      <c r="AU1326" s="153" t="s">
        <v>81</v>
      </c>
      <c r="AV1326" s="13" t="s">
        <v>81</v>
      </c>
      <c r="AW1326" s="13" t="s">
        <v>32</v>
      </c>
      <c r="AX1326" s="13" t="s">
        <v>71</v>
      </c>
      <c r="AY1326" s="153" t="s">
        <v>133</v>
      </c>
    </row>
    <row r="1327" spans="2:65" s="12" customFormat="1" ht="11.25" x14ac:dyDescent="0.2">
      <c r="B1327" s="145"/>
      <c r="D1327" s="146" t="s">
        <v>144</v>
      </c>
      <c r="E1327" s="147" t="s">
        <v>18</v>
      </c>
      <c r="F1327" s="148" t="s">
        <v>255</v>
      </c>
      <c r="H1327" s="147" t="s">
        <v>18</v>
      </c>
      <c r="I1327" s="149"/>
      <c r="L1327" s="145"/>
      <c r="M1327" s="150"/>
      <c r="T1327" s="151"/>
      <c r="AT1327" s="147" t="s">
        <v>144</v>
      </c>
      <c r="AU1327" s="147" t="s">
        <v>81</v>
      </c>
      <c r="AV1327" s="12" t="s">
        <v>79</v>
      </c>
      <c r="AW1327" s="12" t="s">
        <v>32</v>
      </c>
      <c r="AX1327" s="12" t="s">
        <v>71</v>
      </c>
      <c r="AY1327" s="147" t="s">
        <v>133</v>
      </c>
    </row>
    <row r="1328" spans="2:65" s="13" customFormat="1" ht="11.25" x14ac:dyDescent="0.2">
      <c r="B1328" s="152"/>
      <c r="D1328" s="146" t="s">
        <v>144</v>
      </c>
      <c r="E1328" s="153" t="s">
        <v>18</v>
      </c>
      <c r="F1328" s="154" t="s">
        <v>81</v>
      </c>
      <c r="H1328" s="155">
        <v>2</v>
      </c>
      <c r="I1328" s="156"/>
      <c r="L1328" s="152"/>
      <c r="M1328" s="157"/>
      <c r="T1328" s="158"/>
      <c r="AT1328" s="153" t="s">
        <v>144</v>
      </c>
      <c r="AU1328" s="153" t="s">
        <v>81</v>
      </c>
      <c r="AV1328" s="13" t="s">
        <v>81</v>
      </c>
      <c r="AW1328" s="13" t="s">
        <v>32</v>
      </c>
      <c r="AX1328" s="13" t="s">
        <v>71</v>
      </c>
      <c r="AY1328" s="153" t="s">
        <v>133</v>
      </c>
    </row>
    <row r="1329" spans="2:65" s="14" customFormat="1" ht="11.25" x14ac:dyDescent="0.2">
      <c r="B1329" s="159"/>
      <c r="D1329" s="146" t="s">
        <v>144</v>
      </c>
      <c r="E1329" s="160" t="s">
        <v>18</v>
      </c>
      <c r="F1329" s="161" t="s">
        <v>147</v>
      </c>
      <c r="H1329" s="162">
        <v>5</v>
      </c>
      <c r="I1329" s="163"/>
      <c r="L1329" s="159"/>
      <c r="M1329" s="164"/>
      <c r="T1329" s="165"/>
      <c r="AT1329" s="160" t="s">
        <v>144</v>
      </c>
      <c r="AU1329" s="160" t="s">
        <v>81</v>
      </c>
      <c r="AV1329" s="14" t="s">
        <v>140</v>
      </c>
      <c r="AW1329" s="14" t="s">
        <v>32</v>
      </c>
      <c r="AX1329" s="14" t="s">
        <v>79</v>
      </c>
      <c r="AY1329" s="160" t="s">
        <v>133</v>
      </c>
    </row>
    <row r="1330" spans="2:65" s="1" customFormat="1" ht="24.2" customHeight="1" x14ac:dyDescent="0.2">
      <c r="B1330" s="33"/>
      <c r="C1330" s="128" t="s">
        <v>1290</v>
      </c>
      <c r="D1330" s="128" t="s">
        <v>135</v>
      </c>
      <c r="E1330" s="129" t="s">
        <v>1291</v>
      </c>
      <c r="F1330" s="130" t="s">
        <v>1292</v>
      </c>
      <c r="G1330" s="131" t="s">
        <v>188</v>
      </c>
      <c r="H1330" s="132">
        <v>14</v>
      </c>
      <c r="I1330" s="133"/>
      <c r="J1330" s="134">
        <f>ROUND(I1330*H1330,2)</f>
        <v>0</v>
      </c>
      <c r="K1330" s="130" t="s">
        <v>139</v>
      </c>
      <c r="L1330" s="33"/>
      <c r="M1330" s="135" t="s">
        <v>18</v>
      </c>
      <c r="N1330" s="136" t="s">
        <v>42</v>
      </c>
      <c r="P1330" s="137">
        <f>O1330*H1330</f>
        <v>0</v>
      </c>
      <c r="Q1330" s="137">
        <v>0</v>
      </c>
      <c r="R1330" s="137">
        <f>Q1330*H1330</f>
        <v>0</v>
      </c>
      <c r="S1330" s="137">
        <v>2.4E-2</v>
      </c>
      <c r="T1330" s="138">
        <f>S1330*H1330</f>
        <v>0.33600000000000002</v>
      </c>
      <c r="AR1330" s="139" t="s">
        <v>285</v>
      </c>
      <c r="AT1330" s="139" t="s">
        <v>135</v>
      </c>
      <c r="AU1330" s="139" t="s">
        <v>81</v>
      </c>
      <c r="AY1330" s="18" t="s">
        <v>133</v>
      </c>
      <c r="BE1330" s="140">
        <f>IF(N1330="základní",J1330,0)</f>
        <v>0</v>
      </c>
      <c r="BF1330" s="140">
        <f>IF(N1330="snížená",J1330,0)</f>
        <v>0</v>
      </c>
      <c r="BG1330" s="140">
        <f>IF(N1330="zákl. přenesená",J1330,0)</f>
        <v>0</v>
      </c>
      <c r="BH1330" s="140">
        <f>IF(N1330="sníž. přenesená",J1330,0)</f>
        <v>0</v>
      </c>
      <c r="BI1330" s="140">
        <f>IF(N1330="nulová",J1330,0)</f>
        <v>0</v>
      </c>
      <c r="BJ1330" s="18" t="s">
        <v>79</v>
      </c>
      <c r="BK1330" s="140">
        <f>ROUND(I1330*H1330,2)</f>
        <v>0</v>
      </c>
      <c r="BL1330" s="18" t="s">
        <v>285</v>
      </c>
      <c r="BM1330" s="139" t="s">
        <v>1293</v>
      </c>
    </row>
    <row r="1331" spans="2:65" s="1" customFormat="1" ht="11.25" x14ac:dyDescent="0.2">
      <c r="B1331" s="33"/>
      <c r="D1331" s="141" t="s">
        <v>142</v>
      </c>
      <c r="F1331" s="142" t="s">
        <v>1294</v>
      </c>
      <c r="I1331" s="143"/>
      <c r="L1331" s="33"/>
      <c r="M1331" s="144"/>
      <c r="T1331" s="54"/>
      <c r="AT1331" s="18" t="s">
        <v>142</v>
      </c>
      <c r="AU1331" s="18" t="s">
        <v>81</v>
      </c>
    </row>
    <row r="1332" spans="2:65" s="12" customFormat="1" ht="11.25" x14ac:dyDescent="0.2">
      <c r="B1332" s="145"/>
      <c r="D1332" s="146" t="s">
        <v>144</v>
      </c>
      <c r="E1332" s="147" t="s">
        <v>18</v>
      </c>
      <c r="F1332" s="148" t="s">
        <v>1295</v>
      </c>
      <c r="H1332" s="147" t="s">
        <v>18</v>
      </c>
      <c r="I1332" s="149"/>
      <c r="L1332" s="145"/>
      <c r="M1332" s="150"/>
      <c r="T1332" s="151"/>
      <c r="AT1332" s="147" t="s">
        <v>144</v>
      </c>
      <c r="AU1332" s="147" t="s">
        <v>81</v>
      </c>
      <c r="AV1332" s="12" t="s">
        <v>79</v>
      </c>
      <c r="AW1332" s="12" t="s">
        <v>32</v>
      </c>
      <c r="AX1332" s="12" t="s">
        <v>71</v>
      </c>
      <c r="AY1332" s="147" t="s">
        <v>133</v>
      </c>
    </row>
    <row r="1333" spans="2:65" s="12" customFormat="1" ht="11.25" x14ac:dyDescent="0.2">
      <c r="B1333" s="145"/>
      <c r="D1333" s="146" t="s">
        <v>144</v>
      </c>
      <c r="E1333" s="147" t="s">
        <v>18</v>
      </c>
      <c r="F1333" s="148" t="s">
        <v>237</v>
      </c>
      <c r="H1333" s="147" t="s">
        <v>18</v>
      </c>
      <c r="I1333" s="149"/>
      <c r="L1333" s="145"/>
      <c r="M1333" s="150"/>
      <c r="T1333" s="151"/>
      <c r="AT1333" s="147" t="s">
        <v>144</v>
      </c>
      <c r="AU1333" s="147" t="s">
        <v>81</v>
      </c>
      <c r="AV1333" s="12" t="s">
        <v>79</v>
      </c>
      <c r="AW1333" s="12" t="s">
        <v>32</v>
      </c>
      <c r="AX1333" s="12" t="s">
        <v>71</v>
      </c>
      <c r="AY1333" s="147" t="s">
        <v>133</v>
      </c>
    </row>
    <row r="1334" spans="2:65" s="12" customFormat="1" ht="11.25" x14ac:dyDescent="0.2">
      <c r="B1334" s="145"/>
      <c r="D1334" s="146" t="s">
        <v>144</v>
      </c>
      <c r="E1334" s="147" t="s">
        <v>18</v>
      </c>
      <c r="F1334" s="148" t="s">
        <v>548</v>
      </c>
      <c r="H1334" s="147" t="s">
        <v>18</v>
      </c>
      <c r="I1334" s="149"/>
      <c r="L1334" s="145"/>
      <c r="M1334" s="150"/>
      <c r="T1334" s="151"/>
      <c r="AT1334" s="147" t="s">
        <v>144</v>
      </c>
      <c r="AU1334" s="147" t="s">
        <v>81</v>
      </c>
      <c r="AV1334" s="12" t="s">
        <v>79</v>
      </c>
      <c r="AW1334" s="12" t="s">
        <v>32</v>
      </c>
      <c r="AX1334" s="12" t="s">
        <v>71</v>
      </c>
      <c r="AY1334" s="147" t="s">
        <v>133</v>
      </c>
    </row>
    <row r="1335" spans="2:65" s="13" customFormat="1" ht="11.25" x14ac:dyDescent="0.2">
      <c r="B1335" s="152"/>
      <c r="D1335" s="146" t="s">
        <v>144</v>
      </c>
      <c r="E1335" s="153" t="s">
        <v>18</v>
      </c>
      <c r="F1335" s="154" t="s">
        <v>79</v>
      </c>
      <c r="H1335" s="155">
        <v>1</v>
      </c>
      <c r="I1335" s="156"/>
      <c r="L1335" s="152"/>
      <c r="M1335" s="157"/>
      <c r="T1335" s="158"/>
      <c r="AT1335" s="153" t="s">
        <v>144</v>
      </c>
      <c r="AU1335" s="153" t="s">
        <v>81</v>
      </c>
      <c r="AV1335" s="13" t="s">
        <v>81</v>
      </c>
      <c r="AW1335" s="13" t="s">
        <v>32</v>
      </c>
      <c r="AX1335" s="13" t="s">
        <v>71</v>
      </c>
      <c r="AY1335" s="153" t="s">
        <v>133</v>
      </c>
    </row>
    <row r="1336" spans="2:65" s="12" customFormat="1" ht="11.25" x14ac:dyDescent="0.2">
      <c r="B1336" s="145"/>
      <c r="D1336" s="146" t="s">
        <v>144</v>
      </c>
      <c r="E1336" s="147" t="s">
        <v>18</v>
      </c>
      <c r="F1336" s="148" t="s">
        <v>533</v>
      </c>
      <c r="H1336" s="147" t="s">
        <v>18</v>
      </c>
      <c r="I1336" s="149"/>
      <c r="L1336" s="145"/>
      <c r="M1336" s="150"/>
      <c r="T1336" s="151"/>
      <c r="AT1336" s="147" t="s">
        <v>144</v>
      </c>
      <c r="AU1336" s="147" t="s">
        <v>81</v>
      </c>
      <c r="AV1336" s="12" t="s">
        <v>79</v>
      </c>
      <c r="AW1336" s="12" t="s">
        <v>32</v>
      </c>
      <c r="AX1336" s="12" t="s">
        <v>71</v>
      </c>
      <c r="AY1336" s="147" t="s">
        <v>133</v>
      </c>
    </row>
    <row r="1337" spans="2:65" s="13" customFormat="1" ht="11.25" x14ac:dyDescent="0.2">
      <c r="B1337" s="152"/>
      <c r="D1337" s="146" t="s">
        <v>144</v>
      </c>
      <c r="E1337" s="153" t="s">
        <v>18</v>
      </c>
      <c r="F1337" s="154" t="s">
        <v>79</v>
      </c>
      <c r="H1337" s="155">
        <v>1</v>
      </c>
      <c r="I1337" s="156"/>
      <c r="L1337" s="152"/>
      <c r="M1337" s="157"/>
      <c r="T1337" s="158"/>
      <c r="AT1337" s="153" t="s">
        <v>144</v>
      </c>
      <c r="AU1337" s="153" t="s">
        <v>81</v>
      </c>
      <c r="AV1337" s="13" t="s">
        <v>81</v>
      </c>
      <c r="AW1337" s="13" t="s">
        <v>32</v>
      </c>
      <c r="AX1337" s="13" t="s">
        <v>71</v>
      </c>
      <c r="AY1337" s="153" t="s">
        <v>133</v>
      </c>
    </row>
    <row r="1338" spans="2:65" s="12" customFormat="1" ht="11.25" x14ac:dyDescent="0.2">
      <c r="B1338" s="145"/>
      <c r="D1338" s="146" t="s">
        <v>144</v>
      </c>
      <c r="E1338" s="147" t="s">
        <v>18</v>
      </c>
      <c r="F1338" s="148" t="s">
        <v>464</v>
      </c>
      <c r="H1338" s="147" t="s">
        <v>18</v>
      </c>
      <c r="I1338" s="149"/>
      <c r="L1338" s="145"/>
      <c r="M1338" s="150"/>
      <c r="T1338" s="151"/>
      <c r="AT1338" s="147" t="s">
        <v>144</v>
      </c>
      <c r="AU1338" s="147" t="s">
        <v>81</v>
      </c>
      <c r="AV1338" s="12" t="s">
        <v>79</v>
      </c>
      <c r="AW1338" s="12" t="s">
        <v>32</v>
      </c>
      <c r="AX1338" s="12" t="s">
        <v>71</v>
      </c>
      <c r="AY1338" s="147" t="s">
        <v>133</v>
      </c>
    </row>
    <row r="1339" spans="2:65" s="13" customFormat="1" ht="11.25" x14ac:dyDescent="0.2">
      <c r="B1339" s="152"/>
      <c r="D1339" s="146" t="s">
        <v>144</v>
      </c>
      <c r="E1339" s="153" t="s">
        <v>18</v>
      </c>
      <c r="F1339" s="154" t="s">
        <v>79</v>
      </c>
      <c r="H1339" s="155">
        <v>1</v>
      </c>
      <c r="I1339" s="156"/>
      <c r="L1339" s="152"/>
      <c r="M1339" s="157"/>
      <c r="T1339" s="158"/>
      <c r="AT1339" s="153" t="s">
        <v>144</v>
      </c>
      <c r="AU1339" s="153" t="s">
        <v>81</v>
      </c>
      <c r="AV1339" s="13" t="s">
        <v>81</v>
      </c>
      <c r="AW1339" s="13" t="s">
        <v>32</v>
      </c>
      <c r="AX1339" s="13" t="s">
        <v>71</v>
      </c>
      <c r="AY1339" s="153" t="s">
        <v>133</v>
      </c>
    </row>
    <row r="1340" spans="2:65" s="12" customFormat="1" ht="11.25" x14ac:dyDescent="0.2">
      <c r="B1340" s="145"/>
      <c r="D1340" s="146" t="s">
        <v>144</v>
      </c>
      <c r="E1340" s="147" t="s">
        <v>18</v>
      </c>
      <c r="F1340" s="148" t="s">
        <v>378</v>
      </c>
      <c r="H1340" s="147" t="s">
        <v>18</v>
      </c>
      <c r="I1340" s="149"/>
      <c r="L1340" s="145"/>
      <c r="M1340" s="150"/>
      <c r="T1340" s="151"/>
      <c r="AT1340" s="147" t="s">
        <v>144</v>
      </c>
      <c r="AU1340" s="147" t="s">
        <v>81</v>
      </c>
      <c r="AV1340" s="12" t="s">
        <v>79</v>
      </c>
      <c r="AW1340" s="12" t="s">
        <v>32</v>
      </c>
      <c r="AX1340" s="12" t="s">
        <v>71</v>
      </c>
      <c r="AY1340" s="147" t="s">
        <v>133</v>
      </c>
    </row>
    <row r="1341" spans="2:65" s="13" customFormat="1" ht="11.25" x14ac:dyDescent="0.2">
      <c r="B1341" s="152"/>
      <c r="D1341" s="146" t="s">
        <v>144</v>
      </c>
      <c r="E1341" s="153" t="s">
        <v>18</v>
      </c>
      <c r="F1341" s="154" t="s">
        <v>79</v>
      </c>
      <c r="H1341" s="155">
        <v>1</v>
      </c>
      <c r="I1341" s="156"/>
      <c r="L1341" s="152"/>
      <c r="M1341" s="157"/>
      <c r="T1341" s="158"/>
      <c r="AT1341" s="153" t="s">
        <v>144</v>
      </c>
      <c r="AU1341" s="153" t="s">
        <v>81</v>
      </c>
      <c r="AV1341" s="13" t="s">
        <v>81</v>
      </c>
      <c r="AW1341" s="13" t="s">
        <v>32</v>
      </c>
      <c r="AX1341" s="13" t="s">
        <v>71</v>
      </c>
      <c r="AY1341" s="153" t="s">
        <v>133</v>
      </c>
    </row>
    <row r="1342" spans="2:65" s="12" customFormat="1" ht="11.25" x14ac:dyDescent="0.2">
      <c r="B1342" s="145"/>
      <c r="D1342" s="146" t="s">
        <v>144</v>
      </c>
      <c r="E1342" s="147" t="s">
        <v>18</v>
      </c>
      <c r="F1342" s="148" t="s">
        <v>380</v>
      </c>
      <c r="H1342" s="147" t="s">
        <v>18</v>
      </c>
      <c r="I1342" s="149"/>
      <c r="L1342" s="145"/>
      <c r="M1342" s="150"/>
      <c r="T1342" s="151"/>
      <c r="AT1342" s="147" t="s">
        <v>144</v>
      </c>
      <c r="AU1342" s="147" t="s">
        <v>81</v>
      </c>
      <c r="AV1342" s="12" t="s">
        <v>79</v>
      </c>
      <c r="AW1342" s="12" t="s">
        <v>32</v>
      </c>
      <c r="AX1342" s="12" t="s">
        <v>71</v>
      </c>
      <c r="AY1342" s="147" t="s">
        <v>133</v>
      </c>
    </row>
    <row r="1343" spans="2:65" s="13" customFormat="1" ht="11.25" x14ac:dyDescent="0.2">
      <c r="B1343" s="152"/>
      <c r="D1343" s="146" t="s">
        <v>144</v>
      </c>
      <c r="E1343" s="153" t="s">
        <v>18</v>
      </c>
      <c r="F1343" s="154" t="s">
        <v>79</v>
      </c>
      <c r="H1343" s="155">
        <v>1</v>
      </c>
      <c r="I1343" s="156"/>
      <c r="L1343" s="152"/>
      <c r="M1343" s="157"/>
      <c r="T1343" s="158"/>
      <c r="AT1343" s="153" t="s">
        <v>144</v>
      </c>
      <c r="AU1343" s="153" t="s">
        <v>81</v>
      </c>
      <c r="AV1343" s="13" t="s">
        <v>81</v>
      </c>
      <c r="AW1343" s="13" t="s">
        <v>32</v>
      </c>
      <c r="AX1343" s="13" t="s">
        <v>71</v>
      </c>
      <c r="AY1343" s="153" t="s">
        <v>133</v>
      </c>
    </row>
    <row r="1344" spans="2:65" s="12" customFormat="1" ht="11.25" x14ac:dyDescent="0.2">
      <c r="B1344" s="145"/>
      <c r="D1344" s="146" t="s">
        <v>144</v>
      </c>
      <c r="E1344" s="147" t="s">
        <v>18</v>
      </c>
      <c r="F1344" s="148" t="s">
        <v>382</v>
      </c>
      <c r="H1344" s="147" t="s">
        <v>18</v>
      </c>
      <c r="I1344" s="149"/>
      <c r="L1344" s="145"/>
      <c r="M1344" s="150"/>
      <c r="T1344" s="151"/>
      <c r="AT1344" s="147" t="s">
        <v>144</v>
      </c>
      <c r="AU1344" s="147" t="s">
        <v>81</v>
      </c>
      <c r="AV1344" s="12" t="s">
        <v>79</v>
      </c>
      <c r="AW1344" s="12" t="s">
        <v>32</v>
      </c>
      <c r="AX1344" s="12" t="s">
        <v>71</v>
      </c>
      <c r="AY1344" s="147" t="s">
        <v>133</v>
      </c>
    </row>
    <row r="1345" spans="2:65" s="13" customFormat="1" ht="11.25" x14ac:dyDescent="0.2">
      <c r="B1345" s="152"/>
      <c r="D1345" s="146" t="s">
        <v>144</v>
      </c>
      <c r="E1345" s="153" t="s">
        <v>18</v>
      </c>
      <c r="F1345" s="154" t="s">
        <v>79</v>
      </c>
      <c r="H1345" s="155">
        <v>1</v>
      </c>
      <c r="I1345" s="156"/>
      <c r="L1345" s="152"/>
      <c r="M1345" s="157"/>
      <c r="T1345" s="158"/>
      <c r="AT1345" s="153" t="s">
        <v>144</v>
      </c>
      <c r="AU1345" s="153" t="s">
        <v>81</v>
      </c>
      <c r="AV1345" s="13" t="s">
        <v>81</v>
      </c>
      <c r="AW1345" s="13" t="s">
        <v>32</v>
      </c>
      <c r="AX1345" s="13" t="s">
        <v>71</v>
      </c>
      <c r="AY1345" s="153" t="s">
        <v>133</v>
      </c>
    </row>
    <row r="1346" spans="2:65" s="12" customFormat="1" ht="11.25" x14ac:dyDescent="0.2">
      <c r="B1346" s="145"/>
      <c r="D1346" s="146" t="s">
        <v>144</v>
      </c>
      <c r="E1346" s="147" t="s">
        <v>18</v>
      </c>
      <c r="F1346" s="148" t="s">
        <v>239</v>
      </c>
      <c r="H1346" s="147" t="s">
        <v>18</v>
      </c>
      <c r="I1346" s="149"/>
      <c r="L1346" s="145"/>
      <c r="M1346" s="150"/>
      <c r="T1346" s="151"/>
      <c r="AT1346" s="147" t="s">
        <v>144</v>
      </c>
      <c r="AU1346" s="147" t="s">
        <v>81</v>
      </c>
      <c r="AV1346" s="12" t="s">
        <v>79</v>
      </c>
      <c r="AW1346" s="12" t="s">
        <v>32</v>
      </c>
      <c r="AX1346" s="12" t="s">
        <v>71</v>
      </c>
      <c r="AY1346" s="147" t="s">
        <v>133</v>
      </c>
    </row>
    <row r="1347" spans="2:65" s="12" customFormat="1" ht="11.25" x14ac:dyDescent="0.2">
      <c r="B1347" s="145"/>
      <c r="D1347" s="146" t="s">
        <v>144</v>
      </c>
      <c r="E1347" s="147" t="s">
        <v>18</v>
      </c>
      <c r="F1347" s="148" t="s">
        <v>426</v>
      </c>
      <c r="H1347" s="147" t="s">
        <v>18</v>
      </c>
      <c r="I1347" s="149"/>
      <c r="L1347" s="145"/>
      <c r="M1347" s="150"/>
      <c r="T1347" s="151"/>
      <c r="AT1347" s="147" t="s">
        <v>144</v>
      </c>
      <c r="AU1347" s="147" t="s">
        <v>81</v>
      </c>
      <c r="AV1347" s="12" t="s">
        <v>79</v>
      </c>
      <c r="AW1347" s="12" t="s">
        <v>32</v>
      </c>
      <c r="AX1347" s="12" t="s">
        <v>71</v>
      </c>
      <c r="AY1347" s="147" t="s">
        <v>133</v>
      </c>
    </row>
    <row r="1348" spans="2:65" s="13" customFormat="1" ht="11.25" x14ac:dyDescent="0.2">
      <c r="B1348" s="152"/>
      <c r="D1348" s="146" t="s">
        <v>144</v>
      </c>
      <c r="E1348" s="153" t="s">
        <v>18</v>
      </c>
      <c r="F1348" s="154" t="s">
        <v>81</v>
      </c>
      <c r="H1348" s="155">
        <v>2</v>
      </c>
      <c r="I1348" s="156"/>
      <c r="L1348" s="152"/>
      <c r="M1348" s="157"/>
      <c r="T1348" s="158"/>
      <c r="AT1348" s="153" t="s">
        <v>144</v>
      </c>
      <c r="AU1348" s="153" t="s">
        <v>81</v>
      </c>
      <c r="AV1348" s="13" t="s">
        <v>81</v>
      </c>
      <c r="AW1348" s="13" t="s">
        <v>32</v>
      </c>
      <c r="AX1348" s="13" t="s">
        <v>71</v>
      </c>
      <c r="AY1348" s="153" t="s">
        <v>133</v>
      </c>
    </row>
    <row r="1349" spans="2:65" s="12" customFormat="1" ht="11.25" x14ac:dyDescent="0.2">
      <c r="B1349" s="145"/>
      <c r="D1349" s="146" t="s">
        <v>144</v>
      </c>
      <c r="E1349" s="147" t="s">
        <v>18</v>
      </c>
      <c r="F1349" s="148" t="s">
        <v>1283</v>
      </c>
      <c r="H1349" s="147" t="s">
        <v>18</v>
      </c>
      <c r="I1349" s="149"/>
      <c r="L1349" s="145"/>
      <c r="M1349" s="150"/>
      <c r="T1349" s="151"/>
      <c r="AT1349" s="147" t="s">
        <v>144</v>
      </c>
      <c r="AU1349" s="147" t="s">
        <v>81</v>
      </c>
      <c r="AV1349" s="12" t="s">
        <v>79</v>
      </c>
      <c r="AW1349" s="12" t="s">
        <v>32</v>
      </c>
      <c r="AX1349" s="12" t="s">
        <v>71</v>
      </c>
      <c r="AY1349" s="147" t="s">
        <v>133</v>
      </c>
    </row>
    <row r="1350" spans="2:65" s="13" customFormat="1" ht="11.25" x14ac:dyDescent="0.2">
      <c r="B1350" s="152"/>
      <c r="D1350" s="146" t="s">
        <v>144</v>
      </c>
      <c r="E1350" s="153" t="s">
        <v>18</v>
      </c>
      <c r="F1350" s="154" t="s">
        <v>79</v>
      </c>
      <c r="H1350" s="155">
        <v>1</v>
      </c>
      <c r="I1350" s="156"/>
      <c r="L1350" s="152"/>
      <c r="M1350" s="157"/>
      <c r="T1350" s="158"/>
      <c r="AT1350" s="153" t="s">
        <v>144</v>
      </c>
      <c r="AU1350" s="153" t="s">
        <v>81</v>
      </c>
      <c r="AV1350" s="13" t="s">
        <v>81</v>
      </c>
      <c r="AW1350" s="13" t="s">
        <v>32</v>
      </c>
      <c r="AX1350" s="13" t="s">
        <v>71</v>
      </c>
      <c r="AY1350" s="153" t="s">
        <v>133</v>
      </c>
    </row>
    <row r="1351" spans="2:65" s="12" customFormat="1" ht="11.25" x14ac:dyDescent="0.2">
      <c r="B1351" s="145"/>
      <c r="D1351" s="146" t="s">
        <v>144</v>
      </c>
      <c r="E1351" s="147" t="s">
        <v>18</v>
      </c>
      <c r="F1351" s="148" t="s">
        <v>474</v>
      </c>
      <c r="H1351" s="147" t="s">
        <v>18</v>
      </c>
      <c r="I1351" s="149"/>
      <c r="L1351" s="145"/>
      <c r="M1351" s="150"/>
      <c r="T1351" s="151"/>
      <c r="AT1351" s="147" t="s">
        <v>144</v>
      </c>
      <c r="AU1351" s="147" t="s">
        <v>81</v>
      </c>
      <c r="AV1351" s="12" t="s">
        <v>79</v>
      </c>
      <c r="AW1351" s="12" t="s">
        <v>32</v>
      </c>
      <c r="AX1351" s="12" t="s">
        <v>71</v>
      </c>
      <c r="AY1351" s="147" t="s">
        <v>133</v>
      </c>
    </row>
    <row r="1352" spans="2:65" s="13" customFormat="1" ht="11.25" x14ac:dyDescent="0.2">
      <c r="B1352" s="152"/>
      <c r="D1352" s="146" t="s">
        <v>144</v>
      </c>
      <c r="E1352" s="153" t="s">
        <v>18</v>
      </c>
      <c r="F1352" s="154" t="s">
        <v>79</v>
      </c>
      <c r="H1352" s="155">
        <v>1</v>
      </c>
      <c r="I1352" s="156"/>
      <c r="L1352" s="152"/>
      <c r="M1352" s="157"/>
      <c r="T1352" s="158"/>
      <c r="AT1352" s="153" t="s">
        <v>144</v>
      </c>
      <c r="AU1352" s="153" t="s">
        <v>81</v>
      </c>
      <c r="AV1352" s="13" t="s">
        <v>81</v>
      </c>
      <c r="AW1352" s="13" t="s">
        <v>32</v>
      </c>
      <c r="AX1352" s="13" t="s">
        <v>71</v>
      </c>
      <c r="AY1352" s="153" t="s">
        <v>133</v>
      </c>
    </row>
    <row r="1353" spans="2:65" s="12" customFormat="1" ht="11.25" x14ac:dyDescent="0.2">
      <c r="B1353" s="145"/>
      <c r="D1353" s="146" t="s">
        <v>144</v>
      </c>
      <c r="E1353" s="147" t="s">
        <v>18</v>
      </c>
      <c r="F1353" s="148" t="s">
        <v>478</v>
      </c>
      <c r="H1353" s="147" t="s">
        <v>18</v>
      </c>
      <c r="I1353" s="149"/>
      <c r="L1353" s="145"/>
      <c r="M1353" s="150"/>
      <c r="T1353" s="151"/>
      <c r="AT1353" s="147" t="s">
        <v>144</v>
      </c>
      <c r="AU1353" s="147" t="s">
        <v>81</v>
      </c>
      <c r="AV1353" s="12" t="s">
        <v>79</v>
      </c>
      <c r="AW1353" s="12" t="s">
        <v>32</v>
      </c>
      <c r="AX1353" s="12" t="s">
        <v>71</v>
      </c>
      <c r="AY1353" s="147" t="s">
        <v>133</v>
      </c>
    </row>
    <row r="1354" spans="2:65" s="13" customFormat="1" ht="11.25" x14ac:dyDescent="0.2">
      <c r="B1354" s="152"/>
      <c r="D1354" s="146" t="s">
        <v>144</v>
      </c>
      <c r="E1354" s="153" t="s">
        <v>18</v>
      </c>
      <c r="F1354" s="154" t="s">
        <v>79</v>
      </c>
      <c r="H1354" s="155">
        <v>1</v>
      </c>
      <c r="I1354" s="156"/>
      <c r="L1354" s="152"/>
      <c r="M1354" s="157"/>
      <c r="T1354" s="158"/>
      <c r="AT1354" s="153" t="s">
        <v>144</v>
      </c>
      <c r="AU1354" s="153" t="s">
        <v>81</v>
      </c>
      <c r="AV1354" s="13" t="s">
        <v>81</v>
      </c>
      <c r="AW1354" s="13" t="s">
        <v>32</v>
      </c>
      <c r="AX1354" s="13" t="s">
        <v>71</v>
      </c>
      <c r="AY1354" s="153" t="s">
        <v>133</v>
      </c>
    </row>
    <row r="1355" spans="2:65" s="12" customFormat="1" ht="11.25" x14ac:dyDescent="0.2">
      <c r="B1355" s="145"/>
      <c r="D1355" s="146" t="s">
        <v>144</v>
      </c>
      <c r="E1355" s="147" t="s">
        <v>18</v>
      </c>
      <c r="F1355" s="148" t="s">
        <v>560</v>
      </c>
      <c r="H1355" s="147" t="s">
        <v>18</v>
      </c>
      <c r="I1355" s="149"/>
      <c r="L1355" s="145"/>
      <c r="M1355" s="150"/>
      <c r="T1355" s="151"/>
      <c r="AT1355" s="147" t="s">
        <v>144</v>
      </c>
      <c r="AU1355" s="147" t="s">
        <v>81</v>
      </c>
      <c r="AV1355" s="12" t="s">
        <v>79</v>
      </c>
      <c r="AW1355" s="12" t="s">
        <v>32</v>
      </c>
      <c r="AX1355" s="12" t="s">
        <v>71</v>
      </c>
      <c r="AY1355" s="147" t="s">
        <v>133</v>
      </c>
    </row>
    <row r="1356" spans="2:65" s="13" customFormat="1" ht="11.25" x14ac:dyDescent="0.2">
      <c r="B1356" s="152"/>
      <c r="D1356" s="146" t="s">
        <v>144</v>
      </c>
      <c r="E1356" s="153" t="s">
        <v>18</v>
      </c>
      <c r="F1356" s="154" t="s">
        <v>79</v>
      </c>
      <c r="H1356" s="155">
        <v>1</v>
      </c>
      <c r="I1356" s="156"/>
      <c r="L1356" s="152"/>
      <c r="M1356" s="157"/>
      <c r="T1356" s="158"/>
      <c r="AT1356" s="153" t="s">
        <v>144</v>
      </c>
      <c r="AU1356" s="153" t="s">
        <v>81</v>
      </c>
      <c r="AV1356" s="13" t="s">
        <v>81</v>
      </c>
      <c r="AW1356" s="13" t="s">
        <v>32</v>
      </c>
      <c r="AX1356" s="13" t="s">
        <v>71</v>
      </c>
      <c r="AY1356" s="153" t="s">
        <v>133</v>
      </c>
    </row>
    <row r="1357" spans="2:65" s="12" customFormat="1" ht="11.25" x14ac:dyDescent="0.2">
      <c r="B1357" s="145"/>
      <c r="D1357" s="146" t="s">
        <v>144</v>
      </c>
      <c r="E1357" s="147" t="s">
        <v>18</v>
      </c>
      <c r="F1357" s="148" t="s">
        <v>428</v>
      </c>
      <c r="H1357" s="147" t="s">
        <v>18</v>
      </c>
      <c r="I1357" s="149"/>
      <c r="L1357" s="145"/>
      <c r="M1357" s="150"/>
      <c r="T1357" s="151"/>
      <c r="AT1357" s="147" t="s">
        <v>144</v>
      </c>
      <c r="AU1357" s="147" t="s">
        <v>81</v>
      </c>
      <c r="AV1357" s="12" t="s">
        <v>79</v>
      </c>
      <c r="AW1357" s="12" t="s">
        <v>32</v>
      </c>
      <c r="AX1357" s="12" t="s">
        <v>71</v>
      </c>
      <c r="AY1357" s="147" t="s">
        <v>133</v>
      </c>
    </row>
    <row r="1358" spans="2:65" s="13" customFormat="1" ht="11.25" x14ac:dyDescent="0.2">
      <c r="B1358" s="152"/>
      <c r="D1358" s="146" t="s">
        <v>144</v>
      </c>
      <c r="E1358" s="153" t="s">
        <v>18</v>
      </c>
      <c r="F1358" s="154" t="s">
        <v>81</v>
      </c>
      <c r="H1358" s="155">
        <v>2</v>
      </c>
      <c r="I1358" s="156"/>
      <c r="L1358" s="152"/>
      <c r="M1358" s="157"/>
      <c r="T1358" s="158"/>
      <c r="AT1358" s="153" t="s">
        <v>144</v>
      </c>
      <c r="AU1358" s="153" t="s">
        <v>81</v>
      </c>
      <c r="AV1358" s="13" t="s">
        <v>81</v>
      </c>
      <c r="AW1358" s="13" t="s">
        <v>32</v>
      </c>
      <c r="AX1358" s="13" t="s">
        <v>71</v>
      </c>
      <c r="AY1358" s="153" t="s">
        <v>133</v>
      </c>
    </row>
    <row r="1359" spans="2:65" s="14" customFormat="1" ht="11.25" x14ac:dyDescent="0.2">
      <c r="B1359" s="159"/>
      <c r="D1359" s="146" t="s">
        <v>144</v>
      </c>
      <c r="E1359" s="160" t="s">
        <v>18</v>
      </c>
      <c r="F1359" s="161" t="s">
        <v>147</v>
      </c>
      <c r="H1359" s="162">
        <v>14</v>
      </c>
      <c r="I1359" s="163"/>
      <c r="L1359" s="159"/>
      <c r="M1359" s="164"/>
      <c r="T1359" s="165"/>
      <c r="AT1359" s="160" t="s">
        <v>144</v>
      </c>
      <c r="AU1359" s="160" t="s">
        <v>81</v>
      </c>
      <c r="AV1359" s="14" t="s">
        <v>140</v>
      </c>
      <c r="AW1359" s="14" t="s">
        <v>32</v>
      </c>
      <c r="AX1359" s="14" t="s">
        <v>79</v>
      </c>
      <c r="AY1359" s="160" t="s">
        <v>133</v>
      </c>
    </row>
    <row r="1360" spans="2:65" s="1" customFormat="1" ht="33" customHeight="1" x14ac:dyDescent="0.2">
      <c r="B1360" s="33"/>
      <c r="C1360" s="128" t="s">
        <v>1296</v>
      </c>
      <c r="D1360" s="128" t="s">
        <v>135</v>
      </c>
      <c r="E1360" s="129" t="s">
        <v>1297</v>
      </c>
      <c r="F1360" s="130" t="s">
        <v>1298</v>
      </c>
      <c r="G1360" s="131" t="s">
        <v>138</v>
      </c>
      <c r="H1360" s="132">
        <v>3.76</v>
      </c>
      <c r="I1360" s="133"/>
      <c r="J1360" s="134">
        <f>ROUND(I1360*H1360,2)</f>
        <v>0</v>
      </c>
      <c r="K1360" s="130" t="s">
        <v>139</v>
      </c>
      <c r="L1360" s="33"/>
      <c r="M1360" s="135" t="s">
        <v>18</v>
      </c>
      <c r="N1360" s="136" t="s">
        <v>42</v>
      </c>
      <c r="P1360" s="137">
        <f>O1360*H1360</f>
        <v>0</v>
      </c>
      <c r="Q1360" s="137">
        <v>0</v>
      </c>
      <c r="R1360" s="137">
        <f>Q1360*H1360</f>
        <v>0</v>
      </c>
      <c r="S1360" s="137">
        <v>0</v>
      </c>
      <c r="T1360" s="138">
        <f>S1360*H1360</f>
        <v>0</v>
      </c>
      <c r="AR1360" s="139" t="s">
        <v>285</v>
      </c>
      <c r="AT1360" s="139" t="s">
        <v>135</v>
      </c>
      <c r="AU1360" s="139" t="s">
        <v>81</v>
      </c>
      <c r="AY1360" s="18" t="s">
        <v>133</v>
      </c>
      <c r="BE1360" s="140">
        <f>IF(N1360="základní",J1360,0)</f>
        <v>0</v>
      </c>
      <c r="BF1360" s="140">
        <f>IF(N1360="snížená",J1360,0)</f>
        <v>0</v>
      </c>
      <c r="BG1360" s="140">
        <f>IF(N1360="zákl. přenesená",J1360,0)</f>
        <v>0</v>
      </c>
      <c r="BH1360" s="140">
        <f>IF(N1360="sníž. přenesená",J1360,0)</f>
        <v>0</v>
      </c>
      <c r="BI1360" s="140">
        <f>IF(N1360="nulová",J1360,0)</f>
        <v>0</v>
      </c>
      <c r="BJ1360" s="18" t="s">
        <v>79</v>
      </c>
      <c r="BK1360" s="140">
        <f>ROUND(I1360*H1360,2)</f>
        <v>0</v>
      </c>
      <c r="BL1360" s="18" t="s">
        <v>285</v>
      </c>
      <c r="BM1360" s="139" t="s">
        <v>1299</v>
      </c>
    </row>
    <row r="1361" spans="2:65" s="1" customFormat="1" ht="11.25" x14ac:dyDescent="0.2">
      <c r="B1361" s="33"/>
      <c r="D1361" s="141" t="s">
        <v>142</v>
      </c>
      <c r="F1361" s="142" t="s">
        <v>1300</v>
      </c>
      <c r="I1361" s="143"/>
      <c r="L1361" s="33"/>
      <c r="M1361" s="144"/>
      <c r="T1361" s="54"/>
      <c r="AT1361" s="18" t="s">
        <v>142</v>
      </c>
      <c r="AU1361" s="18" t="s">
        <v>81</v>
      </c>
    </row>
    <row r="1362" spans="2:65" s="12" customFormat="1" ht="11.25" x14ac:dyDescent="0.2">
      <c r="B1362" s="145"/>
      <c r="D1362" s="146" t="s">
        <v>144</v>
      </c>
      <c r="E1362" s="147" t="s">
        <v>18</v>
      </c>
      <c r="F1362" s="148" t="s">
        <v>1301</v>
      </c>
      <c r="H1362" s="147" t="s">
        <v>18</v>
      </c>
      <c r="I1362" s="149"/>
      <c r="L1362" s="145"/>
      <c r="M1362" s="150"/>
      <c r="T1362" s="151"/>
      <c r="AT1362" s="147" t="s">
        <v>144</v>
      </c>
      <c r="AU1362" s="147" t="s">
        <v>81</v>
      </c>
      <c r="AV1362" s="12" t="s">
        <v>79</v>
      </c>
      <c r="AW1362" s="12" t="s">
        <v>32</v>
      </c>
      <c r="AX1362" s="12" t="s">
        <v>71</v>
      </c>
      <c r="AY1362" s="147" t="s">
        <v>133</v>
      </c>
    </row>
    <row r="1363" spans="2:65" s="13" customFormat="1" ht="11.25" x14ac:dyDescent="0.2">
      <c r="B1363" s="152"/>
      <c r="D1363" s="146" t="s">
        <v>144</v>
      </c>
      <c r="E1363" s="153" t="s">
        <v>18</v>
      </c>
      <c r="F1363" s="154" t="s">
        <v>1302</v>
      </c>
      <c r="H1363" s="155">
        <v>3.76</v>
      </c>
      <c r="I1363" s="156"/>
      <c r="L1363" s="152"/>
      <c r="M1363" s="157"/>
      <c r="T1363" s="158"/>
      <c r="AT1363" s="153" t="s">
        <v>144</v>
      </c>
      <c r="AU1363" s="153" t="s">
        <v>81</v>
      </c>
      <c r="AV1363" s="13" t="s">
        <v>81</v>
      </c>
      <c r="AW1363" s="13" t="s">
        <v>32</v>
      </c>
      <c r="AX1363" s="13" t="s">
        <v>71</v>
      </c>
      <c r="AY1363" s="153" t="s">
        <v>133</v>
      </c>
    </row>
    <row r="1364" spans="2:65" s="14" customFormat="1" ht="11.25" x14ac:dyDescent="0.2">
      <c r="B1364" s="159"/>
      <c r="D1364" s="146" t="s">
        <v>144</v>
      </c>
      <c r="E1364" s="160" t="s">
        <v>18</v>
      </c>
      <c r="F1364" s="161" t="s">
        <v>147</v>
      </c>
      <c r="H1364" s="162">
        <v>3.76</v>
      </c>
      <c r="I1364" s="163"/>
      <c r="L1364" s="159"/>
      <c r="M1364" s="164"/>
      <c r="T1364" s="165"/>
      <c r="AT1364" s="160" t="s">
        <v>144</v>
      </c>
      <c r="AU1364" s="160" t="s">
        <v>81</v>
      </c>
      <c r="AV1364" s="14" t="s">
        <v>140</v>
      </c>
      <c r="AW1364" s="14" t="s">
        <v>32</v>
      </c>
      <c r="AX1364" s="14" t="s">
        <v>79</v>
      </c>
      <c r="AY1364" s="160" t="s">
        <v>133</v>
      </c>
    </row>
    <row r="1365" spans="2:65" s="1" customFormat="1" ht="24.2" customHeight="1" x14ac:dyDescent="0.2">
      <c r="B1365" s="33"/>
      <c r="C1365" s="173" t="s">
        <v>1303</v>
      </c>
      <c r="D1365" s="173" t="s">
        <v>265</v>
      </c>
      <c r="E1365" s="174" t="s">
        <v>1304</v>
      </c>
      <c r="F1365" s="175" t="s">
        <v>1305</v>
      </c>
      <c r="G1365" s="176" t="s">
        <v>138</v>
      </c>
      <c r="H1365" s="177">
        <v>4.1360000000000001</v>
      </c>
      <c r="I1365" s="178"/>
      <c r="J1365" s="179">
        <f>ROUND(I1365*H1365,2)</f>
        <v>0</v>
      </c>
      <c r="K1365" s="175" t="s">
        <v>139</v>
      </c>
      <c r="L1365" s="180"/>
      <c r="M1365" s="181" t="s">
        <v>18</v>
      </c>
      <c r="N1365" s="182" t="s">
        <v>42</v>
      </c>
      <c r="P1365" s="137">
        <f>O1365*H1365</f>
        <v>0</v>
      </c>
      <c r="Q1365" s="137">
        <v>3.0000000000000001E-3</v>
      </c>
      <c r="R1365" s="137">
        <f>Q1365*H1365</f>
        <v>1.2408000000000001E-2</v>
      </c>
      <c r="S1365" s="137">
        <v>0</v>
      </c>
      <c r="T1365" s="138">
        <f>S1365*H1365</f>
        <v>0</v>
      </c>
      <c r="AR1365" s="139" t="s">
        <v>446</v>
      </c>
      <c r="AT1365" s="139" t="s">
        <v>265</v>
      </c>
      <c r="AU1365" s="139" t="s">
        <v>81</v>
      </c>
      <c r="AY1365" s="18" t="s">
        <v>133</v>
      </c>
      <c r="BE1365" s="140">
        <f>IF(N1365="základní",J1365,0)</f>
        <v>0</v>
      </c>
      <c r="BF1365" s="140">
        <f>IF(N1365="snížená",J1365,0)</f>
        <v>0</v>
      </c>
      <c r="BG1365" s="140">
        <f>IF(N1365="zákl. přenesená",J1365,0)</f>
        <v>0</v>
      </c>
      <c r="BH1365" s="140">
        <f>IF(N1365="sníž. přenesená",J1365,0)</f>
        <v>0</v>
      </c>
      <c r="BI1365" s="140">
        <f>IF(N1365="nulová",J1365,0)</f>
        <v>0</v>
      </c>
      <c r="BJ1365" s="18" t="s">
        <v>79</v>
      </c>
      <c r="BK1365" s="140">
        <f>ROUND(I1365*H1365,2)</f>
        <v>0</v>
      </c>
      <c r="BL1365" s="18" t="s">
        <v>285</v>
      </c>
      <c r="BM1365" s="139" t="s">
        <v>1306</v>
      </c>
    </row>
    <row r="1366" spans="2:65" s="13" customFormat="1" ht="11.25" x14ac:dyDescent="0.2">
      <c r="B1366" s="152"/>
      <c r="D1366" s="146" t="s">
        <v>144</v>
      </c>
      <c r="F1366" s="154" t="s">
        <v>1307</v>
      </c>
      <c r="H1366" s="155">
        <v>4.1360000000000001</v>
      </c>
      <c r="I1366" s="156"/>
      <c r="L1366" s="152"/>
      <c r="M1366" s="157"/>
      <c r="T1366" s="158"/>
      <c r="AT1366" s="153" t="s">
        <v>144</v>
      </c>
      <c r="AU1366" s="153" t="s">
        <v>81</v>
      </c>
      <c r="AV1366" s="13" t="s">
        <v>81</v>
      </c>
      <c r="AW1366" s="13" t="s">
        <v>4</v>
      </c>
      <c r="AX1366" s="13" t="s">
        <v>79</v>
      </c>
      <c r="AY1366" s="153" t="s">
        <v>133</v>
      </c>
    </row>
    <row r="1367" spans="2:65" s="1" customFormat="1" ht="24.2" customHeight="1" x14ac:dyDescent="0.2">
      <c r="B1367" s="33"/>
      <c r="C1367" s="128" t="s">
        <v>1308</v>
      </c>
      <c r="D1367" s="128" t="s">
        <v>135</v>
      </c>
      <c r="E1367" s="129" t="s">
        <v>1309</v>
      </c>
      <c r="F1367" s="130" t="s">
        <v>1310</v>
      </c>
      <c r="G1367" s="131" t="s">
        <v>188</v>
      </c>
      <c r="H1367" s="132">
        <v>38</v>
      </c>
      <c r="I1367" s="133"/>
      <c r="J1367" s="134">
        <f>ROUND(I1367*H1367,2)</f>
        <v>0</v>
      </c>
      <c r="K1367" s="130" t="s">
        <v>139</v>
      </c>
      <c r="L1367" s="33"/>
      <c r="M1367" s="135" t="s">
        <v>18</v>
      </c>
      <c r="N1367" s="136" t="s">
        <v>42</v>
      </c>
      <c r="P1367" s="137">
        <f>O1367*H1367</f>
        <v>0</v>
      </c>
      <c r="Q1367" s="137">
        <v>0</v>
      </c>
      <c r="R1367" s="137">
        <f>Q1367*H1367</f>
        <v>0</v>
      </c>
      <c r="S1367" s="137">
        <v>0</v>
      </c>
      <c r="T1367" s="138">
        <f>S1367*H1367</f>
        <v>0</v>
      </c>
      <c r="AR1367" s="139" t="s">
        <v>285</v>
      </c>
      <c r="AT1367" s="139" t="s">
        <v>135</v>
      </c>
      <c r="AU1367" s="139" t="s">
        <v>81</v>
      </c>
      <c r="AY1367" s="18" t="s">
        <v>133</v>
      </c>
      <c r="BE1367" s="140">
        <f>IF(N1367="základní",J1367,0)</f>
        <v>0</v>
      </c>
      <c r="BF1367" s="140">
        <f>IF(N1367="snížená",J1367,0)</f>
        <v>0</v>
      </c>
      <c r="BG1367" s="140">
        <f>IF(N1367="zákl. přenesená",J1367,0)</f>
        <v>0</v>
      </c>
      <c r="BH1367" s="140">
        <f>IF(N1367="sníž. přenesená",J1367,0)</f>
        <v>0</v>
      </c>
      <c r="BI1367" s="140">
        <f>IF(N1367="nulová",J1367,0)</f>
        <v>0</v>
      </c>
      <c r="BJ1367" s="18" t="s">
        <v>79</v>
      </c>
      <c r="BK1367" s="140">
        <f>ROUND(I1367*H1367,2)</f>
        <v>0</v>
      </c>
      <c r="BL1367" s="18" t="s">
        <v>285</v>
      </c>
      <c r="BM1367" s="139" t="s">
        <v>1311</v>
      </c>
    </row>
    <row r="1368" spans="2:65" s="1" customFormat="1" ht="11.25" x14ac:dyDescent="0.2">
      <c r="B1368" s="33"/>
      <c r="D1368" s="141" t="s">
        <v>142</v>
      </c>
      <c r="F1368" s="142" t="s">
        <v>1312</v>
      </c>
      <c r="I1368" s="143"/>
      <c r="L1368" s="33"/>
      <c r="M1368" s="144"/>
      <c r="T1368" s="54"/>
      <c r="AT1368" s="18" t="s">
        <v>142</v>
      </c>
      <c r="AU1368" s="18" t="s">
        <v>81</v>
      </c>
    </row>
    <row r="1369" spans="2:65" s="12" customFormat="1" ht="11.25" x14ac:dyDescent="0.2">
      <c r="B1369" s="145"/>
      <c r="D1369" s="146" t="s">
        <v>144</v>
      </c>
      <c r="E1369" s="147" t="s">
        <v>18</v>
      </c>
      <c r="F1369" s="148" t="s">
        <v>987</v>
      </c>
      <c r="H1369" s="147" t="s">
        <v>18</v>
      </c>
      <c r="I1369" s="149"/>
      <c r="L1369" s="145"/>
      <c r="M1369" s="150"/>
      <c r="T1369" s="151"/>
      <c r="AT1369" s="147" t="s">
        <v>144</v>
      </c>
      <c r="AU1369" s="147" t="s">
        <v>81</v>
      </c>
      <c r="AV1369" s="12" t="s">
        <v>79</v>
      </c>
      <c r="AW1369" s="12" t="s">
        <v>32</v>
      </c>
      <c r="AX1369" s="12" t="s">
        <v>71</v>
      </c>
      <c r="AY1369" s="147" t="s">
        <v>133</v>
      </c>
    </row>
    <row r="1370" spans="2:65" s="13" customFormat="1" ht="11.25" x14ac:dyDescent="0.2">
      <c r="B1370" s="152"/>
      <c r="D1370" s="146" t="s">
        <v>144</v>
      </c>
      <c r="E1370" s="153" t="s">
        <v>18</v>
      </c>
      <c r="F1370" s="154" t="s">
        <v>206</v>
      </c>
      <c r="H1370" s="155">
        <v>7</v>
      </c>
      <c r="I1370" s="156"/>
      <c r="L1370" s="152"/>
      <c r="M1370" s="157"/>
      <c r="T1370" s="158"/>
      <c r="AT1370" s="153" t="s">
        <v>144</v>
      </c>
      <c r="AU1370" s="153" t="s">
        <v>81</v>
      </c>
      <c r="AV1370" s="13" t="s">
        <v>81</v>
      </c>
      <c r="AW1370" s="13" t="s">
        <v>32</v>
      </c>
      <c r="AX1370" s="13" t="s">
        <v>71</v>
      </c>
      <c r="AY1370" s="153" t="s">
        <v>133</v>
      </c>
    </row>
    <row r="1371" spans="2:65" s="12" customFormat="1" ht="11.25" x14ac:dyDescent="0.2">
      <c r="B1371" s="145"/>
      <c r="D1371" s="146" t="s">
        <v>144</v>
      </c>
      <c r="E1371" s="147" t="s">
        <v>18</v>
      </c>
      <c r="F1371" s="148" t="s">
        <v>236</v>
      </c>
      <c r="H1371" s="147" t="s">
        <v>18</v>
      </c>
      <c r="I1371" s="149"/>
      <c r="L1371" s="145"/>
      <c r="M1371" s="150"/>
      <c r="T1371" s="151"/>
      <c r="AT1371" s="147" t="s">
        <v>144</v>
      </c>
      <c r="AU1371" s="147" t="s">
        <v>81</v>
      </c>
      <c r="AV1371" s="12" t="s">
        <v>79</v>
      </c>
      <c r="AW1371" s="12" t="s">
        <v>32</v>
      </c>
      <c r="AX1371" s="12" t="s">
        <v>71</v>
      </c>
      <c r="AY1371" s="147" t="s">
        <v>133</v>
      </c>
    </row>
    <row r="1372" spans="2:65" s="13" customFormat="1" ht="11.25" x14ac:dyDescent="0.2">
      <c r="B1372" s="152"/>
      <c r="D1372" s="146" t="s">
        <v>144</v>
      </c>
      <c r="E1372" s="153" t="s">
        <v>18</v>
      </c>
      <c r="F1372" s="154" t="s">
        <v>175</v>
      </c>
      <c r="H1372" s="155">
        <v>10</v>
      </c>
      <c r="I1372" s="156"/>
      <c r="L1372" s="152"/>
      <c r="M1372" s="157"/>
      <c r="T1372" s="158"/>
      <c r="AT1372" s="153" t="s">
        <v>144</v>
      </c>
      <c r="AU1372" s="153" t="s">
        <v>81</v>
      </c>
      <c r="AV1372" s="13" t="s">
        <v>81</v>
      </c>
      <c r="AW1372" s="13" t="s">
        <v>32</v>
      </c>
      <c r="AX1372" s="13" t="s">
        <v>71</v>
      </c>
      <c r="AY1372" s="153" t="s">
        <v>133</v>
      </c>
    </row>
    <row r="1373" spans="2:65" s="12" customFormat="1" ht="11.25" x14ac:dyDescent="0.2">
      <c r="B1373" s="145"/>
      <c r="D1373" s="146" t="s">
        <v>144</v>
      </c>
      <c r="E1373" s="147" t="s">
        <v>18</v>
      </c>
      <c r="F1373" s="148" t="s">
        <v>1192</v>
      </c>
      <c r="H1373" s="147" t="s">
        <v>18</v>
      </c>
      <c r="I1373" s="149"/>
      <c r="L1373" s="145"/>
      <c r="M1373" s="150"/>
      <c r="T1373" s="151"/>
      <c r="AT1373" s="147" t="s">
        <v>144</v>
      </c>
      <c r="AU1373" s="147" t="s">
        <v>81</v>
      </c>
      <c r="AV1373" s="12" t="s">
        <v>79</v>
      </c>
      <c r="AW1373" s="12" t="s">
        <v>32</v>
      </c>
      <c r="AX1373" s="12" t="s">
        <v>71</v>
      </c>
      <c r="AY1373" s="147" t="s">
        <v>133</v>
      </c>
    </row>
    <row r="1374" spans="2:65" s="13" customFormat="1" ht="11.25" x14ac:dyDescent="0.2">
      <c r="B1374" s="152"/>
      <c r="D1374" s="146" t="s">
        <v>144</v>
      </c>
      <c r="E1374" s="153" t="s">
        <v>18</v>
      </c>
      <c r="F1374" s="154" t="s">
        <v>140</v>
      </c>
      <c r="H1374" s="155">
        <v>4</v>
      </c>
      <c r="I1374" s="156"/>
      <c r="L1374" s="152"/>
      <c r="M1374" s="157"/>
      <c r="T1374" s="158"/>
      <c r="AT1374" s="153" t="s">
        <v>144</v>
      </c>
      <c r="AU1374" s="153" t="s">
        <v>81</v>
      </c>
      <c r="AV1374" s="13" t="s">
        <v>81</v>
      </c>
      <c r="AW1374" s="13" t="s">
        <v>32</v>
      </c>
      <c r="AX1374" s="13" t="s">
        <v>71</v>
      </c>
      <c r="AY1374" s="153" t="s">
        <v>133</v>
      </c>
    </row>
    <row r="1375" spans="2:65" s="12" customFormat="1" ht="11.25" x14ac:dyDescent="0.2">
      <c r="B1375" s="145"/>
      <c r="D1375" s="146" t="s">
        <v>144</v>
      </c>
      <c r="E1375" s="147" t="s">
        <v>18</v>
      </c>
      <c r="F1375" s="148" t="s">
        <v>1213</v>
      </c>
      <c r="H1375" s="147" t="s">
        <v>18</v>
      </c>
      <c r="I1375" s="149"/>
      <c r="L1375" s="145"/>
      <c r="M1375" s="150"/>
      <c r="T1375" s="151"/>
      <c r="AT1375" s="147" t="s">
        <v>144</v>
      </c>
      <c r="AU1375" s="147" t="s">
        <v>81</v>
      </c>
      <c r="AV1375" s="12" t="s">
        <v>79</v>
      </c>
      <c r="AW1375" s="12" t="s">
        <v>32</v>
      </c>
      <c r="AX1375" s="12" t="s">
        <v>71</v>
      </c>
      <c r="AY1375" s="147" t="s">
        <v>133</v>
      </c>
    </row>
    <row r="1376" spans="2:65" s="13" customFormat="1" ht="11.25" x14ac:dyDescent="0.2">
      <c r="B1376" s="152"/>
      <c r="D1376" s="146" t="s">
        <v>144</v>
      </c>
      <c r="E1376" s="153" t="s">
        <v>18</v>
      </c>
      <c r="F1376" s="154" t="s">
        <v>81</v>
      </c>
      <c r="H1376" s="155">
        <v>2</v>
      </c>
      <c r="I1376" s="156"/>
      <c r="L1376" s="152"/>
      <c r="M1376" s="157"/>
      <c r="T1376" s="158"/>
      <c r="AT1376" s="153" t="s">
        <v>144</v>
      </c>
      <c r="AU1376" s="153" t="s">
        <v>81</v>
      </c>
      <c r="AV1376" s="13" t="s">
        <v>81</v>
      </c>
      <c r="AW1376" s="13" t="s">
        <v>32</v>
      </c>
      <c r="AX1376" s="13" t="s">
        <v>71</v>
      </c>
      <c r="AY1376" s="153" t="s">
        <v>133</v>
      </c>
    </row>
    <row r="1377" spans="2:65" s="12" customFormat="1" ht="11.25" x14ac:dyDescent="0.2">
      <c r="B1377" s="145"/>
      <c r="D1377" s="146" t="s">
        <v>144</v>
      </c>
      <c r="E1377" s="147" t="s">
        <v>18</v>
      </c>
      <c r="F1377" s="148" t="s">
        <v>1193</v>
      </c>
      <c r="H1377" s="147" t="s">
        <v>18</v>
      </c>
      <c r="I1377" s="149"/>
      <c r="L1377" s="145"/>
      <c r="M1377" s="150"/>
      <c r="T1377" s="151"/>
      <c r="AT1377" s="147" t="s">
        <v>144</v>
      </c>
      <c r="AU1377" s="147" t="s">
        <v>81</v>
      </c>
      <c r="AV1377" s="12" t="s">
        <v>79</v>
      </c>
      <c r="AW1377" s="12" t="s">
        <v>32</v>
      </c>
      <c r="AX1377" s="12" t="s">
        <v>71</v>
      </c>
      <c r="AY1377" s="147" t="s">
        <v>133</v>
      </c>
    </row>
    <row r="1378" spans="2:65" s="13" customFormat="1" ht="11.25" x14ac:dyDescent="0.2">
      <c r="B1378" s="152"/>
      <c r="D1378" s="146" t="s">
        <v>144</v>
      </c>
      <c r="E1378" s="153" t="s">
        <v>18</v>
      </c>
      <c r="F1378" s="154" t="s">
        <v>81</v>
      </c>
      <c r="H1378" s="155">
        <v>2</v>
      </c>
      <c r="I1378" s="156"/>
      <c r="L1378" s="152"/>
      <c r="M1378" s="157"/>
      <c r="T1378" s="158"/>
      <c r="AT1378" s="153" t="s">
        <v>144</v>
      </c>
      <c r="AU1378" s="153" t="s">
        <v>81</v>
      </c>
      <c r="AV1378" s="13" t="s">
        <v>81</v>
      </c>
      <c r="AW1378" s="13" t="s">
        <v>32</v>
      </c>
      <c r="AX1378" s="13" t="s">
        <v>71</v>
      </c>
      <c r="AY1378" s="153" t="s">
        <v>133</v>
      </c>
    </row>
    <row r="1379" spans="2:65" s="12" customFormat="1" ht="11.25" x14ac:dyDescent="0.2">
      <c r="B1379" s="145"/>
      <c r="D1379" s="146" t="s">
        <v>144</v>
      </c>
      <c r="E1379" s="147" t="s">
        <v>18</v>
      </c>
      <c r="F1379" s="148" t="s">
        <v>1211</v>
      </c>
      <c r="H1379" s="147" t="s">
        <v>18</v>
      </c>
      <c r="I1379" s="149"/>
      <c r="L1379" s="145"/>
      <c r="M1379" s="150"/>
      <c r="T1379" s="151"/>
      <c r="AT1379" s="147" t="s">
        <v>144</v>
      </c>
      <c r="AU1379" s="147" t="s">
        <v>81</v>
      </c>
      <c r="AV1379" s="12" t="s">
        <v>79</v>
      </c>
      <c r="AW1379" s="12" t="s">
        <v>32</v>
      </c>
      <c r="AX1379" s="12" t="s">
        <v>71</v>
      </c>
      <c r="AY1379" s="147" t="s">
        <v>133</v>
      </c>
    </row>
    <row r="1380" spans="2:65" s="13" customFormat="1" ht="11.25" x14ac:dyDescent="0.2">
      <c r="B1380" s="152"/>
      <c r="D1380" s="146" t="s">
        <v>144</v>
      </c>
      <c r="E1380" s="153" t="s">
        <v>18</v>
      </c>
      <c r="F1380" s="154" t="s">
        <v>177</v>
      </c>
      <c r="H1380" s="155">
        <v>8</v>
      </c>
      <c r="I1380" s="156"/>
      <c r="L1380" s="152"/>
      <c r="M1380" s="157"/>
      <c r="T1380" s="158"/>
      <c r="AT1380" s="153" t="s">
        <v>144</v>
      </c>
      <c r="AU1380" s="153" t="s">
        <v>81</v>
      </c>
      <c r="AV1380" s="13" t="s">
        <v>81</v>
      </c>
      <c r="AW1380" s="13" t="s">
        <v>32</v>
      </c>
      <c r="AX1380" s="13" t="s">
        <v>71</v>
      </c>
      <c r="AY1380" s="153" t="s">
        <v>133</v>
      </c>
    </row>
    <row r="1381" spans="2:65" s="12" customFormat="1" ht="11.25" x14ac:dyDescent="0.2">
      <c r="B1381" s="145"/>
      <c r="D1381" s="146" t="s">
        <v>144</v>
      </c>
      <c r="E1381" s="147" t="s">
        <v>18</v>
      </c>
      <c r="F1381" s="148" t="s">
        <v>1212</v>
      </c>
      <c r="H1381" s="147" t="s">
        <v>18</v>
      </c>
      <c r="I1381" s="149"/>
      <c r="L1381" s="145"/>
      <c r="M1381" s="150"/>
      <c r="T1381" s="151"/>
      <c r="AT1381" s="147" t="s">
        <v>144</v>
      </c>
      <c r="AU1381" s="147" t="s">
        <v>81</v>
      </c>
      <c r="AV1381" s="12" t="s">
        <v>79</v>
      </c>
      <c r="AW1381" s="12" t="s">
        <v>32</v>
      </c>
      <c r="AX1381" s="12" t="s">
        <v>71</v>
      </c>
      <c r="AY1381" s="147" t="s">
        <v>133</v>
      </c>
    </row>
    <row r="1382" spans="2:65" s="13" customFormat="1" ht="11.25" x14ac:dyDescent="0.2">
      <c r="B1382" s="152"/>
      <c r="D1382" s="146" t="s">
        <v>144</v>
      </c>
      <c r="E1382" s="153" t="s">
        <v>18</v>
      </c>
      <c r="F1382" s="154" t="s">
        <v>81</v>
      </c>
      <c r="H1382" s="155">
        <v>2</v>
      </c>
      <c r="I1382" s="156"/>
      <c r="L1382" s="152"/>
      <c r="M1382" s="157"/>
      <c r="T1382" s="158"/>
      <c r="AT1382" s="153" t="s">
        <v>144</v>
      </c>
      <c r="AU1382" s="153" t="s">
        <v>81</v>
      </c>
      <c r="AV1382" s="13" t="s">
        <v>81</v>
      </c>
      <c r="AW1382" s="13" t="s">
        <v>32</v>
      </c>
      <c r="AX1382" s="13" t="s">
        <v>71</v>
      </c>
      <c r="AY1382" s="153" t="s">
        <v>133</v>
      </c>
    </row>
    <row r="1383" spans="2:65" s="12" customFormat="1" ht="11.25" x14ac:dyDescent="0.2">
      <c r="B1383" s="145"/>
      <c r="D1383" s="146" t="s">
        <v>144</v>
      </c>
      <c r="E1383" s="147" t="s">
        <v>18</v>
      </c>
      <c r="F1383" s="148" t="s">
        <v>274</v>
      </c>
      <c r="H1383" s="147" t="s">
        <v>18</v>
      </c>
      <c r="I1383" s="149"/>
      <c r="L1383" s="145"/>
      <c r="M1383" s="150"/>
      <c r="T1383" s="151"/>
      <c r="AT1383" s="147" t="s">
        <v>144</v>
      </c>
      <c r="AU1383" s="147" t="s">
        <v>81</v>
      </c>
      <c r="AV1383" s="12" t="s">
        <v>79</v>
      </c>
      <c r="AW1383" s="12" t="s">
        <v>32</v>
      </c>
      <c r="AX1383" s="12" t="s">
        <v>71</v>
      </c>
      <c r="AY1383" s="147" t="s">
        <v>133</v>
      </c>
    </row>
    <row r="1384" spans="2:65" s="13" customFormat="1" ht="11.25" x14ac:dyDescent="0.2">
      <c r="B1384" s="152"/>
      <c r="D1384" s="146" t="s">
        <v>144</v>
      </c>
      <c r="E1384" s="153" t="s">
        <v>18</v>
      </c>
      <c r="F1384" s="154" t="s">
        <v>81</v>
      </c>
      <c r="H1384" s="155">
        <v>2</v>
      </c>
      <c r="I1384" s="156"/>
      <c r="L1384" s="152"/>
      <c r="M1384" s="157"/>
      <c r="T1384" s="158"/>
      <c r="AT1384" s="153" t="s">
        <v>144</v>
      </c>
      <c r="AU1384" s="153" t="s">
        <v>81</v>
      </c>
      <c r="AV1384" s="13" t="s">
        <v>81</v>
      </c>
      <c r="AW1384" s="13" t="s">
        <v>32</v>
      </c>
      <c r="AX1384" s="13" t="s">
        <v>71</v>
      </c>
      <c r="AY1384" s="153" t="s">
        <v>133</v>
      </c>
    </row>
    <row r="1385" spans="2:65" s="12" customFormat="1" ht="11.25" x14ac:dyDescent="0.2">
      <c r="B1385" s="145"/>
      <c r="D1385" s="146" t="s">
        <v>144</v>
      </c>
      <c r="E1385" s="147" t="s">
        <v>18</v>
      </c>
      <c r="F1385" s="148" t="s">
        <v>264</v>
      </c>
      <c r="H1385" s="147" t="s">
        <v>18</v>
      </c>
      <c r="I1385" s="149"/>
      <c r="L1385" s="145"/>
      <c r="M1385" s="150"/>
      <c r="T1385" s="151"/>
      <c r="AT1385" s="147" t="s">
        <v>144</v>
      </c>
      <c r="AU1385" s="147" t="s">
        <v>81</v>
      </c>
      <c r="AV1385" s="12" t="s">
        <v>79</v>
      </c>
      <c r="AW1385" s="12" t="s">
        <v>32</v>
      </c>
      <c r="AX1385" s="12" t="s">
        <v>71</v>
      </c>
      <c r="AY1385" s="147" t="s">
        <v>133</v>
      </c>
    </row>
    <row r="1386" spans="2:65" s="13" customFormat="1" ht="11.25" x14ac:dyDescent="0.2">
      <c r="B1386" s="152"/>
      <c r="D1386" s="146" t="s">
        <v>144</v>
      </c>
      <c r="E1386" s="153" t="s">
        <v>18</v>
      </c>
      <c r="F1386" s="154" t="s">
        <v>79</v>
      </c>
      <c r="H1386" s="155">
        <v>1</v>
      </c>
      <c r="I1386" s="156"/>
      <c r="L1386" s="152"/>
      <c r="M1386" s="157"/>
      <c r="T1386" s="158"/>
      <c r="AT1386" s="153" t="s">
        <v>144</v>
      </c>
      <c r="AU1386" s="153" t="s">
        <v>81</v>
      </c>
      <c r="AV1386" s="13" t="s">
        <v>81</v>
      </c>
      <c r="AW1386" s="13" t="s">
        <v>32</v>
      </c>
      <c r="AX1386" s="13" t="s">
        <v>71</v>
      </c>
      <c r="AY1386" s="153" t="s">
        <v>133</v>
      </c>
    </row>
    <row r="1387" spans="2:65" s="14" customFormat="1" ht="11.25" x14ac:dyDescent="0.2">
      <c r="B1387" s="159"/>
      <c r="D1387" s="146" t="s">
        <v>144</v>
      </c>
      <c r="E1387" s="160" t="s">
        <v>18</v>
      </c>
      <c r="F1387" s="161" t="s">
        <v>147</v>
      </c>
      <c r="H1387" s="162">
        <v>38</v>
      </c>
      <c r="I1387" s="163"/>
      <c r="L1387" s="159"/>
      <c r="M1387" s="164"/>
      <c r="T1387" s="165"/>
      <c r="AT1387" s="160" t="s">
        <v>144</v>
      </c>
      <c r="AU1387" s="160" t="s">
        <v>81</v>
      </c>
      <c r="AV1387" s="14" t="s">
        <v>140</v>
      </c>
      <c r="AW1387" s="14" t="s">
        <v>32</v>
      </c>
      <c r="AX1387" s="14" t="s">
        <v>79</v>
      </c>
      <c r="AY1387" s="160" t="s">
        <v>133</v>
      </c>
    </row>
    <row r="1388" spans="2:65" s="1" customFormat="1" ht="24.2" customHeight="1" x14ac:dyDescent="0.2">
      <c r="B1388" s="33"/>
      <c r="C1388" s="173" t="s">
        <v>1313</v>
      </c>
      <c r="D1388" s="173" t="s">
        <v>265</v>
      </c>
      <c r="E1388" s="174" t="s">
        <v>1314</v>
      </c>
      <c r="F1388" s="175" t="s">
        <v>1315</v>
      </c>
      <c r="G1388" s="176" t="s">
        <v>188</v>
      </c>
      <c r="H1388" s="177">
        <v>2</v>
      </c>
      <c r="I1388" s="178"/>
      <c r="J1388" s="179">
        <f>ROUND(I1388*H1388,2)</f>
        <v>0</v>
      </c>
      <c r="K1388" s="175" t="s">
        <v>139</v>
      </c>
      <c r="L1388" s="180"/>
      <c r="M1388" s="181" t="s">
        <v>18</v>
      </c>
      <c r="N1388" s="182" t="s">
        <v>42</v>
      </c>
      <c r="P1388" s="137">
        <f>O1388*H1388</f>
        <v>0</v>
      </c>
      <c r="Q1388" s="137">
        <v>1.3799999999999999E-3</v>
      </c>
      <c r="R1388" s="137">
        <f>Q1388*H1388</f>
        <v>2.7599999999999999E-3</v>
      </c>
      <c r="S1388" s="137">
        <v>0</v>
      </c>
      <c r="T1388" s="138">
        <f>S1388*H1388</f>
        <v>0</v>
      </c>
      <c r="AR1388" s="139" t="s">
        <v>446</v>
      </c>
      <c r="AT1388" s="139" t="s">
        <v>265</v>
      </c>
      <c r="AU1388" s="139" t="s">
        <v>81</v>
      </c>
      <c r="AY1388" s="18" t="s">
        <v>133</v>
      </c>
      <c r="BE1388" s="140">
        <f>IF(N1388="základní",J1388,0)</f>
        <v>0</v>
      </c>
      <c r="BF1388" s="140">
        <f>IF(N1388="snížená",J1388,0)</f>
        <v>0</v>
      </c>
      <c r="BG1388" s="140">
        <f>IF(N1388="zákl. přenesená",J1388,0)</f>
        <v>0</v>
      </c>
      <c r="BH1388" s="140">
        <f>IF(N1388="sníž. přenesená",J1388,0)</f>
        <v>0</v>
      </c>
      <c r="BI1388" s="140">
        <f>IF(N1388="nulová",J1388,0)</f>
        <v>0</v>
      </c>
      <c r="BJ1388" s="18" t="s">
        <v>79</v>
      </c>
      <c r="BK1388" s="140">
        <f>ROUND(I1388*H1388,2)</f>
        <v>0</v>
      </c>
      <c r="BL1388" s="18" t="s">
        <v>285</v>
      </c>
      <c r="BM1388" s="139" t="s">
        <v>1316</v>
      </c>
    </row>
    <row r="1389" spans="2:65" s="12" customFormat="1" ht="11.25" x14ac:dyDescent="0.2">
      <c r="B1389" s="145"/>
      <c r="D1389" s="146" t="s">
        <v>144</v>
      </c>
      <c r="E1389" s="147" t="s">
        <v>18</v>
      </c>
      <c r="F1389" s="148" t="s">
        <v>1212</v>
      </c>
      <c r="H1389" s="147" t="s">
        <v>18</v>
      </c>
      <c r="I1389" s="149"/>
      <c r="L1389" s="145"/>
      <c r="M1389" s="150"/>
      <c r="T1389" s="151"/>
      <c r="AT1389" s="147" t="s">
        <v>144</v>
      </c>
      <c r="AU1389" s="147" t="s">
        <v>81</v>
      </c>
      <c r="AV1389" s="12" t="s">
        <v>79</v>
      </c>
      <c r="AW1389" s="12" t="s">
        <v>32</v>
      </c>
      <c r="AX1389" s="12" t="s">
        <v>71</v>
      </c>
      <c r="AY1389" s="147" t="s">
        <v>133</v>
      </c>
    </row>
    <row r="1390" spans="2:65" s="13" customFormat="1" ht="11.25" x14ac:dyDescent="0.2">
      <c r="B1390" s="152"/>
      <c r="D1390" s="146" t="s">
        <v>144</v>
      </c>
      <c r="E1390" s="153" t="s">
        <v>18</v>
      </c>
      <c r="F1390" s="154" t="s">
        <v>81</v>
      </c>
      <c r="H1390" s="155">
        <v>2</v>
      </c>
      <c r="I1390" s="156"/>
      <c r="L1390" s="152"/>
      <c r="M1390" s="157"/>
      <c r="T1390" s="158"/>
      <c r="AT1390" s="153" t="s">
        <v>144</v>
      </c>
      <c r="AU1390" s="153" t="s">
        <v>81</v>
      </c>
      <c r="AV1390" s="13" t="s">
        <v>81</v>
      </c>
      <c r="AW1390" s="13" t="s">
        <v>32</v>
      </c>
      <c r="AX1390" s="13" t="s">
        <v>71</v>
      </c>
      <c r="AY1390" s="153" t="s">
        <v>133</v>
      </c>
    </row>
    <row r="1391" spans="2:65" s="14" customFormat="1" ht="11.25" x14ac:dyDescent="0.2">
      <c r="B1391" s="159"/>
      <c r="D1391" s="146" t="s">
        <v>144</v>
      </c>
      <c r="E1391" s="160" t="s">
        <v>18</v>
      </c>
      <c r="F1391" s="161" t="s">
        <v>147</v>
      </c>
      <c r="H1391" s="162">
        <v>2</v>
      </c>
      <c r="I1391" s="163"/>
      <c r="L1391" s="159"/>
      <c r="M1391" s="164"/>
      <c r="T1391" s="165"/>
      <c r="AT1391" s="160" t="s">
        <v>144</v>
      </c>
      <c r="AU1391" s="160" t="s">
        <v>81</v>
      </c>
      <c r="AV1391" s="14" t="s">
        <v>140</v>
      </c>
      <c r="AW1391" s="14" t="s">
        <v>32</v>
      </c>
      <c r="AX1391" s="14" t="s">
        <v>79</v>
      </c>
      <c r="AY1391" s="160" t="s">
        <v>133</v>
      </c>
    </row>
    <row r="1392" spans="2:65" s="1" customFormat="1" ht="24.2" customHeight="1" x14ac:dyDescent="0.2">
      <c r="B1392" s="33"/>
      <c r="C1392" s="173" t="s">
        <v>1317</v>
      </c>
      <c r="D1392" s="173" t="s">
        <v>265</v>
      </c>
      <c r="E1392" s="174" t="s">
        <v>1318</v>
      </c>
      <c r="F1392" s="175" t="s">
        <v>1319</v>
      </c>
      <c r="G1392" s="176" t="s">
        <v>188</v>
      </c>
      <c r="H1392" s="177">
        <v>29</v>
      </c>
      <c r="I1392" s="178"/>
      <c r="J1392" s="179">
        <f>ROUND(I1392*H1392,2)</f>
        <v>0</v>
      </c>
      <c r="K1392" s="175" t="s">
        <v>139</v>
      </c>
      <c r="L1392" s="180"/>
      <c r="M1392" s="181" t="s">
        <v>18</v>
      </c>
      <c r="N1392" s="182" t="s">
        <v>42</v>
      </c>
      <c r="P1392" s="137">
        <f>O1392*H1392</f>
        <v>0</v>
      </c>
      <c r="Q1392" s="137">
        <v>1.8500000000000001E-3</v>
      </c>
      <c r="R1392" s="137">
        <f>Q1392*H1392</f>
        <v>5.3650000000000003E-2</v>
      </c>
      <c r="S1392" s="137">
        <v>0</v>
      </c>
      <c r="T1392" s="138">
        <f>S1392*H1392</f>
        <v>0</v>
      </c>
      <c r="AR1392" s="139" t="s">
        <v>446</v>
      </c>
      <c r="AT1392" s="139" t="s">
        <v>265</v>
      </c>
      <c r="AU1392" s="139" t="s">
        <v>81</v>
      </c>
      <c r="AY1392" s="18" t="s">
        <v>133</v>
      </c>
      <c r="BE1392" s="140">
        <f>IF(N1392="základní",J1392,0)</f>
        <v>0</v>
      </c>
      <c r="BF1392" s="140">
        <f>IF(N1392="snížená",J1392,0)</f>
        <v>0</v>
      </c>
      <c r="BG1392" s="140">
        <f>IF(N1392="zákl. přenesená",J1392,0)</f>
        <v>0</v>
      </c>
      <c r="BH1392" s="140">
        <f>IF(N1392="sníž. přenesená",J1392,0)</f>
        <v>0</v>
      </c>
      <c r="BI1392" s="140">
        <f>IF(N1392="nulová",J1392,0)</f>
        <v>0</v>
      </c>
      <c r="BJ1392" s="18" t="s">
        <v>79</v>
      </c>
      <c r="BK1392" s="140">
        <f>ROUND(I1392*H1392,2)</f>
        <v>0</v>
      </c>
      <c r="BL1392" s="18" t="s">
        <v>285</v>
      </c>
      <c r="BM1392" s="139" t="s">
        <v>1320</v>
      </c>
    </row>
    <row r="1393" spans="2:65" s="12" customFormat="1" ht="11.25" x14ac:dyDescent="0.2">
      <c r="B1393" s="145"/>
      <c r="D1393" s="146" t="s">
        <v>144</v>
      </c>
      <c r="E1393" s="147" t="s">
        <v>18</v>
      </c>
      <c r="F1393" s="148" t="s">
        <v>987</v>
      </c>
      <c r="H1393" s="147" t="s">
        <v>18</v>
      </c>
      <c r="I1393" s="149"/>
      <c r="L1393" s="145"/>
      <c r="M1393" s="150"/>
      <c r="T1393" s="151"/>
      <c r="AT1393" s="147" t="s">
        <v>144</v>
      </c>
      <c r="AU1393" s="147" t="s">
        <v>81</v>
      </c>
      <c r="AV1393" s="12" t="s">
        <v>79</v>
      </c>
      <c r="AW1393" s="12" t="s">
        <v>32</v>
      </c>
      <c r="AX1393" s="12" t="s">
        <v>71</v>
      </c>
      <c r="AY1393" s="147" t="s">
        <v>133</v>
      </c>
    </row>
    <row r="1394" spans="2:65" s="13" customFormat="1" ht="11.25" x14ac:dyDescent="0.2">
      <c r="B1394" s="152"/>
      <c r="D1394" s="146" t="s">
        <v>144</v>
      </c>
      <c r="E1394" s="153" t="s">
        <v>18</v>
      </c>
      <c r="F1394" s="154" t="s">
        <v>206</v>
      </c>
      <c r="H1394" s="155">
        <v>7</v>
      </c>
      <c r="I1394" s="156"/>
      <c r="L1394" s="152"/>
      <c r="M1394" s="157"/>
      <c r="T1394" s="158"/>
      <c r="AT1394" s="153" t="s">
        <v>144</v>
      </c>
      <c r="AU1394" s="153" t="s">
        <v>81</v>
      </c>
      <c r="AV1394" s="13" t="s">
        <v>81</v>
      </c>
      <c r="AW1394" s="13" t="s">
        <v>32</v>
      </c>
      <c r="AX1394" s="13" t="s">
        <v>71</v>
      </c>
      <c r="AY1394" s="153" t="s">
        <v>133</v>
      </c>
    </row>
    <row r="1395" spans="2:65" s="12" customFormat="1" ht="11.25" x14ac:dyDescent="0.2">
      <c r="B1395" s="145"/>
      <c r="D1395" s="146" t="s">
        <v>144</v>
      </c>
      <c r="E1395" s="147" t="s">
        <v>18</v>
      </c>
      <c r="F1395" s="148" t="s">
        <v>236</v>
      </c>
      <c r="H1395" s="147" t="s">
        <v>18</v>
      </c>
      <c r="I1395" s="149"/>
      <c r="L1395" s="145"/>
      <c r="M1395" s="150"/>
      <c r="T1395" s="151"/>
      <c r="AT1395" s="147" t="s">
        <v>144</v>
      </c>
      <c r="AU1395" s="147" t="s">
        <v>81</v>
      </c>
      <c r="AV1395" s="12" t="s">
        <v>79</v>
      </c>
      <c r="AW1395" s="12" t="s">
        <v>32</v>
      </c>
      <c r="AX1395" s="12" t="s">
        <v>71</v>
      </c>
      <c r="AY1395" s="147" t="s">
        <v>133</v>
      </c>
    </row>
    <row r="1396" spans="2:65" s="13" customFormat="1" ht="11.25" x14ac:dyDescent="0.2">
      <c r="B1396" s="152"/>
      <c r="D1396" s="146" t="s">
        <v>144</v>
      </c>
      <c r="E1396" s="153" t="s">
        <v>18</v>
      </c>
      <c r="F1396" s="154" t="s">
        <v>175</v>
      </c>
      <c r="H1396" s="155">
        <v>10</v>
      </c>
      <c r="I1396" s="156"/>
      <c r="L1396" s="152"/>
      <c r="M1396" s="157"/>
      <c r="T1396" s="158"/>
      <c r="AT1396" s="153" t="s">
        <v>144</v>
      </c>
      <c r="AU1396" s="153" t="s">
        <v>81</v>
      </c>
      <c r="AV1396" s="13" t="s">
        <v>81</v>
      </c>
      <c r="AW1396" s="13" t="s">
        <v>32</v>
      </c>
      <c r="AX1396" s="13" t="s">
        <v>71</v>
      </c>
      <c r="AY1396" s="153" t="s">
        <v>133</v>
      </c>
    </row>
    <row r="1397" spans="2:65" s="12" customFormat="1" ht="11.25" x14ac:dyDescent="0.2">
      <c r="B1397" s="145"/>
      <c r="D1397" s="146" t="s">
        <v>144</v>
      </c>
      <c r="E1397" s="147" t="s">
        <v>18</v>
      </c>
      <c r="F1397" s="148" t="s">
        <v>1192</v>
      </c>
      <c r="H1397" s="147" t="s">
        <v>18</v>
      </c>
      <c r="I1397" s="149"/>
      <c r="L1397" s="145"/>
      <c r="M1397" s="150"/>
      <c r="T1397" s="151"/>
      <c r="AT1397" s="147" t="s">
        <v>144</v>
      </c>
      <c r="AU1397" s="147" t="s">
        <v>81</v>
      </c>
      <c r="AV1397" s="12" t="s">
        <v>79</v>
      </c>
      <c r="AW1397" s="12" t="s">
        <v>32</v>
      </c>
      <c r="AX1397" s="12" t="s">
        <v>71</v>
      </c>
      <c r="AY1397" s="147" t="s">
        <v>133</v>
      </c>
    </row>
    <row r="1398" spans="2:65" s="13" customFormat="1" ht="11.25" x14ac:dyDescent="0.2">
      <c r="B1398" s="152"/>
      <c r="D1398" s="146" t="s">
        <v>144</v>
      </c>
      <c r="E1398" s="153" t="s">
        <v>18</v>
      </c>
      <c r="F1398" s="154" t="s">
        <v>140</v>
      </c>
      <c r="H1398" s="155">
        <v>4</v>
      </c>
      <c r="I1398" s="156"/>
      <c r="L1398" s="152"/>
      <c r="M1398" s="157"/>
      <c r="T1398" s="158"/>
      <c r="AT1398" s="153" t="s">
        <v>144</v>
      </c>
      <c r="AU1398" s="153" t="s">
        <v>81</v>
      </c>
      <c r="AV1398" s="13" t="s">
        <v>81</v>
      </c>
      <c r="AW1398" s="13" t="s">
        <v>32</v>
      </c>
      <c r="AX1398" s="13" t="s">
        <v>71</v>
      </c>
      <c r="AY1398" s="153" t="s">
        <v>133</v>
      </c>
    </row>
    <row r="1399" spans="2:65" s="12" customFormat="1" ht="11.25" x14ac:dyDescent="0.2">
      <c r="B1399" s="145"/>
      <c r="D1399" s="146" t="s">
        <v>144</v>
      </c>
      <c r="E1399" s="147" t="s">
        <v>18</v>
      </c>
      <c r="F1399" s="148" t="s">
        <v>1211</v>
      </c>
      <c r="H1399" s="147" t="s">
        <v>18</v>
      </c>
      <c r="I1399" s="149"/>
      <c r="L1399" s="145"/>
      <c r="M1399" s="150"/>
      <c r="T1399" s="151"/>
      <c r="AT1399" s="147" t="s">
        <v>144</v>
      </c>
      <c r="AU1399" s="147" t="s">
        <v>81</v>
      </c>
      <c r="AV1399" s="12" t="s">
        <v>79</v>
      </c>
      <c r="AW1399" s="12" t="s">
        <v>32</v>
      </c>
      <c r="AX1399" s="12" t="s">
        <v>71</v>
      </c>
      <c r="AY1399" s="147" t="s">
        <v>133</v>
      </c>
    </row>
    <row r="1400" spans="2:65" s="13" customFormat="1" ht="11.25" x14ac:dyDescent="0.2">
      <c r="B1400" s="152"/>
      <c r="D1400" s="146" t="s">
        <v>144</v>
      </c>
      <c r="E1400" s="153" t="s">
        <v>18</v>
      </c>
      <c r="F1400" s="154" t="s">
        <v>177</v>
      </c>
      <c r="H1400" s="155">
        <v>8</v>
      </c>
      <c r="I1400" s="156"/>
      <c r="L1400" s="152"/>
      <c r="M1400" s="157"/>
      <c r="T1400" s="158"/>
      <c r="AT1400" s="153" t="s">
        <v>144</v>
      </c>
      <c r="AU1400" s="153" t="s">
        <v>81</v>
      </c>
      <c r="AV1400" s="13" t="s">
        <v>81</v>
      </c>
      <c r="AW1400" s="13" t="s">
        <v>32</v>
      </c>
      <c r="AX1400" s="13" t="s">
        <v>71</v>
      </c>
      <c r="AY1400" s="153" t="s">
        <v>133</v>
      </c>
    </row>
    <row r="1401" spans="2:65" s="14" customFormat="1" ht="11.25" x14ac:dyDescent="0.2">
      <c r="B1401" s="159"/>
      <c r="D1401" s="146" t="s">
        <v>144</v>
      </c>
      <c r="E1401" s="160" t="s">
        <v>18</v>
      </c>
      <c r="F1401" s="161" t="s">
        <v>147</v>
      </c>
      <c r="H1401" s="162">
        <v>29</v>
      </c>
      <c r="I1401" s="163"/>
      <c r="L1401" s="159"/>
      <c r="M1401" s="164"/>
      <c r="T1401" s="165"/>
      <c r="AT1401" s="160" t="s">
        <v>144</v>
      </c>
      <c r="AU1401" s="160" t="s">
        <v>81</v>
      </c>
      <c r="AV1401" s="14" t="s">
        <v>140</v>
      </c>
      <c r="AW1401" s="14" t="s">
        <v>32</v>
      </c>
      <c r="AX1401" s="14" t="s">
        <v>79</v>
      </c>
      <c r="AY1401" s="160" t="s">
        <v>133</v>
      </c>
    </row>
    <row r="1402" spans="2:65" s="1" customFormat="1" ht="24.2" customHeight="1" x14ac:dyDescent="0.2">
      <c r="B1402" s="33"/>
      <c r="C1402" s="173" t="s">
        <v>1321</v>
      </c>
      <c r="D1402" s="173" t="s">
        <v>265</v>
      </c>
      <c r="E1402" s="174" t="s">
        <v>1322</v>
      </c>
      <c r="F1402" s="175" t="s">
        <v>1323</v>
      </c>
      <c r="G1402" s="176" t="s">
        <v>188</v>
      </c>
      <c r="H1402" s="177">
        <v>5</v>
      </c>
      <c r="I1402" s="178"/>
      <c r="J1402" s="179">
        <f>ROUND(I1402*H1402,2)</f>
        <v>0</v>
      </c>
      <c r="K1402" s="175" t="s">
        <v>1324</v>
      </c>
      <c r="L1402" s="180"/>
      <c r="M1402" s="181" t="s">
        <v>18</v>
      </c>
      <c r="N1402" s="182" t="s">
        <v>42</v>
      </c>
      <c r="P1402" s="137">
        <f>O1402*H1402</f>
        <v>0</v>
      </c>
      <c r="Q1402" s="137">
        <v>1.6199999999999999E-3</v>
      </c>
      <c r="R1402" s="137">
        <f>Q1402*H1402</f>
        <v>8.0999999999999996E-3</v>
      </c>
      <c r="S1402" s="137">
        <v>0</v>
      </c>
      <c r="T1402" s="138">
        <f>S1402*H1402</f>
        <v>0</v>
      </c>
      <c r="AR1402" s="139" t="s">
        <v>446</v>
      </c>
      <c r="AT1402" s="139" t="s">
        <v>265</v>
      </c>
      <c r="AU1402" s="139" t="s">
        <v>81</v>
      </c>
      <c r="AY1402" s="18" t="s">
        <v>133</v>
      </c>
      <c r="BE1402" s="140">
        <f>IF(N1402="základní",J1402,0)</f>
        <v>0</v>
      </c>
      <c r="BF1402" s="140">
        <f>IF(N1402="snížená",J1402,0)</f>
        <v>0</v>
      </c>
      <c r="BG1402" s="140">
        <f>IF(N1402="zákl. přenesená",J1402,0)</f>
        <v>0</v>
      </c>
      <c r="BH1402" s="140">
        <f>IF(N1402="sníž. přenesená",J1402,0)</f>
        <v>0</v>
      </c>
      <c r="BI1402" s="140">
        <f>IF(N1402="nulová",J1402,0)</f>
        <v>0</v>
      </c>
      <c r="BJ1402" s="18" t="s">
        <v>79</v>
      </c>
      <c r="BK1402" s="140">
        <f>ROUND(I1402*H1402,2)</f>
        <v>0</v>
      </c>
      <c r="BL1402" s="18" t="s">
        <v>285</v>
      </c>
      <c r="BM1402" s="139" t="s">
        <v>1325</v>
      </c>
    </row>
    <row r="1403" spans="2:65" s="12" customFormat="1" ht="11.25" x14ac:dyDescent="0.2">
      <c r="B1403" s="145"/>
      <c r="D1403" s="146" t="s">
        <v>144</v>
      </c>
      <c r="E1403" s="147" t="s">
        <v>18</v>
      </c>
      <c r="F1403" s="148" t="s">
        <v>1213</v>
      </c>
      <c r="H1403" s="147" t="s">
        <v>18</v>
      </c>
      <c r="I1403" s="149"/>
      <c r="L1403" s="145"/>
      <c r="M1403" s="150"/>
      <c r="T1403" s="151"/>
      <c r="AT1403" s="147" t="s">
        <v>144</v>
      </c>
      <c r="AU1403" s="147" t="s">
        <v>81</v>
      </c>
      <c r="AV1403" s="12" t="s">
        <v>79</v>
      </c>
      <c r="AW1403" s="12" t="s">
        <v>32</v>
      </c>
      <c r="AX1403" s="12" t="s">
        <v>71</v>
      </c>
      <c r="AY1403" s="147" t="s">
        <v>133</v>
      </c>
    </row>
    <row r="1404" spans="2:65" s="13" customFormat="1" ht="11.25" x14ac:dyDescent="0.2">
      <c r="B1404" s="152"/>
      <c r="D1404" s="146" t="s">
        <v>144</v>
      </c>
      <c r="E1404" s="153" t="s">
        <v>18</v>
      </c>
      <c r="F1404" s="154" t="s">
        <v>81</v>
      </c>
      <c r="H1404" s="155">
        <v>2</v>
      </c>
      <c r="I1404" s="156"/>
      <c r="L1404" s="152"/>
      <c r="M1404" s="157"/>
      <c r="T1404" s="158"/>
      <c r="AT1404" s="153" t="s">
        <v>144</v>
      </c>
      <c r="AU1404" s="153" t="s">
        <v>81</v>
      </c>
      <c r="AV1404" s="13" t="s">
        <v>81</v>
      </c>
      <c r="AW1404" s="13" t="s">
        <v>32</v>
      </c>
      <c r="AX1404" s="13" t="s">
        <v>71</v>
      </c>
      <c r="AY1404" s="153" t="s">
        <v>133</v>
      </c>
    </row>
    <row r="1405" spans="2:65" s="12" customFormat="1" ht="11.25" x14ac:dyDescent="0.2">
      <c r="B1405" s="145"/>
      <c r="D1405" s="146" t="s">
        <v>144</v>
      </c>
      <c r="E1405" s="147" t="s">
        <v>18</v>
      </c>
      <c r="F1405" s="148" t="s">
        <v>1193</v>
      </c>
      <c r="H1405" s="147" t="s">
        <v>18</v>
      </c>
      <c r="I1405" s="149"/>
      <c r="L1405" s="145"/>
      <c r="M1405" s="150"/>
      <c r="T1405" s="151"/>
      <c r="AT1405" s="147" t="s">
        <v>144</v>
      </c>
      <c r="AU1405" s="147" t="s">
        <v>81</v>
      </c>
      <c r="AV1405" s="12" t="s">
        <v>79</v>
      </c>
      <c r="AW1405" s="12" t="s">
        <v>32</v>
      </c>
      <c r="AX1405" s="12" t="s">
        <v>71</v>
      </c>
      <c r="AY1405" s="147" t="s">
        <v>133</v>
      </c>
    </row>
    <row r="1406" spans="2:65" s="13" customFormat="1" ht="11.25" x14ac:dyDescent="0.2">
      <c r="B1406" s="152"/>
      <c r="D1406" s="146" t="s">
        <v>144</v>
      </c>
      <c r="E1406" s="153" t="s">
        <v>18</v>
      </c>
      <c r="F1406" s="154" t="s">
        <v>81</v>
      </c>
      <c r="H1406" s="155">
        <v>2</v>
      </c>
      <c r="I1406" s="156"/>
      <c r="L1406" s="152"/>
      <c r="M1406" s="157"/>
      <c r="T1406" s="158"/>
      <c r="AT1406" s="153" t="s">
        <v>144</v>
      </c>
      <c r="AU1406" s="153" t="s">
        <v>81</v>
      </c>
      <c r="AV1406" s="13" t="s">
        <v>81</v>
      </c>
      <c r="AW1406" s="13" t="s">
        <v>32</v>
      </c>
      <c r="AX1406" s="13" t="s">
        <v>71</v>
      </c>
      <c r="AY1406" s="153" t="s">
        <v>133</v>
      </c>
    </row>
    <row r="1407" spans="2:65" s="12" customFormat="1" ht="11.25" x14ac:dyDescent="0.2">
      <c r="B1407" s="145"/>
      <c r="D1407" s="146" t="s">
        <v>144</v>
      </c>
      <c r="E1407" s="147" t="s">
        <v>18</v>
      </c>
      <c r="F1407" s="148" t="s">
        <v>264</v>
      </c>
      <c r="H1407" s="147" t="s">
        <v>18</v>
      </c>
      <c r="I1407" s="149"/>
      <c r="L1407" s="145"/>
      <c r="M1407" s="150"/>
      <c r="T1407" s="151"/>
      <c r="AT1407" s="147" t="s">
        <v>144</v>
      </c>
      <c r="AU1407" s="147" t="s">
        <v>81</v>
      </c>
      <c r="AV1407" s="12" t="s">
        <v>79</v>
      </c>
      <c r="AW1407" s="12" t="s">
        <v>32</v>
      </c>
      <c r="AX1407" s="12" t="s">
        <v>71</v>
      </c>
      <c r="AY1407" s="147" t="s">
        <v>133</v>
      </c>
    </row>
    <row r="1408" spans="2:65" s="13" customFormat="1" ht="11.25" x14ac:dyDescent="0.2">
      <c r="B1408" s="152"/>
      <c r="D1408" s="146" t="s">
        <v>144</v>
      </c>
      <c r="E1408" s="153" t="s">
        <v>18</v>
      </c>
      <c r="F1408" s="154" t="s">
        <v>79</v>
      </c>
      <c r="H1408" s="155">
        <v>1</v>
      </c>
      <c r="I1408" s="156"/>
      <c r="L1408" s="152"/>
      <c r="M1408" s="157"/>
      <c r="T1408" s="158"/>
      <c r="AT1408" s="153" t="s">
        <v>144</v>
      </c>
      <c r="AU1408" s="153" t="s">
        <v>81</v>
      </c>
      <c r="AV1408" s="13" t="s">
        <v>81</v>
      </c>
      <c r="AW1408" s="13" t="s">
        <v>32</v>
      </c>
      <c r="AX1408" s="13" t="s">
        <v>71</v>
      </c>
      <c r="AY1408" s="153" t="s">
        <v>133</v>
      </c>
    </row>
    <row r="1409" spans="2:65" s="14" customFormat="1" ht="11.25" x14ac:dyDescent="0.2">
      <c r="B1409" s="159"/>
      <c r="D1409" s="146" t="s">
        <v>144</v>
      </c>
      <c r="E1409" s="160" t="s">
        <v>18</v>
      </c>
      <c r="F1409" s="161" t="s">
        <v>147</v>
      </c>
      <c r="H1409" s="162">
        <v>5</v>
      </c>
      <c r="I1409" s="163"/>
      <c r="L1409" s="159"/>
      <c r="M1409" s="164"/>
      <c r="T1409" s="165"/>
      <c r="AT1409" s="160" t="s">
        <v>144</v>
      </c>
      <c r="AU1409" s="160" t="s">
        <v>81</v>
      </c>
      <c r="AV1409" s="14" t="s">
        <v>140</v>
      </c>
      <c r="AW1409" s="14" t="s">
        <v>32</v>
      </c>
      <c r="AX1409" s="14" t="s">
        <v>79</v>
      </c>
      <c r="AY1409" s="160" t="s">
        <v>133</v>
      </c>
    </row>
    <row r="1410" spans="2:65" s="1" customFormat="1" ht="24.2" customHeight="1" x14ac:dyDescent="0.2">
      <c r="B1410" s="33"/>
      <c r="C1410" s="173" t="s">
        <v>1326</v>
      </c>
      <c r="D1410" s="173" t="s">
        <v>265</v>
      </c>
      <c r="E1410" s="174" t="s">
        <v>1327</v>
      </c>
      <c r="F1410" s="175" t="s">
        <v>1328</v>
      </c>
      <c r="G1410" s="176" t="s">
        <v>188</v>
      </c>
      <c r="H1410" s="177">
        <v>2</v>
      </c>
      <c r="I1410" s="178"/>
      <c r="J1410" s="179">
        <f>ROUND(I1410*H1410,2)</f>
        <v>0</v>
      </c>
      <c r="K1410" s="175" t="s">
        <v>139</v>
      </c>
      <c r="L1410" s="180"/>
      <c r="M1410" s="181" t="s">
        <v>18</v>
      </c>
      <c r="N1410" s="182" t="s">
        <v>42</v>
      </c>
      <c r="P1410" s="137">
        <f>O1410*H1410</f>
        <v>0</v>
      </c>
      <c r="Q1410" s="137">
        <v>2.0799999999999998E-3</v>
      </c>
      <c r="R1410" s="137">
        <f>Q1410*H1410</f>
        <v>4.1599999999999996E-3</v>
      </c>
      <c r="S1410" s="137">
        <v>0</v>
      </c>
      <c r="T1410" s="138">
        <f>S1410*H1410</f>
        <v>0</v>
      </c>
      <c r="AR1410" s="139" t="s">
        <v>446</v>
      </c>
      <c r="AT1410" s="139" t="s">
        <v>265</v>
      </c>
      <c r="AU1410" s="139" t="s">
        <v>81</v>
      </c>
      <c r="AY1410" s="18" t="s">
        <v>133</v>
      </c>
      <c r="BE1410" s="140">
        <f>IF(N1410="základní",J1410,0)</f>
        <v>0</v>
      </c>
      <c r="BF1410" s="140">
        <f>IF(N1410="snížená",J1410,0)</f>
        <v>0</v>
      </c>
      <c r="BG1410" s="140">
        <f>IF(N1410="zákl. přenesená",J1410,0)</f>
        <v>0</v>
      </c>
      <c r="BH1410" s="140">
        <f>IF(N1410="sníž. přenesená",J1410,0)</f>
        <v>0</v>
      </c>
      <c r="BI1410" s="140">
        <f>IF(N1410="nulová",J1410,0)</f>
        <v>0</v>
      </c>
      <c r="BJ1410" s="18" t="s">
        <v>79</v>
      </c>
      <c r="BK1410" s="140">
        <f>ROUND(I1410*H1410,2)</f>
        <v>0</v>
      </c>
      <c r="BL1410" s="18" t="s">
        <v>285</v>
      </c>
      <c r="BM1410" s="139" t="s">
        <v>1329</v>
      </c>
    </row>
    <row r="1411" spans="2:65" s="12" customFormat="1" ht="11.25" x14ac:dyDescent="0.2">
      <c r="B1411" s="145"/>
      <c r="D1411" s="146" t="s">
        <v>144</v>
      </c>
      <c r="E1411" s="147" t="s">
        <v>18</v>
      </c>
      <c r="F1411" s="148" t="s">
        <v>274</v>
      </c>
      <c r="H1411" s="147" t="s">
        <v>18</v>
      </c>
      <c r="I1411" s="149"/>
      <c r="L1411" s="145"/>
      <c r="M1411" s="150"/>
      <c r="T1411" s="151"/>
      <c r="AT1411" s="147" t="s">
        <v>144</v>
      </c>
      <c r="AU1411" s="147" t="s">
        <v>81</v>
      </c>
      <c r="AV1411" s="12" t="s">
        <v>79</v>
      </c>
      <c r="AW1411" s="12" t="s">
        <v>32</v>
      </c>
      <c r="AX1411" s="12" t="s">
        <v>71</v>
      </c>
      <c r="AY1411" s="147" t="s">
        <v>133</v>
      </c>
    </row>
    <row r="1412" spans="2:65" s="13" customFormat="1" ht="11.25" x14ac:dyDescent="0.2">
      <c r="B1412" s="152"/>
      <c r="D1412" s="146" t="s">
        <v>144</v>
      </c>
      <c r="E1412" s="153" t="s">
        <v>18</v>
      </c>
      <c r="F1412" s="154" t="s">
        <v>81</v>
      </c>
      <c r="H1412" s="155">
        <v>2</v>
      </c>
      <c r="I1412" s="156"/>
      <c r="L1412" s="152"/>
      <c r="M1412" s="157"/>
      <c r="T1412" s="158"/>
      <c r="AT1412" s="153" t="s">
        <v>144</v>
      </c>
      <c r="AU1412" s="153" t="s">
        <v>81</v>
      </c>
      <c r="AV1412" s="13" t="s">
        <v>81</v>
      </c>
      <c r="AW1412" s="13" t="s">
        <v>32</v>
      </c>
      <c r="AX1412" s="13" t="s">
        <v>71</v>
      </c>
      <c r="AY1412" s="153" t="s">
        <v>133</v>
      </c>
    </row>
    <row r="1413" spans="2:65" s="14" customFormat="1" ht="11.25" x14ac:dyDescent="0.2">
      <c r="B1413" s="159"/>
      <c r="D1413" s="146" t="s">
        <v>144</v>
      </c>
      <c r="E1413" s="160" t="s">
        <v>18</v>
      </c>
      <c r="F1413" s="161" t="s">
        <v>147</v>
      </c>
      <c r="H1413" s="162">
        <v>2</v>
      </c>
      <c r="I1413" s="163"/>
      <c r="L1413" s="159"/>
      <c r="M1413" s="164"/>
      <c r="T1413" s="165"/>
      <c r="AT1413" s="160" t="s">
        <v>144</v>
      </c>
      <c r="AU1413" s="160" t="s">
        <v>81</v>
      </c>
      <c r="AV1413" s="14" t="s">
        <v>140</v>
      </c>
      <c r="AW1413" s="14" t="s">
        <v>32</v>
      </c>
      <c r="AX1413" s="14" t="s">
        <v>79</v>
      </c>
      <c r="AY1413" s="160" t="s">
        <v>133</v>
      </c>
    </row>
    <row r="1414" spans="2:65" s="1" customFormat="1" ht="44.25" customHeight="1" x14ac:dyDescent="0.2">
      <c r="B1414" s="33"/>
      <c r="C1414" s="128" t="s">
        <v>1330</v>
      </c>
      <c r="D1414" s="128" t="s">
        <v>135</v>
      </c>
      <c r="E1414" s="129" t="s">
        <v>1331</v>
      </c>
      <c r="F1414" s="130" t="s">
        <v>1332</v>
      </c>
      <c r="G1414" s="131" t="s">
        <v>834</v>
      </c>
      <c r="H1414" s="183"/>
      <c r="I1414" s="133"/>
      <c r="J1414" s="134">
        <f>ROUND(I1414*H1414,2)</f>
        <v>0</v>
      </c>
      <c r="K1414" s="130" t="s">
        <v>139</v>
      </c>
      <c r="L1414" s="33"/>
      <c r="M1414" s="135" t="s">
        <v>18</v>
      </c>
      <c r="N1414" s="136" t="s">
        <v>42</v>
      </c>
      <c r="P1414" s="137">
        <f>O1414*H1414</f>
        <v>0</v>
      </c>
      <c r="Q1414" s="137">
        <v>0</v>
      </c>
      <c r="R1414" s="137">
        <f>Q1414*H1414</f>
        <v>0</v>
      </c>
      <c r="S1414" s="137">
        <v>0</v>
      </c>
      <c r="T1414" s="138">
        <f>S1414*H1414</f>
        <v>0</v>
      </c>
      <c r="AR1414" s="139" t="s">
        <v>285</v>
      </c>
      <c r="AT1414" s="139" t="s">
        <v>135</v>
      </c>
      <c r="AU1414" s="139" t="s">
        <v>81</v>
      </c>
      <c r="AY1414" s="18" t="s">
        <v>133</v>
      </c>
      <c r="BE1414" s="140">
        <f>IF(N1414="základní",J1414,0)</f>
        <v>0</v>
      </c>
      <c r="BF1414" s="140">
        <f>IF(N1414="snížená",J1414,0)</f>
        <v>0</v>
      </c>
      <c r="BG1414" s="140">
        <f>IF(N1414="zákl. přenesená",J1414,0)</f>
        <v>0</v>
      </c>
      <c r="BH1414" s="140">
        <f>IF(N1414="sníž. přenesená",J1414,0)</f>
        <v>0</v>
      </c>
      <c r="BI1414" s="140">
        <f>IF(N1414="nulová",J1414,0)</f>
        <v>0</v>
      </c>
      <c r="BJ1414" s="18" t="s">
        <v>79</v>
      </c>
      <c r="BK1414" s="140">
        <f>ROUND(I1414*H1414,2)</f>
        <v>0</v>
      </c>
      <c r="BL1414" s="18" t="s">
        <v>285</v>
      </c>
      <c r="BM1414" s="139" t="s">
        <v>1333</v>
      </c>
    </row>
    <row r="1415" spans="2:65" s="1" customFormat="1" ht="11.25" x14ac:dyDescent="0.2">
      <c r="B1415" s="33"/>
      <c r="D1415" s="141" t="s">
        <v>142</v>
      </c>
      <c r="F1415" s="142" t="s">
        <v>1334</v>
      </c>
      <c r="I1415" s="143"/>
      <c r="L1415" s="33"/>
      <c r="M1415" s="144"/>
      <c r="T1415" s="54"/>
      <c r="AT1415" s="18" t="s">
        <v>142</v>
      </c>
      <c r="AU1415" s="18" t="s">
        <v>81</v>
      </c>
    </row>
    <row r="1416" spans="2:65" s="1" customFormat="1" ht="49.15" customHeight="1" x14ac:dyDescent="0.2">
      <c r="B1416" s="33"/>
      <c r="C1416" s="128" t="s">
        <v>1335</v>
      </c>
      <c r="D1416" s="128" t="s">
        <v>135</v>
      </c>
      <c r="E1416" s="129" t="s">
        <v>1336</v>
      </c>
      <c r="F1416" s="130" t="s">
        <v>1337</v>
      </c>
      <c r="G1416" s="131" t="s">
        <v>834</v>
      </c>
      <c r="H1416" s="183"/>
      <c r="I1416" s="133"/>
      <c r="J1416" s="134">
        <f>ROUND(I1416*H1416,2)</f>
        <v>0</v>
      </c>
      <c r="K1416" s="130" t="s">
        <v>139</v>
      </c>
      <c r="L1416" s="33"/>
      <c r="M1416" s="135" t="s">
        <v>18</v>
      </c>
      <c r="N1416" s="136" t="s">
        <v>42</v>
      </c>
      <c r="P1416" s="137">
        <f>O1416*H1416</f>
        <v>0</v>
      </c>
      <c r="Q1416" s="137">
        <v>0</v>
      </c>
      <c r="R1416" s="137">
        <f>Q1416*H1416</f>
        <v>0</v>
      </c>
      <c r="S1416" s="137">
        <v>0</v>
      </c>
      <c r="T1416" s="138">
        <f>S1416*H1416</f>
        <v>0</v>
      </c>
      <c r="AR1416" s="139" t="s">
        <v>285</v>
      </c>
      <c r="AT1416" s="139" t="s">
        <v>135</v>
      </c>
      <c r="AU1416" s="139" t="s">
        <v>81</v>
      </c>
      <c r="AY1416" s="18" t="s">
        <v>133</v>
      </c>
      <c r="BE1416" s="140">
        <f>IF(N1416="základní",J1416,0)</f>
        <v>0</v>
      </c>
      <c r="BF1416" s="140">
        <f>IF(N1416="snížená",J1416,0)</f>
        <v>0</v>
      </c>
      <c r="BG1416" s="140">
        <f>IF(N1416="zákl. přenesená",J1416,0)</f>
        <v>0</v>
      </c>
      <c r="BH1416" s="140">
        <f>IF(N1416="sníž. přenesená",J1416,0)</f>
        <v>0</v>
      </c>
      <c r="BI1416" s="140">
        <f>IF(N1416="nulová",J1416,0)</f>
        <v>0</v>
      </c>
      <c r="BJ1416" s="18" t="s">
        <v>79</v>
      </c>
      <c r="BK1416" s="140">
        <f>ROUND(I1416*H1416,2)</f>
        <v>0</v>
      </c>
      <c r="BL1416" s="18" t="s">
        <v>285</v>
      </c>
      <c r="BM1416" s="139" t="s">
        <v>1338</v>
      </c>
    </row>
    <row r="1417" spans="2:65" s="1" customFormat="1" ht="11.25" x14ac:dyDescent="0.2">
      <c r="B1417" s="33"/>
      <c r="D1417" s="141" t="s">
        <v>142</v>
      </c>
      <c r="F1417" s="142" t="s">
        <v>1339</v>
      </c>
      <c r="I1417" s="143"/>
      <c r="L1417" s="33"/>
      <c r="M1417" s="144"/>
      <c r="T1417" s="54"/>
      <c r="AT1417" s="18" t="s">
        <v>142</v>
      </c>
      <c r="AU1417" s="18" t="s">
        <v>81</v>
      </c>
    </row>
    <row r="1418" spans="2:65" s="11" customFormat="1" ht="22.9" customHeight="1" x14ac:dyDescent="0.2">
      <c r="B1418" s="116"/>
      <c r="D1418" s="117" t="s">
        <v>70</v>
      </c>
      <c r="E1418" s="126" t="s">
        <v>1340</v>
      </c>
      <c r="F1418" s="126" t="s">
        <v>1341</v>
      </c>
      <c r="I1418" s="119"/>
      <c r="J1418" s="127">
        <f>BK1418</f>
        <v>0</v>
      </c>
      <c r="L1418" s="116"/>
      <c r="M1418" s="121"/>
      <c r="P1418" s="122">
        <f>SUM(P1419:P1505)</f>
        <v>0</v>
      </c>
      <c r="R1418" s="122">
        <f>SUM(R1419:R1505)</f>
        <v>0.87044968999999994</v>
      </c>
      <c r="T1418" s="123">
        <f>SUM(T1419:T1505)</f>
        <v>0</v>
      </c>
      <c r="AR1418" s="117" t="s">
        <v>81</v>
      </c>
      <c r="AT1418" s="124" t="s">
        <v>70</v>
      </c>
      <c r="AU1418" s="124" t="s">
        <v>79</v>
      </c>
      <c r="AY1418" s="117" t="s">
        <v>133</v>
      </c>
      <c r="BK1418" s="125">
        <f>SUM(BK1419:BK1505)</f>
        <v>0</v>
      </c>
    </row>
    <row r="1419" spans="2:65" s="1" customFormat="1" ht="37.9" customHeight="1" x14ac:dyDescent="0.2">
      <c r="B1419" s="33"/>
      <c r="C1419" s="128" t="s">
        <v>1342</v>
      </c>
      <c r="D1419" s="128" t="s">
        <v>135</v>
      </c>
      <c r="E1419" s="129" t="s">
        <v>1343</v>
      </c>
      <c r="F1419" s="130" t="s">
        <v>1344</v>
      </c>
      <c r="G1419" s="131" t="s">
        <v>152</v>
      </c>
      <c r="H1419" s="132">
        <v>8.7929999999999993</v>
      </c>
      <c r="I1419" s="133"/>
      <c r="J1419" s="134">
        <f>ROUND(I1419*H1419,2)</f>
        <v>0</v>
      </c>
      <c r="K1419" s="130" t="s">
        <v>139</v>
      </c>
      <c r="L1419" s="33"/>
      <c r="M1419" s="135" t="s">
        <v>18</v>
      </c>
      <c r="N1419" s="136" t="s">
        <v>42</v>
      </c>
      <c r="P1419" s="137">
        <f>O1419*H1419</f>
        <v>0</v>
      </c>
      <c r="Q1419" s="137">
        <v>7.6999999999999996E-4</v>
      </c>
      <c r="R1419" s="137">
        <f>Q1419*H1419</f>
        <v>6.770609999999999E-3</v>
      </c>
      <c r="S1419" s="137">
        <v>0</v>
      </c>
      <c r="T1419" s="138">
        <f>S1419*H1419</f>
        <v>0</v>
      </c>
      <c r="AR1419" s="139" t="s">
        <v>285</v>
      </c>
      <c r="AT1419" s="139" t="s">
        <v>135</v>
      </c>
      <c r="AU1419" s="139" t="s">
        <v>81</v>
      </c>
      <c r="AY1419" s="18" t="s">
        <v>133</v>
      </c>
      <c r="BE1419" s="140">
        <f>IF(N1419="základní",J1419,0)</f>
        <v>0</v>
      </c>
      <c r="BF1419" s="140">
        <f>IF(N1419="snížená",J1419,0)</f>
        <v>0</v>
      </c>
      <c r="BG1419" s="140">
        <f>IF(N1419="zákl. přenesená",J1419,0)</f>
        <v>0</v>
      </c>
      <c r="BH1419" s="140">
        <f>IF(N1419="sníž. přenesená",J1419,0)</f>
        <v>0</v>
      </c>
      <c r="BI1419" s="140">
        <f>IF(N1419="nulová",J1419,0)</f>
        <v>0</v>
      </c>
      <c r="BJ1419" s="18" t="s">
        <v>79</v>
      </c>
      <c r="BK1419" s="140">
        <f>ROUND(I1419*H1419,2)</f>
        <v>0</v>
      </c>
      <c r="BL1419" s="18" t="s">
        <v>285</v>
      </c>
      <c r="BM1419" s="139" t="s">
        <v>1345</v>
      </c>
    </row>
    <row r="1420" spans="2:65" s="1" customFormat="1" ht="11.25" x14ac:dyDescent="0.2">
      <c r="B1420" s="33"/>
      <c r="D1420" s="141" t="s">
        <v>142</v>
      </c>
      <c r="F1420" s="142" t="s">
        <v>1346</v>
      </c>
      <c r="I1420" s="143"/>
      <c r="L1420" s="33"/>
      <c r="M1420" s="144"/>
      <c r="T1420" s="54"/>
      <c r="AT1420" s="18" t="s">
        <v>142</v>
      </c>
      <c r="AU1420" s="18" t="s">
        <v>81</v>
      </c>
    </row>
    <row r="1421" spans="2:65" s="12" customFormat="1" ht="11.25" x14ac:dyDescent="0.2">
      <c r="B1421" s="145"/>
      <c r="D1421" s="146" t="s">
        <v>144</v>
      </c>
      <c r="E1421" s="147" t="s">
        <v>18</v>
      </c>
      <c r="F1421" s="148" t="s">
        <v>161</v>
      </c>
      <c r="H1421" s="147" t="s">
        <v>18</v>
      </c>
      <c r="I1421" s="149"/>
      <c r="L1421" s="145"/>
      <c r="M1421" s="150"/>
      <c r="T1421" s="151"/>
      <c r="AT1421" s="147" t="s">
        <v>144</v>
      </c>
      <c r="AU1421" s="147" t="s">
        <v>81</v>
      </c>
      <c r="AV1421" s="12" t="s">
        <v>79</v>
      </c>
      <c r="AW1421" s="12" t="s">
        <v>32</v>
      </c>
      <c r="AX1421" s="12" t="s">
        <v>71</v>
      </c>
      <c r="AY1421" s="147" t="s">
        <v>133</v>
      </c>
    </row>
    <row r="1422" spans="2:65" s="13" customFormat="1" ht="11.25" x14ac:dyDescent="0.2">
      <c r="B1422" s="152"/>
      <c r="D1422" s="146" t="s">
        <v>144</v>
      </c>
      <c r="E1422" s="153" t="s">
        <v>18</v>
      </c>
      <c r="F1422" s="154" t="s">
        <v>1347</v>
      </c>
      <c r="H1422" s="155">
        <v>1.5780000000000001</v>
      </c>
      <c r="I1422" s="156"/>
      <c r="L1422" s="152"/>
      <c r="M1422" s="157"/>
      <c r="T1422" s="158"/>
      <c r="AT1422" s="153" t="s">
        <v>144</v>
      </c>
      <c r="AU1422" s="153" t="s">
        <v>81</v>
      </c>
      <c r="AV1422" s="13" t="s">
        <v>81</v>
      </c>
      <c r="AW1422" s="13" t="s">
        <v>32</v>
      </c>
      <c r="AX1422" s="13" t="s">
        <v>71</v>
      </c>
      <c r="AY1422" s="153" t="s">
        <v>133</v>
      </c>
    </row>
    <row r="1423" spans="2:65" s="12" customFormat="1" ht="11.25" x14ac:dyDescent="0.2">
      <c r="B1423" s="145"/>
      <c r="D1423" s="146" t="s">
        <v>144</v>
      </c>
      <c r="E1423" s="147" t="s">
        <v>18</v>
      </c>
      <c r="F1423" s="148" t="s">
        <v>163</v>
      </c>
      <c r="H1423" s="147" t="s">
        <v>18</v>
      </c>
      <c r="I1423" s="149"/>
      <c r="L1423" s="145"/>
      <c r="M1423" s="150"/>
      <c r="T1423" s="151"/>
      <c r="AT1423" s="147" t="s">
        <v>144</v>
      </c>
      <c r="AU1423" s="147" t="s">
        <v>81</v>
      </c>
      <c r="AV1423" s="12" t="s">
        <v>79</v>
      </c>
      <c r="AW1423" s="12" t="s">
        <v>32</v>
      </c>
      <c r="AX1423" s="12" t="s">
        <v>71</v>
      </c>
      <c r="AY1423" s="147" t="s">
        <v>133</v>
      </c>
    </row>
    <row r="1424" spans="2:65" s="13" customFormat="1" ht="11.25" x14ac:dyDescent="0.2">
      <c r="B1424" s="152"/>
      <c r="D1424" s="146" t="s">
        <v>144</v>
      </c>
      <c r="E1424" s="153" t="s">
        <v>18</v>
      </c>
      <c r="F1424" s="154" t="s">
        <v>1348</v>
      </c>
      <c r="H1424" s="155">
        <v>3.6190000000000002</v>
      </c>
      <c r="I1424" s="156"/>
      <c r="L1424" s="152"/>
      <c r="M1424" s="157"/>
      <c r="T1424" s="158"/>
      <c r="AT1424" s="153" t="s">
        <v>144</v>
      </c>
      <c r="AU1424" s="153" t="s">
        <v>81</v>
      </c>
      <c r="AV1424" s="13" t="s">
        <v>81</v>
      </c>
      <c r="AW1424" s="13" t="s">
        <v>32</v>
      </c>
      <c r="AX1424" s="13" t="s">
        <v>71</v>
      </c>
      <c r="AY1424" s="153" t="s">
        <v>133</v>
      </c>
    </row>
    <row r="1425" spans="2:65" s="12" customFormat="1" ht="11.25" x14ac:dyDescent="0.2">
      <c r="B1425" s="145"/>
      <c r="D1425" s="146" t="s">
        <v>144</v>
      </c>
      <c r="E1425" s="147" t="s">
        <v>18</v>
      </c>
      <c r="F1425" s="148" t="s">
        <v>165</v>
      </c>
      <c r="H1425" s="147" t="s">
        <v>18</v>
      </c>
      <c r="I1425" s="149"/>
      <c r="L1425" s="145"/>
      <c r="M1425" s="150"/>
      <c r="T1425" s="151"/>
      <c r="AT1425" s="147" t="s">
        <v>144</v>
      </c>
      <c r="AU1425" s="147" t="s">
        <v>81</v>
      </c>
      <c r="AV1425" s="12" t="s">
        <v>79</v>
      </c>
      <c r="AW1425" s="12" t="s">
        <v>32</v>
      </c>
      <c r="AX1425" s="12" t="s">
        <v>71</v>
      </c>
      <c r="AY1425" s="147" t="s">
        <v>133</v>
      </c>
    </row>
    <row r="1426" spans="2:65" s="13" customFormat="1" ht="11.25" x14ac:dyDescent="0.2">
      <c r="B1426" s="152"/>
      <c r="D1426" s="146" t="s">
        <v>144</v>
      </c>
      <c r="E1426" s="153" t="s">
        <v>18</v>
      </c>
      <c r="F1426" s="154" t="s">
        <v>1349</v>
      </c>
      <c r="H1426" s="155">
        <v>3.5960000000000001</v>
      </c>
      <c r="I1426" s="156"/>
      <c r="L1426" s="152"/>
      <c r="M1426" s="157"/>
      <c r="T1426" s="158"/>
      <c r="AT1426" s="153" t="s">
        <v>144</v>
      </c>
      <c r="AU1426" s="153" t="s">
        <v>81</v>
      </c>
      <c r="AV1426" s="13" t="s">
        <v>81</v>
      </c>
      <c r="AW1426" s="13" t="s">
        <v>32</v>
      </c>
      <c r="AX1426" s="13" t="s">
        <v>71</v>
      </c>
      <c r="AY1426" s="153" t="s">
        <v>133</v>
      </c>
    </row>
    <row r="1427" spans="2:65" s="14" customFormat="1" ht="11.25" x14ac:dyDescent="0.2">
      <c r="B1427" s="159"/>
      <c r="D1427" s="146" t="s">
        <v>144</v>
      </c>
      <c r="E1427" s="160" t="s">
        <v>18</v>
      </c>
      <c r="F1427" s="161" t="s">
        <v>147</v>
      </c>
      <c r="H1427" s="162">
        <v>8.7929999999999993</v>
      </c>
      <c r="I1427" s="163"/>
      <c r="L1427" s="159"/>
      <c r="M1427" s="164"/>
      <c r="T1427" s="165"/>
      <c r="AT1427" s="160" t="s">
        <v>144</v>
      </c>
      <c r="AU1427" s="160" t="s">
        <v>81</v>
      </c>
      <c r="AV1427" s="14" t="s">
        <v>140</v>
      </c>
      <c r="AW1427" s="14" t="s">
        <v>32</v>
      </c>
      <c r="AX1427" s="14" t="s">
        <v>79</v>
      </c>
      <c r="AY1427" s="160" t="s">
        <v>133</v>
      </c>
    </row>
    <row r="1428" spans="2:65" s="1" customFormat="1" ht="101.25" customHeight="1" x14ac:dyDescent="0.2">
      <c r="B1428" s="33"/>
      <c r="C1428" s="173" t="s">
        <v>1350</v>
      </c>
      <c r="D1428" s="173" t="s">
        <v>265</v>
      </c>
      <c r="E1428" s="174" t="s">
        <v>1351</v>
      </c>
      <c r="F1428" s="175" t="s">
        <v>1352</v>
      </c>
      <c r="G1428" s="176" t="s">
        <v>152</v>
      </c>
      <c r="H1428" s="177">
        <v>8.7929999999999993</v>
      </c>
      <c r="I1428" s="178"/>
      <c r="J1428" s="179">
        <f>ROUND(I1428*H1428,2)</f>
        <v>0</v>
      </c>
      <c r="K1428" s="175" t="s">
        <v>139</v>
      </c>
      <c r="L1428" s="180"/>
      <c r="M1428" s="181" t="s">
        <v>18</v>
      </c>
      <c r="N1428" s="182" t="s">
        <v>42</v>
      </c>
      <c r="P1428" s="137">
        <f>O1428*H1428</f>
        <v>0</v>
      </c>
      <c r="Q1428" s="137">
        <v>1.9439999999999999E-2</v>
      </c>
      <c r="R1428" s="137">
        <f>Q1428*H1428</f>
        <v>0.17093591999999996</v>
      </c>
      <c r="S1428" s="137">
        <v>0</v>
      </c>
      <c r="T1428" s="138">
        <f>S1428*H1428</f>
        <v>0</v>
      </c>
      <c r="AR1428" s="139" t="s">
        <v>446</v>
      </c>
      <c r="AT1428" s="139" t="s">
        <v>265</v>
      </c>
      <c r="AU1428" s="139" t="s">
        <v>81</v>
      </c>
      <c r="AY1428" s="18" t="s">
        <v>133</v>
      </c>
      <c r="BE1428" s="140">
        <f>IF(N1428="základní",J1428,0)</f>
        <v>0</v>
      </c>
      <c r="BF1428" s="140">
        <f>IF(N1428="snížená",J1428,0)</f>
        <v>0</v>
      </c>
      <c r="BG1428" s="140">
        <f>IF(N1428="zákl. přenesená",J1428,0)</f>
        <v>0</v>
      </c>
      <c r="BH1428" s="140">
        <f>IF(N1428="sníž. přenesená",J1428,0)</f>
        <v>0</v>
      </c>
      <c r="BI1428" s="140">
        <f>IF(N1428="nulová",J1428,0)</f>
        <v>0</v>
      </c>
      <c r="BJ1428" s="18" t="s">
        <v>79</v>
      </c>
      <c r="BK1428" s="140">
        <f>ROUND(I1428*H1428,2)</f>
        <v>0</v>
      </c>
      <c r="BL1428" s="18" t="s">
        <v>285</v>
      </c>
      <c r="BM1428" s="139" t="s">
        <v>1353</v>
      </c>
    </row>
    <row r="1429" spans="2:65" s="1" customFormat="1" ht="24.2" customHeight="1" x14ac:dyDescent="0.2">
      <c r="B1429" s="33"/>
      <c r="C1429" s="173" t="s">
        <v>1354</v>
      </c>
      <c r="D1429" s="173" t="s">
        <v>265</v>
      </c>
      <c r="E1429" s="174" t="s">
        <v>1355</v>
      </c>
      <c r="F1429" s="175" t="s">
        <v>1356</v>
      </c>
      <c r="G1429" s="176" t="s">
        <v>588</v>
      </c>
      <c r="H1429" s="177">
        <v>6.9000000000000006E-2</v>
      </c>
      <c r="I1429" s="178"/>
      <c r="J1429" s="179">
        <f>ROUND(I1429*H1429,2)</f>
        <v>0</v>
      </c>
      <c r="K1429" s="175" t="s">
        <v>139</v>
      </c>
      <c r="L1429" s="180"/>
      <c r="M1429" s="181" t="s">
        <v>18</v>
      </c>
      <c r="N1429" s="182" t="s">
        <v>42</v>
      </c>
      <c r="P1429" s="137">
        <f>O1429*H1429</f>
        <v>0</v>
      </c>
      <c r="Q1429" s="137">
        <v>1</v>
      </c>
      <c r="R1429" s="137">
        <f>Q1429*H1429</f>
        <v>6.9000000000000006E-2</v>
      </c>
      <c r="S1429" s="137">
        <v>0</v>
      </c>
      <c r="T1429" s="138">
        <f>S1429*H1429</f>
        <v>0</v>
      </c>
      <c r="AR1429" s="139" t="s">
        <v>446</v>
      </c>
      <c r="AT1429" s="139" t="s">
        <v>265</v>
      </c>
      <c r="AU1429" s="139" t="s">
        <v>81</v>
      </c>
      <c r="AY1429" s="18" t="s">
        <v>133</v>
      </c>
      <c r="BE1429" s="140">
        <f>IF(N1429="základní",J1429,0)</f>
        <v>0</v>
      </c>
      <c r="BF1429" s="140">
        <f>IF(N1429="snížená",J1429,0)</f>
        <v>0</v>
      </c>
      <c r="BG1429" s="140">
        <f>IF(N1429="zákl. přenesená",J1429,0)</f>
        <v>0</v>
      </c>
      <c r="BH1429" s="140">
        <f>IF(N1429="sníž. přenesená",J1429,0)</f>
        <v>0</v>
      </c>
      <c r="BI1429" s="140">
        <f>IF(N1429="nulová",J1429,0)</f>
        <v>0</v>
      </c>
      <c r="BJ1429" s="18" t="s">
        <v>79</v>
      </c>
      <c r="BK1429" s="140">
        <f>ROUND(I1429*H1429,2)</f>
        <v>0</v>
      </c>
      <c r="BL1429" s="18" t="s">
        <v>285</v>
      </c>
      <c r="BM1429" s="139" t="s">
        <v>1357</v>
      </c>
    </row>
    <row r="1430" spans="2:65" s="13" customFormat="1" ht="11.25" x14ac:dyDescent="0.2">
      <c r="B1430" s="152"/>
      <c r="D1430" s="146" t="s">
        <v>144</v>
      </c>
      <c r="F1430" s="154" t="s">
        <v>1358</v>
      </c>
      <c r="H1430" s="155">
        <v>6.9000000000000006E-2</v>
      </c>
      <c r="I1430" s="156"/>
      <c r="L1430" s="152"/>
      <c r="M1430" s="157"/>
      <c r="T1430" s="158"/>
      <c r="AT1430" s="153" t="s">
        <v>144</v>
      </c>
      <c r="AU1430" s="153" t="s">
        <v>81</v>
      </c>
      <c r="AV1430" s="13" t="s">
        <v>81</v>
      </c>
      <c r="AW1430" s="13" t="s">
        <v>4</v>
      </c>
      <c r="AX1430" s="13" t="s">
        <v>79</v>
      </c>
      <c r="AY1430" s="153" t="s">
        <v>133</v>
      </c>
    </row>
    <row r="1431" spans="2:65" s="1" customFormat="1" ht="24.2" customHeight="1" x14ac:dyDescent="0.2">
      <c r="B1431" s="33"/>
      <c r="C1431" s="128" t="s">
        <v>1359</v>
      </c>
      <c r="D1431" s="128" t="s">
        <v>135</v>
      </c>
      <c r="E1431" s="129" t="s">
        <v>1360</v>
      </c>
      <c r="F1431" s="130" t="s">
        <v>1361</v>
      </c>
      <c r="G1431" s="131" t="s">
        <v>1362</v>
      </c>
      <c r="H1431" s="132">
        <v>51.884</v>
      </c>
      <c r="I1431" s="133"/>
      <c r="J1431" s="134">
        <f>ROUND(I1431*H1431,2)</f>
        <v>0</v>
      </c>
      <c r="K1431" s="130" t="s">
        <v>139</v>
      </c>
      <c r="L1431" s="33"/>
      <c r="M1431" s="135" t="s">
        <v>18</v>
      </c>
      <c r="N1431" s="136" t="s">
        <v>42</v>
      </c>
      <c r="P1431" s="137">
        <f>O1431*H1431</f>
        <v>0</v>
      </c>
      <c r="Q1431" s="137">
        <v>6.0000000000000002E-5</v>
      </c>
      <c r="R1431" s="137">
        <f>Q1431*H1431</f>
        <v>3.1130400000000001E-3</v>
      </c>
      <c r="S1431" s="137">
        <v>0</v>
      </c>
      <c r="T1431" s="138">
        <f>S1431*H1431</f>
        <v>0</v>
      </c>
      <c r="AR1431" s="139" t="s">
        <v>285</v>
      </c>
      <c r="AT1431" s="139" t="s">
        <v>135</v>
      </c>
      <c r="AU1431" s="139" t="s">
        <v>81</v>
      </c>
      <c r="AY1431" s="18" t="s">
        <v>133</v>
      </c>
      <c r="BE1431" s="140">
        <f>IF(N1431="základní",J1431,0)</f>
        <v>0</v>
      </c>
      <c r="BF1431" s="140">
        <f>IF(N1431="snížená",J1431,0)</f>
        <v>0</v>
      </c>
      <c r="BG1431" s="140">
        <f>IF(N1431="zákl. přenesená",J1431,0)</f>
        <v>0</v>
      </c>
      <c r="BH1431" s="140">
        <f>IF(N1431="sníž. přenesená",J1431,0)</f>
        <v>0</v>
      </c>
      <c r="BI1431" s="140">
        <f>IF(N1431="nulová",J1431,0)</f>
        <v>0</v>
      </c>
      <c r="BJ1431" s="18" t="s">
        <v>79</v>
      </c>
      <c r="BK1431" s="140">
        <f>ROUND(I1431*H1431,2)</f>
        <v>0</v>
      </c>
      <c r="BL1431" s="18" t="s">
        <v>285</v>
      </c>
      <c r="BM1431" s="139" t="s">
        <v>1363</v>
      </c>
    </row>
    <row r="1432" spans="2:65" s="1" customFormat="1" ht="11.25" x14ac:dyDescent="0.2">
      <c r="B1432" s="33"/>
      <c r="D1432" s="141" t="s">
        <v>142</v>
      </c>
      <c r="F1432" s="142" t="s">
        <v>1364</v>
      </c>
      <c r="I1432" s="143"/>
      <c r="L1432" s="33"/>
      <c r="M1432" s="144"/>
      <c r="T1432" s="54"/>
      <c r="AT1432" s="18" t="s">
        <v>142</v>
      </c>
      <c r="AU1432" s="18" t="s">
        <v>81</v>
      </c>
    </row>
    <row r="1433" spans="2:65" s="12" customFormat="1" ht="11.25" x14ac:dyDescent="0.2">
      <c r="B1433" s="145"/>
      <c r="D1433" s="146" t="s">
        <v>144</v>
      </c>
      <c r="E1433" s="147" t="s">
        <v>18</v>
      </c>
      <c r="F1433" s="148" t="s">
        <v>1365</v>
      </c>
      <c r="H1433" s="147" t="s">
        <v>18</v>
      </c>
      <c r="I1433" s="149"/>
      <c r="L1433" s="145"/>
      <c r="M1433" s="150"/>
      <c r="T1433" s="151"/>
      <c r="AT1433" s="147" t="s">
        <v>144</v>
      </c>
      <c r="AU1433" s="147" t="s">
        <v>81</v>
      </c>
      <c r="AV1433" s="12" t="s">
        <v>79</v>
      </c>
      <c r="AW1433" s="12" t="s">
        <v>32</v>
      </c>
      <c r="AX1433" s="12" t="s">
        <v>71</v>
      </c>
      <c r="AY1433" s="147" t="s">
        <v>133</v>
      </c>
    </row>
    <row r="1434" spans="2:65" s="12" customFormat="1" ht="11.25" x14ac:dyDescent="0.2">
      <c r="B1434" s="145"/>
      <c r="D1434" s="146" t="s">
        <v>144</v>
      </c>
      <c r="E1434" s="147" t="s">
        <v>18</v>
      </c>
      <c r="F1434" s="148" t="s">
        <v>1366</v>
      </c>
      <c r="H1434" s="147" t="s">
        <v>18</v>
      </c>
      <c r="I1434" s="149"/>
      <c r="L1434" s="145"/>
      <c r="M1434" s="150"/>
      <c r="T1434" s="151"/>
      <c r="AT1434" s="147" t="s">
        <v>144</v>
      </c>
      <c r="AU1434" s="147" t="s">
        <v>81</v>
      </c>
      <c r="AV1434" s="12" t="s">
        <v>79</v>
      </c>
      <c r="AW1434" s="12" t="s">
        <v>32</v>
      </c>
      <c r="AX1434" s="12" t="s">
        <v>71</v>
      </c>
      <c r="AY1434" s="147" t="s">
        <v>133</v>
      </c>
    </row>
    <row r="1435" spans="2:65" s="13" customFormat="1" ht="11.25" x14ac:dyDescent="0.2">
      <c r="B1435" s="152"/>
      <c r="D1435" s="146" t="s">
        <v>144</v>
      </c>
      <c r="E1435" s="153" t="s">
        <v>18</v>
      </c>
      <c r="F1435" s="154" t="s">
        <v>1367</v>
      </c>
      <c r="H1435" s="155">
        <v>18.312000000000001</v>
      </c>
      <c r="I1435" s="156"/>
      <c r="L1435" s="152"/>
      <c r="M1435" s="157"/>
      <c r="T1435" s="158"/>
      <c r="AT1435" s="153" t="s">
        <v>144</v>
      </c>
      <c r="AU1435" s="153" t="s">
        <v>81</v>
      </c>
      <c r="AV1435" s="13" t="s">
        <v>81</v>
      </c>
      <c r="AW1435" s="13" t="s">
        <v>32</v>
      </c>
      <c r="AX1435" s="13" t="s">
        <v>71</v>
      </c>
      <c r="AY1435" s="153" t="s">
        <v>133</v>
      </c>
    </row>
    <row r="1436" spans="2:65" s="12" customFormat="1" ht="11.25" x14ac:dyDescent="0.2">
      <c r="B1436" s="145"/>
      <c r="D1436" s="146" t="s">
        <v>144</v>
      </c>
      <c r="E1436" s="147" t="s">
        <v>18</v>
      </c>
      <c r="F1436" s="148" t="s">
        <v>1368</v>
      </c>
      <c r="H1436" s="147" t="s">
        <v>18</v>
      </c>
      <c r="I1436" s="149"/>
      <c r="L1436" s="145"/>
      <c r="M1436" s="150"/>
      <c r="T1436" s="151"/>
      <c r="AT1436" s="147" t="s">
        <v>144</v>
      </c>
      <c r="AU1436" s="147" t="s">
        <v>81</v>
      </c>
      <c r="AV1436" s="12" t="s">
        <v>79</v>
      </c>
      <c r="AW1436" s="12" t="s">
        <v>32</v>
      </c>
      <c r="AX1436" s="12" t="s">
        <v>71</v>
      </c>
      <c r="AY1436" s="147" t="s">
        <v>133</v>
      </c>
    </row>
    <row r="1437" spans="2:65" s="13" customFormat="1" ht="11.25" x14ac:dyDescent="0.2">
      <c r="B1437" s="152"/>
      <c r="D1437" s="146" t="s">
        <v>144</v>
      </c>
      <c r="E1437" s="153" t="s">
        <v>18</v>
      </c>
      <c r="F1437" s="154" t="s">
        <v>1367</v>
      </c>
      <c r="H1437" s="155">
        <v>18.312000000000001</v>
      </c>
      <c r="I1437" s="156"/>
      <c r="L1437" s="152"/>
      <c r="M1437" s="157"/>
      <c r="T1437" s="158"/>
      <c r="AT1437" s="153" t="s">
        <v>144</v>
      </c>
      <c r="AU1437" s="153" t="s">
        <v>81</v>
      </c>
      <c r="AV1437" s="13" t="s">
        <v>81</v>
      </c>
      <c r="AW1437" s="13" t="s">
        <v>32</v>
      </c>
      <c r="AX1437" s="13" t="s">
        <v>71</v>
      </c>
      <c r="AY1437" s="153" t="s">
        <v>133</v>
      </c>
    </row>
    <row r="1438" spans="2:65" s="12" customFormat="1" ht="11.25" x14ac:dyDescent="0.2">
      <c r="B1438" s="145"/>
      <c r="D1438" s="146" t="s">
        <v>144</v>
      </c>
      <c r="E1438" s="147" t="s">
        <v>18</v>
      </c>
      <c r="F1438" s="148" t="s">
        <v>1369</v>
      </c>
      <c r="H1438" s="147" t="s">
        <v>18</v>
      </c>
      <c r="I1438" s="149"/>
      <c r="L1438" s="145"/>
      <c r="M1438" s="150"/>
      <c r="T1438" s="151"/>
      <c r="AT1438" s="147" t="s">
        <v>144</v>
      </c>
      <c r="AU1438" s="147" t="s">
        <v>81</v>
      </c>
      <c r="AV1438" s="12" t="s">
        <v>79</v>
      </c>
      <c r="AW1438" s="12" t="s">
        <v>32</v>
      </c>
      <c r="AX1438" s="12" t="s">
        <v>71</v>
      </c>
      <c r="AY1438" s="147" t="s">
        <v>133</v>
      </c>
    </row>
    <row r="1439" spans="2:65" s="13" customFormat="1" ht="11.25" x14ac:dyDescent="0.2">
      <c r="B1439" s="152"/>
      <c r="D1439" s="146" t="s">
        <v>144</v>
      </c>
      <c r="E1439" s="153" t="s">
        <v>18</v>
      </c>
      <c r="F1439" s="154" t="s">
        <v>1370</v>
      </c>
      <c r="H1439" s="155">
        <v>15.26</v>
      </c>
      <c r="I1439" s="156"/>
      <c r="L1439" s="152"/>
      <c r="M1439" s="157"/>
      <c r="T1439" s="158"/>
      <c r="AT1439" s="153" t="s">
        <v>144</v>
      </c>
      <c r="AU1439" s="153" t="s">
        <v>81</v>
      </c>
      <c r="AV1439" s="13" t="s">
        <v>81</v>
      </c>
      <c r="AW1439" s="13" t="s">
        <v>32</v>
      </c>
      <c r="AX1439" s="13" t="s">
        <v>71</v>
      </c>
      <c r="AY1439" s="153" t="s">
        <v>133</v>
      </c>
    </row>
    <row r="1440" spans="2:65" s="14" customFormat="1" ht="11.25" x14ac:dyDescent="0.2">
      <c r="B1440" s="159"/>
      <c r="D1440" s="146" t="s">
        <v>144</v>
      </c>
      <c r="E1440" s="160" t="s">
        <v>18</v>
      </c>
      <c r="F1440" s="161" t="s">
        <v>147</v>
      </c>
      <c r="H1440" s="162">
        <v>51.884</v>
      </c>
      <c r="I1440" s="163"/>
      <c r="L1440" s="159"/>
      <c r="M1440" s="164"/>
      <c r="T1440" s="165"/>
      <c r="AT1440" s="160" t="s">
        <v>144</v>
      </c>
      <c r="AU1440" s="160" t="s">
        <v>81</v>
      </c>
      <c r="AV1440" s="14" t="s">
        <v>140</v>
      </c>
      <c r="AW1440" s="14" t="s">
        <v>32</v>
      </c>
      <c r="AX1440" s="14" t="s">
        <v>79</v>
      </c>
      <c r="AY1440" s="160" t="s">
        <v>133</v>
      </c>
    </row>
    <row r="1441" spans="2:65" s="1" customFormat="1" ht="16.5" customHeight="1" x14ac:dyDescent="0.2">
      <c r="B1441" s="33"/>
      <c r="C1441" s="173" t="s">
        <v>1371</v>
      </c>
      <c r="D1441" s="173" t="s">
        <v>265</v>
      </c>
      <c r="E1441" s="174" t="s">
        <v>1372</v>
      </c>
      <c r="F1441" s="175" t="s">
        <v>1373</v>
      </c>
      <c r="G1441" s="176" t="s">
        <v>588</v>
      </c>
      <c r="H1441" s="177">
        <v>0.122</v>
      </c>
      <c r="I1441" s="178"/>
      <c r="J1441" s="179">
        <f>ROUND(I1441*H1441,2)</f>
        <v>0</v>
      </c>
      <c r="K1441" s="175" t="s">
        <v>139</v>
      </c>
      <c r="L1441" s="180"/>
      <c r="M1441" s="181" t="s">
        <v>18</v>
      </c>
      <c r="N1441" s="182" t="s">
        <v>42</v>
      </c>
      <c r="P1441" s="137">
        <f>O1441*H1441</f>
        <v>0</v>
      </c>
      <c r="Q1441" s="137">
        <v>1</v>
      </c>
      <c r="R1441" s="137">
        <f>Q1441*H1441</f>
        <v>0.122</v>
      </c>
      <c r="S1441" s="137">
        <v>0</v>
      </c>
      <c r="T1441" s="138">
        <f>S1441*H1441</f>
        <v>0</v>
      </c>
      <c r="AR1441" s="139" t="s">
        <v>446</v>
      </c>
      <c r="AT1441" s="139" t="s">
        <v>265</v>
      </c>
      <c r="AU1441" s="139" t="s">
        <v>81</v>
      </c>
      <c r="AY1441" s="18" t="s">
        <v>133</v>
      </c>
      <c r="BE1441" s="140">
        <f>IF(N1441="základní",J1441,0)</f>
        <v>0</v>
      </c>
      <c r="BF1441" s="140">
        <f>IF(N1441="snížená",J1441,0)</f>
        <v>0</v>
      </c>
      <c r="BG1441" s="140">
        <f>IF(N1441="zákl. přenesená",J1441,0)</f>
        <v>0</v>
      </c>
      <c r="BH1441" s="140">
        <f>IF(N1441="sníž. přenesená",J1441,0)</f>
        <v>0</v>
      </c>
      <c r="BI1441" s="140">
        <f>IF(N1441="nulová",J1441,0)</f>
        <v>0</v>
      </c>
      <c r="BJ1441" s="18" t="s">
        <v>79</v>
      </c>
      <c r="BK1441" s="140">
        <f>ROUND(I1441*H1441,2)</f>
        <v>0</v>
      </c>
      <c r="BL1441" s="18" t="s">
        <v>285</v>
      </c>
      <c r="BM1441" s="139" t="s">
        <v>1374</v>
      </c>
    </row>
    <row r="1442" spans="2:65" s="12" customFormat="1" ht="11.25" x14ac:dyDescent="0.2">
      <c r="B1442" s="145"/>
      <c r="D1442" s="146" t="s">
        <v>144</v>
      </c>
      <c r="E1442" s="147" t="s">
        <v>18</v>
      </c>
      <c r="F1442" s="148" t="s">
        <v>1365</v>
      </c>
      <c r="H1442" s="147" t="s">
        <v>18</v>
      </c>
      <c r="I1442" s="149"/>
      <c r="L1442" s="145"/>
      <c r="M1442" s="150"/>
      <c r="T1442" s="151"/>
      <c r="AT1442" s="147" t="s">
        <v>144</v>
      </c>
      <c r="AU1442" s="147" t="s">
        <v>81</v>
      </c>
      <c r="AV1442" s="12" t="s">
        <v>79</v>
      </c>
      <c r="AW1442" s="12" t="s">
        <v>32</v>
      </c>
      <c r="AX1442" s="12" t="s">
        <v>71</v>
      </c>
      <c r="AY1442" s="147" t="s">
        <v>133</v>
      </c>
    </row>
    <row r="1443" spans="2:65" s="12" customFormat="1" ht="11.25" x14ac:dyDescent="0.2">
      <c r="B1443" s="145"/>
      <c r="D1443" s="146" t="s">
        <v>144</v>
      </c>
      <c r="E1443" s="147" t="s">
        <v>18</v>
      </c>
      <c r="F1443" s="148" t="s">
        <v>1366</v>
      </c>
      <c r="H1443" s="147" t="s">
        <v>18</v>
      </c>
      <c r="I1443" s="149"/>
      <c r="L1443" s="145"/>
      <c r="M1443" s="150"/>
      <c r="T1443" s="151"/>
      <c r="AT1443" s="147" t="s">
        <v>144</v>
      </c>
      <c r="AU1443" s="147" t="s">
        <v>81</v>
      </c>
      <c r="AV1443" s="12" t="s">
        <v>79</v>
      </c>
      <c r="AW1443" s="12" t="s">
        <v>32</v>
      </c>
      <c r="AX1443" s="12" t="s">
        <v>71</v>
      </c>
      <c r="AY1443" s="147" t="s">
        <v>133</v>
      </c>
    </row>
    <row r="1444" spans="2:65" s="13" customFormat="1" ht="11.25" x14ac:dyDescent="0.2">
      <c r="B1444" s="152"/>
      <c r="D1444" s="146" t="s">
        <v>144</v>
      </c>
      <c r="E1444" s="153" t="s">
        <v>18</v>
      </c>
      <c r="F1444" s="154" t="s">
        <v>1375</v>
      </c>
      <c r="H1444" s="155">
        <v>1.7999999999999999E-2</v>
      </c>
      <c r="I1444" s="156"/>
      <c r="L1444" s="152"/>
      <c r="M1444" s="157"/>
      <c r="T1444" s="158"/>
      <c r="AT1444" s="153" t="s">
        <v>144</v>
      </c>
      <c r="AU1444" s="153" t="s">
        <v>81</v>
      </c>
      <c r="AV1444" s="13" t="s">
        <v>81</v>
      </c>
      <c r="AW1444" s="13" t="s">
        <v>32</v>
      </c>
      <c r="AX1444" s="13" t="s">
        <v>71</v>
      </c>
      <c r="AY1444" s="153" t="s">
        <v>133</v>
      </c>
    </row>
    <row r="1445" spans="2:65" s="12" customFormat="1" ht="11.25" x14ac:dyDescent="0.2">
      <c r="B1445" s="145"/>
      <c r="D1445" s="146" t="s">
        <v>144</v>
      </c>
      <c r="E1445" s="147" t="s">
        <v>18</v>
      </c>
      <c r="F1445" s="148" t="s">
        <v>1368</v>
      </c>
      <c r="H1445" s="147" t="s">
        <v>18</v>
      </c>
      <c r="I1445" s="149"/>
      <c r="L1445" s="145"/>
      <c r="M1445" s="150"/>
      <c r="T1445" s="151"/>
      <c r="AT1445" s="147" t="s">
        <v>144</v>
      </c>
      <c r="AU1445" s="147" t="s">
        <v>81</v>
      </c>
      <c r="AV1445" s="12" t="s">
        <v>79</v>
      </c>
      <c r="AW1445" s="12" t="s">
        <v>32</v>
      </c>
      <c r="AX1445" s="12" t="s">
        <v>71</v>
      </c>
      <c r="AY1445" s="147" t="s">
        <v>133</v>
      </c>
    </row>
    <row r="1446" spans="2:65" s="13" customFormat="1" ht="11.25" x14ac:dyDescent="0.2">
      <c r="B1446" s="152"/>
      <c r="D1446" s="146" t="s">
        <v>144</v>
      </c>
      <c r="E1446" s="153" t="s">
        <v>18</v>
      </c>
      <c r="F1446" s="154" t="s">
        <v>1375</v>
      </c>
      <c r="H1446" s="155">
        <v>1.7999999999999999E-2</v>
      </c>
      <c r="I1446" s="156"/>
      <c r="L1446" s="152"/>
      <c r="M1446" s="157"/>
      <c r="T1446" s="158"/>
      <c r="AT1446" s="153" t="s">
        <v>144</v>
      </c>
      <c r="AU1446" s="153" t="s">
        <v>81</v>
      </c>
      <c r="AV1446" s="13" t="s">
        <v>81</v>
      </c>
      <c r="AW1446" s="13" t="s">
        <v>32</v>
      </c>
      <c r="AX1446" s="13" t="s">
        <v>71</v>
      </c>
      <c r="AY1446" s="153" t="s">
        <v>133</v>
      </c>
    </row>
    <row r="1447" spans="2:65" s="12" customFormat="1" ht="11.25" x14ac:dyDescent="0.2">
      <c r="B1447" s="145"/>
      <c r="D1447" s="146" t="s">
        <v>144</v>
      </c>
      <c r="E1447" s="147" t="s">
        <v>18</v>
      </c>
      <c r="F1447" s="148" t="s">
        <v>1369</v>
      </c>
      <c r="H1447" s="147" t="s">
        <v>18</v>
      </c>
      <c r="I1447" s="149"/>
      <c r="L1447" s="145"/>
      <c r="M1447" s="150"/>
      <c r="T1447" s="151"/>
      <c r="AT1447" s="147" t="s">
        <v>144</v>
      </c>
      <c r="AU1447" s="147" t="s">
        <v>81</v>
      </c>
      <c r="AV1447" s="12" t="s">
        <v>79</v>
      </c>
      <c r="AW1447" s="12" t="s">
        <v>32</v>
      </c>
      <c r="AX1447" s="12" t="s">
        <v>71</v>
      </c>
      <c r="AY1447" s="147" t="s">
        <v>133</v>
      </c>
    </row>
    <row r="1448" spans="2:65" s="13" customFormat="1" ht="11.25" x14ac:dyDescent="0.2">
      <c r="B1448" s="152"/>
      <c r="D1448" s="146" t="s">
        <v>144</v>
      </c>
      <c r="E1448" s="153" t="s">
        <v>18</v>
      </c>
      <c r="F1448" s="154" t="s">
        <v>1376</v>
      </c>
      <c r="H1448" s="155">
        <v>1.4999999999999999E-2</v>
      </c>
      <c r="I1448" s="156"/>
      <c r="L1448" s="152"/>
      <c r="M1448" s="157"/>
      <c r="T1448" s="158"/>
      <c r="AT1448" s="153" t="s">
        <v>144</v>
      </c>
      <c r="AU1448" s="153" t="s">
        <v>81</v>
      </c>
      <c r="AV1448" s="13" t="s">
        <v>81</v>
      </c>
      <c r="AW1448" s="13" t="s">
        <v>32</v>
      </c>
      <c r="AX1448" s="13" t="s">
        <v>71</v>
      </c>
      <c r="AY1448" s="153" t="s">
        <v>133</v>
      </c>
    </row>
    <row r="1449" spans="2:65" s="12" customFormat="1" ht="11.25" x14ac:dyDescent="0.2">
      <c r="B1449" s="145"/>
      <c r="D1449" s="146" t="s">
        <v>144</v>
      </c>
      <c r="E1449" s="147" t="s">
        <v>18</v>
      </c>
      <c r="F1449" s="148" t="s">
        <v>1377</v>
      </c>
      <c r="H1449" s="147" t="s">
        <v>18</v>
      </c>
      <c r="I1449" s="149"/>
      <c r="L1449" s="145"/>
      <c r="M1449" s="150"/>
      <c r="T1449" s="151"/>
      <c r="AT1449" s="147" t="s">
        <v>144</v>
      </c>
      <c r="AU1449" s="147" t="s">
        <v>81</v>
      </c>
      <c r="AV1449" s="12" t="s">
        <v>79</v>
      </c>
      <c r="AW1449" s="12" t="s">
        <v>32</v>
      </c>
      <c r="AX1449" s="12" t="s">
        <v>71</v>
      </c>
      <c r="AY1449" s="147" t="s">
        <v>133</v>
      </c>
    </row>
    <row r="1450" spans="2:65" s="13" customFormat="1" ht="11.25" x14ac:dyDescent="0.2">
      <c r="B1450" s="152"/>
      <c r="D1450" s="146" t="s">
        <v>144</v>
      </c>
      <c r="E1450" s="153" t="s">
        <v>18</v>
      </c>
      <c r="F1450" s="154" t="s">
        <v>1378</v>
      </c>
      <c r="H1450" s="155">
        <v>0.02</v>
      </c>
      <c r="I1450" s="156"/>
      <c r="L1450" s="152"/>
      <c r="M1450" s="157"/>
      <c r="T1450" s="158"/>
      <c r="AT1450" s="153" t="s">
        <v>144</v>
      </c>
      <c r="AU1450" s="153" t="s">
        <v>81</v>
      </c>
      <c r="AV1450" s="13" t="s">
        <v>81</v>
      </c>
      <c r="AW1450" s="13" t="s">
        <v>32</v>
      </c>
      <c r="AX1450" s="13" t="s">
        <v>71</v>
      </c>
      <c r="AY1450" s="153" t="s">
        <v>133</v>
      </c>
    </row>
    <row r="1451" spans="2:65" s="12" customFormat="1" ht="11.25" x14ac:dyDescent="0.2">
      <c r="B1451" s="145"/>
      <c r="D1451" s="146" t="s">
        <v>144</v>
      </c>
      <c r="E1451" s="147" t="s">
        <v>18</v>
      </c>
      <c r="F1451" s="148" t="s">
        <v>1379</v>
      </c>
      <c r="H1451" s="147" t="s">
        <v>18</v>
      </c>
      <c r="I1451" s="149"/>
      <c r="L1451" s="145"/>
      <c r="M1451" s="150"/>
      <c r="T1451" s="151"/>
      <c r="AT1451" s="147" t="s">
        <v>144</v>
      </c>
      <c r="AU1451" s="147" t="s">
        <v>81</v>
      </c>
      <c r="AV1451" s="12" t="s">
        <v>79</v>
      </c>
      <c r="AW1451" s="12" t="s">
        <v>32</v>
      </c>
      <c r="AX1451" s="12" t="s">
        <v>71</v>
      </c>
      <c r="AY1451" s="147" t="s">
        <v>133</v>
      </c>
    </row>
    <row r="1452" spans="2:65" s="13" customFormat="1" ht="11.25" x14ac:dyDescent="0.2">
      <c r="B1452" s="152"/>
      <c r="D1452" s="146" t="s">
        <v>144</v>
      </c>
      <c r="E1452" s="153" t="s">
        <v>18</v>
      </c>
      <c r="F1452" s="154" t="s">
        <v>1378</v>
      </c>
      <c r="H1452" s="155">
        <v>0.02</v>
      </c>
      <c r="I1452" s="156"/>
      <c r="L1452" s="152"/>
      <c r="M1452" s="157"/>
      <c r="T1452" s="158"/>
      <c r="AT1452" s="153" t="s">
        <v>144</v>
      </c>
      <c r="AU1452" s="153" t="s">
        <v>81</v>
      </c>
      <c r="AV1452" s="13" t="s">
        <v>81</v>
      </c>
      <c r="AW1452" s="13" t="s">
        <v>32</v>
      </c>
      <c r="AX1452" s="13" t="s">
        <v>71</v>
      </c>
      <c r="AY1452" s="153" t="s">
        <v>133</v>
      </c>
    </row>
    <row r="1453" spans="2:65" s="12" customFormat="1" ht="11.25" x14ac:dyDescent="0.2">
      <c r="B1453" s="145"/>
      <c r="D1453" s="146" t="s">
        <v>144</v>
      </c>
      <c r="E1453" s="147" t="s">
        <v>18</v>
      </c>
      <c r="F1453" s="148" t="s">
        <v>1380</v>
      </c>
      <c r="H1453" s="147" t="s">
        <v>18</v>
      </c>
      <c r="I1453" s="149"/>
      <c r="L1453" s="145"/>
      <c r="M1453" s="150"/>
      <c r="T1453" s="151"/>
      <c r="AT1453" s="147" t="s">
        <v>144</v>
      </c>
      <c r="AU1453" s="147" t="s">
        <v>81</v>
      </c>
      <c r="AV1453" s="12" t="s">
        <v>79</v>
      </c>
      <c r="AW1453" s="12" t="s">
        <v>32</v>
      </c>
      <c r="AX1453" s="12" t="s">
        <v>71</v>
      </c>
      <c r="AY1453" s="147" t="s">
        <v>133</v>
      </c>
    </row>
    <row r="1454" spans="2:65" s="13" customFormat="1" ht="11.25" x14ac:dyDescent="0.2">
      <c r="B1454" s="152"/>
      <c r="D1454" s="146" t="s">
        <v>144</v>
      </c>
      <c r="E1454" s="153" t="s">
        <v>18</v>
      </c>
      <c r="F1454" s="154" t="s">
        <v>1381</v>
      </c>
      <c r="H1454" s="155">
        <v>2.5000000000000001E-2</v>
      </c>
      <c r="I1454" s="156"/>
      <c r="L1454" s="152"/>
      <c r="M1454" s="157"/>
      <c r="T1454" s="158"/>
      <c r="AT1454" s="153" t="s">
        <v>144</v>
      </c>
      <c r="AU1454" s="153" t="s">
        <v>81</v>
      </c>
      <c r="AV1454" s="13" t="s">
        <v>81</v>
      </c>
      <c r="AW1454" s="13" t="s">
        <v>32</v>
      </c>
      <c r="AX1454" s="13" t="s">
        <v>71</v>
      </c>
      <c r="AY1454" s="153" t="s">
        <v>133</v>
      </c>
    </row>
    <row r="1455" spans="2:65" s="14" customFormat="1" ht="11.25" x14ac:dyDescent="0.2">
      <c r="B1455" s="159"/>
      <c r="D1455" s="146" t="s">
        <v>144</v>
      </c>
      <c r="E1455" s="160" t="s">
        <v>18</v>
      </c>
      <c r="F1455" s="161" t="s">
        <v>147</v>
      </c>
      <c r="H1455" s="162">
        <v>0.11600000000000001</v>
      </c>
      <c r="I1455" s="163"/>
      <c r="L1455" s="159"/>
      <c r="M1455" s="164"/>
      <c r="T1455" s="165"/>
      <c r="AT1455" s="160" t="s">
        <v>144</v>
      </c>
      <c r="AU1455" s="160" t="s">
        <v>81</v>
      </c>
      <c r="AV1455" s="14" t="s">
        <v>140</v>
      </c>
      <c r="AW1455" s="14" t="s">
        <v>32</v>
      </c>
      <c r="AX1455" s="14" t="s">
        <v>79</v>
      </c>
      <c r="AY1455" s="160" t="s">
        <v>133</v>
      </c>
    </row>
    <row r="1456" spans="2:65" s="13" customFormat="1" ht="11.25" x14ac:dyDescent="0.2">
      <c r="B1456" s="152"/>
      <c r="D1456" s="146" t="s">
        <v>144</v>
      </c>
      <c r="F1456" s="154" t="s">
        <v>1382</v>
      </c>
      <c r="H1456" s="155">
        <v>0.122</v>
      </c>
      <c r="I1456" s="156"/>
      <c r="L1456" s="152"/>
      <c r="M1456" s="157"/>
      <c r="T1456" s="158"/>
      <c r="AT1456" s="153" t="s">
        <v>144</v>
      </c>
      <c r="AU1456" s="153" t="s">
        <v>81</v>
      </c>
      <c r="AV1456" s="13" t="s">
        <v>81</v>
      </c>
      <c r="AW1456" s="13" t="s">
        <v>4</v>
      </c>
      <c r="AX1456" s="13" t="s">
        <v>79</v>
      </c>
      <c r="AY1456" s="153" t="s">
        <v>133</v>
      </c>
    </row>
    <row r="1457" spans="2:65" s="1" customFormat="1" ht="24.2" customHeight="1" x14ac:dyDescent="0.2">
      <c r="B1457" s="33"/>
      <c r="C1457" s="128" t="s">
        <v>1383</v>
      </c>
      <c r="D1457" s="128" t="s">
        <v>135</v>
      </c>
      <c r="E1457" s="129" t="s">
        <v>1384</v>
      </c>
      <c r="F1457" s="130" t="s">
        <v>1385</v>
      </c>
      <c r="G1457" s="131" t="s">
        <v>1362</v>
      </c>
      <c r="H1457" s="132">
        <v>510.50200000000001</v>
      </c>
      <c r="I1457" s="133"/>
      <c r="J1457" s="134">
        <f>ROUND(I1457*H1457,2)</f>
        <v>0</v>
      </c>
      <c r="K1457" s="130" t="s">
        <v>139</v>
      </c>
      <c r="L1457" s="33"/>
      <c r="M1457" s="135" t="s">
        <v>18</v>
      </c>
      <c r="N1457" s="136" t="s">
        <v>42</v>
      </c>
      <c r="P1457" s="137">
        <f>O1457*H1457</f>
        <v>0</v>
      </c>
      <c r="Q1457" s="137">
        <v>6.0000000000000002E-5</v>
      </c>
      <c r="R1457" s="137">
        <f>Q1457*H1457</f>
        <v>3.063012E-2</v>
      </c>
      <c r="S1457" s="137">
        <v>0</v>
      </c>
      <c r="T1457" s="138">
        <f>S1457*H1457</f>
        <v>0</v>
      </c>
      <c r="AR1457" s="139" t="s">
        <v>285</v>
      </c>
      <c r="AT1457" s="139" t="s">
        <v>135</v>
      </c>
      <c r="AU1457" s="139" t="s">
        <v>81</v>
      </c>
      <c r="AY1457" s="18" t="s">
        <v>133</v>
      </c>
      <c r="BE1457" s="140">
        <f>IF(N1457="základní",J1457,0)</f>
        <v>0</v>
      </c>
      <c r="BF1457" s="140">
        <f>IF(N1457="snížená",J1457,0)</f>
        <v>0</v>
      </c>
      <c r="BG1457" s="140">
        <f>IF(N1457="zákl. přenesená",J1457,0)</f>
        <v>0</v>
      </c>
      <c r="BH1457" s="140">
        <f>IF(N1457="sníž. přenesená",J1457,0)</f>
        <v>0</v>
      </c>
      <c r="BI1457" s="140">
        <f>IF(N1457="nulová",J1457,0)</f>
        <v>0</v>
      </c>
      <c r="BJ1457" s="18" t="s">
        <v>79</v>
      </c>
      <c r="BK1457" s="140">
        <f>ROUND(I1457*H1457,2)</f>
        <v>0</v>
      </c>
      <c r="BL1457" s="18" t="s">
        <v>285</v>
      </c>
      <c r="BM1457" s="139" t="s">
        <v>1386</v>
      </c>
    </row>
    <row r="1458" spans="2:65" s="1" customFormat="1" ht="11.25" x14ac:dyDescent="0.2">
      <c r="B1458" s="33"/>
      <c r="D1458" s="141" t="s">
        <v>142</v>
      </c>
      <c r="F1458" s="142" t="s">
        <v>1387</v>
      </c>
      <c r="I1458" s="143"/>
      <c r="L1458" s="33"/>
      <c r="M1458" s="144"/>
      <c r="T1458" s="54"/>
      <c r="AT1458" s="18" t="s">
        <v>142</v>
      </c>
      <c r="AU1458" s="18" t="s">
        <v>81</v>
      </c>
    </row>
    <row r="1459" spans="2:65" s="12" customFormat="1" ht="11.25" x14ac:dyDescent="0.2">
      <c r="B1459" s="145"/>
      <c r="D1459" s="146" t="s">
        <v>144</v>
      </c>
      <c r="E1459" s="147" t="s">
        <v>18</v>
      </c>
      <c r="F1459" s="148" t="s">
        <v>1388</v>
      </c>
      <c r="H1459" s="147" t="s">
        <v>18</v>
      </c>
      <c r="I1459" s="149"/>
      <c r="L1459" s="145"/>
      <c r="M1459" s="150"/>
      <c r="T1459" s="151"/>
      <c r="AT1459" s="147" t="s">
        <v>144</v>
      </c>
      <c r="AU1459" s="147" t="s">
        <v>81</v>
      </c>
      <c r="AV1459" s="12" t="s">
        <v>79</v>
      </c>
      <c r="AW1459" s="12" t="s">
        <v>32</v>
      </c>
      <c r="AX1459" s="12" t="s">
        <v>71</v>
      </c>
      <c r="AY1459" s="147" t="s">
        <v>133</v>
      </c>
    </row>
    <row r="1460" spans="2:65" s="12" customFormat="1" ht="11.25" x14ac:dyDescent="0.2">
      <c r="B1460" s="145"/>
      <c r="D1460" s="146" t="s">
        <v>144</v>
      </c>
      <c r="E1460" s="147" t="s">
        <v>18</v>
      </c>
      <c r="F1460" s="148" t="s">
        <v>1389</v>
      </c>
      <c r="H1460" s="147" t="s">
        <v>18</v>
      </c>
      <c r="I1460" s="149"/>
      <c r="L1460" s="145"/>
      <c r="M1460" s="150"/>
      <c r="T1460" s="151"/>
      <c r="AT1460" s="147" t="s">
        <v>144</v>
      </c>
      <c r="AU1460" s="147" t="s">
        <v>81</v>
      </c>
      <c r="AV1460" s="12" t="s">
        <v>79</v>
      </c>
      <c r="AW1460" s="12" t="s">
        <v>32</v>
      </c>
      <c r="AX1460" s="12" t="s">
        <v>71</v>
      </c>
      <c r="AY1460" s="147" t="s">
        <v>133</v>
      </c>
    </row>
    <row r="1461" spans="2:65" s="13" customFormat="1" ht="11.25" x14ac:dyDescent="0.2">
      <c r="B1461" s="152"/>
      <c r="D1461" s="146" t="s">
        <v>144</v>
      </c>
      <c r="E1461" s="153" t="s">
        <v>18</v>
      </c>
      <c r="F1461" s="154" t="s">
        <v>1390</v>
      </c>
      <c r="H1461" s="155">
        <v>72.643000000000001</v>
      </c>
      <c r="I1461" s="156"/>
      <c r="L1461" s="152"/>
      <c r="M1461" s="157"/>
      <c r="T1461" s="158"/>
      <c r="AT1461" s="153" t="s">
        <v>144</v>
      </c>
      <c r="AU1461" s="153" t="s">
        <v>81</v>
      </c>
      <c r="AV1461" s="13" t="s">
        <v>81</v>
      </c>
      <c r="AW1461" s="13" t="s">
        <v>32</v>
      </c>
      <c r="AX1461" s="13" t="s">
        <v>71</v>
      </c>
      <c r="AY1461" s="153" t="s">
        <v>133</v>
      </c>
    </row>
    <row r="1462" spans="2:65" s="12" customFormat="1" ht="11.25" x14ac:dyDescent="0.2">
      <c r="B1462" s="145"/>
      <c r="D1462" s="146" t="s">
        <v>144</v>
      </c>
      <c r="E1462" s="147" t="s">
        <v>18</v>
      </c>
      <c r="F1462" s="148" t="s">
        <v>1391</v>
      </c>
      <c r="H1462" s="147" t="s">
        <v>18</v>
      </c>
      <c r="I1462" s="149"/>
      <c r="L1462" s="145"/>
      <c r="M1462" s="150"/>
      <c r="T1462" s="151"/>
      <c r="AT1462" s="147" t="s">
        <v>144</v>
      </c>
      <c r="AU1462" s="147" t="s">
        <v>81</v>
      </c>
      <c r="AV1462" s="12" t="s">
        <v>79</v>
      </c>
      <c r="AW1462" s="12" t="s">
        <v>32</v>
      </c>
      <c r="AX1462" s="12" t="s">
        <v>71</v>
      </c>
      <c r="AY1462" s="147" t="s">
        <v>133</v>
      </c>
    </row>
    <row r="1463" spans="2:65" s="13" customFormat="1" ht="11.25" x14ac:dyDescent="0.2">
      <c r="B1463" s="152"/>
      <c r="D1463" s="146" t="s">
        <v>144</v>
      </c>
      <c r="E1463" s="153" t="s">
        <v>18</v>
      </c>
      <c r="F1463" s="154" t="s">
        <v>1392</v>
      </c>
      <c r="H1463" s="155">
        <v>46.741999999999997</v>
      </c>
      <c r="I1463" s="156"/>
      <c r="L1463" s="152"/>
      <c r="M1463" s="157"/>
      <c r="T1463" s="158"/>
      <c r="AT1463" s="153" t="s">
        <v>144</v>
      </c>
      <c r="AU1463" s="153" t="s">
        <v>81</v>
      </c>
      <c r="AV1463" s="13" t="s">
        <v>81</v>
      </c>
      <c r="AW1463" s="13" t="s">
        <v>32</v>
      </c>
      <c r="AX1463" s="13" t="s">
        <v>71</v>
      </c>
      <c r="AY1463" s="153" t="s">
        <v>133</v>
      </c>
    </row>
    <row r="1464" spans="2:65" s="12" customFormat="1" ht="11.25" x14ac:dyDescent="0.2">
      <c r="B1464" s="145"/>
      <c r="D1464" s="146" t="s">
        <v>144</v>
      </c>
      <c r="E1464" s="147" t="s">
        <v>18</v>
      </c>
      <c r="F1464" s="148" t="s">
        <v>1393</v>
      </c>
      <c r="H1464" s="147" t="s">
        <v>18</v>
      </c>
      <c r="I1464" s="149"/>
      <c r="L1464" s="145"/>
      <c r="M1464" s="150"/>
      <c r="T1464" s="151"/>
      <c r="AT1464" s="147" t="s">
        <v>144</v>
      </c>
      <c r="AU1464" s="147" t="s">
        <v>81</v>
      </c>
      <c r="AV1464" s="12" t="s">
        <v>79</v>
      </c>
      <c r="AW1464" s="12" t="s">
        <v>32</v>
      </c>
      <c r="AX1464" s="12" t="s">
        <v>71</v>
      </c>
      <c r="AY1464" s="147" t="s">
        <v>133</v>
      </c>
    </row>
    <row r="1465" spans="2:65" s="13" customFormat="1" ht="11.25" x14ac:dyDescent="0.2">
      <c r="B1465" s="152"/>
      <c r="D1465" s="146" t="s">
        <v>144</v>
      </c>
      <c r="E1465" s="153" t="s">
        <v>18</v>
      </c>
      <c r="F1465" s="154" t="s">
        <v>1390</v>
      </c>
      <c r="H1465" s="155">
        <v>72.643000000000001</v>
      </c>
      <c r="I1465" s="156"/>
      <c r="L1465" s="152"/>
      <c r="M1465" s="157"/>
      <c r="T1465" s="158"/>
      <c r="AT1465" s="153" t="s">
        <v>144</v>
      </c>
      <c r="AU1465" s="153" t="s">
        <v>81</v>
      </c>
      <c r="AV1465" s="13" t="s">
        <v>81</v>
      </c>
      <c r="AW1465" s="13" t="s">
        <v>32</v>
      </c>
      <c r="AX1465" s="13" t="s">
        <v>71</v>
      </c>
      <c r="AY1465" s="153" t="s">
        <v>133</v>
      </c>
    </row>
    <row r="1466" spans="2:65" s="12" customFormat="1" ht="11.25" x14ac:dyDescent="0.2">
      <c r="B1466" s="145"/>
      <c r="D1466" s="146" t="s">
        <v>144</v>
      </c>
      <c r="E1466" s="147" t="s">
        <v>18</v>
      </c>
      <c r="F1466" s="148" t="s">
        <v>1394</v>
      </c>
      <c r="H1466" s="147" t="s">
        <v>18</v>
      </c>
      <c r="I1466" s="149"/>
      <c r="L1466" s="145"/>
      <c r="M1466" s="150"/>
      <c r="T1466" s="151"/>
      <c r="AT1466" s="147" t="s">
        <v>144</v>
      </c>
      <c r="AU1466" s="147" t="s">
        <v>81</v>
      </c>
      <c r="AV1466" s="12" t="s">
        <v>79</v>
      </c>
      <c r="AW1466" s="12" t="s">
        <v>32</v>
      </c>
      <c r="AX1466" s="12" t="s">
        <v>71</v>
      </c>
      <c r="AY1466" s="147" t="s">
        <v>133</v>
      </c>
    </row>
    <row r="1467" spans="2:65" s="13" customFormat="1" ht="11.25" x14ac:dyDescent="0.2">
      <c r="B1467" s="152"/>
      <c r="D1467" s="146" t="s">
        <v>144</v>
      </c>
      <c r="E1467" s="153" t="s">
        <v>18</v>
      </c>
      <c r="F1467" s="154" t="s">
        <v>1395</v>
      </c>
      <c r="H1467" s="155">
        <v>46.698999999999998</v>
      </c>
      <c r="I1467" s="156"/>
      <c r="L1467" s="152"/>
      <c r="M1467" s="157"/>
      <c r="T1467" s="158"/>
      <c r="AT1467" s="153" t="s">
        <v>144</v>
      </c>
      <c r="AU1467" s="153" t="s">
        <v>81</v>
      </c>
      <c r="AV1467" s="13" t="s">
        <v>81</v>
      </c>
      <c r="AW1467" s="13" t="s">
        <v>32</v>
      </c>
      <c r="AX1467" s="13" t="s">
        <v>71</v>
      </c>
      <c r="AY1467" s="153" t="s">
        <v>133</v>
      </c>
    </row>
    <row r="1468" spans="2:65" s="12" customFormat="1" ht="11.25" x14ac:dyDescent="0.2">
      <c r="B1468" s="145"/>
      <c r="D1468" s="146" t="s">
        <v>144</v>
      </c>
      <c r="E1468" s="147" t="s">
        <v>18</v>
      </c>
      <c r="F1468" s="148" t="s">
        <v>1396</v>
      </c>
      <c r="H1468" s="147" t="s">
        <v>18</v>
      </c>
      <c r="I1468" s="149"/>
      <c r="L1468" s="145"/>
      <c r="M1468" s="150"/>
      <c r="T1468" s="151"/>
      <c r="AT1468" s="147" t="s">
        <v>144</v>
      </c>
      <c r="AU1468" s="147" t="s">
        <v>81</v>
      </c>
      <c r="AV1468" s="12" t="s">
        <v>79</v>
      </c>
      <c r="AW1468" s="12" t="s">
        <v>32</v>
      </c>
      <c r="AX1468" s="12" t="s">
        <v>71</v>
      </c>
      <c r="AY1468" s="147" t="s">
        <v>133</v>
      </c>
    </row>
    <row r="1469" spans="2:65" s="13" customFormat="1" ht="11.25" x14ac:dyDescent="0.2">
      <c r="B1469" s="152"/>
      <c r="D1469" s="146" t="s">
        <v>144</v>
      </c>
      <c r="E1469" s="153" t="s">
        <v>18</v>
      </c>
      <c r="F1469" s="154" t="s">
        <v>1397</v>
      </c>
      <c r="H1469" s="155">
        <v>59.670999999999999</v>
      </c>
      <c r="I1469" s="156"/>
      <c r="L1469" s="152"/>
      <c r="M1469" s="157"/>
      <c r="T1469" s="158"/>
      <c r="AT1469" s="153" t="s">
        <v>144</v>
      </c>
      <c r="AU1469" s="153" t="s">
        <v>81</v>
      </c>
      <c r="AV1469" s="13" t="s">
        <v>81</v>
      </c>
      <c r="AW1469" s="13" t="s">
        <v>32</v>
      </c>
      <c r="AX1469" s="13" t="s">
        <v>71</v>
      </c>
      <c r="AY1469" s="153" t="s">
        <v>133</v>
      </c>
    </row>
    <row r="1470" spans="2:65" s="12" customFormat="1" ht="11.25" x14ac:dyDescent="0.2">
      <c r="B1470" s="145"/>
      <c r="D1470" s="146" t="s">
        <v>144</v>
      </c>
      <c r="E1470" s="147" t="s">
        <v>18</v>
      </c>
      <c r="F1470" s="148" t="s">
        <v>1398</v>
      </c>
      <c r="H1470" s="147" t="s">
        <v>18</v>
      </c>
      <c r="I1470" s="149"/>
      <c r="L1470" s="145"/>
      <c r="M1470" s="150"/>
      <c r="T1470" s="151"/>
      <c r="AT1470" s="147" t="s">
        <v>144</v>
      </c>
      <c r="AU1470" s="147" t="s">
        <v>81</v>
      </c>
      <c r="AV1470" s="12" t="s">
        <v>79</v>
      </c>
      <c r="AW1470" s="12" t="s">
        <v>32</v>
      </c>
      <c r="AX1470" s="12" t="s">
        <v>71</v>
      </c>
      <c r="AY1470" s="147" t="s">
        <v>133</v>
      </c>
    </row>
    <row r="1471" spans="2:65" s="13" customFormat="1" ht="11.25" x14ac:dyDescent="0.2">
      <c r="B1471" s="152"/>
      <c r="D1471" s="146" t="s">
        <v>144</v>
      </c>
      <c r="E1471" s="153" t="s">
        <v>18</v>
      </c>
      <c r="F1471" s="154" t="s">
        <v>1399</v>
      </c>
      <c r="H1471" s="155">
        <v>63.994999999999997</v>
      </c>
      <c r="I1471" s="156"/>
      <c r="L1471" s="152"/>
      <c r="M1471" s="157"/>
      <c r="T1471" s="158"/>
      <c r="AT1471" s="153" t="s">
        <v>144</v>
      </c>
      <c r="AU1471" s="153" t="s">
        <v>81</v>
      </c>
      <c r="AV1471" s="13" t="s">
        <v>81</v>
      </c>
      <c r="AW1471" s="13" t="s">
        <v>32</v>
      </c>
      <c r="AX1471" s="13" t="s">
        <v>71</v>
      </c>
      <c r="AY1471" s="153" t="s">
        <v>133</v>
      </c>
    </row>
    <row r="1472" spans="2:65" s="12" customFormat="1" ht="11.25" x14ac:dyDescent="0.2">
      <c r="B1472" s="145"/>
      <c r="D1472" s="146" t="s">
        <v>144</v>
      </c>
      <c r="E1472" s="147" t="s">
        <v>18</v>
      </c>
      <c r="F1472" s="148" t="s">
        <v>1400</v>
      </c>
      <c r="H1472" s="147" t="s">
        <v>18</v>
      </c>
      <c r="I1472" s="149"/>
      <c r="L1472" s="145"/>
      <c r="M1472" s="150"/>
      <c r="T1472" s="151"/>
      <c r="AT1472" s="147" t="s">
        <v>144</v>
      </c>
      <c r="AU1472" s="147" t="s">
        <v>81</v>
      </c>
      <c r="AV1472" s="12" t="s">
        <v>79</v>
      </c>
      <c r="AW1472" s="12" t="s">
        <v>32</v>
      </c>
      <c r="AX1472" s="12" t="s">
        <v>71</v>
      </c>
      <c r="AY1472" s="147" t="s">
        <v>133</v>
      </c>
    </row>
    <row r="1473" spans="2:65" s="13" customFormat="1" ht="11.25" x14ac:dyDescent="0.2">
      <c r="B1473" s="152"/>
      <c r="D1473" s="146" t="s">
        <v>144</v>
      </c>
      <c r="E1473" s="153" t="s">
        <v>18</v>
      </c>
      <c r="F1473" s="154" t="s">
        <v>1401</v>
      </c>
      <c r="H1473" s="155">
        <v>82.32</v>
      </c>
      <c r="I1473" s="156"/>
      <c r="L1473" s="152"/>
      <c r="M1473" s="157"/>
      <c r="T1473" s="158"/>
      <c r="AT1473" s="153" t="s">
        <v>144</v>
      </c>
      <c r="AU1473" s="153" t="s">
        <v>81</v>
      </c>
      <c r="AV1473" s="13" t="s">
        <v>81</v>
      </c>
      <c r="AW1473" s="13" t="s">
        <v>32</v>
      </c>
      <c r="AX1473" s="13" t="s">
        <v>71</v>
      </c>
      <c r="AY1473" s="153" t="s">
        <v>133</v>
      </c>
    </row>
    <row r="1474" spans="2:65" s="12" customFormat="1" ht="11.25" x14ac:dyDescent="0.2">
      <c r="B1474" s="145"/>
      <c r="D1474" s="146" t="s">
        <v>144</v>
      </c>
      <c r="E1474" s="147" t="s">
        <v>18</v>
      </c>
      <c r="F1474" s="148" t="s">
        <v>1377</v>
      </c>
      <c r="H1474" s="147" t="s">
        <v>18</v>
      </c>
      <c r="I1474" s="149"/>
      <c r="L1474" s="145"/>
      <c r="M1474" s="150"/>
      <c r="T1474" s="151"/>
      <c r="AT1474" s="147" t="s">
        <v>144</v>
      </c>
      <c r="AU1474" s="147" t="s">
        <v>81</v>
      </c>
      <c r="AV1474" s="12" t="s">
        <v>79</v>
      </c>
      <c r="AW1474" s="12" t="s">
        <v>32</v>
      </c>
      <c r="AX1474" s="12" t="s">
        <v>71</v>
      </c>
      <c r="AY1474" s="147" t="s">
        <v>133</v>
      </c>
    </row>
    <row r="1475" spans="2:65" s="13" customFormat="1" ht="11.25" x14ac:dyDescent="0.2">
      <c r="B1475" s="152"/>
      <c r="D1475" s="146" t="s">
        <v>144</v>
      </c>
      <c r="E1475" s="153" t="s">
        <v>18</v>
      </c>
      <c r="F1475" s="154" t="s">
        <v>1402</v>
      </c>
      <c r="H1475" s="155">
        <v>20.347000000000001</v>
      </c>
      <c r="I1475" s="156"/>
      <c r="L1475" s="152"/>
      <c r="M1475" s="157"/>
      <c r="T1475" s="158"/>
      <c r="AT1475" s="153" t="s">
        <v>144</v>
      </c>
      <c r="AU1475" s="153" t="s">
        <v>81</v>
      </c>
      <c r="AV1475" s="13" t="s">
        <v>81</v>
      </c>
      <c r="AW1475" s="13" t="s">
        <v>32</v>
      </c>
      <c r="AX1475" s="13" t="s">
        <v>71</v>
      </c>
      <c r="AY1475" s="153" t="s">
        <v>133</v>
      </c>
    </row>
    <row r="1476" spans="2:65" s="12" customFormat="1" ht="11.25" x14ac:dyDescent="0.2">
      <c r="B1476" s="145"/>
      <c r="D1476" s="146" t="s">
        <v>144</v>
      </c>
      <c r="E1476" s="147" t="s">
        <v>18</v>
      </c>
      <c r="F1476" s="148" t="s">
        <v>1379</v>
      </c>
      <c r="H1476" s="147" t="s">
        <v>18</v>
      </c>
      <c r="I1476" s="149"/>
      <c r="L1476" s="145"/>
      <c r="M1476" s="150"/>
      <c r="T1476" s="151"/>
      <c r="AT1476" s="147" t="s">
        <v>144</v>
      </c>
      <c r="AU1476" s="147" t="s">
        <v>81</v>
      </c>
      <c r="AV1476" s="12" t="s">
        <v>79</v>
      </c>
      <c r="AW1476" s="12" t="s">
        <v>32</v>
      </c>
      <c r="AX1476" s="12" t="s">
        <v>71</v>
      </c>
      <c r="AY1476" s="147" t="s">
        <v>133</v>
      </c>
    </row>
    <row r="1477" spans="2:65" s="13" customFormat="1" ht="11.25" x14ac:dyDescent="0.2">
      <c r="B1477" s="152"/>
      <c r="D1477" s="146" t="s">
        <v>144</v>
      </c>
      <c r="E1477" s="153" t="s">
        <v>18</v>
      </c>
      <c r="F1477" s="154" t="s">
        <v>1402</v>
      </c>
      <c r="H1477" s="155">
        <v>20.347000000000001</v>
      </c>
      <c r="I1477" s="156"/>
      <c r="L1477" s="152"/>
      <c r="M1477" s="157"/>
      <c r="T1477" s="158"/>
      <c r="AT1477" s="153" t="s">
        <v>144</v>
      </c>
      <c r="AU1477" s="153" t="s">
        <v>81</v>
      </c>
      <c r="AV1477" s="13" t="s">
        <v>81</v>
      </c>
      <c r="AW1477" s="13" t="s">
        <v>32</v>
      </c>
      <c r="AX1477" s="13" t="s">
        <v>71</v>
      </c>
      <c r="AY1477" s="153" t="s">
        <v>133</v>
      </c>
    </row>
    <row r="1478" spans="2:65" s="12" customFormat="1" ht="11.25" x14ac:dyDescent="0.2">
      <c r="B1478" s="145"/>
      <c r="D1478" s="146" t="s">
        <v>144</v>
      </c>
      <c r="E1478" s="147" t="s">
        <v>18</v>
      </c>
      <c r="F1478" s="148" t="s">
        <v>1380</v>
      </c>
      <c r="H1478" s="147" t="s">
        <v>18</v>
      </c>
      <c r="I1478" s="149"/>
      <c r="L1478" s="145"/>
      <c r="M1478" s="150"/>
      <c r="T1478" s="151"/>
      <c r="AT1478" s="147" t="s">
        <v>144</v>
      </c>
      <c r="AU1478" s="147" t="s">
        <v>81</v>
      </c>
      <c r="AV1478" s="12" t="s">
        <v>79</v>
      </c>
      <c r="AW1478" s="12" t="s">
        <v>32</v>
      </c>
      <c r="AX1478" s="12" t="s">
        <v>71</v>
      </c>
      <c r="AY1478" s="147" t="s">
        <v>133</v>
      </c>
    </row>
    <row r="1479" spans="2:65" s="13" customFormat="1" ht="11.25" x14ac:dyDescent="0.2">
      <c r="B1479" s="152"/>
      <c r="D1479" s="146" t="s">
        <v>144</v>
      </c>
      <c r="E1479" s="153" t="s">
        <v>18</v>
      </c>
      <c r="F1479" s="154" t="s">
        <v>1403</v>
      </c>
      <c r="H1479" s="155">
        <v>25.094999999999999</v>
      </c>
      <c r="I1479" s="156"/>
      <c r="L1479" s="152"/>
      <c r="M1479" s="157"/>
      <c r="T1479" s="158"/>
      <c r="AT1479" s="153" t="s">
        <v>144</v>
      </c>
      <c r="AU1479" s="153" t="s">
        <v>81</v>
      </c>
      <c r="AV1479" s="13" t="s">
        <v>81</v>
      </c>
      <c r="AW1479" s="13" t="s">
        <v>32</v>
      </c>
      <c r="AX1479" s="13" t="s">
        <v>71</v>
      </c>
      <c r="AY1479" s="153" t="s">
        <v>133</v>
      </c>
    </row>
    <row r="1480" spans="2:65" s="14" customFormat="1" ht="11.25" x14ac:dyDescent="0.2">
      <c r="B1480" s="159"/>
      <c r="D1480" s="146" t="s">
        <v>144</v>
      </c>
      <c r="E1480" s="160" t="s">
        <v>18</v>
      </c>
      <c r="F1480" s="161" t="s">
        <v>147</v>
      </c>
      <c r="H1480" s="162">
        <v>510.50200000000001</v>
      </c>
      <c r="I1480" s="163"/>
      <c r="L1480" s="159"/>
      <c r="M1480" s="164"/>
      <c r="T1480" s="165"/>
      <c r="AT1480" s="160" t="s">
        <v>144</v>
      </c>
      <c r="AU1480" s="160" t="s">
        <v>81</v>
      </c>
      <c r="AV1480" s="14" t="s">
        <v>140</v>
      </c>
      <c r="AW1480" s="14" t="s">
        <v>32</v>
      </c>
      <c r="AX1480" s="14" t="s">
        <v>79</v>
      </c>
      <c r="AY1480" s="160" t="s">
        <v>133</v>
      </c>
    </row>
    <row r="1481" spans="2:65" s="1" customFormat="1" ht="24.2" customHeight="1" x14ac:dyDescent="0.2">
      <c r="B1481" s="33"/>
      <c r="C1481" s="173" t="s">
        <v>1404</v>
      </c>
      <c r="D1481" s="173" t="s">
        <v>265</v>
      </c>
      <c r="E1481" s="174" t="s">
        <v>1405</v>
      </c>
      <c r="F1481" s="175" t="s">
        <v>1406</v>
      </c>
      <c r="G1481" s="176" t="s">
        <v>588</v>
      </c>
      <c r="H1481" s="177">
        <v>0.38200000000000001</v>
      </c>
      <c r="I1481" s="178"/>
      <c r="J1481" s="179">
        <f>ROUND(I1481*H1481,2)</f>
        <v>0</v>
      </c>
      <c r="K1481" s="175" t="s">
        <v>139</v>
      </c>
      <c r="L1481" s="180"/>
      <c r="M1481" s="181" t="s">
        <v>18</v>
      </c>
      <c r="N1481" s="182" t="s">
        <v>42</v>
      </c>
      <c r="P1481" s="137">
        <f>O1481*H1481</f>
        <v>0</v>
      </c>
      <c r="Q1481" s="137">
        <v>1</v>
      </c>
      <c r="R1481" s="137">
        <f>Q1481*H1481</f>
        <v>0.38200000000000001</v>
      </c>
      <c r="S1481" s="137">
        <v>0</v>
      </c>
      <c r="T1481" s="138">
        <f>S1481*H1481</f>
        <v>0</v>
      </c>
      <c r="AR1481" s="139" t="s">
        <v>446</v>
      </c>
      <c r="AT1481" s="139" t="s">
        <v>265</v>
      </c>
      <c r="AU1481" s="139" t="s">
        <v>81</v>
      </c>
      <c r="AY1481" s="18" t="s">
        <v>133</v>
      </c>
      <c r="BE1481" s="140">
        <f>IF(N1481="základní",J1481,0)</f>
        <v>0</v>
      </c>
      <c r="BF1481" s="140">
        <f>IF(N1481="snížená",J1481,0)</f>
        <v>0</v>
      </c>
      <c r="BG1481" s="140">
        <f>IF(N1481="zákl. přenesená",J1481,0)</f>
        <v>0</v>
      </c>
      <c r="BH1481" s="140">
        <f>IF(N1481="sníž. přenesená",J1481,0)</f>
        <v>0</v>
      </c>
      <c r="BI1481" s="140">
        <f>IF(N1481="nulová",J1481,0)</f>
        <v>0</v>
      </c>
      <c r="BJ1481" s="18" t="s">
        <v>79</v>
      </c>
      <c r="BK1481" s="140">
        <f>ROUND(I1481*H1481,2)</f>
        <v>0</v>
      </c>
      <c r="BL1481" s="18" t="s">
        <v>285</v>
      </c>
      <c r="BM1481" s="139" t="s">
        <v>1407</v>
      </c>
    </row>
    <row r="1482" spans="2:65" s="12" customFormat="1" ht="11.25" x14ac:dyDescent="0.2">
      <c r="B1482" s="145"/>
      <c r="D1482" s="146" t="s">
        <v>144</v>
      </c>
      <c r="E1482" s="147" t="s">
        <v>18</v>
      </c>
      <c r="F1482" s="148" t="s">
        <v>1388</v>
      </c>
      <c r="H1482" s="147" t="s">
        <v>18</v>
      </c>
      <c r="I1482" s="149"/>
      <c r="L1482" s="145"/>
      <c r="M1482" s="150"/>
      <c r="T1482" s="151"/>
      <c r="AT1482" s="147" t="s">
        <v>144</v>
      </c>
      <c r="AU1482" s="147" t="s">
        <v>81</v>
      </c>
      <c r="AV1482" s="12" t="s">
        <v>79</v>
      </c>
      <c r="AW1482" s="12" t="s">
        <v>32</v>
      </c>
      <c r="AX1482" s="12" t="s">
        <v>71</v>
      </c>
      <c r="AY1482" s="147" t="s">
        <v>133</v>
      </c>
    </row>
    <row r="1483" spans="2:65" s="12" customFormat="1" ht="11.25" x14ac:dyDescent="0.2">
      <c r="B1483" s="145"/>
      <c r="D1483" s="146" t="s">
        <v>144</v>
      </c>
      <c r="E1483" s="147" t="s">
        <v>18</v>
      </c>
      <c r="F1483" s="148" t="s">
        <v>1389</v>
      </c>
      <c r="H1483" s="147" t="s">
        <v>18</v>
      </c>
      <c r="I1483" s="149"/>
      <c r="L1483" s="145"/>
      <c r="M1483" s="150"/>
      <c r="T1483" s="151"/>
      <c r="AT1483" s="147" t="s">
        <v>144</v>
      </c>
      <c r="AU1483" s="147" t="s">
        <v>81</v>
      </c>
      <c r="AV1483" s="12" t="s">
        <v>79</v>
      </c>
      <c r="AW1483" s="12" t="s">
        <v>32</v>
      </c>
      <c r="AX1483" s="12" t="s">
        <v>71</v>
      </c>
      <c r="AY1483" s="147" t="s">
        <v>133</v>
      </c>
    </row>
    <row r="1484" spans="2:65" s="13" customFormat="1" ht="11.25" x14ac:dyDescent="0.2">
      <c r="B1484" s="152"/>
      <c r="D1484" s="146" t="s">
        <v>144</v>
      </c>
      <c r="E1484" s="153" t="s">
        <v>18</v>
      </c>
      <c r="F1484" s="154" t="s">
        <v>1408</v>
      </c>
      <c r="H1484" s="155">
        <v>7.2999999999999995E-2</v>
      </c>
      <c r="I1484" s="156"/>
      <c r="L1484" s="152"/>
      <c r="M1484" s="157"/>
      <c r="T1484" s="158"/>
      <c r="AT1484" s="153" t="s">
        <v>144</v>
      </c>
      <c r="AU1484" s="153" t="s">
        <v>81</v>
      </c>
      <c r="AV1484" s="13" t="s">
        <v>81</v>
      </c>
      <c r="AW1484" s="13" t="s">
        <v>32</v>
      </c>
      <c r="AX1484" s="13" t="s">
        <v>71</v>
      </c>
      <c r="AY1484" s="153" t="s">
        <v>133</v>
      </c>
    </row>
    <row r="1485" spans="2:65" s="12" customFormat="1" ht="11.25" x14ac:dyDescent="0.2">
      <c r="B1485" s="145"/>
      <c r="D1485" s="146" t="s">
        <v>144</v>
      </c>
      <c r="E1485" s="147" t="s">
        <v>18</v>
      </c>
      <c r="F1485" s="148" t="s">
        <v>1391</v>
      </c>
      <c r="H1485" s="147" t="s">
        <v>18</v>
      </c>
      <c r="I1485" s="149"/>
      <c r="L1485" s="145"/>
      <c r="M1485" s="150"/>
      <c r="T1485" s="151"/>
      <c r="AT1485" s="147" t="s">
        <v>144</v>
      </c>
      <c r="AU1485" s="147" t="s">
        <v>81</v>
      </c>
      <c r="AV1485" s="12" t="s">
        <v>79</v>
      </c>
      <c r="AW1485" s="12" t="s">
        <v>32</v>
      </c>
      <c r="AX1485" s="12" t="s">
        <v>71</v>
      </c>
      <c r="AY1485" s="147" t="s">
        <v>133</v>
      </c>
    </row>
    <row r="1486" spans="2:65" s="13" customFormat="1" ht="11.25" x14ac:dyDescent="0.2">
      <c r="B1486" s="152"/>
      <c r="D1486" s="146" t="s">
        <v>144</v>
      </c>
      <c r="E1486" s="153" t="s">
        <v>18</v>
      </c>
      <c r="F1486" s="154" t="s">
        <v>1409</v>
      </c>
      <c r="H1486" s="155">
        <v>4.7E-2</v>
      </c>
      <c r="I1486" s="156"/>
      <c r="L1486" s="152"/>
      <c r="M1486" s="157"/>
      <c r="T1486" s="158"/>
      <c r="AT1486" s="153" t="s">
        <v>144</v>
      </c>
      <c r="AU1486" s="153" t="s">
        <v>81</v>
      </c>
      <c r="AV1486" s="13" t="s">
        <v>81</v>
      </c>
      <c r="AW1486" s="13" t="s">
        <v>32</v>
      </c>
      <c r="AX1486" s="13" t="s">
        <v>71</v>
      </c>
      <c r="AY1486" s="153" t="s">
        <v>133</v>
      </c>
    </row>
    <row r="1487" spans="2:65" s="12" customFormat="1" ht="11.25" x14ac:dyDescent="0.2">
      <c r="B1487" s="145"/>
      <c r="D1487" s="146" t="s">
        <v>144</v>
      </c>
      <c r="E1487" s="147" t="s">
        <v>18</v>
      </c>
      <c r="F1487" s="148" t="s">
        <v>1393</v>
      </c>
      <c r="H1487" s="147" t="s">
        <v>18</v>
      </c>
      <c r="I1487" s="149"/>
      <c r="L1487" s="145"/>
      <c r="M1487" s="150"/>
      <c r="T1487" s="151"/>
      <c r="AT1487" s="147" t="s">
        <v>144</v>
      </c>
      <c r="AU1487" s="147" t="s">
        <v>81</v>
      </c>
      <c r="AV1487" s="12" t="s">
        <v>79</v>
      </c>
      <c r="AW1487" s="12" t="s">
        <v>32</v>
      </c>
      <c r="AX1487" s="12" t="s">
        <v>71</v>
      </c>
      <c r="AY1487" s="147" t="s">
        <v>133</v>
      </c>
    </row>
    <row r="1488" spans="2:65" s="13" customFormat="1" ht="11.25" x14ac:dyDescent="0.2">
      <c r="B1488" s="152"/>
      <c r="D1488" s="146" t="s">
        <v>144</v>
      </c>
      <c r="E1488" s="153" t="s">
        <v>18</v>
      </c>
      <c r="F1488" s="154" t="s">
        <v>1408</v>
      </c>
      <c r="H1488" s="155">
        <v>7.2999999999999995E-2</v>
      </c>
      <c r="I1488" s="156"/>
      <c r="L1488" s="152"/>
      <c r="M1488" s="157"/>
      <c r="T1488" s="158"/>
      <c r="AT1488" s="153" t="s">
        <v>144</v>
      </c>
      <c r="AU1488" s="153" t="s">
        <v>81</v>
      </c>
      <c r="AV1488" s="13" t="s">
        <v>81</v>
      </c>
      <c r="AW1488" s="13" t="s">
        <v>32</v>
      </c>
      <c r="AX1488" s="13" t="s">
        <v>71</v>
      </c>
      <c r="AY1488" s="153" t="s">
        <v>133</v>
      </c>
    </row>
    <row r="1489" spans="2:65" s="12" customFormat="1" ht="11.25" x14ac:dyDescent="0.2">
      <c r="B1489" s="145"/>
      <c r="D1489" s="146" t="s">
        <v>144</v>
      </c>
      <c r="E1489" s="147" t="s">
        <v>18</v>
      </c>
      <c r="F1489" s="148" t="s">
        <v>1394</v>
      </c>
      <c r="H1489" s="147" t="s">
        <v>18</v>
      </c>
      <c r="I1489" s="149"/>
      <c r="L1489" s="145"/>
      <c r="M1489" s="150"/>
      <c r="T1489" s="151"/>
      <c r="AT1489" s="147" t="s">
        <v>144</v>
      </c>
      <c r="AU1489" s="147" t="s">
        <v>81</v>
      </c>
      <c r="AV1489" s="12" t="s">
        <v>79</v>
      </c>
      <c r="AW1489" s="12" t="s">
        <v>32</v>
      </c>
      <c r="AX1489" s="12" t="s">
        <v>71</v>
      </c>
      <c r="AY1489" s="147" t="s">
        <v>133</v>
      </c>
    </row>
    <row r="1490" spans="2:65" s="13" customFormat="1" ht="11.25" x14ac:dyDescent="0.2">
      <c r="B1490" s="152"/>
      <c r="D1490" s="146" t="s">
        <v>144</v>
      </c>
      <c r="E1490" s="153" t="s">
        <v>18</v>
      </c>
      <c r="F1490" s="154" t="s">
        <v>1410</v>
      </c>
      <c r="H1490" s="155">
        <v>4.7E-2</v>
      </c>
      <c r="I1490" s="156"/>
      <c r="L1490" s="152"/>
      <c r="M1490" s="157"/>
      <c r="T1490" s="158"/>
      <c r="AT1490" s="153" t="s">
        <v>144</v>
      </c>
      <c r="AU1490" s="153" t="s">
        <v>81</v>
      </c>
      <c r="AV1490" s="13" t="s">
        <v>81</v>
      </c>
      <c r="AW1490" s="13" t="s">
        <v>32</v>
      </c>
      <c r="AX1490" s="13" t="s">
        <v>71</v>
      </c>
      <c r="AY1490" s="153" t="s">
        <v>133</v>
      </c>
    </row>
    <row r="1491" spans="2:65" s="12" customFormat="1" ht="11.25" x14ac:dyDescent="0.2">
      <c r="B1491" s="145"/>
      <c r="D1491" s="146" t="s">
        <v>144</v>
      </c>
      <c r="E1491" s="147" t="s">
        <v>18</v>
      </c>
      <c r="F1491" s="148" t="s">
        <v>1396</v>
      </c>
      <c r="H1491" s="147" t="s">
        <v>18</v>
      </c>
      <c r="I1491" s="149"/>
      <c r="L1491" s="145"/>
      <c r="M1491" s="150"/>
      <c r="T1491" s="151"/>
      <c r="AT1491" s="147" t="s">
        <v>144</v>
      </c>
      <c r="AU1491" s="147" t="s">
        <v>81</v>
      </c>
      <c r="AV1491" s="12" t="s">
        <v>79</v>
      </c>
      <c r="AW1491" s="12" t="s">
        <v>32</v>
      </c>
      <c r="AX1491" s="12" t="s">
        <v>71</v>
      </c>
      <c r="AY1491" s="147" t="s">
        <v>133</v>
      </c>
    </row>
    <row r="1492" spans="2:65" s="13" customFormat="1" ht="11.25" x14ac:dyDescent="0.2">
      <c r="B1492" s="152"/>
      <c r="D1492" s="146" t="s">
        <v>144</v>
      </c>
      <c r="E1492" s="153" t="s">
        <v>18</v>
      </c>
      <c r="F1492" s="154" t="s">
        <v>1411</v>
      </c>
      <c r="H1492" s="155">
        <v>0.06</v>
      </c>
      <c r="I1492" s="156"/>
      <c r="L1492" s="152"/>
      <c r="M1492" s="157"/>
      <c r="T1492" s="158"/>
      <c r="AT1492" s="153" t="s">
        <v>144</v>
      </c>
      <c r="AU1492" s="153" t="s">
        <v>81</v>
      </c>
      <c r="AV1492" s="13" t="s">
        <v>81</v>
      </c>
      <c r="AW1492" s="13" t="s">
        <v>32</v>
      </c>
      <c r="AX1492" s="13" t="s">
        <v>71</v>
      </c>
      <c r="AY1492" s="153" t="s">
        <v>133</v>
      </c>
    </row>
    <row r="1493" spans="2:65" s="12" customFormat="1" ht="11.25" x14ac:dyDescent="0.2">
      <c r="B1493" s="145"/>
      <c r="D1493" s="146" t="s">
        <v>144</v>
      </c>
      <c r="E1493" s="147" t="s">
        <v>18</v>
      </c>
      <c r="F1493" s="148" t="s">
        <v>1398</v>
      </c>
      <c r="H1493" s="147" t="s">
        <v>18</v>
      </c>
      <c r="I1493" s="149"/>
      <c r="L1493" s="145"/>
      <c r="M1493" s="150"/>
      <c r="T1493" s="151"/>
      <c r="AT1493" s="147" t="s">
        <v>144</v>
      </c>
      <c r="AU1493" s="147" t="s">
        <v>81</v>
      </c>
      <c r="AV1493" s="12" t="s">
        <v>79</v>
      </c>
      <c r="AW1493" s="12" t="s">
        <v>32</v>
      </c>
      <c r="AX1493" s="12" t="s">
        <v>71</v>
      </c>
      <c r="AY1493" s="147" t="s">
        <v>133</v>
      </c>
    </row>
    <row r="1494" spans="2:65" s="13" customFormat="1" ht="11.25" x14ac:dyDescent="0.2">
      <c r="B1494" s="152"/>
      <c r="D1494" s="146" t="s">
        <v>144</v>
      </c>
      <c r="E1494" s="153" t="s">
        <v>18</v>
      </c>
      <c r="F1494" s="154" t="s">
        <v>1412</v>
      </c>
      <c r="H1494" s="155">
        <v>6.4000000000000001E-2</v>
      </c>
      <c r="I1494" s="156"/>
      <c r="L1494" s="152"/>
      <c r="M1494" s="157"/>
      <c r="T1494" s="158"/>
      <c r="AT1494" s="153" t="s">
        <v>144</v>
      </c>
      <c r="AU1494" s="153" t="s">
        <v>81</v>
      </c>
      <c r="AV1494" s="13" t="s">
        <v>81</v>
      </c>
      <c r="AW1494" s="13" t="s">
        <v>32</v>
      </c>
      <c r="AX1494" s="13" t="s">
        <v>71</v>
      </c>
      <c r="AY1494" s="153" t="s">
        <v>133</v>
      </c>
    </row>
    <row r="1495" spans="2:65" s="14" customFormat="1" ht="11.25" x14ac:dyDescent="0.2">
      <c r="B1495" s="159"/>
      <c r="D1495" s="146" t="s">
        <v>144</v>
      </c>
      <c r="E1495" s="160" t="s">
        <v>18</v>
      </c>
      <c r="F1495" s="161" t="s">
        <v>147</v>
      </c>
      <c r="H1495" s="162">
        <v>0.36399999999999999</v>
      </c>
      <c r="I1495" s="163"/>
      <c r="L1495" s="159"/>
      <c r="M1495" s="164"/>
      <c r="T1495" s="165"/>
      <c r="AT1495" s="160" t="s">
        <v>144</v>
      </c>
      <c r="AU1495" s="160" t="s">
        <v>81</v>
      </c>
      <c r="AV1495" s="14" t="s">
        <v>140</v>
      </c>
      <c r="AW1495" s="14" t="s">
        <v>32</v>
      </c>
      <c r="AX1495" s="14" t="s">
        <v>79</v>
      </c>
      <c r="AY1495" s="160" t="s">
        <v>133</v>
      </c>
    </row>
    <row r="1496" spans="2:65" s="13" customFormat="1" ht="11.25" x14ac:dyDescent="0.2">
      <c r="B1496" s="152"/>
      <c r="D1496" s="146" t="s">
        <v>144</v>
      </c>
      <c r="F1496" s="154" t="s">
        <v>1413</v>
      </c>
      <c r="H1496" s="155">
        <v>0.38200000000000001</v>
      </c>
      <c r="I1496" s="156"/>
      <c r="L1496" s="152"/>
      <c r="M1496" s="157"/>
      <c r="T1496" s="158"/>
      <c r="AT1496" s="153" t="s">
        <v>144</v>
      </c>
      <c r="AU1496" s="153" t="s">
        <v>81</v>
      </c>
      <c r="AV1496" s="13" t="s">
        <v>81</v>
      </c>
      <c r="AW1496" s="13" t="s">
        <v>4</v>
      </c>
      <c r="AX1496" s="13" t="s">
        <v>79</v>
      </c>
      <c r="AY1496" s="153" t="s">
        <v>133</v>
      </c>
    </row>
    <row r="1497" spans="2:65" s="1" customFormat="1" ht="24.2" customHeight="1" x14ac:dyDescent="0.2">
      <c r="B1497" s="33"/>
      <c r="C1497" s="173" t="s">
        <v>1414</v>
      </c>
      <c r="D1497" s="173" t="s">
        <v>265</v>
      </c>
      <c r="E1497" s="174" t="s">
        <v>1415</v>
      </c>
      <c r="F1497" s="175" t="s">
        <v>1416</v>
      </c>
      <c r="G1497" s="176" t="s">
        <v>588</v>
      </c>
      <c r="H1497" s="177">
        <v>8.5999999999999993E-2</v>
      </c>
      <c r="I1497" s="178"/>
      <c r="J1497" s="179">
        <f>ROUND(I1497*H1497,2)</f>
        <v>0</v>
      </c>
      <c r="K1497" s="175" t="s">
        <v>139</v>
      </c>
      <c r="L1497" s="180"/>
      <c r="M1497" s="181" t="s">
        <v>18</v>
      </c>
      <c r="N1497" s="182" t="s">
        <v>42</v>
      </c>
      <c r="P1497" s="137">
        <f>O1497*H1497</f>
        <v>0</v>
      </c>
      <c r="Q1497" s="137">
        <v>1</v>
      </c>
      <c r="R1497" s="137">
        <f>Q1497*H1497</f>
        <v>8.5999999999999993E-2</v>
      </c>
      <c r="S1497" s="137">
        <v>0</v>
      </c>
      <c r="T1497" s="138">
        <f>S1497*H1497</f>
        <v>0</v>
      </c>
      <c r="AR1497" s="139" t="s">
        <v>446</v>
      </c>
      <c r="AT1497" s="139" t="s">
        <v>265</v>
      </c>
      <c r="AU1497" s="139" t="s">
        <v>81</v>
      </c>
      <c r="AY1497" s="18" t="s">
        <v>133</v>
      </c>
      <c r="BE1497" s="140">
        <f>IF(N1497="základní",J1497,0)</f>
        <v>0</v>
      </c>
      <c r="BF1497" s="140">
        <f>IF(N1497="snížená",J1497,0)</f>
        <v>0</v>
      </c>
      <c r="BG1497" s="140">
        <f>IF(N1497="zákl. přenesená",J1497,0)</f>
        <v>0</v>
      </c>
      <c r="BH1497" s="140">
        <f>IF(N1497="sníž. přenesená",J1497,0)</f>
        <v>0</v>
      </c>
      <c r="BI1497" s="140">
        <f>IF(N1497="nulová",J1497,0)</f>
        <v>0</v>
      </c>
      <c r="BJ1497" s="18" t="s">
        <v>79</v>
      </c>
      <c r="BK1497" s="140">
        <f>ROUND(I1497*H1497,2)</f>
        <v>0</v>
      </c>
      <c r="BL1497" s="18" t="s">
        <v>285</v>
      </c>
      <c r="BM1497" s="139" t="s">
        <v>1417</v>
      </c>
    </row>
    <row r="1498" spans="2:65" s="12" customFormat="1" ht="11.25" x14ac:dyDescent="0.2">
      <c r="B1498" s="145"/>
      <c r="D1498" s="146" t="s">
        <v>144</v>
      </c>
      <c r="E1498" s="147" t="s">
        <v>18</v>
      </c>
      <c r="F1498" s="148" t="s">
        <v>1400</v>
      </c>
      <c r="H1498" s="147" t="s">
        <v>18</v>
      </c>
      <c r="I1498" s="149"/>
      <c r="L1498" s="145"/>
      <c r="M1498" s="150"/>
      <c r="T1498" s="151"/>
      <c r="AT1498" s="147" t="s">
        <v>144</v>
      </c>
      <c r="AU1498" s="147" t="s">
        <v>81</v>
      </c>
      <c r="AV1498" s="12" t="s">
        <v>79</v>
      </c>
      <c r="AW1498" s="12" t="s">
        <v>32</v>
      </c>
      <c r="AX1498" s="12" t="s">
        <v>71</v>
      </c>
      <c r="AY1498" s="147" t="s">
        <v>133</v>
      </c>
    </row>
    <row r="1499" spans="2:65" s="13" customFormat="1" ht="11.25" x14ac:dyDescent="0.2">
      <c r="B1499" s="152"/>
      <c r="D1499" s="146" t="s">
        <v>144</v>
      </c>
      <c r="E1499" s="153" t="s">
        <v>18</v>
      </c>
      <c r="F1499" s="154" t="s">
        <v>1418</v>
      </c>
      <c r="H1499" s="155">
        <v>8.2000000000000003E-2</v>
      </c>
      <c r="I1499" s="156"/>
      <c r="L1499" s="152"/>
      <c r="M1499" s="157"/>
      <c r="T1499" s="158"/>
      <c r="AT1499" s="153" t="s">
        <v>144</v>
      </c>
      <c r="AU1499" s="153" t="s">
        <v>81</v>
      </c>
      <c r="AV1499" s="13" t="s">
        <v>81</v>
      </c>
      <c r="AW1499" s="13" t="s">
        <v>32</v>
      </c>
      <c r="AX1499" s="13" t="s">
        <v>71</v>
      </c>
      <c r="AY1499" s="153" t="s">
        <v>133</v>
      </c>
    </row>
    <row r="1500" spans="2:65" s="14" customFormat="1" ht="11.25" x14ac:dyDescent="0.2">
      <c r="B1500" s="159"/>
      <c r="D1500" s="146" t="s">
        <v>144</v>
      </c>
      <c r="E1500" s="160" t="s">
        <v>18</v>
      </c>
      <c r="F1500" s="161" t="s">
        <v>147</v>
      </c>
      <c r="H1500" s="162">
        <v>8.2000000000000003E-2</v>
      </c>
      <c r="I1500" s="163"/>
      <c r="L1500" s="159"/>
      <c r="M1500" s="164"/>
      <c r="T1500" s="165"/>
      <c r="AT1500" s="160" t="s">
        <v>144</v>
      </c>
      <c r="AU1500" s="160" t="s">
        <v>81</v>
      </c>
      <c r="AV1500" s="14" t="s">
        <v>140</v>
      </c>
      <c r="AW1500" s="14" t="s">
        <v>32</v>
      </c>
      <c r="AX1500" s="14" t="s">
        <v>79</v>
      </c>
      <c r="AY1500" s="160" t="s">
        <v>133</v>
      </c>
    </row>
    <row r="1501" spans="2:65" s="13" customFormat="1" ht="11.25" x14ac:dyDescent="0.2">
      <c r="B1501" s="152"/>
      <c r="D1501" s="146" t="s">
        <v>144</v>
      </c>
      <c r="F1501" s="154" t="s">
        <v>1419</v>
      </c>
      <c r="H1501" s="155">
        <v>8.5999999999999993E-2</v>
      </c>
      <c r="I1501" s="156"/>
      <c r="L1501" s="152"/>
      <c r="M1501" s="157"/>
      <c r="T1501" s="158"/>
      <c r="AT1501" s="153" t="s">
        <v>144</v>
      </c>
      <c r="AU1501" s="153" t="s">
        <v>81</v>
      </c>
      <c r="AV1501" s="13" t="s">
        <v>81</v>
      </c>
      <c r="AW1501" s="13" t="s">
        <v>4</v>
      </c>
      <c r="AX1501" s="13" t="s">
        <v>79</v>
      </c>
      <c r="AY1501" s="153" t="s">
        <v>133</v>
      </c>
    </row>
    <row r="1502" spans="2:65" s="1" customFormat="1" ht="44.25" customHeight="1" x14ac:dyDescent="0.2">
      <c r="B1502" s="33"/>
      <c r="C1502" s="128" t="s">
        <v>1420</v>
      </c>
      <c r="D1502" s="128" t="s">
        <v>135</v>
      </c>
      <c r="E1502" s="129" t="s">
        <v>1421</v>
      </c>
      <c r="F1502" s="130" t="s">
        <v>1422</v>
      </c>
      <c r="G1502" s="131" t="s">
        <v>834</v>
      </c>
      <c r="H1502" s="183"/>
      <c r="I1502" s="133"/>
      <c r="J1502" s="134">
        <f>ROUND(I1502*H1502,2)</f>
        <v>0</v>
      </c>
      <c r="K1502" s="130" t="s">
        <v>139</v>
      </c>
      <c r="L1502" s="33"/>
      <c r="M1502" s="135" t="s">
        <v>18</v>
      </c>
      <c r="N1502" s="136" t="s">
        <v>42</v>
      </c>
      <c r="P1502" s="137">
        <f>O1502*H1502</f>
        <v>0</v>
      </c>
      <c r="Q1502" s="137">
        <v>0</v>
      </c>
      <c r="R1502" s="137">
        <f>Q1502*H1502</f>
        <v>0</v>
      </c>
      <c r="S1502" s="137">
        <v>0</v>
      </c>
      <c r="T1502" s="138">
        <f>S1502*H1502</f>
        <v>0</v>
      </c>
      <c r="AR1502" s="139" t="s">
        <v>285</v>
      </c>
      <c r="AT1502" s="139" t="s">
        <v>135</v>
      </c>
      <c r="AU1502" s="139" t="s">
        <v>81</v>
      </c>
      <c r="AY1502" s="18" t="s">
        <v>133</v>
      </c>
      <c r="BE1502" s="140">
        <f>IF(N1502="základní",J1502,0)</f>
        <v>0</v>
      </c>
      <c r="BF1502" s="140">
        <f>IF(N1502="snížená",J1502,0)</f>
        <v>0</v>
      </c>
      <c r="BG1502" s="140">
        <f>IF(N1502="zákl. přenesená",J1502,0)</f>
        <v>0</v>
      </c>
      <c r="BH1502" s="140">
        <f>IF(N1502="sníž. přenesená",J1502,0)</f>
        <v>0</v>
      </c>
      <c r="BI1502" s="140">
        <f>IF(N1502="nulová",J1502,0)</f>
        <v>0</v>
      </c>
      <c r="BJ1502" s="18" t="s">
        <v>79</v>
      </c>
      <c r="BK1502" s="140">
        <f>ROUND(I1502*H1502,2)</f>
        <v>0</v>
      </c>
      <c r="BL1502" s="18" t="s">
        <v>285</v>
      </c>
      <c r="BM1502" s="139" t="s">
        <v>1423</v>
      </c>
    </row>
    <row r="1503" spans="2:65" s="1" customFormat="1" ht="11.25" x14ac:dyDescent="0.2">
      <c r="B1503" s="33"/>
      <c r="D1503" s="141" t="s">
        <v>142</v>
      </c>
      <c r="F1503" s="142" t="s">
        <v>1424</v>
      </c>
      <c r="I1503" s="143"/>
      <c r="L1503" s="33"/>
      <c r="M1503" s="144"/>
      <c r="T1503" s="54"/>
      <c r="AT1503" s="18" t="s">
        <v>142</v>
      </c>
      <c r="AU1503" s="18" t="s">
        <v>81</v>
      </c>
    </row>
    <row r="1504" spans="2:65" s="1" customFormat="1" ht="49.15" customHeight="1" x14ac:dyDescent="0.2">
      <c r="B1504" s="33"/>
      <c r="C1504" s="128" t="s">
        <v>1425</v>
      </c>
      <c r="D1504" s="128" t="s">
        <v>135</v>
      </c>
      <c r="E1504" s="129" t="s">
        <v>1426</v>
      </c>
      <c r="F1504" s="130" t="s">
        <v>1427</v>
      </c>
      <c r="G1504" s="131" t="s">
        <v>834</v>
      </c>
      <c r="H1504" s="183"/>
      <c r="I1504" s="133"/>
      <c r="J1504" s="134">
        <f>ROUND(I1504*H1504,2)</f>
        <v>0</v>
      </c>
      <c r="K1504" s="130" t="s">
        <v>139</v>
      </c>
      <c r="L1504" s="33"/>
      <c r="M1504" s="135" t="s">
        <v>18</v>
      </c>
      <c r="N1504" s="136" t="s">
        <v>42</v>
      </c>
      <c r="P1504" s="137">
        <f>O1504*H1504</f>
        <v>0</v>
      </c>
      <c r="Q1504" s="137">
        <v>0</v>
      </c>
      <c r="R1504" s="137">
        <f>Q1504*H1504</f>
        <v>0</v>
      </c>
      <c r="S1504" s="137">
        <v>0</v>
      </c>
      <c r="T1504" s="138">
        <f>S1504*H1504</f>
        <v>0</v>
      </c>
      <c r="AR1504" s="139" t="s">
        <v>285</v>
      </c>
      <c r="AT1504" s="139" t="s">
        <v>135</v>
      </c>
      <c r="AU1504" s="139" t="s">
        <v>81</v>
      </c>
      <c r="AY1504" s="18" t="s">
        <v>133</v>
      </c>
      <c r="BE1504" s="140">
        <f>IF(N1504="základní",J1504,0)</f>
        <v>0</v>
      </c>
      <c r="BF1504" s="140">
        <f>IF(N1504="snížená",J1504,0)</f>
        <v>0</v>
      </c>
      <c r="BG1504" s="140">
        <f>IF(N1504="zákl. přenesená",J1504,0)</f>
        <v>0</v>
      </c>
      <c r="BH1504" s="140">
        <f>IF(N1504="sníž. přenesená",J1504,0)</f>
        <v>0</v>
      </c>
      <c r="BI1504" s="140">
        <f>IF(N1504="nulová",J1504,0)</f>
        <v>0</v>
      </c>
      <c r="BJ1504" s="18" t="s">
        <v>79</v>
      </c>
      <c r="BK1504" s="140">
        <f>ROUND(I1504*H1504,2)</f>
        <v>0</v>
      </c>
      <c r="BL1504" s="18" t="s">
        <v>285</v>
      </c>
      <c r="BM1504" s="139" t="s">
        <v>1428</v>
      </c>
    </row>
    <row r="1505" spans="2:65" s="1" customFormat="1" ht="11.25" x14ac:dyDescent="0.2">
      <c r="B1505" s="33"/>
      <c r="D1505" s="141" t="s">
        <v>142</v>
      </c>
      <c r="F1505" s="142" t="s">
        <v>1429</v>
      </c>
      <c r="I1505" s="143"/>
      <c r="L1505" s="33"/>
      <c r="M1505" s="144"/>
      <c r="T1505" s="54"/>
      <c r="AT1505" s="18" t="s">
        <v>142</v>
      </c>
      <c r="AU1505" s="18" t="s">
        <v>81</v>
      </c>
    </row>
    <row r="1506" spans="2:65" s="11" customFormat="1" ht="22.9" customHeight="1" x14ac:dyDescent="0.2">
      <c r="B1506" s="116"/>
      <c r="D1506" s="117" t="s">
        <v>70</v>
      </c>
      <c r="E1506" s="126" t="s">
        <v>1430</v>
      </c>
      <c r="F1506" s="126" t="s">
        <v>1431</v>
      </c>
      <c r="I1506" s="119"/>
      <c r="J1506" s="127">
        <f>BK1506</f>
        <v>0</v>
      </c>
      <c r="L1506" s="116"/>
      <c r="M1506" s="121"/>
      <c r="P1506" s="122">
        <f>SUM(P1507:P2590)</f>
        <v>0</v>
      </c>
      <c r="R1506" s="122">
        <f>SUM(R1507:R2590)</f>
        <v>5.1054878400000012</v>
      </c>
      <c r="T1506" s="123">
        <f>SUM(T1507:T2590)</f>
        <v>2.1551879999999999</v>
      </c>
      <c r="AR1506" s="117" t="s">
        <v>81</v>
      </c>
      <c r="AT1506" s="124" t="s">
        <v>70</v>
      </c>
      <c r="AU1506" s="124" t="s">
        <v>79</v>
      </c>
      <c r="AY1506" s="117" t="s">
        <v>133</v>
      </c>
      <c r="BK1506" s="125">
        <f>SUM(BK1507:BK2590)</f>
        <v>0</v>
      </c>
    </row>
    <row r="1507" spans="2:65" s="1" customFormat="1" ht="33" customHeight="1" x14ac:dyDescent="0.2">
      <c r="B1507" s="33"/>
      <c r="C1507" s="128" t="s">
        <v>1432</v>
      </c>
      <c r="D1507" s="128" t="s">
        <v>135</v>
      </c>
      <c r="E1507" s="129" t="s">
        <v>1433</v>
      </c>
      <c r="F1507" s="130" t="s">
        <v>1434</v>
      </c>
      <c r="G1507" s="131" t="s">
        <v>152</v>
      </c>
      <c r="H1507" s="132">
        <v>677.2</v>
      </c>
      <c r="I1507" s="133"/>
      <c r="J1507" s="134">
        <f>ROUND(I1507*H1507,2)</f>
        <v>0</v>
      </c>
      <c r="K1507" s="130" t="s">
        <v>139</v>
      </c>
      <c r="L1507" s="33"/>
      <c r="M1507" s="135" t="s">
        <v>18</v>
      </c>
      <c r="N1507" s="136" t="s">
        <v>42</v>
      </c>
      <c r="P1507" s="137">
        <f>O1507*H1507</f>
        <v>0</v>
      </c>
      <c r="Q1507" s="137">
        <v>0</v>
      </c>
      <c r="R1507" s="137">
        <f>Q1507*H1507</f>
        <v>0</v>
      </c>
      <c r="S1507" s="137">
        <v>0</v>
      </c>
      <c r="T1507" s="138">
        <f>S1507*H1507</f>
        <v>0</v>
      </c>
      <c r="AR1507" s="139" t="s">
        <v>285</v>
      </c>
      <c r="AT1507" s="139" t="s">
        <v>135</v>
      </c>
      <c r="AU1507" s="139" t="s">
        <v>81</v>
      </c>
      <c r="AY1507" s="18" t="s">
        <v>133</v>
      </c>
      <c r="BE1507" s="140">
        <f>IF(N1507="základní",J1507,0)</f>
        <v>0</v>
      </c>
      <c r="BF1507" s="140">
        <f>IF(N1507="snížená",J1507,0)</f>
        <v>0</v>
      </c>
      <c r="BG1507" s="140">
        <f>IF(N1507="zákl. přenesená",J1507,0)</f>
        <v>0</v>
      </c>
      <c r="BH1507" s="140">
        <f>IF(N1507="sníž. přenesená",J1507,0)</f>
        <v>0</v>
      </c>
      <c r="BI1507" s="140">
        <f>IF(N1507="nulová",J1507,0)</f>
        <v>0</v>
      </c>
      <c r="BJ1507" s="18" t="s">
        <v>79</v>
      </c>
      <c r="BK1507" s="140">
        <f>ROUND(I1507*H1507,2)</f>
        <v>0</v>
      </c>
      <c r="BL1507" s="18" t="s">
        <v>285</v>
      </c>
      <c r="BM1507" s="139" t="s">
        <v>1435</v>
      </c>
    </row>
    <row r="1508" spans="2:65" s="1" customFormat="1" ht="11.25" x14ac:dyDescent="0.2">
      <c r="B1508" s="33"/>
      <c r="D1508" s="141" t="s">
        <v>142</v>
      </c>
      <c r="F1508" s="142" t="s">
        <v>1436</v>
      </c>
      <c r="I1508" s="143"/>
      <c r="L1508" s="33"/>
      <c r="M1508" s="144"/>
      <c r="T1508" s="54"/>
      <c r="AT1508" s="18" t="s">
        <v>142</v>
      </c>
      <c r="AU1508" s="18" t="s">
        <v>81</v>
      </c>
    </row>
    <row r="1509" spans="2:65" s="12" customFormat="1" ht="11.25" x14ac:dyDescent="0.2">
      <c r="B1509" s="145"/>
      <c r="D1509" s="146" t="s">
        <v>144</v>
      </c>
      <c r="E1509" s="147" t="s">
        <v>18</v>
      </c>
      <c r="F1509" s="148" t="s">
        <v>237</v>
      </c>
      <c r="H1509" s="147" t="s">
        <v>18</v>
      </c>
      <c r="I1509" s="149"/>
      <c r="L1509" s="145"/>
      <c r="M1509" s="150"/>
      <c r="T1509" s="151"/>
      <c r="AT1509" s="147" t="s">
        <v>144</v>
      </c>
      <c r="AU1509" s="147" t="s">
        <v>81</v>
      </c>
      <c r="AV1509" s="12" t="s">
        <v>79</v>
      </c>
      <c r="AW1509" s="12" t="s">
        <v>32</v>
      </c>
      <c r="AX1509" s="12" t="s">
        <v>71</v>
      </c>
      <c r="AY1509" s="147" t="s">
        <v>133</v>
      </c>
    </row>
    <row r="1510" spans="2:65" s="12" customFormat="1" ht="11.25" x14ac:dyDescent="0.2">
      <c r="B1510" s="145"/>
      <c r="D1510" s="146" t="s">
        <v>144</v>
      </c>
      <c r="E1510" s="147" t="s">
        <v>18</v>
      </c>
      <c r="F1510" s="148" t="s">
        <v>970</v>
      </c>
      <c r="H1510" s="147" t="s">
        <v>18</v>
      </c>
      <c r="I1510" s="149"/>
      <c r="L1510" s="145"/>
      <c r="M1510" s="150"/>
      <c r="T1510" s="151"/>
      <c r="AT1510" s="147" t="s">
        <v>144</v>
      </c>
      <c r="AU1510" s="147" t="s">
        <v>81</v>
      </c>
      <c r="AV1510" s="12" t="s">
        <v>79</v>
      </c>
      <c r="AW1510" s="12" t="s">
        <v>32</v>
      </c>
      <c r="AX1510" s="12" t="s">
        <v>71</v>
      </c>
      <c r="AY1510" s="147" t="s">
        <v>133</v>
      </c>
    </row>
    <row r="1511" spans="2:65" s="13" customFormat="1" ht="11.25" x14ac:dyDescent="0.2">
      <c r="B1511" s="152"/>
      <c r="D1511" s="146" t="s">
        <v>144</v>
      </c>
      <c r="E1511" s="153" t="s">
        <v>18</v>
      </c>
      <c r="F1511" s="154" t="s">
        <v>386</v>
      </c>
      <c r="H1511" s="155">
        <v>3.3</v>
      </c>
      <c r="I1511" s="156"/>
      <c r="L1511" s="152"/>
      <c r="M1511" s="157"/>
      <c r="T1511" s="158"/>
      <c r="AT1511" s="153" t="s">
        <v>144</v>
      </c>
      <c r="AU1511" s="153" t="s">
        <v>81</v>
      </c>
      <c r="AV1511" s="13" t="s">
        <v>81</v>
      </c>
      <c r="AW1511" s="13" t="s">
        <v>32</v>
      </c>
      <c r="AX1511" s="13" t="s">
        <v>71</v>
      </c>
      <c r="AY1511" s="153" t="s">
        <v>133</v>
      </c>
    </row>
    <row r="1512" spans="2:65" s="12" customFormat="1" ht="11.25" x14ac:dyDescent="0.2">
      <c r="B1512" s="145"/>
      <c r="D1512" s="146" t="s">
        <v>144</v>
      </c>
      <c r="E1512" s="147" t="s">
        <v>18</v>
      </c>
      <c r="F1512" s="148" t="s">
        <v>1277</v>
      </c>
      <c r="H1512" s="147" t="s">
        <v>18</v>
      </c>
      <c r="I1512" s="149"/>
      <c r="L1512" s="145"/>
      <c r="M1512" s="150"/>
      <c r="T1512" s="151"/>
      <c r="AT1512" s="147" t="s">
        <v>144</v>
      </c>
      <c r="AU1512" s="147" t="s">
        <v>81</v>
      </c>
      <c r="AV1512" s="12" t="s">
        <v>79</v>
      </c>
      <c r="AW1512" s="12" t="s">
        <v>32</v>
      </c>
      <c r="AX1512" s="12" t="s">
        <v>71</v>
      </c>
      <c r="AY1512" s="147" t="s">
        <v>133</v>
      </c>
    </row>
    <row r="1513" spans="2:65" s="13" customFormat="1" ht="11.25" x14ac:dyDescent="0.2">
      <c r="B1513" s="152"/>
      <c r="D1513" s="146" t="s">
        <v>144</v>
      </c>
      <c r="E1513" s="153" t="s">
        <v>18</v>
      </c>
      <c r="F1513" s="154" t="s">
        <v>79</v>
      </c>
      <c r="H1513" s="155">
        <v>1</v>
      </c>
      <c r="I1513" s="156"/>
      <c r="L1513" s="152"/>
      <c r="M1513" s="157"/>
      <c r="T1513" s="158"/>
      <c r="AT1513" s="153" t="s">
        <v>144</v>
      </c>
      <c r="AU1513" s="153" t="s">
        <v>81</v>
      </c>
      <c r="AV1513" s="13" t="s">
        <v>81</v>
      </c>
      <c r="AW1513" s="13" t="s">
        <v>32</v>
      </c>
      <c r="AX1513" s="13" t="s">
        <v>71</v>
      </c>
      <c r="AY1513" s="153" t="s">
        <v>133</v>
      </c>
    </row>
    <row r="1514" spans="2:65" s="12" customFormat="1" ht="11.25" x14ac:dyDescent="0.2">
      <c r="B1514" s="145"/>
      <c r="D1514" s="146" t="s">
        <v>144</v>
      </c>
      <c r="E1514" s="147" t="s">
        <v>18</v>
      </c>
      <c r="F1514" s="148" t="s">
        <v>1278</v>
      </c>
      <c r="H1514" s="147" t="s">
        <v>18</v>
      </c>
      <c r="I1514" s="149"/>
      <c r="L1514" s="145"/>
      <c r="M1514" s="150"/>
      <c r="T1514" s="151"/>
      <c r="AT1514" s="147" t="s">
        <v>144</v>
      </c>
      <c r="AU1514" s="147" t="s">
        <v>81</v>
      </c>
      <c r="AV1514" s="12" t="s">
        <v>79</v>
      </c>
      <c r="AW1514" s="12" t="s">
        <v>32</v>
      </c>
      <c r="AX1514" s="12" t="s">
        <v>71</v>
      </c>
      <c r="AY1514" s="147" t="s">
        <v>133</v>
      </c>
    </row>
    <row r="1515" spans="2:65" s="13" customFormat="1" ht="11.25" x14ac:dyDescent="0.2">
      <c r="B1515" s="152"/>
      <c r="D1515" s="146" t="s">
        <v>144</v>
      </c>
      <c r="E1515" s="153" t="s">
        <v>18</v>
      </c>
      <c r="F1515" s="154" t="s">
        <v>362</v>
      </c>
      <c r="H1515" s="155">
        <v>0.6</v>
      </c>
      <c r="I1515" s="156"/>
      <c r="L1515" s="152"/>
      <c r="M1515" s="157"/>
      <c r="T1515" s="158"/>
      <c r="AT1515" s="153" t="s">
        <v>144</v>
      </c>
      <c r="AU1515" s="153" t="s">
        <v>81</v>
      </c>
      <c r="AV1515" s="13" t="s">
        <v>81</v>
      </c>
      <c r="AW1515" s="13" t="s">
        <v>32</v>
      </c>
      <c r="AX1515" s="13" t="s">
        <v>71</v>
      </c>
      <c r="AY1515" s="153" t="s">
        <v>133</v>
      </c>
    </row>
    <row r="1516" spans="2:65" s="12" customFormat="1" ht="11.25" x14ac:dyDescent="0.2">
      <c r="B1516" s="145"/>
      <c r="D1516" s="146" t="s">
        <v>144</v>
      </c>
      <c r="E1516" s="147" t="s">
        <v>18</v>
      </c>
      <c r="F1516" s="148" t="s">
        <v>534</v>
      </c>
      <c r="H1516" s="147" t="s">
        <v>18</v>
      </c>
      <c r="I1516" s="149"/>
      <c r="L1516" s="145"/>
      <c r="M1516" s="150"/>
      <c r="T1516" s="151"/>
      <c r="AT1516" s="147" t="s">
        <v>144</v>
      </c>
      <c r="AU1516" s="147" t="s">
        <v>81</v>
      </c>
      <c r="AV1516" s="12" t="s">
        <v>79</v>
      </c>
      <c r="AW1516" s="12" t="s">
        <v>32</v>
      </c>
      <c r="AX1516" s="12" t="s">
        <v>71</v>
      </c>
      <c r="AY1516" s="147" t="s">
        <v>133</v>
      </c>
    </row>
    <row r="1517" spans="2:65" s="13" customFormat="1" ht="11.25" x14ac:dyDescent="0.2">
      <c r="B1517" s="152"/>
      <c r="D1517" s="146" t="s">
        <v>144</v>
      </c>
      <c r="E1517" s="153" t="s">
        <v>18</v>
      </c>
      <c r="F1517" s="154" t="s">
        <v>1437</v>
      </c>
      <c r="H1517" s="155">
        <v>17.2</v>
      </c>
      <c r="I1517" s="156"/>
      <c r="L1517" s="152"/>
      <c r="M1517" s="157"/>
      <c r="T1517" s="158"/>
      <c r="AT1517" s="153" t="s">
        <v>144</v>
      </c>
      <c r="AU1517" s="153" t="s">
        <v>81</v>
      </c>
      <c r="AV1517" s="13" t="s">
        <v>81</v>
      </c>
      <c r="AW1517" s="13" t="s">
        <v>32</v>
      </c>
      <c r="AX1517" s="13" t="s">
        <v>71</v>
      </c>
      <c r="AY1517" s="153" t="s">
        <v>133</v>
      </c>
    </row>
    <row r="1518" spans="2:65" s="12" customFormat="1" ht="11.25" x14ac:dyDescent="0.2">
      <c r="B1518" s="145"/>
      <c r="D1518" s="146" t="s">
        <v>144</v>
      </c>
      <c r="E1518" s="147" t="s">
        <v>18</v>
      </c>
      <c r="F1518" s="148" t="s">
        <v>1438</v>
      </c>
      <c r="H1518" s="147" t="s">
        <v>18</v>
      </c>
      <c r="I1518" s="149"/>
      <c r="L1518" s="145"/>
      <c r="M1518" s="150"/>
      <c r="T1518" s="151"/>
      <c r="AT1518" s="147" t="s">
        <v>144</v>
      </c>
      <c r="AU1518" s="147" t="s">
        <v>81</v>
      </c>
      <c r="AV1518" s="12" t="s">
        <v>79</v>
      </c>
      <c r="AW1518" s="12" t="s">
        <v>32</v>
      </c>
      <c r="AX1518" s="12" t="s">
        <v>71</v>
      </c>
      <c r="AY1518" s="147" t="s">
        <v>133</v>
      </c>
    </row>
    <row r="1519" spans="2:65" s="13" customFormat="1" ht="11.25" x14ac:dyDescent="0.2">
      <c r="B1519" s="152"/>
      <c r="D1519" s="146" t="s">
        <v>144</v>
      </c>
      <c r="E1519" s="153" t="s">
        <v>18</v>
      </c>
      <c r="F1519" s="154" t="s">
        <v>1439</v>
      </c>
      <c r="H1519" s="155">
        <v>15.5</v>
      </c>
      <c r="I1519" s="156"/>
      <c r="L1519" s="152"/>
      <c r="M1519" s="157"/>
      <c r="T1519" s="158"/>
      <c r="AT1519" s="153" t="s">
        <v>144</v>
      </c>
      <c r="AU1519" s="153" t="s">
        <v>81</v>
      </c>
      <c r="AV1519" s="13" t="s">
        <v>81</v>
      </c>
      <c r="AW1519" s="13" t="s">
        <v>32</v>
      </c>
      <c r="AX1519" s="13" t="s">
        <v>71</v>
      </c>
      <c r="AY1519" s="153" t="s">
        <v>133</v>
      </c>
    </row>
    <row r="1520" spans="2:65" s="12" customFormat="1" ht="11.25" x14ac:dyDescent="0.2">
      <c r="B1520" s="145"/>
      <c r="D1520" s="146" t="s">
        <v>144</v>
      </c>
      <c r="E1520" s="147" t="s">
        <v>18</v>
      </c>
      <c r="F1520" s="148" t="s">
        <v>1027</v>
      </c>
      <c r="H1520" s="147" t="s">
        <v>18</v>
      </c>
      <c r="I1520" s="149"/>
      <c r="L1520" s="145"/>
      <c r="M1520" s="150"/>
      <c r="T1520" s="151"/>
      <c r="AT1520" s="147" t="s">
        <v>144</v>
      </c>
      <c r="AU1520" s="147" t="s">
        <v>81</v>
      </c>
      <c r="AV1520" s="12" t="s">
        <v>79</v>
      </c>
      <c r="AW1520" s="12" t="s">
        <v>32</v>
      </c>
      <c r="AX1520" s="12" t="s">
        <v>71</v>
      </c>
      <c r="AY1520" s="147" t="s">
        <v>133</v>
      </c>
    </row>
    <row r="1521" spans="2:51" s="13" customFormat="1" ht="11.25" x14ac:dyDescent="0.2">
      <c r="B1521" s="152"/>
      <c r="D1521" s="146" t="s">
        <v>144</v>
      </c>
      <c r="E1521" s="153" t="s">
        <v>18</v>
      </c>
      <c r="F1521" s="154" t="s">
        <v>1440</v>
      </c>
      <c r="H1521" s="155">
        <v>48.4</v>
      </c>
      <c r="I1521" s="156"/>
      <c r="L1521" s="152"/>
      <c r="M1521" s="157"/>
      <c r="T1521" s="158"/>
      <c r="AT1521" s="153" t="s">
        <v>144</v>
      </c>
      <c r="AU1521" s="153" t="s">
        <v>81</v>
      </c>
      <c r="AV1521" s="13" t="s">
        <v>81</v>
      </c>
      <c r="AW1521" s="13" t="s">
        <v>32</v>
      </c>
      <c r="AX1521" s="13" t="s">
        <v>71</v>
      </c>
      <c r="AY1521" s="153" t="s">
        <v>133</v>
      </c>
    </row>
    <row r="1522" spans="2:51" s="12" customFormat="1" ht="11.25" x14ac:dyDescent="0.2">
      <c r="B1522" s="145"/>
      <c r="D1522" s="146" t="s">
        <v>144</v>
      </c>
      <c r="E1522" s="147" t="s">
        <v>18</v>
      </c>
      <c r="F1522" s="148" t="s">
        <v>247</v>
      </c>
      <c r="H1522" s="147" t="s">
        <v>18</v>
      </c>
      <c r="I1522" s="149"/>
      <c r="L1522" s="145"/>
      <c r="M1522" s="150"/>
      <c r="T1522" s="151"/>
      <c r="AT1522" s="147" t="s">
        <v>144</v>
      </c>
      <c r="AU1522" s="147" t="s">
        <v>81</v>
      </c>
      <c r="AV1522" s="12" t="s">
        <v>79</v>
      </c>
      <c r="AW1522" s="12" t="s">
        <v>32</v>
      </c>
      <c r="AX1522" s="12" t="s">
        <v>71</v>
      </c>
      <c r="AY1522" s="147" t="s">
        <v>133</v>
      </c>
    </row>
    <row r="1523" spans="2:51" s="13" customFormat="1" ht="11.25" x14ac:dyDescent="0.2">
      <c r="B1523" s="152"/>
      <c r="D1523" s="146" t="s">
        <v>144</v>
      </c>
      <c r="E1523" s="153" t="s">
        <v>18</v>
      </c>
      <c r="F1523" s="154" t="s">
        <v>629</v>
      </c>
      <c r="H1523" s="155">
        <v>54</v>
      </c>
      <c r="I1523" s="156"/>
      <c r="L1523" s="152"/>
      <c r="M1523" s="157"/>
      <c r="T1523" s="158"/>
      <c r="AT1523" s="153" t="s">
        <v>144</v>
      </c>
      <c r="AU1523" s="153" t="s">
        <v>81</v>
      </c>
      <c r="AV1523" s="13" t="s">
        <v>81</v>
      </c>
      <c r="AW1523" s="13" t="s">
        <v>32</v>
      </c>
      <c r="AX1523" s="13" t="s">
        <v>71</v>
      </c>
      <c r="AY1523" s="153" t="s">
        <v>133</v>
      </c>
    </row>
    <row r="1524" spans="2:51" s="12" customFormat="1" ht="11.25" x14ac:dyDescent="0.2">
      <c r="B1524" s="145"/>
      <c r="D1524" s="146" t="s">
        <v>144</v>
      </c>
      <c r="E1524" s="147" t="s">
        <v>18</v>
      </c>
      <c r="F1524" s="148" t="s">
        <v>533</v>
      </c>
      <c r="H1524" s="147" t="s">
        <v>18</v>
      </c>
      <c r="I1524" s="149"/>
      <c r="L1524" s="145"/>
      <c r="M1524" s="150"/>
      <c r="T1524" s="151"/>
      <c r="AT1524" s="147" t="s">
        <v>144</v>
      </c>
      <c r="AU1524" s="147" t="s">
        <v>81</v>
      </c>
      <c r="AV1524" s="12" t="s">
        <v>79</v>
      </c>
      <c r="AW1524" s="12" t="s">
        <v>32</v>
      </c>
      <c r="AX1524" s="12" t="s">
        <v>71</v>
      </c>
      <c r="AY1524" s="147" t="s">
        <v>133</v>
      </c>
    </row>
    <row r="1525" spans="2:51" s="13" customFormat="1" ht="11.25" x14ac:dyDescent="0.2">
      <c r="B1525" s="152"/>
      <c r="D1525" s="146" t="s">
        <v>144</v>
      </c>
      <c r="E1525" s="153" t="s">
        <v>18</v>
      </c>
      <c r="F1525" s="154" t="s">
        <v>81</v>
      </c>
      <c r="H1525" s="155">
        <v>2</v>
      </c>
      <c r="I1525" s="156"/>
      <c r="L1525" s="152"/>
      <c r="M1525" s="157"/>
      <c r="T1525" s="158"/>
      <c r="AT1525" s="153" t="s">
        <v>144</v>
      </c>
      <c r="AU1525" s="153" t="s">
        <v>81</v>
      </c>
      <c r="AV1525" s="13" t="s">
        <v>81</v>
      </c>
      <c r="AW1525" s="13" t="s">
        <v>32</v>
      </c>
      <c r="AX1525" s="13" t="s">
        <v>71</v>
      </c>
      <c r="AY1525" s="153" t="s">
        <v>133</v>
      </c>
    </row>
    <row r="1526" spans="2:51" s="12" customFormat="1" ht="11.25" x14ac:dyDescent="0.2">
      <c r="B1526" s="145"/>
      <c r="D1526" s="146" t="s">
        <v>144</v>
      </c>
      <c r="E1526" s="147" t="s">
        <v>18</v>
      </c>
      <c r="F1526" s="148" t="s">
        <v>242</v>
      </c>
      <c r="H1526" s="147" t="s">
        <v>18</v>
      </c>
      <c r="I1526" s="149"/>
      <c r="L1526" s="145"/>
      <c r="M1526" s="150"/>
      <c r="T1526" s="151"/>
      <c r="AT1526" s="147" t="s">
        <v>144</v>
      </c>
      <c r="AU1526" s="147" t="s">
        <v>81</v>
      </c>
      <c r="AV1526" s="12" t="s">
        <v>79</v>
      </c>
      <c r="AW1526" s="12" t="s">
        <v>32</v>
      </c>
      <c r="AX1526" s="12" t="s">
        <v>71</v>
      </c>
      <c r="AY1526" s="147" t="s">
        <v>133</v>
      </c>
    </row>
    <row r="1527" spans="2:51" s="13" customFormat="1" ht="11.25" x14ac:dyDescent="0.2">
      <c r="B1527" s="152"/>
      <c r="D1527" s="146" t="s">
        <v>144</v>
      </c>
      <c r="E1527" s="153" t="s">
        <v>18</v>
      </c>
      <c r="F1527" s="154" t="s">
        <v>1441</v>
      </c>
      <c r="H1527" s="155">
        <v>7.1</v>
      </c>
      <c r="I1527" s="156"/>
      <c r="L1527" s="152"/>
      <c r="M1527" s="157"/>
      <c r="T1527" s="158"/>
      <c r="AT1527" s="153" t="s">
        <v>144</v>
      </c>
      <c r="AU1527" s="153" t="s">
        <v>81</v>
      </c>
      <c r="AV1527" s="13" t="s">
        <v>81</v>
      </c>
      <c r="AW1527" s="13" t="s">
        <v>32</v>
      </c>
      <c r="AX1527" s="13" t="s">
        <v>71</v>
      </c>
      <c r="AY1527" s="153" t="s">
        <v>133</v>
      </c>
    </row>
    <row r="1528" spans="2:51" s="12" customFormat="1" ht="11.25" x14ac:dyDescent="0.2">
      <c r="B1528" s="145"/>
      <c r="D1528" s="146" t="s">
        <v>144</v>
      </c>
      <c r="E1528" s="147" t="s">
        <v>18</v>
      </c>
      <c r="F1528" s="148" t="s">
        <v>548</v>
      </c>
      <c r="H1528" s="147" t="s">
        <v>18</v>
      </c>
      <c r="I1528" s="149"/>
      <c r="L1528" s="145"/>
      <c r="M1528" s="150"/>
      <c r="T1528" s="151"/>
      <c r="AT1528" s="147" t="s">
        <v>144</v>
      </c>
      <c r="AU1528" s="147" t="s">
        <v>81</v>
      </c>
      <c r="AV1528" s="12" t="s">
        <v>79</v>
      </c>
      <c r="AW1528" s="12" t="s">
        <v>32</v>
      </c>
      <c r="AX1528" s="12" t="s">
        <v>71</v>
      </c>
      <c r="AY1528" s="147" t="s">
        <v>133</v>
      </c>
    </row>
    <row r="1529" spans="2:51" s="13" customFormat="1" ht="11.25" x14ac:dyDescent="0.2">
      <c r="B1529" s="152"/>
      <c r="D1529" s="146" t="s">
        <v>144</v>
      </c>
      <c r="E1529" s="153" t="s">
        <v>18</v>
      </c>
      <c r="F1529" s="154" t="s">
        <v>1442</v>
      </c>
      <c r="H1529" s="155">
        <v>9.1999999999999993</v>
      </c>
      <c r="I1529" s="156"/>
      <c r="L1529" s="152"/>
      <c r="M1529" s="157"/>
      <c r="T1529" s="158"/>
      <c r="AT1529" s="153" t="s">
        <v>144</v>
      </c>
      <c r="AU1529" s="153" t="s">
        <v>81</v>
      </c>
      <c r="AV1529" s="13" t="s">
        <v>81</v>
      </c>
      <c r="AW1529" s="13" t="s">
        <v>32</v>
      </c>
      <c r="AX1529" s="13" t="s">
        <v>71</v>
      </c>
      <c r="AY1529" s="153" t="s">
        <v>133</v>
      </c>
    </row>
    <row r="1530" spans="2:51" s="12" customFormat="1" ht="11.25" x14ac:dyDescent="0.2">
      <c r="B1530" s="145"/>
      <c r="D1530" s="146" t="s">
        <v>144</v>
      </c>
      <c r="E1530" s="147" t="s">
        <v>18</v>
      </c>
      <c r="F1530" s="148" t="s">
        <v>464</v>
      </c>
      <c r="H1530" s="147" t="s">
        <v>18</v>
      </c>
      <c r="I1530" s="149"/>
      <c r="L1530" s="145"/>
      <c r="M1530" s="150"/>
      <c r="T1530" s="151"/>
      <c r="AT1530" s="147" t="s">
        <v>144</v>
      </c>
      <c r="AU1530" s="147" t="s">
        <v>81</v>
      </c>
      <c r="AV1530" s="12" t="s">
        <v>79</v>
      </c>
      <c r="AW1530" s="12" t="s">
        <v>32</v>
      </c>
      <c r="AX1530" s="12" t="s">
        <v>71</v>
      </c>
      <c r="AY1530" s="147" t="s">
        <v>133</v>
      </c>
    </row>
    <row r="1531" spans="2:51" s="13" customFormat="1" ht="11.25" x14ac:dyDescent="0.2">
      <c r="B1531" s="152"/>
      <c r="D1531" s="146" t="s">
        <v>144</v>
      </c>
      <c r="E1531" s="153" t="s">
        <v>18</v>
      </c>
      <c r="F1531" s="154" t="s">
        <v>1442</v>
      </c>
      <c r="H1531" s="155">
        <v>9.1999999999999993</v>
      </c>
      <c r="I1531" s="156"/>
      <c r="L1531" s="152"/>
      <c r="M1531" s="157"/>
      <c r="T1531" s="158"/>
      <c r="AT1531" s="153" t="s">
        <v>144</v>
      </c>
      <c r="AU1531" s="153" t="s">
        <v>81</v>
      </c>
      <c r="AV1531" s="13" t="s">
        <v>81</v>
      </c>
      <c r="AW1531" s="13" t="s">
        <v>32</v>
      </c>
      <c r="AX1531" s="13" t="s">
        <v>71</v>
      </c>
      <c r="AY1531" s="153" t="s">
        <v>133</v>
      </c>
    </row>
    <row r="1532" spans="2:51" s="12" customFormat="1" ht="11.25" x14ac:dyDescent="0.2">
      <c r="B1532" s="145"/>
      <c r="D1532" s="146" t="s">
        <v>144</v>
      </c>
      <c r="E1532" s="147" t="s">
        <v>18</v>
      </c>
      <c r="F1532" s="148" t="s">
        <v>370</v>
      </c>
      <c r="H1532" s="147" t="s">
        <v>18</v>
      </c>
      <c r="I1532" s="149"/>
      <c r="L1532" s="145"/>
      <c r="M1532" s="150"/>
      <c r="T1532" s="151"/>
      <c r="AT1532" s="147" t="s">
        <v>144</v>
      </c>
      <c r="AU1532" s="147" t="s">
        <v>81</v>
      </c>
      <c r="AV1532" s="12" t="s">
        <v>79</v>
      </c>
      <c r="AW1532" s="12" t="s">
        <v>32</v>
      </c>
      <c r="AX1532" s="12" t="s">
        <v>71</v>
      </c>
      <c r="AY1532" s="147" t="s">
        <v>133</v>
      </c>
    </row>
    <row r="1533" spans="2:51" s="13" customFormat="1" ht="11.25" x14ac:dyDescent="0.2">
      <c r="B1533" s="152"/>
      <c r="D1533" s="146" t="s">
        <v>144</v>
      </c>
      <c r="E1533" s="153" t="s">
        <v>18</v>
      </c>
      <c r="F1533" s="154" t="s">
        <v>371</v>
      </c>
      <c r="H1533" s="155">
        <v>4.5999999999999996</v>
      </c>
      <c r="I1533" s="156"/>
      <c r="L1533" s="152"/>
      <c r="M1533" s="157"/>
      <c r="T1533" s="158"/>
      <c r="AT1533" s="153" t="s">
        <v>144</v>
      </c>
      <c r="AU1533" s="153" t="s">
        <v>81</v>
      </c>
      <c r="AV1533" s="13" t="s">
        <v>81</v>
      </c>
      <c r="AW1533" s="13" t="s">
        <v>32</v>
      </c>
      <c r="AX1533" s="13" t="s">
        <v>71</v>
      </c>
      <c r="AY1533" s="153" t="s">
        <v>133</v>
      </c>
    </row>
    <row r="1534" spans="2:51" s="12" customFormat="1" ht="11.25" x14ac:dyDescent="0.2">
      <c r="B1534" s="145"/>
      <c r="D1534" s="146" t="s">
        <v>144</v>
      </c>
      <c r="E1534" s="147" t="s">
        <v>18</v>
      </c>
      <c r="F1534" s="148" t="s">
        <v>372</v>
      </c>
      <c r="H1534" s="147" t="s">
        <v>18</v>
      </c>
      <c r="I1534" s="149"/>
      <c r="L1534" s="145"/>
      <c r="M1534" s="150"/>
      <c r="T1534" s="151"/>
      <c r="AT1534" s="147" t="s">
        <v>144</v>
      </c>
      <c r="AU1534" s="147" t="s">
        <v>81</v>
      </c>
      <c r="AV1534" s="12" t="s">
        <v>79</v>
      </c>
      <c r="AW1534" s="12" t="s">
        <v>32</v>
      </c>
      <c r="AX1534" s="12" t="s">
        <v>71</v>
      </c>
      <c r="AY1534" s="147" t="s">
        <v>133</v>
      </c>
    </row>
    <row r="1535" spans="2:51" s="13" customFormat="1" ht="11.25" x14ac:dyDescent="0.2">
      <c r="B1535" s="152"/>
      <c r="D1535" s="146" t="s">
        <v>144</v>
      </c>
      <c r="E1535" s="153" t="s">
        <v>18</v>
      </c>
      <c r="F1535" s="154" t="s">
        <v>373</v>
      </c>
      <c r="H1535" s="155">
        <v>4.4000000000000004</v>
      </c>
      <c r="I1535" s="156"/>
      <c r="L1535" s="152"/>
      <c r="M1535" s="157"/>
      <c r="T1535" s="158"/>
      <c r="AT1535" s="153" t="s">
        <v>144</v>
      </c>
      <c r="AU1535" s="153" t="s">
        <v>81</v>
      </c>
      <c r="AV1535" s="13" t="s">
        <v>81</v>
      </c>
      <c r="AW1535" s="13" t="s">
        <v>32</v>
      </c>
      <c r="AX1535" s="13" t="s">
        <v>71</v>
      </c>
      <c r="AY1535" s="153" t="s">
        <v>133</v>
      </c>
    </row>
    <row r="1536" spans="2:51" s="12" customFormat="1" ht="11.25" x14ac:dyDescent="0.2">
      <c r="B1536" s="145"/>
      <c r="D1536" s="146" t="s">
        <v>144</v>
      </c>
      <c r="E1536" s="147" t="s">
        <v>18</v>
      </c>
      <c r="F1536" s="148" t="s">
        <v>1279</v>
      </c>
      <c r="H1536" s="147" t="s">
        <v>18</v>
      </c>
      <c r="I1536" s="149"/>
      <c r="L1536" s="145"/>
      <c r="M1536" s="150"/>
      <c r="T1536" s="151"/>
      <c r="AT1536" s="147" t="s">
        <v>144</v>
      </c>
      <c r="AU1536" s="147" t="s">
        <v>81</v>
      </c>
      <c r="AV1536" s="12" t="s">
        <v>79</v>
      </c>
      <c r="AW1536" s="12" t="s">
        <v>32</v>
      </c>
      <c r="AX1536" s="12" t="s">
        <v>71</v>
      </c>
      <c r="AY1536" s="147" t="s">
        <v>133</v>
      </c>
    </row>
    <row r="1537" spans="2:51" s="13" customFormat="1" ht="11.25" x14ac:dyDescent="0.2">
      <c r="B1537" s="152"/>
      <c r="D1537" s="146" t="s">
        <v>144</v>
      </c>
      <c r="E1537" s="153" t="s">
        <v>18</v>
      </c>
      <c r="F1537" s="154" t="s">
        <v>1443</v>
      </c>
      <c r="H1537" s="155">
        <v>2.9</v>
      </c>
      <c r="I1537" s="156"/>
      <c r="L1537" s="152"/>
      <c r="M1537" s="157"/>
      <c r="T1537" s="158"/>
      <c r="AT1537" s="153" t="s">
        <v>144</v>
      </c>
      <c r="AU1537" s="153" t="s">
        <v>81</v>
      </c>
      <c r="AV1537" s="13" t="s">
        <v>81</v>
      </c>
      <c r="AW1537" s="13" t="s">
        <v>32</v>
      </c>
      <c r="AX1537" s="13" t="s">
        <v>71</v>
      </c>
      <c r="AY1537" s="153" t="s">
        <v>133</v>
      </c>
    </row>
    <row r="1538" spans="2:51" s="12" customFormat="1" ht="11.25" x14ac:dyDescent="0.2">
      <c r="B1538" s="145"/>
      <c r="D1538" s="146" t="s">
        <v>144</v>
      </c>
      <c r="E1538" s="147" t="s">
        <v>18</v>
      </c>
      <c r="F1538" s="148" t="s">
        <v>466</v>
      </c>
      <c r="H1538" s="147" t="s">
        <v>18</v>
      </c>
      <c r="I1538" s="149"/>
      <c r="L1538" s="145"/>
      <c r="M1538" s="150"/>
      <c r="T1538" s="151"/>
      <c r="AT1538" s="147" t="s">
        <v>144</v>
      </c>
      <c r="AU1538" s="147" t="s">
        <v>81</v>
      </c>
      <c r="AV1538" s="12" t="s">
        <v>79</v>
      </c>
      <c r="AW1538" s="12" t="s">
        <v>32</v>
      </c>
      <c r="AX1538" s="12" t="s">
        <v>71</v>
      </c>
      <c r="AY1538" s="147" t="s">
        <v>133</v>
      </c>
    </row>
    <row r="1539" spans="2:51" s="13" customFormat="1" ht="11.25" x14ac:dyDescent="0.2">
      <c r="B1539" s="152"/>
      <c r="D1539" s="146" t="s">
        <v>144</v>
      </c>
      <c r="E1539" s="153" t="s">
        <v>18</v>
      </c>
      <c r="F1539" s="154" t="s">
        <v>377</v>
      </c>
      <c r="H1539" s="155">
        <v>2.1</v>
      </c>
      <c r="I1539" s="156"/>
      <c r="L1539" s="152"/>
      <c r="M1539" s="157"/>
      <c r="T1539" s="158"/>
      <c r="AT1539" s="153" t="s">
        <v>144</v>
      </c>
      <c r="AU1539" s="153" t="s">
        <v>81</v>
      </c>
      <c r="AV1539" s="13" t="s">
        <v>81</v>
      </c>
      <c r="AW1539" s="13" t="s">
        <v>32</v>
      </c>
      <c r="AX1539" s="13" t="s">
        <v>71</v>
      </c>
      <c r="AY1539" s="153" t="s">
        <v>133</v>
      </c>
    </row>
    <row r="1540" spans="2:51" s="12" customFormat="1" ht="11.25" x14ac:dyDescent="0.2">
      <c r="B1540" s="145"/>
      <c r="D1540" s="146" t="s">
        <v>144</v>
      </c>
      <c r="E1540" s="147" t="s">
        <v>18</v>
      </c>
      <c r="F1540" s="148" t="s">
        <v>374</v>
      </c>
      <c r="H1540" s="147" t="s">
        <v>18</v>
      </c>
      <c r="I1540" s="149"/>
      <c r="L1540" s="145"/>
      <c r="M1540" s="150"/>
      <c r="T1540" s="151"/>
      <c r="AT1540" s="147" t="s">
        <v>144</v>
      </c>
      <c r="AU1540" s="147" t="s">
        <v>81</v>
      </c>
      <c r="AV1540" s="12" t="s">
        <v>79</v>
      </c>
      <c r="AW1540" s="12" t="s">
        <v>32</v>
      </c>
      <c r="AX1540" s="12" t="s">
        <v>71</v>
      </c>
      <c r="AY1540" s="147" t="s">
        <v>133</v>
      </c>
    </row>
    <row r="1541" spans="2:51" s="13" customFormat="1" ht="11.25" x14ac:dyDescent="0.2">
      <c r="B1541" s="152"/>
      <c r="D1541" s="146" t="s">
        <v>144</v>
      </c>
      <c r="E1541" s="153" t="s">
        <v>18</v>
      </c>
      <c r="F1541" s="154" t="s">
        <v>371</v>
      </c>
      <c r="H1541" s="155">
        <v>4.5999999999999996</v>
      </c>
      <c r="I1541" s="156"/>
      <c r="L1541" s="152"/>
      <c r="M1541" s="157"/>
      <c r="T1541" s="158"/>
      <c r="AT1541" s="153" t="s">
        <v>144</v>
      </c>
      <c r="AU1541" s="153" t="s">
        <v>81</v>
      </c>
      <c r="AV1541" s="13" t="s">
        <v>81</v>
      </c>
      <c r="AW1541" s="13" t="s">
        <v>32</v>
      </c>
      <c r="AX1541" s="13" t="s">
        <v>71</v>
      </c>
      <c r="AY1541" s="153" t="s">
        <v>133</v>
      </c>
    </row>
    <row r="1542" spans="2:51" s="12" customFormat="1" ht="11.25" x14ac:dyDescent="0.2">
      <c r="B1542" s="145"/>
      <c r="D1542" s="146" t="s">
        <v>144</v>
      </c>
      <c r="E1542" s="147" t="s">
        <v>18</v>
      </c>
      <c r="F1542" s="148" t="s">
        <v>375</v>
      </c>
      <c r="H1542" s="147" t="s">
        <v>18</v>
      </c>
      <c r="I1542" s="149"/>
      <c r="L1542" s="145"/>
      <c r="M1542" s="150"/>
      <c r="T1542" s="151"/>
      <c r="AT1542" s="147" t="s">
        <v>144</v>
      </c>
      <c r="AU1542" s="147" t="s">
        <v>81</v>
      </c>
      <c r="AV1542" s="12" t="s">
        <v>79</v>
      </c>
      <c r="AW1542" s="12" t="s">
        <v>32</v>
      </c>
      <c r="AX1542" s="12" t="s">
        <v>71</v>
      </c>
      <c r="AY1542" s="147" t="s">
        <v>133</v>
      </c>
    </row>
    <row r="1543" spans="2:51" s="13" customFormat="1" ht="11.25" x14ac:dyDescent="0.2">
      <c r="B1543" s="152"/>
      <c r="D1543" s="146" t="s">
        <v>144</v>
      </c>
      <c r="E1543" s="153" t="s">
        <v>18</v>
      </c>
      <c r="F1543" s="154" t="s">
        <v>373</v>
      </c>
      <c r="H1543" s="155">
        <v>4.4000000000000004</v>
      </c>
      <c r="I1543" s="156"/>
      <c r="L1543" s="152"/>
      <c r="M1543" s="157"/>
      <c r="T1543" s="158"/>
      <c r="AT1543" s="153" t="s">
        <v>144</v>
      </c>
      <c r="AU1543" s="153" t="s">
        <v>81</v>
      </c>
      <c r="AV1543" s="13" t="s">
        <v>81</v>
      </c>
      <c r="AW1543" s="13" t="s">
        <v>32</v>
      </c>
      <c r="AX1543" s="13" t="s">
        <v>71</v>
      </c>
      <c r="AY1543" s="153" t="s">
        <v>133</v>
      </c>
    </row>
    <row r="1544" spans="2:51" s="12" customFormat="1" ht="11.25" x14ac:dyDescent="0.2">
      <c r="B1544" s="145"/>
      <c r="D1544" s="146" t="s">
        <v>144</v>
      </c>
      <c r="E1544" s="147" t="s">
        <v>18</v>
      </c>
      <c r="F1544" s="148" t="s">
        <v>1280</v>
      </c>
      <c r="H1544" s="147" t="s">
        <v>18</v>
      </c>
      <c r="I1544" s="149"/>
      <c r="L1544" s="145"/>
      <c r="M1544" s="150"/>
      <c r="T1544" s="151"/>
      <c r="AT1544" s="147" t="s">
        <v>144</v>
      </c>
      <c r="AU1544" s="147" t="s">
        <v>81</v>
      </c>
      <c r="AV1544" s="12" t="s">
        <v>79</v>
      </c>
      <c r="AW1544" s="12" t="s">
        <v>32</v>
      </c>
      <c r="AX1544" s="12" t="s">
        <v>71</v>
      </c>
      <c r="AY1544" s="147" t="s">
        <v>133</v>
      </c>
    </row>
    <row r="1545" spans="2:51" s="13" customFormat="1" ht="11.25" x14ac:dyDescent="0.2">
      <c r="B1545" s="152"/>
      <c r="D1545" s="146" t="s">
        <v>144</v>
      </c>
      <c r="E1545" s="153" t="s">
        <v>18</v>
      </c>
      <c r="F1545" s="154" t="s">
        <v>1443</v>
      </c>
      <c r="H1545" s="155">
        <v>2.9</v>
      </c>
      <c r="I1545" s="156"/>
      <c r="L1545" s="152"/>
      <c r="M1545" s="157"/>
      <c r="T1545" s="158"/>
      <c r="AT1545" s="153" t="s">
        <v>144</v>
      </c>
      <c r="AU1545" s="153" t="s">
        <v>81</v>
      </c>
      <c r="AV1545" s="13" t="s">
        <v>81</v>
      </c>
      <c r="AW1545" s="13" t="s">
        <v>32</v>
      </c>
      <c r="AX1545" s="13" t="s">
        <v>71</v>
      </c>
      <c r="AY1545" s="153" t="s">
        <v>133</v>
      </c>
    </row>
    <row r="1546" spans="2:51" s="12" customFormat="1" ht="11.25" x14ac:dyDescent="0.2">
      <c r="B1546" s="145"/>
      <c r="D1546" s="146" t="s">
        <v>144</v>
      </c>
      <c r="E1546" s="147" t="s">
        <v>18</v>
      </c>
      <c r="F1546" s="148" t="s">
        <v>376</v>
      </c>
      <c r="H1546" s="147" t="s">
        <v>18</v>
      </c>
      <c r="I1546" s="149"/>
      <c r="L1546" s="145"/>
      <c r="M1546" s="150"/>
      <c r="T1546" s="151"/>
      <c r="AT1546" s="147" t="s">
        <v>144</v>
      </c>
      <c r="AU1546" s="147" t="s">
        <v>81</v>
      </c>
      <c r="AV1546" s="12" t="s">
        <v>79</v>
      </c>
      <c r="AW1546" s="12" t="s">
        <v>32</v>
      </c>
      <c r="AX1546" s="12" t="s">
        <v>71</v>
      </c>
      <c r="AY1546" s="147" t="s">
        <v>133</v>
      </c>
    </row>
    <row r="1547" spans="2:51" s="13" customFormat="1" ht="11.25" x14ac:dyDescent="0.2">
      <c r="B1547" s="152"/>
      <c r="D1547" s="146" t="s">
        <v>144</v>
      </c>
      <c r="E1547" s="153" t="s">
        <v>18</v>
      </c>
      <c r="F1547" s="154" t="s">
        <v>377</v>
      </c>
      <c r="H1547" s="155">
        <v>2.1</v>
      </c>
      <c r="I1547" s="156"/>
      <c r="L1547" s="152"/>
      <c r="M1547" s="157"/>
      <c r="T1547" s="158"/>
      <c r="AT1547" s="153" t="s">
        <v>144</v>
      </c>
      <c r="AU1547" s="153" t="s">
        <v>81</v>
      </c>
      <c r="AV1547" s="13" t="s">
        <v>81</v>
      </c>
      <c r="AW1547" s="13" t="s">
        <v>32</v>
      </c>
      <c r="AX1547" s="13" t="s">
        <v>71</v>
      </c>
      <c r="AY1547" s="153" t="s">
        <v>133</v>
      </c>
    </row>
    <row r="1548" spans="2:51" s="12" customFormat="1" ht="11.25" x14ac:dyDescent="0.2">
      <c r="B1548" s="145"/>
      <c r="D1548" s="146" t="s">
        <v>144</v>
      </c>
      <c r="E1548" s="147" t="s">
        <v>18</v>
      </c>
      <c r="F1548" s="148" t="s">
        <v>378</v>
      </c>
      <c r="H1548" s="147" t="s">
        <v>18</v>
      </c>
      <c r="I1548" s="149"/>
      <c r="L1548" s="145"/>
      <c r="M1548" s="150"/>
      <c r="T1548" s="151"/>
      <c r="AT1548" s="147" t="s">
        <v>144</v>
      </c>
      <c r="AU1548" s="147" t="s">
        <v>81</v>
      </c>
      <c r="AV1548" s="12" t="s">
        <v>79</v>
      </c>
      <c r="AW1548" s="12" t="s">
        <v>32</v>
      </c>
      <c r="AX1548" s="12" t="s">
        <v>71</v>
      </c>
      <c r="AY1548" s="147" t="s">
        <v>133</v>
      </c>
    </row>
    <row r="1549" spans="2:51" s="13" customFormat="1" ht="11.25" x14ac:dyDescent="0.2">
      <c r="B1549" s="152"/>
      <c r="D1549" s="146" t="s">
        <v>144</v>
      </c>
      <c r="E1549" s="153" t="s">
        <v>18</v>
      </c>
      <c r="F1549" s="154" t="s">
        <v>379</v>
      </c>
      <c r="H1549" s="155">
        <v>9.1</v>
      </c>
      <c r="I1549" s="156"/>
      <c r="L1549" s="152"/>
      <c r="M1549" s="157"/>
      <c r="T1549" s="158"/>
      <c r="AT1549" s="153" t="s">
        <v>144</v>
      </c>
      <c r="AU1549" s="153" t="s">
        <v>81</v>
      </c>
      <c r="AV1549" s="13" t="s">
        <v>81</v>
      </c>
      <c r="AW1549" s="13" t="s">
        <v>32</v>
      </c>
      <c r="AX1549" s="13" t="s">
        <v>71</v>
      </c>
      <c r="AY1549" s="153" t="s">
        <v>133</v>
      </c>
    </row>
    <row r="1550" spans="2:51" s="12" customFormat="1" ht="11.25" x14ac:dyDescent="0.2">
      <c r="B1550" s="145"/>
      <c r="D1550" s="146" t="s">
        <v>144</v>
      </c>
      <c r="E1550" s="147" t="s">
        <v>18</v>
      </c>
      <c r="F1550" s="148" t="s">
        <v>244</v>
      </c>
      <c r="H1550" s="147" t="s">
        <v>18</v>
      </c>
      <c r="I1550" s="149"/>
      <c r="L1550" s="145"/>
      <c r="M1550" s="150"/>
      <c r="T1550" s="151"/>
      <c r="AT1550" s="147" t="s">
        <v>144</v>
      </c>
      <c r="AU1550" s="147" t="s">
        <v>81</v>
      </c>
      <c r="AV1550" s="12" t="s">
        <v>79</v>
      </c>
      <c r="AW1550" s="12" t="s">
        <v>32</v>
      </c>
      <c r="AX1550" s="12" t="s">
        <v>71</v>
      </c>
      <c r="AY1550" s="147" t="s">
        <v>133</v>
      </c>
    </row>
    <row r="1551" spans="2:51" s="13" customFormat="1" ht="11.25" x14ac:dyDescent="0.2">
      <c r="B1551" s="152"/>
      <c r="D1551" s="146" t="s">
        <v>144</v>
      </c>
      <c r="E1551" s="153" t="s">
        <v>18</v>
      </c>
      <c r="F1551" s="154" t="s">
        <v>1444</v>
      </c>
      <c r="H1551" s="155">
        <v>7.2</v>
      </c>
      <c r="I1551" s="156"/>
      <c r="L1551" s="152"/>
      <c r="M1551" s="157"/>
      <c r="T1551" s="158"/>
      <c r="AT1551" s="153" t="s">
        <v>144</v>
      </c>
      <c r="AU1551" s="153" t="s">
        <v>81</v>
      </c>
      <c r="AV1551" s="13" t="s">
        <v>81</v>
      </c>
      <c r="AW1551" s="13" t="s">
        <v>32</v>
      </c>
      <c r="AX1551" s="13" t="s">
        <v>71</v>
      </c>
      <c r="AY1551" s="153" t="s">
        <v>133</v>
      </c>
    </row>
    <row r="1552" spans="2:51" s="12" customFormat="1" ht="11.25" x14ac:dyDescent="0.2">
      <c r="B1552" s="145"/>
      <c r="D1552" s="146" t="s">
        <v>144</v>
      </c>
      <c r="E1552" s="147" t="s">
        <v>18</v>
      </c>
      <c r="F1552" s="148" t="s">
        <v>380</v>
      </c>
      <c r="H1552" s="147" t="s">
        <v>18</v>
      </c>
      <c r="I1552" s="149"/>
      <c r="L1552" s="145"/>
      <c r="M1552" s="150"/>
      <c r="T1552" s="151"/>
      <c r="AT1552" s="147" t="s">
        <v>144</v>
      </c>
      <c r="AU1552" s="147" t="s">
        <v>81</v>
      </c>
      <c r="AV1552" s="12" t="s">
        <v>79</v>
      </c>
      <c r="AW1552" s="12" t="s">
        <v>32</v>
      </c>
      <c r="AX1552" s="12" t="s">
        <v>71</v>
      </c>
      <c r="AY1552" s="147" t="s">
        <v>133</v>
      </c>
    </row>
    <row r="1553" spans="2:51" s="13" customFormat="1" ht="11.25" x14ac:dyDescent="0.2">
      <c r="B1553" s="152"/>
      <c r="D1553" s="146" t="s">
        <v>144</v>
      </c>
      <c r="E1553" s="153" t="s">
        <v>18</v>
      </c>
      <c r="F1553" s="154" t="s">
        <v>381</v>
      </c>
      <c r="H1553" s="155">
        <v>2.8</v>
      </c>
      <c r="I1553" s="156"/>
      <c r="L1553" s="152"/>
      <c r="M1553" s="157"/>
      <c r="T1553" s="158"/>
      <c r="AT1553" s="153" t="s">
        <v>144</v>
      </c>
      <c r="AU1553" s="153" t="s">
        <v>81</v>
      </c>
      <c r="AV1553" s="13" t="s">
        <v>81</v>
      </c>
      <c r="AW1553" s="13" t="s">
        <v>32</v>
      </c>
      <c r="AX1553" s="13" t="s">
        <v>71</v>
      </c>
      <c r="AY1553" s="153" t="s">
        <v>133</v>
      </c>
    </row>
    <row r="1554" spans="2:51" s="12" customFormat="1" ht="11.25" x14ac:dyDescent="0.2">
      <c r="B1554" s="145"/>
      <c r="D1554" s="146" t="s">
        <v>144</v>
      </c>
      <c r="E1554" s="147" t="s">
        <v>18</v>
      </c>
      <c r="F1554" s="148" t="s">
        <v>532</v>
      </c>
      <c r="H1554" s="147" t="s">
        <v>18</v>
      </c>
      <c r="I1554" s="149"/>
      <c r="L1554" s="145"/>
      <c r="M1554" s="150"/>
      <c r="T1554" s="151"/>
      <c r="AT1554" s="147" t="s">
        <v>144</v>
      </c>
      <c r="AU1554" s="147" t="s">
        <v>81</v>
      </c>
      <c r="AV1554" s="12" t="s">
        <v>79</v>
      </c>
      <c r="AW1554" s="12" t="s">
        <v>32</v>
      </c>
      <c r="AX1554" s="12" t="s">
        <v>71</v>
      </c>
      <c r="AY1554" s="147" t="s">
        <v>133</v>
      </c>
    </row>
    <row r="1555" spans="2:51" s="13" customFormat="1" ht="11.25" x14ac:dyDescent="0.2">
      <c r="B1555" s="152"/>
      <c r="D1555" s="146" t="s">
        <v>144</v>
      </c>
      <c r="E1555" s="153" t="s">
        <v>18</v>
      </c>
      <c r="F1555" s="154" t="s">
        <v>1445</v>
      </c>
      <c r="H1555" s="155">
        <v>15.6</v>
      </c>
      <c r="I1555" s="156"/>
      <c r="L1555" s="152"/>
      <c r="M1555" s="157"/>
      <c r="T1555" s="158"/>
      <c r="AT1555" s="153" t="s">
        <v>144</v>
      </c>
      <c r="AU1555" s="153" t="s">
        <v>81</v>
      </c>
      <c r="AV1555" s="13" t="s">
        <v>81</v>
      </c>
      <c r="AW1555" s="13" t="s">
        <v>32</v>
      </c>
      <c r="AX1555" s="13" t="s">
        <v>71</v>
      </c>
      <c r="AY1555" s="153" t="s">
        <v>133</v>
      </c>
    </row>
    <row r="1556" spans="2:51" s="12" customFormat="1" ht="11.25" x14ac:dyDescent="0.2">
      <c r="B1556" s="145"/>
      <c r="D1556" s="146" t="s">
        <v>144</v>
      </c>
      <c r="E1556" s="147" t="s">
        <v>18</v>
      </c>
      <c r="F1556" s="148" t="s">
        <v>382</v>
      </c>
      <c r="H1556" s="147" t="s">
        <v>18</v>
      </c>
      <c r="I1556" s="149"/>
      <c r="L1556" s="145"/>
      <c r="M1556" s="150"/>
      <c r="T1556" s="151"/>
      <c r="AT1556" s="147" t="s">
        <v>144</v>
      </c>
      <c r="AU1556" s="147" t="s">
        <v>81</v>
      </c>
      <c r="AV1556" s="12" t="s">
        <v>79</v>
      </c>
      <c r="AW1556" s="12" t="s">
        <v>32</v>
      </c>
      <c r="AX1556" s="12" t="s">
        <v>71</v>
      </c>
      <c r="AY1556" s="147" t="s">
        <v>133</v>
      </c>
    </row>
    <row r="1557" spans="2:51" s="13" customFormat="1" ht="11.25" x14ac:dyDescent="0.2">
      <c r="B1557" s="152"/>
      <c r="D1557" s="146" t="s">
        <v>144</v>
      </c>
      <c r="E1557" s="153" t="s">
        <v>18</v>
      </c>
      <c r="F1557" s="154" t="s">
        <v>81</v>
      </c>
      <c r="H1557" s="155">
        <v>2</v>
      </c>
      <c r="I1557" s="156"/>
      <c r="L1557" s="152"/>
      <c r="M1557" s="157"/>
      <c r="T1557" s="158"/>
      <c r="AT1557" s="153" t="s">
        <v>144</v>
      </c>
      <c r="AU1557" s="153" t="s">
        <v>81</v>
      </c>
      <c r="AV1557" s="13" t="s">
        <v>81</v>
      </c>
      <c r="AW1557" s="13" t="s">
        <v>32</v>
      </c>
      <c r="AX1557" s="13" t="s">
        <v>71</v>
      </c>
      <c r="AY1557" s="153" t="s">
        <v>133</v>
      </c>
    </row>
    <row r="1558" spans="2:51" s="12" customFormat="1" ht="11.25" x14ac:dyDescent="0.2">
      <c r="B1558" s="145"/>
      <c r="D1558" s="146" t="s">
        <v>144</v>
      </c>
      <c r="E1558" s="147" t="s">
        <v>18</v>
      </c>
      <c r="F1558" s="148" t="s">
        <v>246</v>
      </c>
      <c r="H1558" s="147" t="s">
        <v>18</v>
      </c>
      <c r="I1558" s="149"/>
      <c r="L1558" s="145"/>
      <c r="M1558" s="150"/>
      <c r="T1558" s="151"/>
      <c r="AT1558" s="147" t="s">
        <v>144</v>
      </c>
      <c r="AU1558" s="147" t="s">
        <v>81</v>
      </c>
      <c r="AV1558" s="12" t="s">
        <v>79</v>
      </c>
      <c r="AW1558" s="12" t="s">
        <v>32</v>
      </c>
      <c r="AX1558" s="12" t="s">
        <v>71</v>
      </c>
      <c r="AY1558" s="147" t="s">
        <v>133</v>
      </c>
    </row>
    <row r="1559" spans="2:51" s="13" customFormat="1" ht="11.25" x14ac:dyDescent="0.2">
      <c r="B1559" s="152"/>
      <c r="D1559" s="146" t="s">
        <v>144</v>
      </c>
      <c r="E1559" s="153" t="s">
        <v>18</v>
      </c>
      <c r="F1559" s="154" t="s">
        <v>1446</v>
      </c>
      <c r="H1559" s="155">
        <v>54.2</v>
      </c>
      <c r="I1559" s="156"/>
      <c r="L1559" s="152"/>
      <c r="M1559" s="157"/>
      <c r="T1559" s="158"/>
      <c r="AT1559" s="153" t="s">
        <v>144</v>
      </c>
      <c r="AU1559" s="153" t="s">
        <v>81</v>
      </c>
      <c r="AV1559" s="13" t="s">
        <v>81</v>
      </c>
      <c r="AW1559" s="13" t="s">
        <v>32</v>
      </c>
      <c r="AX1559" s="13" t="s">
        <v>71</v>
      </c>
      <c r="AY1559" s="153" t="s">
        <v>133</v>
      </c>
    </row>
    <row r="1560" spans="2:51" s="12" customFormat="1" ht="11.25" x14ac:dyDescent="0.2">
      <c r="B1560" s="145"/>
      <c r="D1560" s="146" t="s">
        <v>144</v>
      </c>
      <c r="E1560" s="147" t="s">
        <v>18</v>
      </c>
      <c r="F1560" s="148" t="s">
        <v>527</v>
      </c>
      <c r="H1560" s="147" t="s">
        <v>18</v>
      </c>
      <c r="I1560" s="149"/>
      <c r="L1560" s="145"/>
      <c r="M1560" s="150"/>
      <c r="T1560" s="151"/>
      <c r="AT1560" s="147" t="s">
        <v>144</v>
      </c>
      <c r="AU1560" s="147" t="s">
        <v>81</v>
      </c>
      <c r="AV1560" s="12" t="s">
        <v>79</v>
      </c>
      <c r="AW1560" s="12" t="s">
        <v>32</v>
      </c>
      <c r="AX1560" s="12" t="s">
        <v>71</v>
      </c>
      <c r="AY1560" s="147" t="s">
        <v>133</v>
      </c>
    </row>
    <row r="1561" spans="2:51" s="13" customFormat="1" ht="11.25" x14ac:dyDescent="0.2">
      <c r="B1561" s="152"/>
      <c r="D1561" s="146" t="s">
        <v>144</v>
      </c>
      <c r="E1561" s="153" t="s">
        <v>18</v>
      </c>
      <c r="F1561" s="154" t="s">
        <v>1447</v>
      </c>
      <c r="H1561" s="155">
        <v>48.3</v>
      </c>
      <c r="I1561" s="156"/>
      <c r="L1561" s="152"/>
      <c r="M1561" s="157"/>
      <c r="T1561" s="158"/>
      <c r="AT1561" s="153" t="s">
        <v>144</v>
      </c>
      <c r="AU1561" s="153" t="s">
        <v>81</v>
      </c>
      <c r="AV1561" s="13" t="s">
        <v>81</v>
      </c>
      <c r="AW1561" s="13" t="s">
        <v>32</v>
      </c>
      <c r="AX1561" s="13" t="s">
        <v>71</v>
      </c>
      <c r="AY1561" s="153" t="s">
        <v>133</v>
      </c>
    </row>
    <row r="1562" spans="2:51" s="12" customFormat="1" ht="11.25" x14ac:dyDescent="0.2">
      <c r="B1562" s="145"/>
      <c r="D1562" s="146" t="s">
        <v>144</v>
      </c>
      <c r="E1562" s="147" t="s">
        <v>18</v>
      </c>
      <c r="F1562" s="148" t="s">
        <v>383</v>
      </c>
      <c r="H1562" s="147" t="s">
        <v>18</v>
      </c>
      <c r="I1562" s="149"/>
      <c r="L1562" s="145"/>
      <c r="M1562" s="150"/>
      <c r="T1562" s="151"/>
      <c r="AT1562" s="147" t="s">
        <v>144</v>
      </c>
      <c r="AU1562" s="147" t="s">
        <v>81</v>
      </c>
      <c r="AV1562" s="12" t="s">
        <v>79</v>
      </c>
      <c r="AW1562" s="12" t="s">
        <v>32</v>
      </c>
      <c r="AX1562" s="12" t="s">
        <v>71</v>
      </c>
      <c r="AY1562" s="147" t="s">
        <v>133</v>
      </c>
    </row>
    <row r="1563" spans="2:51" s="13" customFormat="1" ht="11.25" x14ac:dyDescent="0.2">
      <c r="B1563" s="152"/>
      <c r="D1563" s="146" t="s">
        <v>144</v>
      </c>
      <c r="E1563" s="153" t="s">
        <v>18</v>
      </c>
      <c r="F1563" s="154" t="s">
        <v>384</v>
      </c>
      <c r="H1563" s="155">
        <v>17.3</v>
      </c>
      <c r="I1563" s="156"/>
      <c r="L1563" s="152"/>
      <c r="M1563" s="157"/>
      <c r="T1563" s="158"/>
      <c r="AT1563" s="153" t="s">
        <v>144</v>
      </c>
      <c r="AU1563" s="153" t="s">
        <v>81</v>
      </c>
      <c r="AV1563" s="13" t="s">
        <v>81</v>
      </c>
      <c r="AW1563" s="13" t="s">
        <v>32</v>
      </c>
      <c r="AX1563" s="13" t="s">
        <v>71</v>
      </c>
      <c r="AY1563" s="153" t="s">
        <v>133</v>
      </c>
    </row>
    <row r="1564" spans="2:51" s="12" customFormat="1" ht="11.25" x14ac:dyDescent="0.2">
      <c r="B1564" s="145"/>
      <c r="D1564" s="146" t="s">
        <v>144</v>
      </c>
      <c r="E1564" s="147" t="s">
        <v>18</v>
      </c>
      <c r="F1564" s="148" t="s">
        <v>385</v>
      </c>
      <c r="H1564" s="147" t="s">
        <v>18</v>
      </c>
      <c r="I1564" s="149"/>
      <c r="L1564" s="145"/>
      <c r="M1564" s="150"/>
      <c r="T1564" s="151"/>
      <c r="AT1564" s="147" t="s">
        <v>144</v>
      </c>
      <c r="AU1564" s="147" t="s">
        <v>81</v>
      </c>
      <c r="AV1564" s="12" t="s">
        <v>79</v>
      </c>
      <c r="AW1564" s="12" t="s">
        <v>32</v>
      </c>
      <c r="AX1564" s="12" t="s">
        <v>71</v>
      </c>
      <c r="AY1564" s="147" t="s">
        <v>133</v>
      </c>
    </row>
    <row r="1565" spans="2:51" s="13" customFormat="1" ht="11.25" x14ac:dyDescent="0.2">
      <c r="B1565" s="152"/>
      <c r="D1565" s="146" t="s">
        <v>144</v>
      </c>
      <c r="E1565" s="153" t="s">
        <v>18</v>
      </c>
      <c r="F1565" s="154" t="s">
        <v>386</v>
      </c>
      <c r="H1565" s="155">
        <v>3.3</v>
      </c>
      <c r="I1565" s="156"/>
      <c r="L1565" s="152"/>
      <c r="M1565" s="157"/>
      <c r="T1565" s="158"/>
      <c r="AT1565" s="153" t="s">
        <v>144</v>
      </c>
      <c r="AU1565" s="153" t="s">
        <v>81</v>
      </c>
      <c r="AV1565" s="13" t="s">
        <v>81</v>
      </c>
      <c r="AW1565" s="13" t="s">
        <v>32</v>
      </c>
      <c r="AX1565" s="13" t="s">
        <v>71</v>
      </c>
      <c r="AY1565" s="153" t="s">
        <v>133</v>
      </c>
    </row>
    <row r="1566" spans="2:51" s="12" customFormat="1" ht="11.25" x14ac:dyDescent="0.2">
      <c r="B1566" s="145"/>
      <c r="D1566" s="146" t="s">
        <v>144</v>
      </c>
      <c r="E1566" s="147" t="s">
        <v>18</v>
      </c>
      <c r="F1566" s="148" t="s">
        <v>387</v>
      </c>
      <c r="H1566" s="147" t="s">
        <v>18</v>
      </c>
      <c r="I1566" s="149"/>
      <c r="L1566" s="145"/>
      <c r="M1566" s="150"/>
      <c r="T1566" s="151"/>
      <c r="AT1566" s="147" t="s">
        <v>144</v>
      </c>
      <c r="AU1566" s="147" t="s">
        <v>81</v>
      </c>
      <c r="AV1566" s="12" t="s">
        <v>79</v>
      </c>
      <c r="AW1566" s="12" t="s">
        <v>32</v>
      </c>
      <c r="AX1566" s="12" t="s">
        <v>71</v>
      </c>
      <c r="AY1566" s="147" t="s">
        <v>133</v>
      </c>
    </row>
    <row r="1567" spans="2:51" s="13" customFormat="1" ht="11.25" x14ac:dyDescent="0.2">
      <c r="B1567" s="152"/>
      <c r="D1567" s="146" t="s">
        <v>144</v>
      </c>
      <c r="E1567" s="153" t="s">
        <v>18</v>
      </c>
      <c r="F1567" s="154" t="s">
        <v>388</v>
      </c>
      <c r="H1567" s="155">
        <v>1.1000000000000001</v>
      </c>
      <c r="I1567" s="156"/>
      <c r="L1567" s="152"/>
      <c r="M1567" s="157"/>
      <c r="T1567" s="158"/>
      <c r="AT1567" s="153" t="s">
        <v>144</v>
      </c>
      <c r="AU1567" s="153" t="s">
        <v>81</v>
      </c>
      <c r="AV1567" s="13" t="s">
        <v>81</v>
      </c>
      <c r="AW1567" s="13" t="s">
        <v>32</v>
      </c>
      <c r="AX1567" s="13" t="s">
        <v>71</v>
      </c>
      <c r="AY1567" s="153" t="s">
        <v>133</v>
      </c>
    </row>
    <row r="1568" spans="2:51" s="12" customFormat="1" ht="11.25" x14ac:dyDescent="0.2">
      <c r="B1568" s="145"/>
      <c r="D1568" s="146" t="s">
        <v>144</v>
      </c>
      <c r="E1568" s="147" t="s">
        <v>18</v>
      </c>
      <c r="F1568" s="148" t="s">
        <v>361</v>
      </c>
      <c r="H1568" s="147" t="s">
        <v>18</v>
      </c>
      <c r="I1568" s="149"/>
      <c r="L1568" s="145"/>
      <c r="M1568" s="150"/>
      <c r="T1568" s="151"/>
      <c r="AT1568" s="147" t="s">
        <v>144</v>
      </c>
      <c r="AU1568" s="147" t="s">
        <v>81</v>
      </c>
      <c r="AV1568" s="12" t="s">
        <v>79</v>
      </c>
      <c r="AW1568" s="12" t="s">
        <v>32</v>
      </c>
      <c r="AX1568" s="12" t="s">
        <v>71</v>
      </c>
      <c r="AY1568" s="147" t="s">
        <v>133</v>
      </c>
    </row>
    <row r="1569" spans="2:51" s="13" customFormat="1" ht="11.25" x14ac:dyDescent="0.2">
      <c r="B1569" s="152"/>
      <c r="D1569" s="146" t="s">
        <v>144</v>
      </c>
      <c r="E1569" s="153" t="s">
        <v>18</v>
      </c>
      <c r="F1569" s="154" t="s">
        <v>362</v>
      </c>
      <c r="H1569" s="155">
        <v>0.6</v>
      </c>
      <c r="I1569" s="156"/>
      <c r="L1569" s="152"/>
      <c r="M1569" s="157"/>
      <c r="T1569" s="158"/>
      <c r="AT1569" s="153" t="s">
        <v>144</v>
      </c>
      <c r="AU1569" s="153" t="s">
        <v>81</v>
      </c>
      <c r="AV1569" s="13" t="s">
        <v>81</v>
      </c>
      <c r="AW1569" s="13" t="s">
        <v>32</v>
      </c>
      <c r="AX1569" s="13" t="s">
        <v>71</v>
      </c>
      <c r="AY1569" s="153" t="s">
        <v>133</v>
      </c>
    </row>
    <row r="1570" spans="2:51" s="12" customFormat="1" ht="11.25" x14ac:dyDescent="0.2">
      <c r="B1570" s="145"/>
      <c r="D1570" s="146" t="s">
        <v>144</v>
      </c>
      <c r="E1570" s="147" t="s">
        <v>18</v>
      </c>
      <c r="F1570" s="148" t="s">
        <v>389</v>
      </c>
      <c r="H1570" s="147" t="s">
        <v>18</v>
      </c>
      <c r="I1570" s="149"/>
      <c r="L1570" s="145"/>
      <c r="M1570" s="150"/>
      <c r="T1570" s="151"/>
      <c r="AT1570" s="147" t="s">
        <v>144</v>
      </c>
      <c r="AU1570" s="147" t="s">
        <v>81</v>
      </c>
      <c r="AV1570" s="12" t="s">
        <v>79</v>
      </c>
      <c r="AW1570" s="12" t="s">
        <v>32</v>
      </c>
      <c r="AX1570" s="12" t="s">
        <v>71</v>
      </c>
      <c r="AY1570" s="147" t="s">
        <v>133</v>
      </c>
    </row>
    <row r="1571" spans="2:51" s="13" customFormat="1" ht="11.25" x14ac:dyDescent="0.2">
      <c r="B1571" s="152"/>
      <c r="D1571" s="146" t="s">
        <v>144</v>
      </c>
      <c r="E1571" s="153" t="s">
        <v>18</v>
      </c>
      <c r="F1571" s="154" t="s">
        <v>390</v>
      </c>
      <c r="H1571" s="155">
        <v>3.6</v>
      </c>
      <c r="I1571" s="156"/>
      <c r="L1571" s="152"/>
      <c r="M1571" s="157"/>
      <c r="T1571" s="158"/>
      <c r="AT1571" s="153" t="s">
        <v>144</v>
      </c>
      <c r="AU1571" s="153" t="s">
        <v>81</v>
      </c>
      <c r="AV1571" s="13" t="s">
        <v>81</v>
      </c>
      <c r="AW1571" s="13" t="s">
        <v>32</v>
      </c>
      <c r="AX1571" s="13" t="s">
        <v>71</v>
      </c>
      <c r="AY1571" s="153" t="s">
        <v>133</v>
      </c>
    </row>
    <row r="1572" spans="2:51" s="12" customFormat="1" ht="11.25" x14ac:dyDescent="0.2">
      <c r="B1572" s="145"/>
      <c r="D1572" s="146" t="s">
        <v>144</v>
      </c>
      <c r="E1572" s="147" t="s">
        <v>18</v>
      </c>
      <c r="F1572" s="148" t="s">
        <v>239</v>
      </c>
      <c r="H1572" s="147" t="s">
        <v>18</v>
      </c>
      <c r="I1572" s="149"/>
      <c r="L1572" s="145"/>
      <c r="M1572" s="150"/>
      <c r="T1572" s="151"/>
      <c r="AT1572" s="147" t="s">
        <v>144</v>
      </c>
      <c r="AU1572" s="147" t="s">
        <v>81</v>
      </c>
      <c r="AV1572" s="12" t="s">
        <v>79</v>
      </c>
      <c r="AW1572" s="12" t="s">
        <v>32</v>
      </c>
      <c r="AX1572" s="12" t="s">
        <v>71</v>
      </c>
      <c r="AY1572" s="147" t="s">
        <v>133</v>
      </c>
    </row>
    <row r="1573" spans="2:51" s="12" customFormat="1" ht="11.25" x14ac:dyDescent="0.2">
      <c r="B1573" s="145"/>
      <c r="D1573" s="146" t="s">
        <v>144</v>
      </c>
      <c r="E1573" s="147" t="s">
        <v>18</v>
      </c>
      <c r="F1573" s="148" t="s">
        <v>437</v>
      </c>
      <c r="H1573" s="147" t="s">
        <v>18</v>
      </c>
      <c r="I1573" s="149"/>
      <c r="L1573" s="145"/>
      <c r="M1573" s="150"/>
      <c r="T1573" s="151"/>
      <c r="AT1573" s="147" t="s">
        <v>144</v>
      </c>
      <c r="AU1573" s="147" t="s">
        <v>81</v>
      </c>
      <c r="AV1573" s="12" t="s">
        <v>79</v>
      </c>
      <c r="AW1573" s="12" t="s">
        <v>32</v>
      </c>
      <c r="AX1573" s="12" t="s">
        <v>71</v>
      </c>
      <c r="AY1573" s="147" t="s">
        <v>133</v>
      </c>
    </row>
    <row r="1574" spans="2:51" s="13" customFormat="1" ht="11.25" x14ac:dyDescent="0.2">
      <c r="B1574" s="152"/>
      <c r="D1574" s="146" t="s">
        <v>144</v>
      </c>
      <c r="E1574" s="153" t="s">
        <v>18</v>
      </c>
      <c r="F1574" s="154" t="s">
        <v>369</v>
      </c>
      <c r="H1574" s="155">
        <v>3.5</v>
      </c>
      <c r="I1574" s="156"/>
      <c r="L1574" s="152"/>
      <c r="M1574" s="157"/>
      <c r="T1574" s="158"/>
      <c r="AT1574" s="153" t="s">
        <v>144</v>
      </c>
      <c r="AU1574" s="153" t="s">
        <v>81</v>
      </c>
      <c r="AV1574" s="13" t="s">
        <v>81</v>
      </c>
      <c r="AW1574" s="13" t="s">
        <v>32</v>
      </c>
      <c r="AX1574" s="13" t="s">
        <v>71</v>
      </c>
      <c r="AY1574" s="153" t="s">
        <v>133</v>
      </c>
    </row>
    <row r="1575" spans="2:51" s="12" customFormat="1" ht="11.25" x14ac:dyDescent="0.2">
      <c r="B1575" s="145"/>
      <c r="D1575" s="146" t="s">
        <v>144</v>
      </c>
      <c r="E1575" s="147" t="s">
        <v>18</v>
      </c>
      <c r="F1575" s="148" t="s">
        <v>535</v>
      </c>
      <c r="H1575" s="147" t="s">
        <v>18</v>
      </c>
      <c r="I1575" s="149"/>
      <c r="L1575" s="145"/>
      <c r="M1575" s="150"/>
      <c r="T1575" s="151"/>
      <c r="AT1575" s="147" t="s">
        <v>144</v>
      </c>
      <c r="AU1575" s="147" t="s">
        <v>81</v>
      </c>
      <c r="AV1575" s="12" t="s">
        <v>79</v>
      </c>
      <c r="AW1575" s="12" t="s">
        <v>32</v>
      </c>
      <c r="AX1575" s="12" t="s">
        <v>71</v>
      </c>
      <c r="AY1575" s="147" t="s">
        <v>133</v>
      </c>
    </row>
    <row r="1576" spans="2:51" s="13" customFormat="1" ht="11.25" x14ac:dyDescent="0.2">
      <c r="B1576" s="152"/>
      <c r="D1576" s="146" t="s">
        <v>144</v>
      </c>
      <c r="E1576" s="153" t="s">
        <v>18</v>
      </c>
      <c r="F1576" s="154" t="s">
        <v>388</v>
      </c>
      <c r="H1576" s="155">
        <v>1.1000000000000001</v>
      </c>
      <c r="I1576" s="156"/>
      <c r="L1576" s="152"/>
      <c r="M1576" s="157"/>
      <c r="T1576" s="158"/>
      <c r="AT1576" s="153" t="s">
        <v>144</v>
      </c>
      <c r="AU1576" s="153" t="s">
        <v>81</v>
      </c>
      <c r="AV1576" s="13" t="s">
        <v>81</v>
      </c>
      <c r="AW1576" s="13" t="s">
        <v>32</v>
      </c>
      <c r="AX1576" s="13" t="s">
        <v>71</v>
      </c>
      <c r="AY1576" s="153" t="s">
        <v>133</v>
      </c>
    </row>
    <row r="1577" spans="2:51" s="12" customFormat="1" ht="11.25" x14ac:dyDescent="0.2">
      <c r="B1577" s="145"/>
      <c r="D1577" s="146" t="s">
        <v>144</v>
      </c>
      <c r="E1577" s="147" t="s">
        <v>18</v>
      </c>
      <c r="F1577" s="148" t="s">
        <v>1281</v>
      </c>
      <c r="H1577" s="147" t="s">
        <v>18</v>
      </c>
      <c r="I1577" s="149"/>
      <c r="L1577" s="145"/>
      <c r="M1577" s="150"/>
      <c r="T1577" s="151"/>
      <c r="AT1577" s="147" t="s">
        <v>144</v>
      </c>
      <c r="AU1577" s="147" t="s">
        <v>81</v>
      </c>
      <c r="AV1577" s="12" t="s">
        <v>79</v>
      </c>
      <c r="AW1577" s="12" t="s">
        <v>32</v>
      </c>
      <c r="AX1577" s="12" t="s">
        <v>71</v>
      </c>
      <c r="AY1577" s="147" t="s">
        <v>133</v>
      </c>
    </row>
    <row r="1578" spans="2:51" s="13" customFormat="1" ht="11.25" x14ac:dyDescent="0.2">
      <c r="B1578" s="152"/>
      <c r="D1578" s="146" t="s">
        <v>144</v>
      </c>
      <c r="E1578" s="153" t="s">
        <v>18</v>
      </c>
      <c r="F1578" s="154" t="s">
        <v>362</v>
      </c>
      <c r="H1578" s="155">
        <v>0.6</v>
      </c>
      <c r="I1578" s="156"/>
      <c r="L1578" s="152"/>
      <c r="M1578" s="157"/>
      <c r="T1578" s="158"/>
      <c r="AT1578" s="153" t="s">
        <v>144</v>
      </c>
      <c r="AU1578" s="153" t="s">
        <v>81</v>
      </c>
      <c r="AV1578" s="13" t="s">
        <v>81</v>
      </c>
      <c r="AW1578" s="13" t="s">
        <v>32</v>
      </c>
      <c r="AX1578" s="13" t="s">
        <v>71</v>
      </c>
      <c r="AY1578" s="153" t="s">
        <v>133</v>
      </c>
    </row>
    <row r="1579" spans="2:51" s="12" customFormat="1" ht="11.25" x14ac:dyDescent="0.2">
      <c r="B1579" s="145"/>
      <c r="D1579" s="146" t="s">
        <v>144</v>
      </c>
      <c r="E1579" s="147" t="s">
        <v>18</v>
      </c>
      <c r="F1579" s="148" t="s">
        <v>391</v>
      </c>
      <c r="H1579" s="147" t="s">
        <v>18</v>
      </c>
      <c r="I1579" s="149"/>
      <c r="L1579" s="145"/>
      <c r="M1579" s="150"/>
      <c r="T1579" s="151"/>
      <c r="AT1579" s="147" t="s">
        <v>144</v>
      </c>
      <c r="AU1579" s="147" t="s">
        <v>81</v>
      </c>
      <c r="AV1579" s="12" t="s">
        <v>79</v>
      </c>
      <c r="AW1579" s="12" t="s">
        <v>32</v>
      </c>
      <c r="AX1579" s="12" t="s">
        <v>71</v>
      </c>
      <c r="AY1579" s="147" t="s">
        <v>133</v>
      </c>
    </row>
    <row r="1580" spans="2:51" s="13" customFormat="1" ht="11.25" x14ac:dyDescent="0.2">
      <c r="B1580" s="152"/>
      <c r="D1580" s="146" t="s">
        <v>144</v>
      </c>
      <c r="E1580" s="153" t="s">
        <v>18</v>
      </c>
      <c r="F1580" s="154" t="s">
        <v>386</v>
      </c>
      <c r="H1580" s="155">
        <v>3.3</v>
      </c>
      <c r="I1580" s="156"/>
      <c r="L1580" s="152"/>
      <c r="M1580" s="157"/>
      <c r="T1580" s="158"/>
      <c r="AT1580" s="153" t="s">
        <v>144</v>
      </c>
      <c r="AU1580" s="153" t="s">
        <v>81</v>
      </c>
      <c r="AV1580" s="13" t="s">
        <v>81</v>
      </c>
      <c r="AW1580" s="13" t="s">
        <v>32</v>
      </c>
      <c r="AX1580" s="13" t="s">
        <v>71</v>
      </c>
      <c r="AY1580" s="153" t="s">
        <v>133</v>
      </c>
    </row>
    <row r="1581" spans="2:51" s="12" customFormat="1" ht="11.25" x14ac:dyDescent="0.2">
      <c r="B1581" s="145"/>
      <c r="D1581" s="146" t="s">
        <v>144</v>
      </c>
      <c r="E1581" s="147" t="s">
        <v>18</v>
      </c>
      <c r="F1581" s="148" t="s">
        <v>439</v>
      </c>
      <c r="H1581" s="147" t="s">
        <v>18</v>
      </c>
      <c r="I1581" s="149"/>
      <c r="L1581" s="145"/>
      <c r="M1581" s="150"/>
      <c r="T1581" s="151"/>
      <c r="AT1581" s="147" t="s">
        <v>144</v>
      </c>
      <c r="AU1581" s="147" t="s">
        <v>81</v>
      </c>
      <c r="AV1581" s="12" t="s">
        <v>79</v>
      </c>
      <c r="AW1581" s="12" t="s">
        <v>32</v>
      </c>
      <c r="AX1581" s="12" t="s">
        <v>71</v>
      </c>
      <c r="AY1581" s="147" t="s">
        <v>133</v>
      </c>
    </row>
    <row r="1582" spans="2:51" s="13" customFormat="1" ht="11.25" x14ac:dyDescent="0.2">
      <c r="B1582" s="152"/>
      <c r="D1582" s="146" t="s">
        <v>144</v>
      </c>
      <c r="E1582" s="153" t="s">
        <v>18</v>
      </c>
      <c r="F1582" s="154" t="s">
        <v>1448</v>
      </c>
      <c r="H1582" s="155">
        <v>16.899999999999999</v>
      </c>
      <c r="I1582" s="156"/>
      <c r="L1582" s="152"/>
      <c r="M1582" s="157"/>
      <c r="T1582" s="158"/>
      <c r="AT1582" s="153" t="s">
        <v>144</v>
      </c>
      <c r="AU1582" s="153" t="s">
        <v>81</v>
      </c>
      <c r="AV1582" s="13" t="s">
        <v>81</v>
      </c>
      <c r="AW1582" s="13" t="s">
        <v>32</v>
      </c>
      <c r="AX1582" s="13" t="s">
        <v>71</v>
      </c>
      <c r="AY1582" s="153" t="s">
        <v>133</v>
      </c>
    </row>
    <row r="1583" spans="2:51" s="12" customFormat="1" ht="11.25" x14ac:dyDescent="0.2">
      <c r="B1583" s="145"/>
      <c r="D1583" s="146" t="s">
        <v>144</v>
      </c>
      <c r="E1583" s="147" t="s">
        <v>18</v>
      </c>
      <c r="F1583" s="148" t="s">
        <v>428</v>
      </c>
      <c r="H1583" s="147" t="s">
        <v>18</v>
      </c>
      <c r="I1583" s="149"/>
      <c r="L1583" s="145"/>
      <c r="M1583" s="150"/>
      <c r="T1583" s="151"/>
      <c r="AT1583" s="147" t="s">
        <v>144</v>
      </c>
      <c r="AU1583" s="147" t="s">
        <v>81</v>
      </c>
      <c r="AV1583" s="12" t="s">
        <v>79</v>
      </c>
      <c r="AW1583" s="12" t="s">
        <v>32</v>
      </c>
      <c r="AX1583" s="12" t="s">
        <v>71</v>
      </c>
      <c r="AY1583" s="147" t="s">
        <v>133</v>
      </c>
    </row>
    <row r="1584" spans="2:51" s="13" customFormat="1" ht="11.25" x14ac:dyDescent="0.2">
      <c r="B1584" s="152"/>
      <c r="D1584" s="146" t="s">
        <v>144</v>
      </c>
      <c r="E1584" s="153" t="s">
        <v>18</v>
      </c>
      <c r="F1584" s="154" t="s">
        <v>1449</v>
      </c>
      <c r="H1584" s="155">
        <v>15.7</v>
      </c>
      <c r="I1584" s="156"/>
      <c r="L1584" s="152"/>
      <c r="M1584" s="157"/>
      <c r="T1584" s="158"/>
      <c r="AT1584" s="153" t="s">
        <v>144</v>
      </c>
      <c r="AU1584" s="153" t="s">
        <v>81</v>
      </c>
      <c r="AV1584" s="13" t="s">
        <v>81</v>
      </c>
      <c r="AW1584" s="13" t="s">
        <v>32</v>
      </c>
      <c r="AX1584" s="13" t="s">
        <v>71</v>
      </c>
      <c r="AY1584" s="153" t="s">
        <v>133</v>
      </c>
    </row>
    <row r="1585" spans="2:51" s="12" customFormat="1" ht="11.25" x14ac:dyDescent="0.2">
      <c r="B1585" s="145"/>
      <c r="D1585" s="146" t="s">
        <v>144</v>
      </c>
      <c r="E1585" s="147" t="s">
        <v>18</v>
      </c>
      <c r="F1585" s="148" t="s">
        <v>255</v>
      </c>
      <c r="H1585" s="147" t="s">
        <v>18</v>
      </c>
      <c r="I1585" s="149"/>
      <c r="L1585" s="145"/>
      <c r="M1585" s="150"/>
      <c r="T1585" s="151"/>
      <c r="AT1585" s="147" t="s">
        <v>144</v>
      </c>
      <c r="AU1585" s="147" t="s">
        <v>81</v>
      </c>
      <c r="AV1585" s="12" t="s">
        <v>79</v>
      </c>
      <c r="AW1585" s="12" t="s">
        <v>32</v>
      </c>
      <c r="AX1585" s="12" t="s">
        <v>71</v>
      </c>
      <c r="AY1585" s="147" t="s">
        <v>133</v>
      </c>
    </row>
    <row r="1586" spans="2:51" s="13" customFormat="1" ht="11.25" x14ac:dyDescent="0.2">
      <c r="B1586" s="152"/>
      <c r="D1586" s="146" t="s">
        <v>144</v>
      </c>
      <c r="E1586" s="153" t="s">
        <v>18</v>
      </c>
      <c r="F1586" s="154" t="s">
        <v>1450</v>
      </c>
      <c r="H1586" s="155">
        <v>74.7</v>
      </c>
      <c r="I1586" s="156"/>
      <c r="L1586" s="152"/>
      <c r="M1586" s="157"/>
      <c r="T1586" s="158"/>
      <c r="AT1586" s="153" t="s">
        <v>144</v>
      </c>
      <c r="AU1586" s="153" t="s">
        <v>81</v>
      </c>
      <c r="AV1586" s="13" t="s">
        <v>81</v>
      </c>
      <c r="AW1586" s="13" t="s">
        <v>32</v>
      </c>
      <c r="AX1586" s="13" t="s">
        <v>71</v>
      </c>
      <c r="AY1586" s="153" t="s">
        <v>133</v>
      </c>
    </row>
    <row r="1587" spans="2:51" s="12" customFormat="1" ht="11.25" x14ac:dyDescent="0.2">
      <c r="B1587" s="145"/>
      <c r="D1587" s="146" t="s">
        <v>144</v>
      </c>
      <c r="E1587" s="147" t="s">
        <v>18</v>
      </c>
      <c r="F1587" s="148" t="s">
        <v>560</v>
      </c>
      <c r="H1587" s="147" t="s">
        <v>18</v>
      </c>
      <c r="I1587" s="149"/>
      <c r="L1587" s="145"/>
      <c r="M1587" s="150"/>
      <c r="T1587" s="151"/>
      <c r="AT1587" s="147" t="s">
        <v>144</v>
      </c>
      <c r="AU1587" s="147" t="s">
        <v>81</v>
      </c>
      <c r="AV1587" s="12" t="s">
        <v>79</v>
      </c>
      <c r="AW1587" s="12" t="s">
        <v>32</v>
      </c>
      <c r="AX1587" s="12" t="s">
        <v>71</v>
      </c>
      <c r="AY1587" s="147" t="s">
        <v>133</v>
      </c>
    </row>
    <row r="1588" spans="2:51" s="13" customFormat="1" ht="11.25" x14ac:dyDescent="0.2">
      <c r="B1588" s="152"/>
      <c r="D1588" s="146" t="s">
        <v>144</v>
      </c>
      <c r="E1588" s="153" t="s">
        <v>18</v>
      </c>
      <c r="F1588" s="154" t="s">
        <v>377</v>
      </c>
      <c r="H1588" s="155">
        <v>2.1</v>
      </c>
      <c r="I1588" s="156"/>
      <c r="L1588" s="152"/>
      <c r="M1588" s="157"/>
      <c r="T1588" s="158"/>
      <c r="AT1588" s="153" t="s">
        <v>144</v>
      </c>
      <c r="AU1588" s="153" t="s">
        <v>81</v>
      </c>
      <c r="AV1588" s="13" t="s">
        <v>81</v>
      </c>
      <c r="AW1588" s="13" t="s">
        <v>32</v>
      </c>
      <c r="AX1588" s="13" t="s">
        <v>71</v>
      </c>
      <c r="AY1588" s="153" t="s">
        <v>133</v>
      </c>
    </row>
    <row r="1589" spans="2:51" s="12" customFormat="1" ht="11.25" x14ac:dyDescent="0.2">
      <c r="B1589" s="145"/>
      <c r="D1589" s="146" t="s">
        <v>144</v>
      </c>
      <c r="E1589" s="147" t="s">
        <v>18</v>
      </c>
      <c r="F1589" s="148" t="s">
        <v>251</v>
      </c>
      <c r="H1589" s="147" t="s">
        <v>18</v>
      </c>
      <c r="I1589" s="149"/>
      <c r="L1589" s="145"/>
      <c r="M1589" s="150"/>
      <c r="T1589" s="151"/>
      <c r="AT1589" s="147" t="s">
        <v>144</v>
      </c>
      <c r="AU1589" s="147" t="s">
        <v>81</v>
      </c>
      <c r="AV1589" s="12" t="s">
        <v>79</v>
      </c>
      <c r="AW1589" s="12" t="s">
        <v>32</v>
      </c>
      <c r="AX1589" s="12" t="s">
        <v>71</v>
      </c>
      <c r="AY1589" s="147" t="s">
        <v>133</v>
      </c>
    </row>
    <row r="1590" spans="2:51" s="13" customFormat="1" ht="11.25" x14ac:dyDescent="0.2">
      <c r="B1590" s="152"/>
      <c r="D1590" s="146" t="s">
        <v>144</v>
      </c>
      <c r="E1590" s="153" t="s">
        <v>18</v>
      </c>
      <c r="F1590" s="154" t="s">
        <v>1451</v>
      </c>
      <c r="H1590" s="155">
        <v>7.4</v>
      </c>
      <c r="I1590" s="156"/>
      <c r="L1590" s="152"/>
      <c r="M1590" s="157"/>
      <c r="T1590" s="158"/>
      <c r="AT1590" s="153" t="s">
        <v>144</v>
      </c>
      <c r="AU1590" s="153" t="s">
        <v>81</v>
      </c>
      <c r="AV1590" s="13" t="s">
        <v>81</v>
      </c>
      <c r="AW1590" s="13" t="s">
        <v>32</v>
      </c>
      <c r="AX1590" s="13" t="s">
        <v>71</v>
      </c>
      <c r="AY1590" s="153" t="s">
        <v>133</v>
      </c>
    </row>
    <row r="1591" spans="2:51" s="12" customFormat="1" ht="11.25" x14ac:dyDescent="0.2">
      <c r="B1591" s="145"/>
      <c r="D1591" s="146" t="s">
        <v>144</v>
      </c>
      <c r="E1591" s="147" t="s">
        <v>18</v>
      </c>
      <c r="F1591" s="148" t="s">
        <v>479</v>
      </c>
      <c r="H1591" s="147" t="s">
        <v>18</v>
      </c>
      <c r="I1591" s="149"/>
      <c r="L1591" s="145"/>
      <c r="M1591" s="150"/>
      <c r="T1591" s="151"/>
      <c r="AT1591" s="147" t="s">
        <v>144</v>
      </c>
      <c r="AU1591" s="147" t="s">
        <v>81</v>
      </c>
      <c r="AV1591" s="12" t="s">
        <v>79</v>
      </c>
      <c r="AW1591" s="12" t="s">
        <v>32</v>
      </c>
      <c r="AX1591" s="12" t="s">
        <v>71</v>
      </c>
      <c r="AY1591" s="147" t="s">
        <v>133</v>
      </c>
    </row>
    <row r="1592" spans="2:51" s="13" customFormat="1" ht="11.25" x14ac:dyDescent="0.2">
      <c r="B1592" s="152"/>
      <c r="D1592" s="146" t="s">
        <v>144</v>
      </c>
      <c r="E1592" s="153" t="s">
        <v>18</v>
      </c>
      <c r="F1592" s="154" t="s">
        <v>381</v>
      </c>
      <c r="H1592" s="155">
        <v>2.8</v>
      </c>
      <c r="I1592" s="156"/>
      <c r="L1592" s="152"/>
      <c r="M1592" s="157"/>
      <c r="T1592" s="158"/>
      <c r="AT1592" s="153" t="s">
        <v>144</v>
      </c>
      <c r="AU1592" s="153" t="s">
        <v>81</v>
      </c>
      <c r="AV1592" s="13" t="s">
        <v>81</v>
      </c>
      <c r="AW1592" s="13" t="s">
        <v>32</v>
      </c>
      <c r="AX1592" s="13" t="s">
        <v>71</v>
      </c>
      <c r="AY1592" s="153" t="s">
        <v>133</v>
      </c>
    </row>
    <row r="1593" spans="2:51" s="12" customFormat="1" ht="11.25" x14ac:dyDescent="0.2">
      <c r="B1593" s="145"/>
      <c r="D1593" s="146" t="s">
        <v>144</v>
      </c>
      <c r="E1593" s="147" t="s">
        <v>18</v>
      </c>
      <c r="F1593" s="148" t="s">
        <v>478</v>
      </c>
      <c r="H1593" s="147" t="s">
        <v>18</v>
      </c>
      <c r="I1593" s="149"/>
      <c r="L1593" s="145"/>
      <c r="M1593" s="150"/>
      <c r="T1593" s="151"/>
      <c r="AT1593" s="147" t="s">
        <v>144</v>
      </c>
      <c r="AU1593" s="147" t="s">
        <v>81</v>
      </c>
      <c r="AV1593" s="12" t="s">
        <v>79</v>
      </c>
      <c r="AW1593" s="12" t="s">
        <v>32</v>
      </c>
      <c r="AX1593" s="12" t="s">
        <v>71</v>
      </c>
      <c r="AY1593" s="147" t="s">
        <v>133</v>
      </c>
    </row>
    <row r="1594" spans="2:51" s="13" customFormat="1" ht="11.25" x14ac:dyDescent="0.2">
      <c r="B1594" s="152"/>
      <c r="D1594" s="146" t="s">
        <v>144</v>
      </c>
      <c r="E1594" s="153" t="s">
        <v>18</v>
      </c>
      <c r="F1594" s="154" t="s">
        <v>1452</v>
      </c>
      <c r="H1594" s="155">
        <v>8.6999999999999993</v>
      </c>
      <c r="I1594" s="156"/>
      <c r="L1594" s="152"/>
      <c r="M1594" s="157"/>
      <c r="T1594" s="158"/>
      <c r="AT1594" s="153" t="s">
        <v>144</v>
      </c>
      <c r="AU1594" s="153" t="s">
        <v>81</v>
      </c>
      <c r="AV1594" s="13" t="s">
        <v>81</v>
      </c>
      <c r="AW1594" s="13" t="s">
        <v>32</v>
      </c>
      <c r="AX1594" s="13" t="s">
        <v>71</v>
      </c>
      <c r="AY1594" s="153" t="s">
        <v>133</v>
      </c>
    </row>
    <row r="1595" spans="2:51" s="12" customFormat="1" ht="11.25" x14ac:dyDescent="0.2">
      <c r="B1595" s="145"/>
      <c r="D1595" s="146" t="s">
        <v>144</v>
      </c>
      <c r="E1595" s="147" t="s">
        <v>18</v>
      </c>
      <c r="F1595" s="148" t="s">
        <v>538</v>
      </c>
      <c r="H1595" s="147" t="s">
        <v>18</v>
      </c>
      <c r="I1595" s="149"/>
      <c r="L1595" s="145"/>
      <c r="M1595" s="150"/>
      <c r="T1595" s="151"/>
      <c r="AT1595" s="147" t="s">
        <v>144</v>
      </c>
      <c r="AU1595" s="147" t="s">
        <v>81</v>
      </c>
      <c r="AV1595" s="12" t="s">
        <v>79</v>
      </c>
      <c r="AW1595" s="12" t="s">
        <v>32</v>
      </c>
      <c r="AX1595" s="12" t="s">
        <v>71</v>
      </c>
      <c r="AY1595" s="147" t="s">
        <v>133</v>
      </c>
    </row>
    <row r="1596" spans="2:51" s="13" customFormat="1" ht="11.25" x14ac:dyDescent="0.2">
      <c r="B1596" s="152"/>
      <c r="D1596" s="146" t="s">
        <v>144</v>
      </c>
      <c r="E1596" s="153" t="s">
        <v>18</v>
      </c>
      <c r="F1596" s="154" t="s">
        <v>1453</v>
      </c>
      <c r="H1596" s="155">
        <v>1.4</v>
      </c>
      <c r="I1596" s="156"/>
      <c r="L1596" s="152"/>
      <c r="M1596" s="157"/>
      <c r="T1596" s="158"/>
      <c r="AT1596" s="153" t="s">
        <v>144</v>
      </c>
      <c r="AU1596" s="153" t="s">
        <v>81</v>
      </c>
      <c r="AV1596" s="13" t="s">
        <v>81</v>
      </c>
      <c r="AW1596" s="13" t="s">
        <v>32</v>
      </c>
      <c r="AX1596" s="13" t="s">
        <v>71</v>
      </c>
      <c r="AY1596" s="153" t="s">
        <v>133</v>
      </c>
    </row>
    <row r="1597" spans="2:51" s="12" customFormat="1" ht="11.25" x14ac:dyDescent="0.2">
      <c r="B1597" s="145"/>
      <c r="D1597" s="146" t="s">
        <v>144</v>
      </c>
      <c r="E1597" s="147" t="s">
        <v>18</v>
      </c>
      <c r="F1597" s="148" t="s">
        <v>477</v>
      </c>
      <c r="H1597" s="147" t="s">
        <v>18</v>
      </c>
      <c r="I1597" s="149"/>
      <c r="L1597" s="145"/>
      <c r="M1597" s="150"/>
      <c r="T1597" s="151"/>
      <c r="AT1597" s="147" t="s">
        <v>144</v>
      </c>
      <c r="AU1597" s="147" t="s">
        <v>81</v>
      </c>
      <c r="AV1597" s="12" t="s">
        <v>79</v>
      </c>
      <c r="AW1597" s="12" t="s">
        <v>32</v>
      </c>
      <c r="AX1597" s="12" t="s">
        <v>71</v>
      </c>
      <c r="AY1597" s="147" t="s">
        <v>133</v>
      </c>
    </row>
    <row r="1598" spans="2:51" s="13" customFormat="1" ht="11.25" x14ac:dyDescent="0.2">
      <c r="B1598" s="152"/>
      <c r="D1598" s="146" t="s">
        <v>144</v>
      </c>
      <c r="E1598" s="153" t="s">
        <v>18</v>
      </c>
      <c r="F1598" s="154" t="s">
        <v>377</v>
      </c>
      <c r="H1598" s="155">
        <v>2.1</v>
      </c>
      <c r="I1598" s="156"/>
      <c r="L1598" s="152"/>
      <c r="M1598" s="157"/>
      <c r="T1598" s="158"/>
      <c r="AT1598" s="153" t="s">
        <v>144</v>
      </c>
      <c r="AU1598" s="153" t="s">
        <v>81</v>
      </c>
      <c r="AV1598" s="13" t="s">
        <v>81</v>
      </c>
      <c r="AW1598" s="13" t="s">
        <v>32</v>
      </c>
      <c r="AX1598" s="13" t="s">
        <v>71</v>
      </c>
      <c r="AY1598" s="153" t="s">
        <v>133</v>
      </c>
    </row>
    <row r="1599" spans="2:51" s="12" customFormat="1" ht="11.25" x14ac:dyDescent="0.2">
      <c r="B1599" s="145"/>
      <c r="D1599" s="146" t="s">
        <v>144</v>
      </c>
      <c r="E1599" s="147" t="s">
        <v>18</v>
      </c>
      <c r="F1599" s="148" t="s">
        <v>252</v>
      </c>
      <c r="H1599" s="147" t="s">
        <v>18</v>
      </c>
      <c r="I1599" s="149"/>
      <c r="L1599" s="145"/>
      <c r="M1599" s="150"/>
      <c r="T1599" s="151"/>
      <c r="AT1599" s="147" t="s">
        <v>144</v>
      </c>
      <c r="AU1599" s="147" t="s">
        <v>81</v>
      </c>
      <c r="AV1599" s="12" t="s">
        <v>79</v>
      </c>
      <c r="AW1599" s="12" t="s">
        <v>32</v>
      </c>
      <c r="AX1599" s="12" t="s">
        <v>71</v>
      </c>
      <c r="AY1599" s="147" t="s">
        <v>133</v>
      </c>
    </row>
    <row r="1600" spans="2:51" s="13" customFormat="1" ht="11.25" x14ac:dyDescent="0.2">
      <c r="B1600" s="152"/>
      <c r="D1600" s="146" t="s">
        <v>144</v>
      </c>
      <c r="E1600" s="153" t="s">
        <v>18</v>
      </c>
      <c r="F1600" s="154" t="s">
        <v>1454</v>
      </c>
      <c r="H1600" s="155">
        <v>45.6</v>
      </c>
      <c r="I1600" s="156"/>
      <c r="L1600" s="152"/>
      <c r="M1600" s="157"/>
      <c r="T1600" s="158"/>
      <c r="AT1600" s="153" t="s">
        <v>144</v>
      </c>
      <c r="AU1600" s="153" t="s">
        <v>81</v>
      </c>
      <c r="AV1600" s="13" t="s">
        <v>81</v>
      </c>
      <c r="AW1600" s="13" t="s">
        <v>32</v>
      </c>
      <c r="AX1600" s="13" t="s">
        <v>71</v>
      </c>
      <c r="AY1600" s="153" t="s">
        <v>133</v>
      </c>
    </row>
    <row r="1601" spans="2:51" s="12" customFormat="1" ht="11.25" x14ac:dyDescent="0.2">
      <c r="B1601" s="145"/>
      <c r="D1601" s="146" t="s">
        <v>144</v>
      </c>
      <c r="E1601" s="147" t="s">
        <v>18</v>
      </c>
      <c r="F1601" s="148" t="s">
        <v>1282</v>
      </c>
      <c r="H1601" s="147" t="s">
        <v>18</v>
      </c>
      <c r="I1601" s="149"/>
      <c r="L1601" s="145"/>
      <c r="M1601" s="150"/>
      <c r="T1601" s="151"/>
      <c r="AT1601" s="147" t="s">
        <v>144</v>
      </c>
      <c r="AU1601" s="147" t="s">
        <v>81</v>
      </c>
      <c r="AV1601" s="12" t="s">
        <v>79</v>
      </c>
      <c r="AW1601" s="12" t="s">
        <v>32</v>
      </c>
      <c r="AX1601" s="12" t="s">
        <v>71</v>
      </c>
      <c r="AY1601" s="147" t="s">
        <v>133</v>
      </c>
    </row>
    <row r="1602" spans="2:51" s="13" customFormat="1" ht="11.25" x14ac:dyDescent="0.2">
      <c r="B1602" s="152"/>
      <c r="D1602" s="146" t="s">
        <v>144</v>
      </c>
      <c r="E1602" s="153" t="s">
        <v>18</v>
      </c>
      <c r="F1602" s="154" t="s">
        <v>1171</v>
      </c>
      <c r="H1602" s="155">
        <v>1.3</v>
      </c>
      <c r="I1602" s="156"/>
      <c r="L1602" s="152"/>
      <c r="M1602" s="157"/>
      <c r="T1602" s="158"/>
      <c r="AT1602" s="153" t="s">
        <v>144</v>
      </c>
      <c r="AU1602" s="153" t="s">
        <v>81</v>
      </c>
      <c r="AV1602" s="13" t="s">
        <v>81</v>
      </c>
      <c r="AW1602" s="13" t="s">
        <v>32</v>
      </c>
      <c r="AX1602" s="13" t="s">
        <v>71</v>
      </c>
      <c r="AY1602" s="153" t="s">
        <v>133</v>
      </c>
    </row>
    <row r="1603" spans="2:51" s="12" customFormat="1" ht="11.25" x14ac:dyDescent="0.2">
      <c r="B1603" s="145"/>
      <c r="D1603" s="146" t="s">
        <v>144</v>
      </c>
      <c r="E1603" s="147" t="s">
        <v>18</v>
      </c>
      <c r="F1603" s="148" t="s">
        <v>476</v>
      </c>
      <c r="H1603" s="147" t="s">
        <v>18</v>
      </c>
      <c r="I1603" s="149"/>
      <c r="L1603" s="145"/>
      <c r="M1603" s="150"/>
      <c r="T1603" s="151"/>
      <c r="AT1603" s="147" t="s">
        <v>144</v>
      </c>
      <c r="AU1603" s="147" t="s">
        <v>81</v>
      </c>
      <c r="AV1603" s="12" t="s">
        <v>79</v>
      </c>
      <c r="AW1603" s="12" t="s">
        <v>32</v>
      </c>
      <c r="AX1603" s="12" t="s">
        <v>71</v>
      </c>
      <c r="AY1603" s="147" t="s">
        <v>133</v>
      </c>
    </row>
    <row r="1604" spans="2:51" s="13" customFormat="1" ht="11.25" x14ac:dyDescent="0.2">
      <c r="B1604" s="152"/>
      <c r="D1604" s="146" t="s">
        <v>144</v>
      </c>
      <c r="E1604" s="153" t="s">
        <v>18</v>
      </c>
      <c r="F1604" s="154" t="s">
        <v>377</v>
      </c>
      <c r="H1604" s="155">
        <v>2.1</v>
      </c>
      <c r="I1604" s="156"/>
      <c r="L1604" s="152"/>
      <c r="M1604" s="157"/>
      <c r="T1604" s="158"/>
      <c r="AT1604" s="153" t="s">
        <v>144</v>
      </c>
      <c r="AU1604" s="153" t="s">
        <v>81</v>
      </c>
      <c r="AV1604" s="13" t="s">
        <v>81</v>
      </c>
      <c r="AW1604" s="13" t="s">
        <v>32</v>
      </c>
      <c r="AX1604" s="13" t="s">
        <v>71</v>
      </c>
      <c r="AY1604" s="153" t="s">
        <v>133</v>
      </c>
    </row>
    <row r="1605" spans="2:51" s="12" customFormat="1" ht="11.25" x14ac:dyDescent="0.2">
      <c r="B1605" s="145"/>
      <c r="D1605" s="146" t="s">
        <v>144</v>
      </c>
      <c r="E1605" s="147" t="s">
        <v>18</v>
      </c>
      <c r="F1605" s="148" t="s">
        <v>474</v>
      </c>
      <c r="H1605" s="147" t="s">
        <v>18</v>
      </c>
      <c r="I1605" s="149"/>
      <c r="L1605" s="145"/>
      <c r="M1605" s="150"/>
      <c r="T1605" s="151"/>
      <c r="AT1605" s="147" t="s">
        <v>144</v>
      </c>
      <c r="AU1605" s="147" t="s">
        <v>81</v>
      </c>
      <c r="AV1605" s="12" t="s">
        <v>79</v>
      </c>
      <c r="AW1605" s="12" t="s">
        <v>32</v>
      </c>
      <c r="AX1605" s="12" t="s">
        <v>71</v>
      </c>
      <c r="AY1605" s="147" t="s">
        <v>133</v>
      </c>
    </row>
    <row r="1606" spans="2:51" s="13" customFormat="1" ht="11.25" x14ac:dyDescent="0.2">
      <c r="B1606" s="152"/>
      <c r="D1606" s="146" t="s">
        <v>144</v>
      </c>
      <c r="E1606" s="153" t="s">
        <v>18</v>
      </c>
      <c r="F1606" s="154" t="s">
        <v>1452</v>
      </c>
      <c r="H1606" s="155">
        <v>8.6999999999999993</v>
      </c>
      <c r="I1606" s="156"/>
      <c r="L1606" s="152"/>
      <c r="M1606" s="157"/>
      <c r="T1606" s="158"/>
      <c r="AT1606" s="153" t="s">
        <v>144</v>
      </c>
      <c r="AU1606" s="153" t="s">
        <v>81</v>
      </c>
      <c r="AV1606" s="13" t="s">
        <v>81</v>
      </c>
      <c r="AW1606" s="13" t="s">
        <v>32</v>
      </c>
      <c r="AX1606" s="13" t="s">
        <v>71</v>
      </c>
      <c r="AY1606" s="153" t="s">
        <v>133</v>
      </c>
    </row>
    <row r="1607" spans="2:51" s="12" customFormat="1" ht="11.25" x14ac:dyDescent="0.2">
      <c r="B1607" s="145"/>
      <c r="D1607" s="146" t="s">
        <v>144</v>
      </c>
      <c r="E1607" s="147" t="s">
        <v>18</v>
      </c>
      <c r="F1607" s="148" t="s">
        <v>249</v>
      </c>
      <c r="H1607" s="147" t="s">
        <v>18</v>
      </c>
      <c r="I1607" s="149"/>
      <c r="L1607" s="145"/>
      <c r="M1607" s="150"/>
      <c r="T1607" s="151"/>
      <c r="AT1607" s="147" t="s">
        <v>144</v>
      </c>
      <c r="AU1607" s="147" t="s">
        <v>81</v>
      </c>
      <c r="AV1607" s="12" t="s">
        <v>79</v>
      </c>
      <c r="AW1607" s="12" t="s">
        <v>32</v>
      </c>
      <c r="AX1607" s="12" t="s">
        <v>71</v>
      </c>
      <c r="AY1607" s="147" t="s">
        <v>133</v>
      </c>
    </row>
    <row r="1608" spans="2:51" s="13" customFormat="1" ht="11.25" x14ac:dyDescent="0.2">
      <c r="B1608" s="152"/>
      <c r="D1608" s="146" t="s">
        <v>144</v>
      </c>
      <c r="E1608" s="153" t="s">
        <v>18</v>
      </c>
      <c r="F1608" s="154" t="s">
        <v>1455</v>
      </c>
      <c r="H1608" s="155">
        <v>7.5</v>
      </c>
      <c r="I1608" s="156"/>
      <c r="L1608" s="152"/>
      <c r="M1608" s="157"/>
      <c r="T1608" s="158"/>
      <c r="AT1608" s="153" t="s">
        <v>144</v>
      </c>
      <c r="AU1608" s="153" t="s">
        <v>81</v>
      </c>
      <c r="AV1608" s="13" t="s">
        <v>81</v>
      </c>
      <c r="AW1608" s="13" t="s">
        <v>32</v>
      </c>
      <c r="AX1608" s="13" t="s">
        <v>71</v>
      </c>
      <c r="AY1608" s="153" t="s">
        <v>133</v>
      </c>
    </row>
    <row r="1609" spans="2:51" s="12" customFormat="1" ht="11.25" x14ac:dyDescent="0.2">
      <c r="B1609" s="145"/>
      <c r="D1609" s="146" t="s">
        <v>144</v>
      </c>
      <c r="E1609" s="147" t="s">
        <v>18</v>
      </c>
      <c r="F1609" s="148" t="s">
        <v>1283</v>
      </c>
      <c r="H1609" s="147" t="s">
        <v>18</v>
      </c>
      <c r="I1609" s="149"/>
      <c r="L1609" s="145"/>
      <c r="M1609" s="150"/>
      <c r="T1609" s="151"/>
      <c r="AT1609" s="147" t="s">
        <v>144</v>
      </c>
      <c r="AU1609" s="147" t="s">
        <v>81</v>
      </c>
      <c r="AV1609" s="12" t="s">
        <v>79</v>
      </c>
      <c r="AW1609" s="12" t="s">
        <v>32</v>
      </c>
      <c r="AX1609" s="12" t="s">
        <v>71</v>
      </c>
      <c r="AY1609" s="147" t="s">
        <v>133</v>
      </c>
    </row>
    <row r="1610" spans="2:51" s="13" customFormat="1" ht="11.25" x14ac:dyDescent="0.2">
      <c r="B1610" s="152"/>
      <c r="D1610" s="146" t="s">
        <v>144</v>
      </c>
      <c r="E1610" s="153" t="s">
        <v>18</v>
      </c>
      <c r="F1610" s="154" t="s">
        <v>377</v>
      </c>
      <c r="H1610" s="155">
        <v>2.1</v>
      </c>
      <c r="I1610" s="156"/>
      <c r="L1610" s="152"/>
      <c r="M1610" s="157"/>
      <c r="T1610" s="158"/>
      <c r="AT1610" s="153" t="s">
        <v>144</v>
      </c>
      <c r="AU1610" s="153" t="s">
        <v>81</v>
      </c>
      <c r="AV1610" s="13" t="s">
        <v>81</v>
      </c>
      <c r="AW1610" s="13" t="s">
        <v>32</v>
      </c>
      <c r="AX1610" s="13" t="s">
        <v>71</v>
      </c>
      <c r="AY1610" s="153" t="s">
        <v>133</v>
      </c>
    </row>
    <row r="1611" spans="2:51" s="12" customFormat="1" ht="11.25" x14ac:dyDescent="0.2">
      <c r="B1611" s="145"/>
      <c r="D1611" s="146" t="s">
        <v>144</v>
      </c>
      <c r="E1611" s="147" t="s">
        <v>18</v>
      </c>
      <c r="F1611" s="148" t="s">
        <v>471</v>
      </c>
      <c r="H1611" s="147" t="s">
        <v>18</v>
      </c>
      <c r="I1611" s="149"/>
      <c r="L1611" s="145"/>
      <c r="M1611" s="150"/>
      <c r="T1611" s="151"/>
      <c r="AT1611" s="147" t="s">
        <v>144</v>
      </c>
      <c r="AU1611" s="147" t="s">
        <v>81</v>
      </c>
      <c r="AV1611" s="12" t="s">
        <v>79</v>
      </c>
      <c r="AW1611" s="12" t="s">
        <v>32</v>
      </c>
      <c r="AX1611" s="12" t="s">
        <v>71</v>
      </c>
      <c r="AY1611" s="147" t="s">
        <v>133</v>
      </c>
    </row>
    <row r="1612" spans="2:51" s="13" customFormat="1" ht="11.25" x14ac:dyDescent="0.2">
      <c r="B1612" s="152"/>
      <c r="D1612" s="146" t="s">
        <v>144</v>
      </c>
      <c r="E1612" s="153" t="s">
        <v>18</v>
      </c>
      <c r="F1612" s="154" t="s">
        <v>1443</v>
      </c>
      <c r="H1612" s="155">
        <v>2.9</v>
      </c>
      <c r="I1612" s="156"/>
      <c r="L1612" s="152"/>
      <c r="M1612" s="157"/>
      <c r="T1612" s="158"/>
      <c r="AT1612" s="153" t="s">
        <v>144</v>
      </c>
      <c r="AU1612" s="153" t="s">
        <v>81</v>
      </c>
      <c r="AV1612" s="13" t="s">
        <v>81</v>
      </c>
      <c r="AW1612" s="13" t="s">
        <v>32</v>
      </c>
      <c r="AX1612" s="13" t="s">
        <v>71</v>
      </c>
      <c r="AY1612" s="153" t="s">
        <v>133</v>
      </c>
    </row>
    <row r="1613" spans="2:51" s="12" customFormat="1" ht="11.25" x14ac:dyDescent="0.2">
      <c r="B1613" s="145"/>
      <c r="D1613" s="146" t="s">
        <v>144</v>
      </c>
      <c r="E1613" s="147" t="s">
        <v>18</v>
      </c>
      <c r="F1613" s="148" t="s">
        <v>426</v>
      </c>
      <c r="H1613" s="147" t="s">
        <v>18</v>
      </c>
      <c r="I1613" s="149"/>
      <c r="L1613" s="145"/>
      <c r="M1613" s="150"/>
      <c r="T1613" s="151"/>
      <c r="AT1613" s="147" t="s">
        <v>144</v>
      </c>
      <c r="AU1613" s="147" t="s">
        <v>81</v>
      </c>
      <c r="AV1613" s="12" t="s">
        <v>79</v>
      </c>
      <c r="AW1613" s="12" t="s">
        <v>32</v>
      </c>
      <c r="AX1613" s="12" t="s">
        <v>71</v>
      </c>
      <c r="AY1613" s="147" t="s">
        <v>133</v>
      </c>
    </row>
    <row r="1614" spans="2:51" s="13" customFormat="1" ht="11.25" x14ac:dyDescent="0.2">
      <c r="B1614" s="152"/>
      <c r="D1614" s="146" t="s">
        <v>144</v>
      </c>
      <c r="E1614" s="153" t="s">
        <v>18</v>
      </c>
      <c r="F1614" s="154" t="s">
        <v>1439</v>
      </c>
      <c r="H1614" s="155">
        <v>15.5</v>
      </c>
      <c r="I1614" s="156"/>
      <c r="L1614" s="152"/>
      <c r="M1614" s="157"/>
      <c r="T1614" s="158"/>
      <c r="AT1614" s="153" t="s">
        <v>144</v>
      </c>
      <c r="AU1614" s="153" t="s">
        <v>81</v>
      </c>
      <c r="AV1614" s="13" t="s">
        <v>81</v>
      </c>
      <c r="AW1614" s="13" t="s">
        <v>32</v>
      </c>
      <c r="AX1614" s="13" t="s">
        <v>71</v>
      </c>
      <c r="AY1614" s="153" t="s">
        <v>133</v>
      </c>
    </row>
    <row r="1615" spans="2:51" s="12" customFormat="1" ht="11.25" x14ac:dyDescent="0.2">
      <c r="B1615" s="145"/>
      <c r="D1615" s="146" t="s">
        <v>144</v>
      </c>
      <c r="E1615" s="147" t="s">
        <v>18</v>
      </c>
      <c r="F1615" s="148" t="s">
        <v>155</v>
      </c>
      <c r="H1615" s="147" t="s">
        <v>18</v>
      </c>
      <c r="I1615" s="149"/>
      <c r="L1615" s="145"/>
      <c r="M1615" s="150"/>
      <c r="T1615" s="151"/>
      <c r="AT1615" s="147" t="s">
        <v>144</v>
      </c>
      <c r="AU1615" s="147" t="s">
        <v>81</v>
      </c>
      <c r="AV1615" s="12" t="s">
        <v>79</v>
      </c>
      <c r="AW1615" s="12" t="s">
        <v>32</v>
      </c>
      <c r="AX1615" s="12" t="s">
        <v>71</v>
      </c>
      <c r="AY1615" s="147" t="s">
        <v>133</v>
      </c>
    </row>
    <row r="1616" spans="2:51" s="13" customFormat="1" ht="11.25" x14ac:dyDescent="0.2">
      <c r="B1616" s="152"/>
      <c r="D1616" s="146" t="s">
        <v>144</v>
      </c>
      <c r="E1616" s="153" t="s">
        <v>18</v>
      </c>
      <c r="F1616" s="154" t="s">
        <v>1456</v>
      </c>
      <c r="H1616" s="155">
        <v>28.4</v>
      </c>
      <c r="I1616" s="156"/>
      <c r="L1616" s="152"/>
      <c r="M1616" s="157"/>
      <c r="T1616" s="158"/>
      <c r="AT1616" s="153" t="s">
        <v>144</v>
      </c>
      <c r="AU1616" s="153" t="s">
        <v>81</v>
      </c>
      <c r="AV1616" s="13" t="s">
        <v>81</v>
      </c>
      <c r="AW1616" s="13" t="s">
        <v>32</v>
      </c>
      <c r="AX1616" s="13" t="s">
        <v>71</v>
      </c>
      <c r="AY1616" s="153" t="s">
        <v>133</v>
      </c>
    </row>
    <row r="1617" spans="2:65" s="12" customFormat="1" ht="11.25" x14ac:dyDescent="0.2">
      <c r="B1617" s="145"/>
      <c r="D1617" s="146" t="s">
        <v>144</v>
      </c>
      <c r="E1617" s="147" t="s">
        <v>18</v>
      </c>
      <c r="F1617" s="148" t="s">
        <v>1039</v>
      </c>
      <c r="H1617" s="147" t="s">
        <v>18</v>
      </c>
      <c r="I1617" s="149"/>
      <c r="L1617" s="145"/>
      <c r="M1617" s="150"/>
      <c r="T1617" s="151"/>
      <c r="AT1617" s="147" t="s">
        <v>144</v>
      </c>
      <c r="AU1617" s="147" t="s">
        <v>81</v>
      </c>
      <c r="AV1617" s="12" t="s">
        <v>79</v>
      </c>
      <c r="AW1617" s="12" t="s">
        <v>32</v>
      </c>
      <c r="AX1617" s="12" t="s">
        <v>71</v>
      </c>
      <c r="AY1617" s="147" t="s">
        <v>133</v>
      </c>
    </row>
    <row r="1618" spans="2:65" s="13" customFormat="1" ht="11.25" x14ac:dyDescent="0.2">
      <c r="B1618" s="152"/>
      <c r="D1618" s="146" t="s">
        <v>144</v>
      </c>
      <c r="E1618" s="153" t="s">
        <v>18</v>
      </c>
      <c r="F1618" s="154" t="s">
        <v>1457</v>
      </c>
      <c r="H1618" s="155">
        <v>11.3</v>
      </c>
      <c r="I1618" s="156"/>
      <c r="L1618" s="152"/>
      <c r="M1618" s="157"/>
      <c r="T1618" s="158"/>
      <c r="AT1618" s="153" t="s">
        <v>144</v>
      </c>
      <c r="AU1618" s="153" t="s">
        <v>81</v>
      </c>
      <c r="AV1618" s="13" t="s">
        <v>81</v>
      </c>
      <c r="AW1618" s="13" t="s">
        <v>32</v>
      </c>
      <c r="AX1618" s="13" t="s">
        <v>71</v>
      </c>
      <c r="AY1618" s="153" t="s">
        <v>133</v>
      </c>
    </row>
    <row r="1619" spans="2:65" s="12" customFormat="1" ht="11.25" x14ac:dyDescent="0.2">
      <c r="B1619" s="145"/>
      <c r="D1619" s="146" t="s">
        <v>144</v>
      </c>
      <c r="E1619" s="147" t="s">
        <v>18</v>
      </c>
      <c r="F1619" s="148" t="s">
        <v>540</v>
      </c>
      <c r="H1619" s="147" t="s">
        <v>18</v>
      </c>
      <c r="I1619" s="149"/>
      <c r="L1619" s="145"/>
      <c r="M1619" s="150"/>
      <c r="T1619" s="151"/>
      <c r="AT1619" s="147" t="s">
        <v>144</v>
      </c>
      <c r="AU1619" s="147" t="s">
        <v>81</v>
      </c>
      <c r="AV1619" s="12" t="s">
        <v>79</v>
      </c>
      <c r="AW1619" s="12" t="s">
        <v>32</v>
      </c>
      <c r="AX1619" s="12" t="s">
        <v>71</v>
      </c>
      <c r="AY1619" s="147" t="s">
        <v>133</v>
      </c>
    </row>
    <row r="1620" spans="2:65" s="13" customFormat="1" ht="11.25" x14ac:dyDescent="0.2">
      <c r="B1620" s="152"/>
      <c r="D1620" s="146" t="s">
        <v>144</v>
      </c>
      <c r="E1620" s="153" t="s">
        <v>18</v>
      </c>
      <c r="F1620" s="154" t="s">
        <v>1458</v>
      </c>
      <c r="H1620" s="155">
        <v>25.6</v>
      </c>
      <c r="I1620" s="156"/>
      <c r="L1620" s="152"/>
      <c r="M1620" s="157"/>
      <c r="T1620" s="158"/>
      <c r="AT1620" s="153" t="s">
        <v>144</v>
      </c>
      <c r="AU1620" s="153" t="s">
        <v>81</v>
      </c>
      <c r="AV1620" s="13" t="s">
        <v>81</v>
      </c>
      <c r="AW1620" s="13" t="s">
        <v>32</v>
      </c>
      <c r="AX1620" s="13" t="s">
        <v>71</v>
      </c>
      <c r="AY1620" s="153" t="s">
        <v>133</v>
      </c>
    </row>
    <row r="1621" spans="2:65" s="12" customFormat="1" ht="11.25" x14ac:dyDescent="0.2">
      <c r="B1621" s="145"/>
      <c r="D1621" s="146" t="s">
        <v>144</v>
      </c>
      <c r="E1621" s="147" t="s">
        <v>18</v>
      </c>
      <c r="F1621" s="148" t="s">
        <v>453</v>
      </c>
      <c r="H1621" s="147" t="s">
        <v>18</v>
      </c>
      <c r="I1621" s="149"/>
      <c r="L1621" s="145"/>
      <c r="M1621" s="150"/>
      <c r="T1621" s="151"/>
      <c r="AT1621" s="147" t="s">
        <v>144</v>
      </c>
      <c r="AU1621" s="147" t="s">
        <v>81</v>
      </c>
      <c r="AV1621" s="12" t="s">
        <v>79</v>
      </c>
      <c r="AW1621" s="12" t="s">
        <v>32</v>
      </c>
      <c r="AX1621" s="12" t="s">
        <v>71</v>
      </c>
      <c r="AY1621" s="147" t="s">
        <v>133</v>
      </c>
    </row>
    <row r="1622" spans="2:65" s="13" customFormat="1" ht="11.25" x14ac:dyDescent="0.2">
      <c r="B1622" s="152"/>
      <c r="D1622" s="146" t="s">
        <v>144</v>
      </c>
      <c r="E1622" s="153" t="s">
        <v>18</v>
      </c>
      <c r="F1622" s="154" t="s">
        <v>1448</v>
      </c>
      <c r="H1622" s="155">
        <v>16.899999999999999</v>
      </c>
      <c r="I1622" s="156"/>
      <c r="L1622" s="152"/>
      <c r="M1622" s="157"/>
      <c r="T1622" s="158"/>
      <c r="AT1622" s="153" t="s">
        <v>144</v>
      </c>
      <c r="AU1622" s="153" t="s">
        <v>81</v>
      </c>
      <c r="AV1622" s="13" t="s">
        <v>81</v>
      </c>
      <c r="AW1622" s="13" t="s">
        <v>32</v>
      </c>
      <c r="AX1622" s="13" t="s">
        <v>71</v>
      </c>
      <c r="AY1622" s="153" t="s">
        <v>133</v>
      </c>
    </row>
    <row r="1623" spans="2:65" s="12" customFormat="1" ht="11.25" x14ac:dyDescent="0.2">
      <c r="B1623" s="145"/>
      <c r="D1623" s="146" t="s">
        <v>144</v>
      </c>
      <c r="E1623" s="147" t="s">
        <v>18</v>
      </c>
      <c r="F1623" s="148" t="s">
        <v>435</v>
      </c>
      <c r="H1623" s="147" t="s">
        <v>18</v>
      </c>
      <c r="I1623" s="149"/>
      <c r="L1623" s="145"/>
      <c r="M1623" s="150"/>
      <c r="T1623" s="151"/>
      <c r="AT1623" s="147" t="s">
        <v>144</v>
      </c>
      <c r="AU1623" s="147" t="s">
        <v>81</v>
      </c>
      <c r="AV1623" s="12" t="s">
        <v>79</v>
      </c>
      <c r="AW1623" s="12" t="s">
        <v>32</v>
      </c>
      <c r="AX1623" s="12" t="s">
        <v>71</v>
      </c>
      <c r="AY1623" s="147" t="s">
        <v>133</v>
      </c>
    </row>
    <row r="1624" spans="2:65" s="13" customFormat="1" ht="11.25" x14ac:dyDescent="0.2">
      <c r="B1624" s="152"/>
      <c r="D1624" s="146" t="s">
        <v>144</v>
      </c>
      <c r="E1624" s="153" t="s">
        <v>18</v>
      </c>
      <c r="F1624" s="154" t="s">
        <v>390</v>
      </c>
      <c r="H1624" s="155">
        <v>3.6</v>
      </c>
      <c r="I1624" s="156"/>
      <c r="L1624" s="152"/>
      <c r="M1624" s="157"/>
      <c r="T1624" s="158"/>
      <c r="AT1624" s="153" t="s">
        <v>144</v>
      </c>
      <c r="AU1624" s="153" t="s">
        <v>81</v>
      </c>
      <c r="AV1624" s="13" t="s">
        <v>81</v>
      </c>
      <c r="AW1624" s="13" t="s">
        <v>32</v>
      </c>
      <c r="AX1624" s="13" t="s">
        <v>71</v>
      </c>
      <c r="AY1624" s="153" t="s">
        <v>133</v>
      </c>
    </row>
    <row r="1625" spans="2:65" s="12" customFormat="1" ht="11.25" x14ac:dyDescent="0.2">
      <c r="B1625" s="145"/>
      <c r="D1625" s="146" t="s">
        <v>144</v>
      </c>
      <c r="E1625" s="147" t="s">
        <v>18</v>
      </c>
      <c r="F1625" s="148" t="s">
        <v>1459</v>
      </c>
      <c r="H1625" s="147" t="s">
        <v>18</v>
      </c>
      <c r="I1625" s="149"/>
      <c r="L1625" s="145"/>
      <c r="M1625" s="150"/>
      <c r="T1625" s="151"/>
      <c r="AT1625" s="147" t="s">
        <v>144</v>
      </c>
      <c r="AU1625" s="147" t="s">
        <v>81</v>
      </c>
      <c r="AV1625" s="12" t="s">
        <v>79</v>
      </c>
      <c r="AW1625" s="12" t="s">
        <v>32</v>
      </c>
      <c r="AX1625" s="12" t="s">
        <v>71</v>
      </c>
      <c r="AY1625" s="147" t="s">
        <v>133</v>
      </c>
    </row>
    <row r="1626" spans="2:65" s="13" customFormat="1" ht="11.25" x14ac:dyDescent="0.2">
      <c r="B1626" s="152"/>
      <c r="D1626" s="146" t="s">
        <v>144</v>
      </c>
      <c r="E1626" s="153" t="s">
        <v>18</v>
      </c>
      <c r="F1626" s="154" t="s">
        <v>79</v>
      </c>
      <c r="H1626" s="155">
        <v>1</v>
      </c>
      <c r="I1626" s="156"/>
      <c r="L1626" s="152"/>
      <c r="M1626" s="157"/>
      <c r="T1626" s="158"/>
      <c r="AT1626" s="153" t="s">
        <v>144</v>
      </c>
      <c r="AU1626" s="153" t="s">
        <v>81</v>
      </c>
      <c r="AV1626" s="13" t="s">
        <v>81</v>
      </c>
      <c r="AW1626" s="13" t="s">
        <v>32</v>
      </c>
      <c r="AX1626" s="13" t="s">
        <v>71</v>
      </c>
      <c r="AY1626" s="153" t="s">
        <v>133</v>
      </c>
    </row>
    <row r="1627" spans="2:65" s="12" customFormat="1" ht="11.25" x14ac:dyDescent="0.2">
      <c r="B1627" s="145"/>
      <c r="D1627" s="146" t="s">
        <v>144</v>
      </c>
      <c r="E1627" s="147" t="s">
        <v>18</v>
      </c>
      <c r="F1627" s="148" t="s">
        <v>1460</v>
      </c>
      <c r="H1627" s="147" t="s">
        <v>18</v>
      </c>
      <c r="I1627" s="149"/>
      <c r="L1627" s="145"/>
      <c r="M1627" s="150"/>
      <c r="T1627" s="151"/>
      <c r="AT1627" s="147" t="s">
        <v>144</v>
      </c>
      <c r="AU1627" s="147" t="s">
        <v>81</v>
      </c>
      <c r="AV1627" s="12" t="s">
        <v>79</v>
      </c>
      <c r="AW1627" s="12" t="s">
        <v>32</v>
      </c>
      <c r="AX1627" s="12" t="s">
        <v>71</v>
      </c>
      <c r="AY1627" s="147" t="s">
        <v>133</v>
      </c>
    </row>
    <row r="1628" spans="2:65" s="13" customFormat="1" ht="11.25" x14ac:dyDescent="0.2">
      <c r="B1628" s="152"/>
      <c r="D1628" s="146" t="s">
        <v>144</v>
      </c>
      <c r="E1628" s="153" t="s">
        <v>18</v>
      </c>
      <c r="F1628" s="154" t="s">
        <v>362</v>
      </c>
      <c r="H1628" s="155">
        <v>0.6</v>
      </c>
      <c r="I1628" s="156"/>
      <c r="L1628" s="152"/>
      <c r="M1628" s="157"/>
      <c r="T1628" s="158"/>
      <c r="AT1628" s="153" t="s">
        <v>144</v>
      </c>
      <c r="AU1628" s="153" t="s">
        <v>81</v>
      </c>
      <c r="AV1628" s="13" t="s">
        <v>81</v>
      </c>
      <c r="AW1628" s="13" t="s">
        <v>32</v>
      </c>
      <c r="AX1628" s="13" t="s">
        <v>71</v>
      </c>
      <c r="AY1628" s="153" t="s">
        <v>133</v>
      </c>
    </row>
    <row r="1629" spans="2:65" s="12" customFormat="1" ht="11.25" x14ac:dyDescent="0.2">
      <c r="B1629" s="145"/>
      <c r="D1629" s="146" t="s">
        <v>144</v>
      </c>
      <c r="E1629" s="147" t="s">
        <v>18</v>
      </c>
      <c r="F1629" s="148" t="s">
        <v>392</v>
      </c>
      <c r="H1629" s="147" t="s">
        <v>18</v>
      </c>
      <c r="I1629" s="149"/>
      <c r="L1629" s="145"/>
      <c r="M1629" s="150"/>
      <c r="T1629" s="151"/>
      <c r="AT1629" s="147" t="s">
        <v>144</v>
      </c>
      <c r="AU1629" s="147" t="s">
        <v>81</v>
      </c>
      <c r="AV1629" s="12" t="s">
        <v>79</v>
      </c>
      <c r="AW1629" s="12" t="s">
        <v>32</v>
      </c>
      <c r="AX1629" s="12" t="s">
        <v>71</v>
      </c>
      <c r="AY1629" s="147" t="s">
        <v>133</v>
      </c>
    </row>
    <row r="1630" spans="2:65" s="13" customFormat="1" ht="11.25" x14ac:dyDescent="0.2">
      <c r="B1630" s="152"/>
      <c r="D1630" s="146" t="s">
        <v>144</v>
      </c>
      <c r="E1630" s="153" t="s">
        <v>18</v>
      </c>
      <c r="F1630" s="154" t="s">
        <v>393</v>
      </c>
      <c r="H1630" s="155">
        <v>3.2</v>
      </c>
      <c r="I1630" s="156"/>
      <c r="L1630" s="152"/>
      <c r="M1630" s="157"/>
      <c r="T1630" s="158"/>
      <c r="AT1630" s="153" t="s">
        <v>144</v>
      </c>
      <c r="AU1630" s="153" t="s">
        <v>81</v>
      </c>
      <c r="AV1630" s="13" t="s">
        <v>81</v>
      </c>
      <c r="AW1630" s="13" t="s">
        <v>32</v>
      </c>
      <c r="AX1630" s="13" t="s">
        <v>71</v>
      </c>
      <c r="AY1630" s="153" t="s">
        <v>133</v>
      </c>
    </row>
    <row r="1631" spans="2:65" s="14" customFormat="1" ht="11.25" x14ac:dyDescent="0.2">
      <c r="B1631" s="159"/>
      <c r="D1631" s="146" t="s">
        <v>144</v>
      </c>
      <c r="E1631" s="160" t="s">
        <v>18</v>
      </c>
      <c r="F1631" s="161" t="s">
        <v>147</v>
      </c>
      <c r="H1631" s="162">
        <v>677.2</v>
      </c>
      <c r="I1631" s="163"/>
      <c r="L1631" s="159"/>
      <c r="M1631" s="164"/>
      <c r="T1631" s="165"/>
      <c r="AT1631" s="160" t="s">
        <v>144</v>
      </c>
      <c r="AU1631" s="160" t="s">
        <v>81</v>
      </c>
      <c r="AV1631" s="14" t="s">
        <v>140</v>
      </c>
      <c r="AW1631" s="14" t="s">
        <v>32</v>
      </c>
      <c r="AX1631" s="14" t="s">
        <v>79</v>
      </c>
      <c r="AY1631" s="160" t="s">
        <v>133</v>
      </c>
    </row>
    <row r="1632" spans="2:65" s="1" customFormat="1" ht="16.5" customHeight="1" x14ac:dyDescent="0.2">
      <c r="B1632" s="33"/>
      <c r="C1632" s="128" t="s">
        <v>1461</v>
      </c>
      <c r="D1632" s="128" t="s">
        <v>135</v>
      </c>
      <c r="E1632" s="129" t="s">
        <v>1462</v>
      </c>
      <c r="F1632" s="130" t="s">
        <v>1463</v>
      </c>
      <c r="G1632" s="131" t="s">
        <v>152</v>
      </c>
      <c r="H1632" s="132">
        <v>677.2</v>
      </c>
      <c r="I1632" s="133"/>
      <c r="J1632" s="134">
        <f>ROUND(I1632*H1632,2)</f>
        <v>0</v>
      </c>
      <c r="K1632" s="130" t="s">
        <v>139</v>
      </c>
      <c r="L1632" s="33"/>
      <c r="M1632" s="135" t="s">
        <v>18</v>
      </c>
      <c r="N1632" s="136" t="s">
        <v>42</v>
      </c>
      <c r="P1632" s="137">
        <f>O1632*H1632</f>
        <v>0</v>
      </c>
      <c r="Q1632" s="137">
        <v>0</v>
      </c>
      <c r="R1632" s="137">
        <f>Q1632*H1632</f>
        <v>0</v>
      </c>
      <c r="S1632" s="137">
        <v>0</v>
      </c>
      <c r="T1632" s="138">
        <f>S1632*H1632</f>
        <v>0</v>
      </c>
      <c r="AR1632" s="139" t="s">
        <v>285</v>
      </c>
      <c r="AT1632" s="139" t="s">
        <v>135</v>
      </c>
      <c r="AU1632" s="139" t="s">
        <v>81</v>
      </c>
      <c r="AY1632" s="18" t="s">
        <v>133</v>
      </c>
      <c r="BE1632" s="140">
        <f>IF(N1632="základní",J1632,0)</f>
        <v>0</v>
      </c>
      <c r="BF1632" s="140">
        <f>IF(N1632="snížená",J1632,0)</f>
        <v>0</v>
      </c>
      <c r="BG1632" s="140">
        <f>IF(N1632="zákl. přenesená",J1632,0)</f>
        <v>0</v>
      </c>
      <c r="BH1632" s="140">
        <f>IF(N1632="sníž. přenesená",J1632,0)</f>
        <v>0</v>
      </c>
      <c r="BI1632" s="140">
        <f>IF(N1632="nulová",J1632,0)</f>
        <v>0</v>
      </c>
      <c r="BJ1632" s="18" t="s">
        <v>79</v>
      </c>
      <c r="BK1632" s="140">
        <f>ROUND(I1632*H1632,2)</f>
        <v>0</v>
      </c>
      <c r="BL1632" s="18" t="s">
        <v>285</v>
      </c>
      <c r="BM1632" s="139" t="s">
        <v>1464</v>
      </c>
    </row>
    <row r="1633" spans="2:51" s="1" customFormat="1" ht="11.25" x14ac:dyDescent="0.2">
      <c r="B1633" s="33"/>
      <c r="D1633" s="141" t="s">
        <v>142</v>
      </c>
      <c r="F1633" s="142" t="s">
        <v>1465</v>
      </c>
      <c r="I1633" s="143"/>
      <c r="L1633" s="33"/>
      <c r="M1633" s="144"/>
      <c r="T1633" s="54"/>
      <c r="AT1633" s="18" t="s">
        <v>142</v>
      </c>
      <c r="AU1633" s="18" t="s">
        <v>81</v>
      </c>
    </row>
    <row r="1634" spans="2:51" s="12" customFormat="1" ht="11.25" x14ac:dyDescent="0.2">
      <c r="B1634" s="145"/>
      <c r="D1634" s="146" t="s">
        <v>144</v>
      </c>
      <c r="E1634" s="147" t="s">
        <v>18</v>
      </c>
      <c r="F1634" s="148" t="s">
        <v>237</v>
      </c>
      <c r="H1634" s="147" t="s">
        <v>18</v>
      </c>
      <c r="I1634" s="149"/>
      <c r="L1634" s="145"/>
      <c r="M1634" s="150"/>
      <c r="T1634" s="151"/>
      <c r="AT1634" s="147" t="s">
        <v>144</v>
      </c>
      <c r="AU1634" s="147" t="s">
        <v>81</v>
      </c>
      <c r="AV1634" s="12" t="s">
        <v>79</v>
      </c>
      <c r="AW1634" s="12" t="s">
        <v>32</v>
      </c>
      <c r="AX1634" s="12" t="s">
        <v>71</v>
      </c>
      <c r="AY1634" s="147" t="s">
        <v>133</v>
      </c>
    </row>
    <row r="1635" spans="2:51" s="12" customFormat="1" ht="11.25" x14ac:dyDescent="0.2">
      <c r="B1635" s="145"/>
      <c r="D1635" s="146" t="s">
        <v>144</v>
      </c>
      <c r="E1635" s="147" t="s">
        <v>18</v>
      </c>
      <c r="F1635" s="148" t="s">
        <v>970</v>
      </c>
      <c r="H1635" s="147" t="s">
        <v>18</v>
      </c>
      <c r="I1635" s="149"/>
      <c r="L1635" s="145"/>
      <c r="M1635" s="150"/>
      <c r="T1635" s="151"/>
      <c r="AT1635" s="147" t="s">
        <v>144</v>
      </c>
      <c r="AU1635" s="147" t="s">
        <v>81</v>
      </c>
      <c r="AV1635" s="12" t="s">
        <v>79</v>
      </c>
      <c r="AW1635" s="12" t="s">
        <v>32</v>
      </c>
      <c r="AX1635" s="12" t="s">
        <v>71</v>
      </c>
      <c r="AY1635" s="147" t="s">
        <v>133</v>
      </c>
    </row>
    <row r="1636" spans="2:51" s="13" customFormat="1" ht="11.25" x14ac:dyDescent="0.2">
      <c r="B1636" s="152"/>
      <c r="D1636" s="146" t="s">
        <v>144</v>
      </c>
      <c r="E1636" s="153" t="s">
        <v>18</v>
      </c>
      <c r="F1636" s="154" t="s">
        <v>386</v>
      </c>
      <c r="H1636" s="155">
        <v>3.3</v>
      </c>
      <c r="I1636" s="156"/>
      <c r="L1636" s="152"/>
      <c r="M1636" s="157"/>
      <c r="T1636" s="158"/>
      <c r="AT1636" s="153" t="s">
        <v>144</v>
      </c>
      <c r="AU1636" s="153" t="s">
        <v>81</v>
      </c>
      <c r="AV1636" s="13" t="s">
        <v>81</v>
      </c>
      <c r="AW1636" s="13" t="s">
        <v>32</v>
      </c>
      <c r="AX1636" s="13" t="s">
        <v>71</v>
      </c>
      <c r="AY1636" s="153" t="s">
        <v>133</v>
      </c>
    </row>
    <row r="1637" spans="2:51" s="12" customFormat="1" ht="11.25" x14ac:dyDescent="0.2">
      <c r="B1637" s="145"/>
      <c r="D1637" s="146" t="s">
        <v>144</v>
      </c>
      <c r="E1637" s="147" t="s">
        <v>18</v>
      </c>
      <c r="F1637" s="148" t="s">
        <v>1277</v>
      </c>
      <c r="H1637" s="147" t="s">
        <v>18</v>
      </c>
      <c r="I1637" s="149"/>
      <c r="L1637" s="145"/>
      <c r="M1637" s="150"/>
      <c r="T1637" s="151"/>
      <c r="AT1637" s="147" t="s">
        <v>144</v>
      </c>
      <c r="AU1637" s="147" t="s">
        <v>81</v>
      </c>
      <c r="AV1637" s="12" t="s">
        <v>79</v>
      </c>
      <c r="AW1637" s="12" t="s">
        <v>32</v>
      </c>
      <c r="AX1637" s="12" t="s">
        <v>71</v>
      </c>
      <c r="AY1637" s="147" t="s">
        <v>133</v>
      </c>
    </row>
    <row r="1638" spans="2:51" s="13" customFormat="1" ht="11.25" x14ac:dyDescent="0.2">
      <c r="B1638" s="152"/>
      <c r="D1638" s="146" t="s">
        <v>144</v>
      </c>
      <c r="E1638" s="153" t="s">
        <v>18</v>
      </c>
      <c r="F1638" s="154" t="s">
        <v>79</v>
      </c>
      <c r="H1638" s="155">
        <v>1</v>
      </c>
      <c r="I1638" s="156"/>
      <c r="L1638" s="152"/>
      <c r="M1638" s="157"/>
      <c r="T1638" s="158"/>
      <c r="AT1638" s="153" t="s">
        <v>144</v>
      </c>
      <c r="AU1638" s="153" t="s">
        <v>81</v>
      </c>
      <c r="AV1638" s="13" t="s">
        <v>81</v>
      </c>
      <c r="AW1638" s="13" t="s">
        <v>32</v>
      </c>
      <c r="AX1638" s="13" t="s">
        <v>71</v>
      </c>
      <c r="AY1638" s="153" t="s">
        <v>133</v>
      </c>
    </row>
    <row r="1639" spans="2:51" s="12" customFormat="1" ht="11.25" x14ac:dyDescent="0.2">
      <c r="B1639" s="145"/>
      <c r="D1639" s="146" t="s">
        <v>144</v>
      </c>
      <c r="E1639" s="147" t="s">
        <v>18</v>
      </c>
      <c r="F1639" s="148" t="s">
        <v>1278</v>
      </c>
      <c r="H1639" s="147" t="s">
        <v>18</v>
      </c>
      <c r="I1639" s="149"/>
      <c r="L1639" s="145"/>
      <c r="M1639" s="150"/>
      <c r="T1639" s="151"/>
      <c r="AT1639" s="147" t="s">
        <v>144</v>
      </c>
      <c r="AU1639" s="147" t="s">
        <v>81</v>
      </c>
      <c r="AV1639" s="12" t="s">
        <v>79</v>
      </c>
      <c r="AW1639" s="12" t="s">
        <v>32</v>
      </c>
      <c r="AX1639" s="12" t="s">
        <v>71</v>
      </c>
      <c r="AY1639" s="147" t="s">
        <v>133</v>
      </c>
    </row>
    <row r="1640" spans="2:51" s="13" customFormat="1" ht="11.25" x14ac:dyDescent="0.2">
      <c r="B1640" s="152"/>
      <c r="D1640" s="146" t="s">
        <v>144</v>
      </c>
      <c r="E1640" s="153" t="s">
        <v>18</v>
      </c>
      <c r="F1640" s="154" t="s">
        <v>362</v>
      </c>
      <c r="H1640" s="155">
        <v>0.6</v>
      </c>
      <c r="I1640" s="156"/>
      <c r="L1640" s="152"/>
      <c r="M1640" s="157"/>
      <c r="T1640" s="158"/>
      <c r="AT1640" s="153" t="s">
        <v>144</v>
      </c>
      <c r="AU1640" s="153" t="s">
        <v>81</v>
      </c>
      <c r="AV1640" s="13" t="s">
        <v>81</v>
      </c>
      <c r="AW1640" s="13" t="s">
        <v>32</v>
      </c>
      <c r="AX1640" s="13" t="s">
        <v>71</v>
      </c>
      <c r="AY1640" s="153" t="s">
        <v>133</v>
      </c>
    </row>
    <row r="1641" spans="2:51" s="12" customFormat="1" ht="11.25" x14ac:dyDescent="0.2">
      <c r="B1641" s="145"/>
      <c r="D1641" s="146" t="s">
        <v>144</v>
      </c>
      <c r="E1641" s="147" t="s">
        <v>18</v>
      </c>
      <c r="F1641" s="148" t="s">
        <v>534</v>
      </c>
      <c r="H1641" s="147" t="s">
        <v>18</v>
      </c>
      <c r="I1641" s="149"/>
      <c r="L1641" s="145"/>
      <c r="M1641" s="150"/>
      <c r="T1641" s="151"/>
      <c r="AT1641" s="147" t="s">
        <v>144</v>
      </c>
      <c r="AU1641" s="147" t="s">
        <v>81</v>
      </c>
      <c r="AV1641" s="12" t="s">
        <v>79</v>
      </c>
      <c r="AW1641" s="12" t="s">
        <v>32</v>
      </c>
      <c r="AX1641" s="12" t="s">
        <v>71</v>
      </c>
      <c r="AY1641" s="147" t="s">
        <v>133</v>
      </c>
    </row>
    <row r="1642" spans="2:51" s="13" customFormat="1" ht="11.25" x14ac:dyDescent="0.2">
      <c r="B1642" s="152"/>
      <c r="D1642" s="146" t="s">
        <v>144</v>
      </c>
      <c r="E1642" s="153" t="s">
        <v>18</v>
      </c>
      <c r="F1642" s="154" t="s">
        <v>1437</v>
      </c>
      <c r="H1642" s="155">
        <v>17.2</v>
      </c>
      <c r="I1642" s="156"/>
      <c r="L1642" s="152"/>
      <c r="M1642" s="157"/>
      <c r="T1642" s="158"/>
      <c r="AT1642" s="153" t="s">
        <v>144</v>
      </c>
      <c r="AU1642" s="153" t="s">
        <v>81</v>
      </c>
      <c r="AV1642" s="13" t="s">
        <v>81</v>
      </c>
      <c r="AW1642" s="13" t="s">
        <v>32</v>
      </c>
      <c r="AX1642" s="13" t="s">
        <v>71</v>
      </c>
      <c r="AY1642" s="153" t="s">
        <v>133</v>
      </c>
    </row>
    <row r="1643" spans="2:51" s="12" customFormat="1" ht="11.25" x14ac:dyDescent="0.2">
      <c r="B1643" s="145"/>
      <c r="D1643" s="146" t="s">
        <v>144</v>
      </c>
      <c r="E1643" s="147" t="s">
        <v>18</v>
      </c>
      <c r="F1643" s="148" t="s">
        <v>1438</v>
      </c>
      <c r="H1643" s="147" t="s">
        <v>18</v>
      </c>
      <c r="I1643" s="149"/>
      <c r="L1643" s="145"/>
      <c r="M1643" s="150"/>
      <c r="T1643" s="151"/>
      <c r="AT1643" s="147" t="s">
        <v>144</v>
      </c>
      <c r="AU1643" s="147" t="s">
        <v>81</v>
      </c>
      <c r="AV1643" s="12" t="s">
        <v>79</v>
      </c>
      <c r="AW1643" s="12" t="s">
        <v>32</v>
      </c>
      <c r="AX1643" s="12" t="s">
        <v>71</v>
      </c>
      <c r="AY1643" s="147" t="s">
        <v>133</v>
      </c>
    </row>
    <row r="1644" spans="2:51" s="13" customFormat="1" ht="11.25" x14ac:dyDescent="0.2">
      <c r="B1644" s="152"/>
      <c r="D1644" s="146" t="s">
        <v>144</v>
      </c>
      <c r="E1644" s="153" t="s">
        <v>18</v>
      </c>
      <c r="F1644" s="154" t="s">
        <v>1439</v>
      </c>
      <c r="H1644" s="155">
        <v>15.5</v>
      </c>
      <c r="I1644" s="156"/>
      <c r="L1644" s="152"/>
      <c r="M1644" s="157"/>
      <c r="T1644" s="158"/>
      <c r="AT1644" s="153" t="s">
        <v>144</v>
      </c>
      <c r="AU1644" s="153" t="s">
        <v>81</v>
      </c>
      <c r="AV1644" s="13" t="s">
        <v>81</v>
      </c>
      <c r="AW1644" s="13" t="s">
        <v>32</v>
      </c>
      <c r="AX1644" s="13" t="s">
        <v>71</v>
      </c>
      <c r="AY1644" s="153" t="s">
        <v>133</v>
      </c>
    </row>
    <row r="1645" spans="2:51" s="12" customFormat="1" ht="11.25" x14ac:dyDescent="0.2">
      <c r="B1645" s="145"/>
      <c r="D1645" s="146" t="s">
        <v>144</v>
      </c>
      <c r="E1645" s="147" t="s">
        <v>18</v>
      </c>
      <c r="F1645" s="148" t="s">
        <v>1027</v>
      </c>
      <c r="H1645" s="147" t="s">
        <v>18</v>
      </c>
      <c r="I1645" s="149"/>
      <c r="L1645" s="145"/>
      <c r="M1645" s="150"/>
      <c r="T1645" s="151"/>
      <c r="AT1645" s="147" t="s">
        <v>144</v>
      </c>
      <c r="AU1645" s="147" t="s">
        <v>81</v>
      </c>
      <c r="AV1645" s="12" t="s">
        <v>79</v>
      </c>
      <c r="AW1645" s="12" t="s">
        <v>32</v>
      </c>
      <c r="AX1645" s="12" t="s">
        <v>71</v>
      </c>
      <c r="AY1645" s="147" t="s">
        <v>133</v>
      </c>
    </row>
    <row r="1646" spans="2:51" s="13" customFormat="1" ht="11.25" x14ac:dyDescent="0.2">
      <c r="B1646" s="152"/>
      <c r="D1646" s="146" t="s">
        <v>144</v>
      </c>
      <c r="E1646" s="153" t="s">
        <v>18</v>
      </c>
      <c r="F1646" s="154" t="s">
        <v>1440</v>
      </c>
      <c r="H1646" s="155">
        <v>48.4</v>
      </c>
      <c r="I1646" s="156"/>
      <c r="L1646" s="152"/>
      <c r="M1646" s="157"/>
      <c r="T1646" s="158"/>
      <c r="AT1646" s="153" t="s">
        <v>144</v>
      </c>
      <c r="AU1646" s="153" t="s">
        <v>81</v>
      </c>
      <c r="AV1646" s="13" t="s">
        <v>81</v>
      </c>
      <c r="AW1646" s="13" t="s">
        <v>32</v>
      </c>
      <c r="AX1646" s="13" t="s">
        <v>71</v>
      </c>
      <c r="AY1646" s="153" t="s">
        <v>133</v>
      </c>
    </row>
    <row r="1647" spans="2:51" s="12" customFormat="1" ht="11.25" x14ac:dyDescent="0.2">
      <c r="B1647" s="145"/>
      <c r="D1647" s="146" t="s">
        <v>144</v>
      </c>
      <c r="E1647" s="147" t="s">
        <v>18</v>
      </c>
      <c r="F1647" s="148" t="s">
        <v>247</v>
      </c>
      <c r="H1647" s="147" t="s">
        <v>18</v>
      </c>
      <c r="I1647" s="149"/>
      <c r="L1647" s="145"/>
      <c r="M1647" s="150"/>
      <c r="T1647" s="151"/>
      <c r="AT1647" s="147" t="s">
        <v>144</v>
      </c>
      <c r="AU1647" s="147" t="s">
        <v>81</v>
      </c>
      <c r="AV1647" s="12" t="s">
        <v>79</v>
      </c>
      <c r="AW1647" s="12" t="s">
        <v>32</v>
      </c>
      <c r="AX1647" s="12" t="s">
        <v>71</v>
      </c>
      <c r="AY1647" s="147" t="s">
        <v>133</v>
      </c>
    </row>
    <row r="1648" spans="2:51" s="13" customFormat="1" ht="11.25" x14ac:dyDescent="0.2">
      <c r="B1648" s="152"/>
      <c r="D1648" s="146" t="s">
        <v>144</v>
      </c>
      <c r="E1648" s="153" t="s">
        <v>18</v>
      </c>
      <c r="F1648" s="154" t="s">
        <v>629</v>
      </c>
      <c r="H1648" s="155">
        <v>54</v>
      </c>
      <c r="I1648" s="156"/>
      <c r="L1648" s="152"/>
      <c r="M1648" s="157"/>
      <c r="T1648" s="158"/>
      <c r="AT1648" s="153" t="s">
        <v>144</v>
      </c>
      <c r="AU1648" s="153" t="s">
        <v>81</v>
      </c>
      <c r="AV1648" s="13" t="s">
        <v>81</v>
      </c>
      <c r="AW1648" s="13" t="s">
        <v>32</v>
      </c>
      <c r="AX1648" s="13" t="s">
        <v>71</v>
      </c>
      <c r="AY1648" s="153" t="s">
        <v>133</v>
      </c>
    </row>
    <row r="1649" spans="2:51" s="12" customFormat="1" ht="11.25" x14ac:dyDescent="0.2">
      <c r="B1649" s="145"/>
      <c r="D1649" s="146" t="s">
        <v>144</v>
      </c>
      <c r="E1649" s="147" t="s">
        <v>18</v>
      </c>
      <c r="F1649" s="148" t="s">
        <v>533</v>
      </c>
      <c r="H1649" s="147" t="s">
        <v>18</v>
      </c>
      <c r="I1649" s="149"/>
      <c r="L1649" s="145"/>
      <c r="M1649" s="150"/>
      <c r="T1649" s="151"/>
      <c r="AT1649" s="147" t="s">
        <v>144</v>
      </c>
      <c r="AU1649" s="147" t="s">
        <v>81</v>
      </c>
      <c r="AV1649" s="12" t="s">
        <v>79</v>
      </c>
      <c r="AW1649" s="12" t="s">
        <v>32</v>
      </c>
      <c r="AX1649" s="12" t="s">
        <v>71</v>
      </c>
      <c r="AY1649" s="147" t="s">
        <v>133</v>
      </c>
    </row>
    <row r="1650" spans="2:51" s="13" customFormat="1" ht="11.25" x14ac:dyDescent="0.2">
      <c r="B1650" s="152"/>
      <c r="D1650" s="146" t="s">
        <v>144</v>
      </c>
      <c r="E1650" s="153" t="s">
        <v>18</v>
      </c>
      <c r="F1650" s="154" t="s">
        <v>81</v>
      </c>
      <c r="H1650" s="155">
        <v>2</v>
      </c>
      <c r="I1650" s="156"/>
      <c r="L1650" s="152"/>
      <c r="M1650" s="157"/>
      <c r="T1650" s="158"/>
      <c r="AT1650" s="153" t="s">
        <v>144</v>
      </c>
      <c r="AU1650" s="153" t="s">
        <v>81</v>
      </c>
      <c r="AV1650" s="13" t="s">
        <v>81</v>
      </c>
      <c r="AW1650" s="13" t="s">
        <v>32</v>
      </c>
      <c r="AX1650" s="13" t="s">
        <v>71</v>
      </c>
      <c r="AY1650" s="153" t="s">
        <v>133</v>
      </c>
    </row>
    <row r="1651" spans="2:51" s="12" customFormat="1" ht="11.25" x14ac:dyDescent="0.2">
      <c r="B1651" s="145"/>
      <c r="D1651" s="146" t="s">
        <v>144</v>
      </c>
      <c r="E1651" s="147" t="s">
        <v>18</v>
      </c>
      <c r="F1651" s="148" t="s">
        <v>242</v>
      </c>
      <c r="H1651" s="147" t="s">
        <v>18</v>
      </c>
      <c r="I1651" s="149"/>
      <c r="L1651" s="145"/>
      <c r="M1651" s="150"/>
      <c r="T1651" s="151"/>
      <c r="AT1651" s="147" t="s">
        <v>144</v>
      </c>
      <c r="AU1651" s="147" t="s">
        <v>81</v>
      </c>
      <c r="AV1651" s="12" t="s">
        <v>79</v>
      </c>
      <c r="AW1651" s="12" t="s">
        <v>32</v>
      </c>
      <c r="AX1651" s="12" t="s">
        <v>71</v>
      </c>
      <c r="AY1651" s="147" t="s">
        <v>133</v>
      </c>
    </row>
    <row r="1652" spans="2:51" s="13" customFormat="1" ht="11.25" x14ac:dyDescent="0.2">
      <c r="B1652" s="152"/>
      <c r="D1652" s="146" t="s">
        <v>144</v>
      </c>
      <c r="E1652" s="153" t="s">
        <v>18</v>
      </c>
      <c r="F1652" s="154" t="s">
        <v>1441</v>
      </c>
      <c r="H1652" s="155">
        <v>7.1</v>
      </c>
      <c r="I1652" s="156"/>
      <c r="L1652" s="152"/>
      <c r="M1652" s="157"/>
      <c r="T1652" s="158"/>
      <c r="AT1652" s="153" t="s">
        <v>144</v>
      </c>
      <c r="AU1652" s="153" t="s">
        <v>81</v>
      </c>
      <c r="AV1652" s="13" t="s">
        <v>81</v>
      </c>
      <c r="AW1652" s="13" t="s">
        <v>32</v>
      </c>
      <c r="AX1652" s="13" t="s">
        <v>71</v>
      </c>
      <c r="AY1652" s="153" t="s">
        <v>133</v>
      </c>
    </row>
    <row r="1653" spans="2:51" s="12" customFormat="1" ht="11.25" x14ac:dyDescent="0.2">
      <c r="B1653" s="145"/>
      <c r="D1653" s="146" t="s">
        <v>144</v>
      </c>
      <c r="E1653" s="147" t="s">
        <v>18</v>
      </c>
      <c r="F1653" s="148" t="s">
        <v>548</v>
      </c>
      <c r="H1653" s="147" t="s">
        <v>18</v>
      </c>
      <c r="I1653" s="149"/>
      <c r="L1653" s="145"/>
      <c r="M1653" s="150"/>
      <c r="T1653" s="151"/>
      <c r="AT1653" s="147" t="s">
        <v>144</v>
      </c>
      <c r="AU1653" s="147" t="s">
        <v>81</v>
      </c>
      <c r="AV1653" s="12" t="s">
        <v>79</v>
      </c>
      <c r="AW1653" s="12" t="s">
        <v>32</v>
      </c>
      <c r="AX1653" s="12" t="s">
        <v>71</v>
      </c>
      <c r="AY1653" s="147" t="s">
        <v>133</v>
      </c>
    </row>
    <row r="1654" spans="2:51" s="13" customFormat="1" ht="11.25" x14ac:dyDescent="0.2">
      <c r="B1654" s="152"/>
      <c r="D1654" s="146" t="s">
        <v>144</v>
      </c>
      <c r="E1654" s="153" t="s">
        <v>18</v>
      </c>
      <c r="F1654" s="154" t="s">
        <v>1442</v>
      </c>
      <c r="H1654" s="155">
        <v>9.1999999999999993</v>
      </c>
      <c r="I1654" s="156"/>
      <c r="L1654" s="152"/>
      <c r="M1654" s="157"/>
      <c r="T1654" s="158"/>
      <c r="AT1654" s="153" t="s">
        <v>144</v>
      </c>
      <c r="AU1654" s="153" t="s">
        <v>81</v>
      </c>
      <c r="AV1654" s="13" t="s">
        <v>81</v>
      </c>
      <c r="AW1654" s="13" t="s">
        <v>32</v>
      </c>
      <c r="AX1654" s="13" t="s">
        <v>71</v>
      </c>
      <c r="AY1654" s="153" t="s">
        <v>133</v>
      </c>
    </row>
    <row r="1655" spans="2:51" s="12" customFormat="1" ht="11.25" x14ac:dyDescent="0.2">
      <c r="B1655" s="145"/>
      <c r="D1655" s="146" t="s">
        <v>144</v>
      </c>
      <c r="E1655" s="147" t="s">
        <v>18</v>
      </c>
      <c r="F1655" s="148" t="s">
        <v>464</v>
      </c>
      <c r="H1655" s="147" t="s">
        <v>18</v>
      </c>
      <c r="I1655" s="149"/>
      <c r="L1655" s="145"/>
      <c r="M1655" s="150"/>
      <c r="T1655" s="151"/>
      <c r="AT1655" s="147" t="s">
        <v>144</v>
      </c>
      <c r="AU1655" s="147" t="s">
        <v>81</v>
      </c>
      <c r="AV1655" s="12" t="s">
        <v>79</v>
      </c>
      <c r="AW1655" s="12" t="s">
        <v>32</v>
      </c>
      <c r="AX1655" s="12" t="s">
        <v>71</v>
      </c>
      <c r="AY1655" s="147" t="s">
        <v>133</v>
      </c>
    </row>
    <row r="1656" spans="2:51" s="13" customFormat="1" ht="11.25" x14ac:dyDescent="0.2">
      <c r="B1656" s="152"/>
      <c r="D1656" s="146" t="s">
        <v>144</v>
      </c>
      <c r="E1656" s="153" t="s">
        <v>18</v>
      </c>
      <c r="F1656" s="154" t="s">
        <v>1442</v>
      </c>
      <c r="H1656" s="155">
        <v>9.1999999999999993</v>
      </c>
      <c r="I1656" s="156"/>
      <c r="L1656" s="152"/>
      <c r="M1656" s="157"/>
      <c r="T1656" s="158"/>
      <c r="AT1656" s="153" t="s">
        <v>144</v>
      </c>
      <c r="AU1656" s="153" t="s">
        <v>81</v>
      </c>
      <c r="AV1656" s="13" t="s">
        <v>81</v>
      </c>
      <c r="AW1656" s="13" t="s">
        <v>32</v>
      </c>
      <c r="AX1656" s="13" t="s">
        <v>71</v>
      </c>
      <c r="AY1656" s="153" t="s">
        <v>133</v>
      </c>
    </row>
    <row r="1657" spans="2:51" s="12" customFormat="1" ht="11.25" x14ac:dyDescent="0.2">
      <c r="B1657" s="145"/>
      <c r="D1657" s="146" t="s">
        <v>144</v>
      </c>
      <c r="E1657" s="147" t="s">
        <v>18</v>
      </c>
      <c r="F1657" s="148" t="s">
        <v>370</v>
      </c>
      <c r="H1657" s="147" t="s">
        <v>18</v>
      </c>
      <c r="I1657" s="149"/>
      <c r="L1657" s="145"/>
      <c r="M1657" s="150"/>
      <c r="T1657" s="151"/>
      <c r="AT1657" s="147" t="s">
        <v>144</v>
      </c>
      <c r="AU1657" s="147" t="s">
        <v>81</v>
      </c>
      <c r="AV1657" s="12" t="s">
        <v>79</v>
      </c>
      <c r="AW1657" s="12" t="s">
        <v>32</v>
      </c>
      <c r="AX1657" s="12" t="s">
        <v>71</v>
      </c>
      <c r="AY1657" s="147" t="s">
        <v>133</v>
      </c>
    </row>
    <row r="1658" spans="2:51" s="13" customFormat="1" ht="11.25" x14ac:dyDescent="0.2">
      <c r="B1658" s="152"/>
      <c r="D1658" s="146" t="s">
        <v>144</v>
      </c>
      <c r="E1658" s="153" t="s">
        <v>18</v>
      </c>
      <c r="F1658" s="154" t="s">
        <v>371</v>
      </c>
      <c r="H1658" s="155">
        <v>4.5999999999999996</v>
      </c>
      <c r="I1658" s="156"/>
      <c r="L1658" s="152"/>
      <c r="M1658" s="157"/>
      <c r="T1658" s="158"/>
      <c r="AT1658" s="153" t="s">
        <v>144</v>
      </c>
      <c r="AU1658" s="153" t="s">
        <v>81</v>
      </c>
      <c r="AV1658" s="13" t="s">
        <v>81</v>
      </c>
      <c r="AW1658" s="13" t="s">
        <v>32</v>
      </c>
      <c r="AX1658" s="13" t="s">
        <v>71</v>
      </c>
      <c r="AY1658" s="153" t="s">
        <v>133</v>
      </c>
    </row>
    <row r="1659" spans="2:51" s="12" customFormat="1" ht="11.25" x14ac:dyDescent="0.2">
      <c r="B1659" s="145"/>
      <c r="D1659" s="146" t="s">
        <v>144</v>
      </c>
      <c r="E1659" s="147" t="s">
        <v>18</v>
      </c>
      <c r="F1659" s="148" t="s">
        <v>372</v>
      </c>
      <c r="H1659" s="147" t="s">
        <v>18</v>
      </c>
      <c r="I1659" s="149"/>
      <c r="L1659" s="145"/>
      <c r="M1659" s="150"/>
      <c r="T1659" s="151"/>
      <c r="AT1659" s="147" t="s">
        <v>144</v>
      </c>
      <c r="AU1659" s="147" t="s">
        <v>81</v>
      </c>
      <c r="AV1659" s="12" t="s">
        <v>79</v>
      </c>
      <c r="AW1659" s="12" t="s">
        <v>32</v>
      </c>
      <c r="AX1659" s="12" t="s">
        <v>71</v>
      </c>
      <c r="AY1659" s="147" t="s">
        <v>133</v>
      </c>
    </row>
    <row r="1660" spans="2:51" s="13" customFormat="1" ht="11.25" x14ac:dyDescent="0.2">
      <c r="B1660" s="152"/>
      <c r="D1660" s="146" t="s">
        <v>144</v>
      </c>
      <c r="E1660" s="153" t="s">
        <v>18</v>
      </c>
      <c r="F1660" s="154" t="s">
        <v>373</v>
      </c>
      <c r="H1660" s="155">
        <v>4.4000000000000004</v>
      </c>
      <c r="I1660" s="156"/>
      <c r="L1660" s="152"/>
      <c r="M1660" s="157"/>
      <c r="T1660" s="158"/>
      <c r="AT1660" s="153" t="s">
        <v>144</v>
      </c>
      <c r="AU1660" s="153" t="s">
        <v>81</v>
      </c>
      <c r="AV1660" s="13" t="s">
        <v>81</v>
      </c>
      <c r="AW1660" s="13" t="s">
        <v>32</v>
      </c>
      <c r="AX1660" s="13" t="s">
        <v>71</v>
      </c>
      <c r="AY1660" s="153" t="s">
        <v>133</v>
      </c>
    </row>
    <row r="1661" spans="2:51" s="12" customFormat="1" ht="11.25" x14ac:dyDescent="0.2">
      <c r="B1661" s="145"/>
      <c r="D1661" s="146" t="s">
        <v>144</v>
      </c>
      <c r="E1661" s="147" t="s">
        <v>18</v>
      </c>
      <c r="F1661" s="148" t="s">
        <v>1279</v>
      </c>
      <c r="H1661" s="147" t="s">
        <v>18</v>
      </c>
      <c r="I1661" s="149"/>
      <c r="L1661" s="145"/>
      <c r="M1661" s="150"/>
      <c r="T1661" s="151"/>
      <c r="AT1661" s="147" t="s">
        <v>144</v>
      </c>
      <c r="AU1661" s="147" t="s">
        <v>81</v>
      </c>
      <c r="AV1661" s="12" t="s">
        <v>79</v>
      </c>
      <c r="AW1661" s="12" t="s">
        <v>32</v>
      </c>
      <c r="AX1661" s="12" t="s">
        <v>71</v>
      </c>
      <c r="AY1661" s="147" t="s">
        <v>133</v>
      </c>
    </row>
    <row r="1662" spans="2:51" s="13" customFormat="1" ht="11.25" x14ac:dyDescent="0.2">
      <c r="B1662" s="152"/>
      <c r="D1662" s="146" t="s">
        <v>144</v>
      </c>
      <c r="E1662" s="153" t="s">
        <v>18</v>
      </c>
      <c r="F1662" s="154" t="s">
        <v>1443</v>
      </c>
      <c r="H1662" s="155">
        <v>2.9</v>
      </c>
      <c r="I1662" s="156"/>
      <c r="L1662" s="152"/>
      <c r="M1662" s="157"/>
      <c r="T1662" s="158"/>
      <c r="AT1662" s="153" t="s">
        <v>144</v>
      </c>
      <c r="AU1662" s="153" t="s">
        <v>81</v>
      </c>
      <c r="AV1662" s="13" t="s">
        <v>81</v>
      </c>
      <c r="AW1662" s="13" t="s">
        <v>32</v>
      </c>
      <c r="AX1662" s="13" t="s">
        <v>71</v>
      </c>
      <c r="AY1662" s="153" t="s">
        <v>133</v>
      </c>
    </row>
    <row r="1663" spans="2:51" s="12" customFormat="1" ht="11.25" x14ac:dyDescent="0.2">
      <c r="B1663" s="145"/>
      <c r="D1663" s="146" t="s">
        <v>144</v>
      </c>
      <c r="E1663" s="147" t="s">
        <v>18</v>
      </c>
      <c r="F1663" s="148" t="s">
        <v>466</v>
      </c>
      <c r="H1663" s="147" t="s">
        <v>18</v>
      </c>
      <c r="I1663" s="149"/>
      <c r="L1663" s="145"/>
      <c r="M1663" s="150"/>
      <c r="T1663" s="151"/>
      <c r="AT1663" s="147" t="s">
        <v>144</v>
      </c>
      <c r="AU1663" s="147" t="s">
        <v>81</v>
      </c>
      <c r="AV1663" s="12" t="s">
        <v>79</v>
      </c>
      <c r="AW1663" s="12" t="s">
        <v>32</v>
      </c>
      <c r="AX1663" s="12" t="s">
        <v>71</v>
      </c>
      <c r="AY1663" s="147" t="s">
        <v>133</v>
      </c>
    </row>
    <row r="1664" spans="2:51" s="13" customFormat="1" ht="11.25" x14ac:dyDescent="0.2">
      <c r="B1664" s="152"/>
      <c r="D1664" s="146" t="s">
        <v>144</v>
      </c>
      <c r="E1664" s="153" t="s">
        <v>18</v>
      </c>
      <c r="F1664" s="154" t="s">
        <v>377</v>
      </c>
      <c r="H1664" s="155">
        <v>2.1</v>
      </c>
      <c r="I1664" s="156"/>
      <c r="L1664" s="152"/>
      <c r="M1664" s="157"/>
      <c r="T1664" s="158"/>
      <c r="AT1664" s="153" t="s">
        <v>144</v>
      </c>
      <c r="AU1664" s="153" t="s">
        <v>81</v>
      </c>
      <c r="AV1664" s="13" t="s">
        <v>81</v>
      </c>
      <c r="AW1664" s="13" t="s">
        <v>32</v>
      </c>
      <c r="AX1664" s="13" t="s">
        <v>71</v>
      </c>
      <c r="AY1664" s="153" t="s">
        <v>133</v>
      </c>
    </row>
    <row r="1665" spans="2:51" s="12" customFormat="1" ht="11.25" x14ac:dyDescent="0.2">
      <c r="B1665" s="145"/>
      <c r="D1665" s="146" t="s">
        <v>144</v>
      </c>
      <c r="E1665" s="147" t="s">
        <v>18</v>
      </c>
      <c r="F1665" s="148" t="s">
        <v>374</v>
      </c>
      <c r="H1665" s="147" t="s">
        <v>18</v>
      </c>
      <c r="I1665" s="149"/>
      <c r="L1665" s="145"/>
      <c r="M1665" s="150"/>
      <c r="T1665" s="151"/>
      <c r="AT1665" s="147" t="s">
        <v>144</v>
      </c>
      <c r="AU1665" s="147" t="s">
        <v>81</v>
      </c>
      <c r="AV1665" s="12" t="s">
        <v>79</v>
      </c>
      <c r="AW1665" s="12" t="s">
        <v>32</v>
      </c>
      <c r="AX1665" s="12" t="s">
        <v>71</v>
      </c>
      <c r="AY1665" s="147" t="s">
        <v>133</v>
      </c>
    </row>
    <row r="1666" spans="2:51" s="13" customFormat="1" ht="11.25" x14ac:dyDescent="0.2">
      <c r="B1666" s="152"/>
      <c r="D1666" s="146" t="s">
        <v>144</v>
      </c>
      <c r="E1666" s="153" t="s">
        <v>18</v>
      </c>
      <c r="F1666" s="154" t="s">
        <v>371</v>
      </c>
      <c r="H1666" s="155">
        <v>4.5999999999999996</v>
      </c>
      <c r="I1666" s="156"/>
      <c r="L1666" s="152"/>
      <c r="M1666" s="157"/>
      <c r="T1666" s="158"/>
      <c r="AT1666" s="153" t="s">
        <v>144</v>
      </c>
      <c r="AU1666" s="153" t="s">
        <v>81</v>
      </c>
      <c r="AV1666" s="13" t="s">
        <v>81</v>
      </c>
      <c r="AW1666" s="13" t="s">
        <v>32</v>
      </c>
      <c r="AX1666" s="13" t="s">
        <v>71</v>
      </c>
      <c r="AY1666" s="153" t="s">
        <v>133</v>
      </c>
    </row>
    <row r="1667" spans="2:51" s="12" customFormat="1" ht="11.25" x14ac:dyDescent="0.2">
      <c r="B1667" s="145"/>
      <c r="D1667" s="146" t="s">
        <v>144</v>
      </c>
      <c r="E1667" s="147" t="s">
        <v>18</v>
      </c>
      <c r="F1667" s="148" t="s">
        <v>375</v>
      </c>
      <c r="H1667" s="147" t="s">
        <v>18</v>
      </c>
      <c r="I1667" s="149"/>
      <c r="L1667" s="145"/>
      <c r="M1667" s="150"/>
      <c r="T1667" s="151"/>
      <c r="AT1667" s="147" t="s">
        <v>144</v>
      </c>
      <c r="AU1667" s="147" t="s">
        <v>81</v>
      </c>
      <c r="AV1667" s="12" t="s">
        <v>79</v>
      </c>
      <c r="AW1667" s="12" t="s">
        <v>32</v>
      </c>
      <c r="AX1667" s="12" t="s">
        <v>71</v>
      </c>
      <c r="AY1667" s="147" t="s">
        <v>133</v>
      </c>
    </row>
    <row r="1668" spans="2:51" s="13" customFormat="1" ht="11.25" x14ac:dyDescent="0.2">
      <c r="B1668" s="152"/>
      <c r="D1668" s="146" t="s">
        <v>144</v>
      </c>
      <c r="E1668" s="153" t="s">
        <v>18</v>
      </c>
      <c r="F1668" s="154" t="s">
        <v>373</v>
      </c>
      <c r="H1668" s="155">
        <v>4.4000000000000004</v>
      </c>
      <c r="I1668" s="156"/>
      <c r="L1668" s="152"/>
      <c r="M1668" s="157"/>
      <c r="T1668" s="158"/>
      <c r="AT1668" s="153" t="s">
        <v>144</v>
      </c>
      <c r="AU1668" s="153" t="s">
        <v>81</v>
      </c>
      <c r="AV1668" s="13" t="s">
        <v>81</v>
      </c>
      <c r="AW1668" s="13" t="s">
        <v>32</v>
      </c>
      <c r="AX1668" s="13" t="s">
        <v>71</v>
      </c>
      <c r="AY1668" s="153" t="s">
        <v>133</v>
      </c>
    </row>
    <row r="1669" spans="2:51" s="12" customFormat="1" ht="11.25" x14ac:dyDescent="0.2">
      <c r="B1669" s="145"/>
      <c r="D1669" s="146" t="s">
        <v>144</v>
      </c>
      <c r="E1669" s="147" t="s">
        <v>18</v>
      </c>
      <c r="F1669" s="148" t="s">
        <v>1280</v>
      </c>
      <c r="H1669" s="147" t="s">
        <v>18</v>
      </c>
      <c r="I1669" s="149"/>
      <c r="L1669" s="145"/>
      <c r="M1669" s="150"/>
      <c r="T1669" s="151"/>
      <c r="AT1669" s="147" t="s">
        <v>144</v>
      </c>
      <c r="AU1669" s="147" t="s">
        <v>81</v>
      </c>
      <c r="AV1669" s="12" t="s">
        <v>79</v>
      </c>
      <c r="AW1669" s="12" t="s">
        <v>32</v>
      </c>
      <c r="AX1669" s="12" t="s">
        <v>71</v>
      </c>
      <c r="AY1669" s="147" t="s">
        <v>133</v>
      </c>
    </row>
    <row r="1670" spans="2:51" s="13" customFormat="1" ht="11.25" x14ac:dyDescent="0.2">
      <c r="B1670" s="152"/>
      <c r="D1670" s="146" t="s">
        <v>144</v>
      </c>
      <c r="E1670" s="153" t="s">
        <v>18</v>
      </c>
      <c r="F1670" s="154" t="s">
        <v>1443</v>
      </c>
      <c r="H1670" s="155">
        <v>2.9</v>
      </c>
      <c r="I1670" s="156"/>
      <c r="L1670" s="152"/>
      <c r="M1670" s="157"/>
      <c r="T1670" s="158"/>
      <c r="AT1670" s="153" t="s">
        <v>144</v>
      </c>
      <c r="AU1670" s="153" t="s">
        <v>81</v>
      </c>
      <c r="AV1670" s="13" t="s">
        <v>81</v>
      </c>
      <c r="AW1670" s="13" t="s">
        <v>32</v>
      </c>
      <c r="AX1670" s="13" t="s">
        <v>71</v>
      </c>
      <c r="AY1670" s="153" t="s">
        <v>133</v>
      </c>
    </row>
    <row r="1671" spans="2:51" s="12" customFormat="1" ht="11.25" x14ac:dyDescent="0.2">
      <c r="B1671" s="145"/>
      <c r="D1671" s="146" t="s">
        <v>144</v>
      </c>
      <c r="E1671" s="147" t="s">
        <v>18</v>
      </c>
      <c r="F1671" s="148" t="s">
        <v>376</v>
      </c>
      <c r="H1671" s="147" t="s">
        <v>18</v>
      </c>
      <c r="I1671" s="149"/>
      <c r="L1671" s="145"/>
      <c r="M1671" s="150"/>
      <c r="T1671" s="151"/>
      <c r="AT1671" s="147" t="s">
        <v>144</v>
      </c>
      <c r="AU1671" s="147" t="s">
        <v>81</v>
      </c>
      <c r="AV1671" s="12" t="s">
        <v>79</v>
      </c>
      <c r="AW1671" s="12" t="s">
        <v>32</v>
      </c>
      <c r="AX1671" s="12" t="s">
        <v>71</v>
      </c>
      <c r="AY1671" s="147" t="s">
        <v>133</v>
      </c>
    </row>
    <row r="1672" spans="2:51" s="13" customFormat="1" ht="11.25" x14ac:dyDescent="0.2">
      <c r="B1672" s="152"/>
      <c r="D1672" s="146" t="s">
        <v>144</v>
      </c>
      <c r="E1672" s="153" t="s">
        <v>18</v>
      </c>
      <c r="F1672" s="154" t="s">
        <v>377</v>
      </c>
      <c r="H1672" s="155">
        <v>2.1</v>
      </c>
      <c r="I1672" s="156"/>
      <c r="L1672" s="152"/>
      <c r="M1672" s="157"/>
      <c r="T1672" s="158"/>
      <c r="AT1672" s="153" t="s">
        <v>144</v>
      </c>
      <c r="AU1672" s="153" t="s">
        <v>81</v>
      </c>
      <c r="AV1672" s="13" t="s">
        <v>81</v>
      </c>
      <c r="AW1672" s="13" t="s">
        <v>32</v>
      </c>
      <c r="AX1672" s="13" t="s">
        <v>71</v>
      </c>
      <c r="AY1672" s="153" t="s">
        <v>133</v>
      </c>
    </row>
    <row r="1673" spans="2:51" s="12" customFormat="1" ht="11.25" x14ac:dyDescent="0.2">
      <c r="B1673" s="145"/>
      <c r="D1673" s="146" t="s">
        <v>144</v>
      </c>
      <c r="E1673" s="147" t="s">
        <v>18</v>
      </c>
      <c r="F1673" s="148" t="s">
        <v>378</v>
      </c>
      <c r="H1673" s="147" t="s">
        <v>18</v>
      </c>
      <c r="I1673" s="149"/>
      <c r="L1673" s="145"/>
      <c r="M1673" s="150"/>
      <c r="T1673" s="151"/>
      <c r="AT1673" s="147" t="s">
        <v>144</v>
      </c>
      <c r="AU1673" s="147" t="s">
        <v>81</v>
      </c>
      <c r="AV1673" s="12" t="s">
        <v>79</v>
      </c>
      <c r="AW1673" s="12" t="s">
        <v>32</v>
      </c>
      <c r="AX1673" s="12" t="s">
        <v>71</v>
      </c>
      <c r="AY1673" s="147" t="s">
        <v>133</v>
      </c>
    </row>
    <row r="1674" spans="2:51" s="13" customFormat="1" ht="11.25" x14ac:dyDescent="0.2">
      <c r="B1674" s="152"/>
      <c r="D1674" s="146" t="s">
        <v>144</v>
      </c>
      <c r="E1674" s="153" t="s">
        <v>18</v>
      </c>
      <c r="F1674" s="154" t="s">
        <v>379</v>
      </c>
      <c r="H1674" s="155">
        <v>9.1</v>
      </c>
      <c r="I1674" s="156"/>
      <c r="L1674" s="152"/>
      <c r="M1674" s="157"/>
      <c r="T1674" s="158"/>
      <c r="AT1674" s="153" t="s">
        <v>144</v>
      </c>
      <c r="AU1674" s="153" t="s">
        <v>81</v>
      </c>
      <c r="AV1674" s="13" t="s">
        <v>81</v>
      </c>
      <c r="AW1674" s="13" t="s">
        <v>32</v>
      </c>
      <c r="AX1674" s="13" t="s">
        <v>71</v>
      </c>
      <c r="AY1674" s="153" t="s">
        <v>133</v>
      </c>
    </row>
    <row r="1675" spans="2:51" s="12" customFormat="1" ht="11.25" x14ac:dyDescent="0.2">
      <c r="B1675" s="145"/>
      <c r="D1675" s="146" t="s">
        <v>144</v>
      </c>
      <c r="E1675" s="147" t="s">
        <v>18</v>
      </c>
      <c r="F1675" s="148" t="s">
        <v>244</v>
      </c>
      <c r="H1675" s="147" t="s">
        <v>18</v>
      </c>
      <c r="I1675" s="149"/>
      <c r="L1675" s="145"/>
      <c r="M1675" s="150"/>
      <c r="T1675" s="151"/>
      <c r="AT1675" s="147" t="s">
        <v>144</v>
      </c>
      <c r="AU1675" s="147" t="s">
        <v>81</v>
      </c>
      <c r="AV1675" s="12" t="s">
        <v>79</v>
      </c>
      <c r="AW1675" s="12" t="s">
        <v>32</v>
      </c>
      <c r="AX1675" s="12" t="s">
        <v>71</v>
      </c>
      <c r="AY1675" s="147" t="s">
        <v>133</v>
      </c>
    </row>
    <row r="1676" spans="2:51" s="13" customFormat="1" ht="11.25" x14ac:dyDescent="0.2">
      <c r="B1676" s="152"/>
      <c r="D1676" s="146" t="s">
        <v>144</v>
      </c>
      <c r="E1676" s="153" t="s">
        <v>18</v>
      </c>
      <c r="F1676" s="154" t="s">
        <v>1444</v>
      </c>
      <c r="H1676" s="155">
        <v>7.2</v>
      </c>
      <c r="I1676" s="156"/>
      <c r="L1676" s="152"/>
      <c r="M1676" s="157"/>
      <c r="T1676" s="158"/>
      <c r="AT1676" s="153" t="s">
        <v>144</v>
      </c>
      <c r="AU1676" s="153" t="s">
        <v>81</v>
      </c>
      <c r="AV1676" s="13" t="s">
        <v>81</v>
      </c>
      <c r="AW1676" s="13" t="s">
        <v>32</v>
      </c>
      <c r="AX1676" s="13" t="s">
        <v>71</v>
      </c>
      <c r="AY1676" s="153" t="s">
        <v>133</v>
      </c>
    </row>
    <row r="1677" spans="2:51" s="12" customFormat="1" ht="11.25" x14ac:dyDescent="0.2">
      <c r="B1677" s="145"/>
      <c r="D1677" s="146" t="s">
        <v>144</v>
      </c>
      <c r="E1677" s="147" t="s">
        <v>18</v>
      </c>
      <c r="F1677" s="148" t="s">
        <v>380</v>
      </c>
      <c r="H1677" s="147" t="s">
        <v>18</v>
      </c>
      <c r="I1677" s="149"/>
      <c r="L1677" s="145"/>
      <c r="M1677" s="150"/>
      <c r="T1677" s="151"/>
      <c r="AT1677" s="147" t="s">
        <v>144</v>
      </c>
      <c r="AU1677" s="147" t="s">
        <v>81</v>
      </c>
      <c r="AV1677" s="12" t="s">
        <v>79</v>
      </c>
      <c r="AW1677" s="12" t="s">
        <v>32</v>
      </c>
      <c r="AX1677" s="12" t="s">
        <v>71</v>
      </c>
      <c r="AY1677" s="147" t="s">
        <v>133</v>
      </c>
    </row>
    <row r="1678" spans="2:51" s="13" customFormat="1" ht="11.25" x14ac:dyDescent="0.2">
      <c r="B1678" s="152"/>
      <c r="D1678" s="146" t="s">
        <v>144</v>
      </c>
      <c r="E1678" s="153" t="s">
        <v>18</v>
      </c>
      <c r="F1678" s="154" t="s">
        <v>381</v>
      </c>
      <c r="H1678" s="155">
        <v>2.8</v>
      </c>
      <c r="I1678" s="156"/>
      <c r="L1678" s="152"/>
      <c r="M1678" s="157"/>
      <c r="T1678" s="158"/>
      <c r="AT1678" s="153" t="s">
        <v>144</v>
      </c>
      <c r="AU1678" s="153" t="s">
        <v>81</v>
      </c>
      <c r="AV1678" s="13" t="s">
        <v>81</v>
      </c>
      <c r="AW1678" s="13" t="s">
        <v>32</v>
      </c>
      <c r="AX1678" s="13" t="s">
        <v>71</v>
      </c>
      <c r="AY1678" s="153" t="s">
        <v>133</v>
      </c>
    </row>
    <row r="1679" spans="2:51" s="12" customFormat="1" ht="11.25" x14ac:dyDescent="0.2">
      <c r="B1679" s="145"/>
      <c r="D1679" s="146" t="s">
        <v>144</v>
      </c>
      <c r="E1679" s="147" t="s">
        <v>18</v>
      </c>
      <c r="F1679" s="148" t="s">
        <v>532</v>
      </c>
      <c r="H1679" s="147" t="s">
        <v>18</v>
      </c>
      <c r="I1679" s="149"/>
      <c r="L1679" s="145"/>
      <c r="M1679" s="150"/>
      <c r="T1679" s="151"/>
      <c r="AT1679" s="147" t="s">
        <v>144</v>
      </c>
      <c r="AU1679" s="147" t="s">
        <v>81</v>
      </c>
      <c r="AV1679" s="12" t="s">
        <v>79</v>
      </c>
      <c r="AW1679" s="12" t="s">
        <v>32</v>
      </c>
      <c r="AX1679" s="12" t="s">
        <v>71</v>
      </c>
      <c r="AY1679" s="147" t="s">
        <v>133</v>
      </c>
    </row>
    <row r="1680" spans="2:51" s="13" customFormat="1" ht="11.25" x14ac:dyDescent="0.2">
      <c r="B1680" s="152"/>
      <c r="D1680" s="146" t="s">
        <v>144</v>
      </c>
      <c r="E1680" s="153" t="s">
        <v>18</v>
      </c>
      <c r="F1680" s="154" t="s">
        <v>1445</v>
      </c>
      <c r="H1680" s="155">
        <v>15.6</v>
      </c>
      <c r="I1680" s="156"/>
      <c r="L1680" s="152"/>
      <c r="M1680" s="157"/>
      <c r="T1680" s="158"/>
      <c r="AT1680" s="153" t="s">
        <v>144</v>
      </c>
      <c r="AU1680" s="153" t="s">
        <v>81</v>
      </c>
      <c r="AV1680" s="13" t="s">
        <v>81</v>
      </c>
      <c r="AW1680" s="13" t="s">
        <v>32</v>
      </c>
      <c r="AX1680" s="13" t="s">
        <v>71</v>
      </c>
      <c r="AY1680" s="153" t="s">
        <v>133</v>
      </c>
    </row>
    <row r="1681" spans="2:51" s="12" customFormat="1" ht="11.25" x14ac:dyDescent="0.2">
      <c r="B1681" s="145"/>
      <c r="D1681" s="146" t="s">
        <v>144</v>
      </c>
      <c r="E1681" s="147" t="s">
        <v>18</v>
      </c>
      <c r="F1681" s="148" t="s">
        <v>382</v>
      </c>
      <c r="H1681" s="147" t="s">
        <v>18</v>
      </c>
      <c r="I1681" s="149"/>
      <c r="L1681" s="145"/>
      <c r="M1681" s="150"/>
      <c r="T1681" s="151"/>
      <c r="AT1681" s="147" t="s">
        <v>144</v>
      </c>
      <c r="AU1681" s="147" t="s">
        <v>81</v>
      </c>
      <c r="AV1681" s="12" t="s">
        <v>79</v>
      </c>
      <c r="AW1681" s="12" t="s">
        <v>32</v>
      </c>
      <c r="AX1681" s="12" t="s">
        <v>71</v>
      </c>
      <c r="AY1681" s="147" t="s">
        <v>133</v>
      </c>
    </row>
    <row r="1682" spans="2:51" s="13" customFormat="1" ht="11.25" x14ac:dyDescent="0.2">
      <c r="B1682" s="152"/>
      <c r="D1682" s="146" t="s">
        <v>144</v>
      </c>
      <c r="E1682" s="153" t="s">
        <v>18</v>
      </c>
      <c r="F1682" s="154" t="s">
        <v>81</v>
      </c>
      <c r="H1682" s="155">
        <v>2</v>
      </c>
      <c r="I1682" s="156"/>
      <c r="L1682" s="152"/>
      <c r="M1682" s="157"/>
      <c r="T1682" s="158"/>
      <c r="AT1682" s="153" t="s">
        <v>144</v>
      </c>
      <c r="AU1682" s="153" t="s">
        <v>81</v>
      </c>
      <c r="AV1682" s="13" t="s">
        <v>81</v>
      </c>
      <c r="AW1682" s="13" t="s">
        <v>32</v>
      </c>
      <c r="AX1682" s="13" t="s">
        <v>71</v>
      </c>
      <c r="AY1682" s="153" t="s">
        <v>133</v>
      </c>
    </row>
    <row r="1683" spans="2:51" s="12" customFormat="1" ht="11.25" x14ac:dyDescent="0.2">
      <c r="B1683" s="145"/>
      <c r="D1683" s="146" t="s">
        <v>144</v>
      </c>
      <c r="E1683" s="147" t="s">
        <v>18</v>
      </c>
      <c r="F1683" s="148" t="s">
        <v>246</v>
      </c>
      <c r="H1683" s="147" t="s">
        <v>18</v>
      </c>
      <c r="I1683" s="149"/>
      <c r="L1683" s="145"/>
      <c r="M1683" s="150"/>
      <c r="T1683" s="151"/>
      <c r="AT1683" s="147" t="s">
        <v>144</v>
      </c>
      <c r="AU1683" s="147" t="s">
        <v>81</v>
      </c>
      <c r="AV1683" s="12" t="s">
        <v>79</v>
      </c>
      <c r="AW1683" s="12" t="s">
        <v>32</v>
      </c>
      <c r="AX1683" s="12" t="s">
        <v>71</v>
      </c>
      <c r="AY1683" s="147" t="s">
        <v>133</v>
      </c>
    </row>
    <row r="1684" spans="2:51" s="13" customFormat="1" ht="11.25" x14ac:dyDescent="0.2">
      <c r="B1684" s="152"/>
      <c r="D1684" s="146" t="s">
        <v>144</v>
      </c>
      <c r="E1684" s="153" t="s">
        <v>18</v>
      </c>
      <c r="F1684" s="154" t="s">
        <v>1446</v>
      </c>
      <c r="H1684" s="155">
        <v>54.2</v>
      </c>
      <c r="I1684" s="156"/>
      <c r="L1684" s="152"/>
      <c r="M1684" s="157"/>
      <c r="T1684" s="158"/>
      <c r="AT1684" s="153" t="s">
        <v>144</v>
      </c>
      <c r="AU1684" s="153" t="s">
        <v>81</v>
      </c>
      <c r="AV1684" s="13" t="s">
        <v>81</v>
      </c>
      <c r="AW1684" s="13" t="s">
        <v>32</v>
      </c>
      <c r="AX1684" s="13" t="s">
        <v>71</v>
      </c>
      <c r="AY1684" s="153" t="s">
        <v>133</v>
      </c>
    </row>
    <row r="1685" spans="2:51" s="12" customFormat="1" ht="11.25" x14ac:dyDescent="0.2">
      <c r="B1685" s="145"/>
      <c r="D1685" s="146" t="s">
        <v>144</v>
      </c>
      <c r="E1685" s="147" t="s">
        <v>18</v>
      </c>
      <c r="F1685" s="148" t="s">
        <v>527</v>
      </c>
      <c r="H1685" s="147" t="s">
        <v>18</v>
      </c>
      <c r="I1685" s="149"/>
      <c r="L1685" s="145"/>
      <c r="M1685" s="150"/>
      <c r="T1685" s="151"/>
      <c r="AT1685" s="147" t="s">
        <v>144</v>
      </c>
      <c r="AU1685" s="147" t="s">
        <v>81</v>
      </c>
      <c r="AV1685" s="12" t="s">
        <v>79</v>
      </c>
      <c r="AW1685" s="12" t="s">
        <v>32</v>
      </c>
      <c r="AX1685" s="12" t="s">
        <v>71</v>
      </c>
      <c r="AY1685" s="147" t="s">
        <v>133</v>
      </c>
    </row>
    <row r="1686" spans="2:51" s="13" customFormat="1" ht="11.25" x14ac:dyDescent="0.2">
      <c r="B1686" s="152"/>
      <c r="D1686" s="146" t="s">
        <v>144</v>
      </c>
      <c r="E1686" s="153" t="s">
        <v>18</v>
      </c>
      <c r="F1686" s="154" t="s">
        <v>1447</v>
      </c>
      <c r="H1686" s="155">
        <v>48.3</v>
      </c>
      <c r="I1686" s="156"/>
      <c r="L1686" s="152"/>
      <c r="M1686" s="157"/>
      <c r="T1686" s="158"/>
      <c r="AT1686" s="153" t="s">
        <v>144</v>
      </c>
      <c r="AU1686" s="153" t="s">
        <v>81</v>
      </c>
      <c r="AV1686" s="13" t="s">
        <v>81</v>
      </c>
      <c r="AW1686" s="13" t="s">
        <v>32</v>
      </c>
      <c r="AX1686" s="13" t="s">
        <v>71</v>
      </c>
      <c r="AY1686" s="153" t="s">
        <v>133</v>
      </c>
    </row>
    <row r="1687" spans="2:51" s="12" customFormat="1" ht="11.25" x14ac:dyDescent="0.2">
      <c r="B1687" s="145"/>
      <c r="D1687" s="146" t="s">
        <v>144</v>
      </c>
      <c r="E1687" s="147" t="s">
        <v>18</v>
      </c>
      <c r="F1687" s="148" t="s">
        <v>383</v>
      </c>
      <c r="H1687" s="147" t="s">
        <v>18</v>
      </c>
      <c r="I1687" s="149"/>
      <c r="L1687" s="145"/>
      <c r="M1687" s="150"/>
      <c r="T1687" s="151"/>
      <c r="AT1687" s="147" t="s">
        <v>144</v>
      </c>
      <c r="AU1687" s="147" t="s">
        <v>81</v>
      </c>
      <c r="AV1687" s="12" t="s">
        <v>79</v>
      </c>
      <c r="AW1687" s="12" t="s">
        <v>32</v>
      </c>
      <c r="AX1687" s="12" t="s">
        <v>71</v>
      </c>
      <c r="AY1687" s="147" t="s">
        <v>133</v>
      </c>
    </row>
    <row r="1688" spans="2:51" s="13" customFormat="1" ht="11.25" x14ac:dyDescent="0.2">
      <c r="B1688" s="152"/>
      <c r="D1688" s="146" t="s">
        <v>144</v>
      </c>
      <c r="E1688" s="153" t="s">
        <v>18</v>
      </c>
      <c r="F1688" s="154" t="s">
        <v>384</v>
      </c>
      <c r="H1688" s="155">
        <v>17.3</v>
      </c>
      <c r="I1688" s="156"/>
      <c r="L1688" s="152"/>
      <c r="M1688" s="157"/>
      <c r="T1688" s="158"/>
      <c r="AT1688" s="153" t="s">
        <v>144</v>
      </c>
      <c r="AU1688" s="153" t="s">
        <v>81</v>
      </c>
      <c r="AV1688" s="13" t="s">
        <v>81</v>
      </c>
      <c r="AW1688" s="13" t="s">
        <v>32</v>
      </c>
      <c r="AX1688" s="13" t="s">
        <v>71</v>
      </c>
      <c r="AY1688" s="153" t="s">
        <v>133</v>
      </c>
    </row>
    <row r="1689" spans="2:51" s="12" customFormat="1" ht="11.25" x14ac:dyDescent="0.2">
      <c r="B1689" s="145"/>
      <c r="D1689" s="146" t="s">
        <v>144</v>
      </c>
      <c r="E1689" s="147" t="s">
        <v>18</v>
      </c>
      <c r="F1689" s="148" t="s">
        <v>385</v>
      </c>
      <c r="H1689" s="147" t="s">
        <v>18</v>
      </c>
      <c r="I1689" s="149"/>
      <c r="L1689" s="145"/>
      <c r="M1689" s="150"/>
      <c r="T1689" s="151"/>
      <c r="AT1689" s="147" t="s">
        <v>144</v>
      </c>
      <c r="AU1689" s="147" t="s">
        <v>81</v>
      </c>
      <c r="AV1689" s="12" t="s">
        <v>79</v>
      </c>
      <c r="AW1689" s="12" t="s">
        <v>32</v>
      </c>
      <c r="AX1689" s="12" t="s">
        <v>71</v>
      </c>
      <c r="AY1689" s="147" t="s">
        <v>133</v>
      </c>
    </row>
    <row r="1690" spans="2:51" s="13" customFormat="1" ht="11.25" x14ac:dyDescent="0.2">
      <c r="B1690" s="152"/>
      <c r="D1690" s="146" t="s">
        <v>144</v>
      </c>
      <c r="E1690" s="153" t="s">
        <v>18</v>
      </c>
      <c r="F1690" s="154" t="s">
        <v>386</v>
      </c>
      <c r="H1690" s="155">
        <v>3.3</v>
      </c>
      <c r="I1690" s="156"/>
      <c r="L1690" s="152"/>
      <c r="M1690" s="157"/>
      <c r="T1690" s="158"/>
      <c r="AT1690" s="153" t="s">
        <v>144</v>
      </c>
      <c r="AU1690" s="153" t="s">
        <v>81</v>
      </c>
      <c r="AV1690" s="13" t="s">
        <v>81</v>
      </c>
      <c r="AW1690" s="13" t="s">
        <v>32</v>
      </c>
      <c r="AX1690" s="13" t="s">
        <v>71</v>
      </c>
      <c r="AY1690" s="153" t="s">
        <v>133</v>
      </c>
    </row>
    <row r="1691" spans="2:51" s="12" customFormat="1" ht="11.25" x14ac:dyDescent="0.2">
      <c r="B1691" s="145"/>
      <c r="D1691" s="146" t="s">
        <v>144</v>
      </c>
      <c r="E1691" s="147" t="s">
        <v>18</v>
      </c>
      <c r="F1691" s="148" t="s">
        <v>387</v>
      </c>
      <c r="H1691" s="147" t="s">
        <v>18</v>
      </c>
      <c r="I1691" s="149"/>
      <c r="L1691" s="145"/>
      <c r="M1691" s="150"/>
      <c r="T1691" s="151"/>
      <c r="AT1691" s="147" t="s">
        <v>144</v>
      </c>
      <c r="AU1691" s="147" t="s">
        <v>81</v>
      </c>
      <c r="AV1691" s="12" t="s">
        <v>79</v>
      </c>
      <c r="AW1691" s="12" t="s">
        <v>32</v>
      </c>
      <c r="AX1691" s="12" t="s">
        <v>71</v>
      </c>
      <c r="AY1691" s="147" t="s">
        <v>133</v>
      </c>
    </row>
    <row r="1692" spans="2:51" s="13" customFormat="1" ht="11.25" x14ac:dyDescent="0.2">
      <c r="B1692" s="152"/>
      <c r="D1692" s="146" t="s">
        <v>144</v>
      </c>
      <c r="E1692" s="153" t="s">
        <v>18</v>
      </c>
      <c r="F1692" s="154" t="s">
        <v>388</v>
      </c>
      <c r="H1692" s="155">
        <v>1.1000000000000001</v>
      </c>
      <c r="I1692" s="156"/>
      <c r="L1692" s="152"/>
      <c r="M1692" s="157"/>
      <c r="T1692" s="158"/>
      <c r="AT1692" s="153" t="s">
        <v>144</v>
      </c>
      <c r="AU1692" s="153" t="s">
        <v>81</v>
      </c>
      <c r="AV1692" s="13" t="s">
        <v>81</v>
      </c>
      <c r="AW1692" s="13" t="s">
        <v>32</v>
      </c>
      <c r="AX1692" s="13" t="s">
        <v>71</v>
      </c>
      <c r="AY1692" s="153" t="s">
        <v>133</v>
      </c>
    </row>
    <row r="1693" spans="2:51" s="12" customFormat="1" ht="11.25" x14ac:dyDescent="0.2">
      <c r="B1693" s="145"/>
      <c r="D1693" s="146" t="s">
        <v>144</v>
      </c>
      <c r="E1693" s="147" t="s">
        <v>18</v>
      </c>
      <c r="F1693" s="148" t="s">
        <v>361</v>
      </c>
      <c r="H1693" s="147" t="s">
        <v>18</v>
      </c>
      <c r="I1693" s="149"/>
      <c r="L1693" s="145"/>
      <c r="M1693" s="150"/>
      <c r="T1693" s="151"/>
      <c r="AT1693" s="147" t="s">
        <v>144</v>
      </c>
      <c r="AU1693" s="147" t="s">
        <v>81</v>
      </c>
      <c r="AV1693" s="12" t="s">
        <v>79</v>
      </c>
      <c r="AW1693" s="12" t="s">
        <v>32</v>
      </c>
      <c r="AX1693" s="12" t="s">
        <v>71</v>
      </c>
      <c r="AY1693" s="147" t="s">
        <v>133</v>
      </c>
    </row>
    <row r="1694" spans="2:51" s="13" customFormat="1" ht="11.25" x14ac:dyDescent="0.2">
      <c r="B1694" s="152"/>
      <c r="D1694" s="146" t="s">
        <v>144</v>
      </c>
      <c r="E1694" s="153" t="s">
        <v>18</v>
      </c>
      <c r="F1694" s="154" t="s">
        <v>362</v>
      </c>
      <c r="H1694" s="155">
        <v>0.6</v>
      </c>
      <c r="I1694" s="156"/>
      <c r="L1694" s="152"/>
      <c r="M1694" s="157"/>
      <c r="T1694" s="158"/>
      <c r="AT1694" s="153" t="s">
        <v>144</v>
      </c>
      <c r="AU1694" s="153" t="s">
        <v>81</v>
      </c>
      <c r="AV1694" s="13" t="s">
        <v>81</v>
      </c>
      <c r="AW1694" s="13" t="s">
        <v>32</v>
      </c>
      <c r="AX1694" s="13" t="s">
        <v>71</v>
      </c>
      <c r="AY1694" s="153" t="s">
        <v>133</v>
      </c>
    </row>
    <row r="1695" spans="2:51" s="12" customFormat="1" ht="11.25" x14ac:dyDescent="0.2">
      <c r="B1695" s="145"/>
      <c r="D1695" s="146" t="s">
        <v>144</v>
      </c>
      <c r="E1695" s="147" t="s">
        <v>18</v>
      </c>
      <c r="F1695" s="148" t="s">
        <v>389</v>
      </c>
      <c r="H1695" s="147" t="s">
        <v>18</v>
      </c>
      <c r="I1695" s="149"/>
      <c r="L1695" s="145"/>
      <c r="M1695" s="150"/>
      <c r="T1695" s="151"/>
      <c r="AT1695" s="147" t="s">
        <v>144</v>
      </c>
      <c r="AU1695" s="147" t="s">
        <v>81</v>
      </c>
      <c r="AV1695" s="12" t="s">
        <v>79</v>
      </c>
      <c r="AW1695" s="12" t="s">
        <v>32</v>
      </c>
      <c r="AX1695" s="12" t="s">
        <v>71</v>
      </c>
      <c r="AY1695" s="147" t="s">
        <v>133</v>
      </c>
    </row>
    <row r="1696" spans="2:51" s="13" customFormat="1" ht="11.25" x14ac:dyDescent="0.2">
      <c r="B1696" s="152"/>
      <c r="D1696" s="146" t="s">
        <v>144</v>
      </c>
      <c r="E1696" s="153" t="s">
        <v>18</v>
      </c>
      <c r="F1696" s="154" t="s">
        <v>390</v>
      </c>
      <c r="H1696" s="155">
        <v>3.6</v>
      </c>
      <c r="I1696" s="156"/>
      <c r="L1696" s="152"/>
      <c r="M1696" s="157"/>
      <c r="T1696" s="158"/>
      <c r="AT1696" s="153" t="s">
        <v>144</v>
      </c>
      <c r="AU1696" s="153" t="s">
        <v>81</v>
      </c>
      <c r="AV1696" s="13" t="s">
        <v>81</v>
      </c>
      <c r="AW1696" s="13" t="s">
        <v>32</v>
      </c>
      <c r="AX1696" s="13" t="s">
        <v>71</v>
      </c>
      <c r="AY1696" s="153" t="s">
        <v>133</v>
      </c>
    </row>
    <row r="1697" spans="2:51" s="12" customFormat="1" ht="11.25" x14ac:dyDescent="0.2">
      <c r="B1697" s="145"/>
      <c r="D1697" s="146" t="s">
        <v>144</v>
      </c>
      <c r="E1697" s="147" t="s">
        <v>18</v>
      </c>
      <c r="F1697" s="148" t="s">
        <v>239</v>
      </c>
      <c r="H1697" s="147" t="s">
        <v>18</v>
      </c>
      <c r="I1697" s="149"/>
      <c r="L1697" s="145"/>
      <c r="M1697" s="150"/>
      <c r="T1697" s="151"/>
      <c r="AT1697" s="147" t="s">
        <v>144</v>
      </c>
      <c r="AU1697" s="147" t="s">
        <v>81</v>
      </c>
      <c r="AV1697" s="12" t="s">
        <v>79</v>
      </c>
      <c r="AW1697" s="12" t="s">
        <v>32</v>
      </c>
      <c r="AX1697" s="12" t="s">
        <v>71</v>
      </c>
      <c r="AY1697" s="147" t="s">
        <v>133</v>
      </c>
    </row>
    <row r="1698" spans="2:51" s="12" customFormat="1" ht="11.25" x14ac:dyDescent="0.2">
      <c r="B1698" s="145"/>
      <c r="D1698" s="146" t="s">
        <v>144</v>
      </c>
      <c r="E1698" s="147" t="s">
        <v>18</v>
      </c>
      <c r="F1698" s="148" t="s">
        <v>437</v>
      </c>
      <c r="H1698" s="147" t="s">
        <v>18</v>
      </c>
      <c r="I1698" s="149"/>
      <c r="L1698" s="145"/>
      <c r="M1698" s="150"/>
      <c r="T1698" s="151"/>
      <c r="AT1698" s="147" t="s">
        <v>144</v>
      </c>
      <c r="AU1698" s="147" t="s">
        <v>81</v>
      </c>
      <c r="AV1698" s="12" t="s">
        <v>79</v>
      </c>
      <c r="AW1698" s="12" t="s">
        <v>32</v>
      </c>
      <c r="AX1698" s="12" t="s">
        <v>71</v>
      </c>
      <c r="AY1698" s="147" t="s">
        <v>133</v>
      </c>
    </row>
    <row r="1699" spans="2:51" s="13" customFormat="1" ht="11.25" x14ac:dyDescent="0.2">
      <c r="B1699" s="152"/>
      <c r="D1699" s="146" t="s">
        <v>144</v>
      </c>
      <c r="E1699" s="153" t="s">
        <v>18</v>
      </c>
      <c r="F1699" s="154" t="s">
        <v>369</v>
      </c>
      <c r="H1699" s="155">
        <v>3.5</v>
      </c>
      <c r="I1699" s="156"/>
      <c r="L1699" s="152"/>
      <c r="M1699" s="157"/>
      <c r="T1699" s="158"/>
      <c r="AT1699" s="153" t="s">
        <v>144</v>
      </c>
      <c r="AU1699" s="153" t="s">
        <v>81</v>
      </c>
      <c r="AV1699" s="13" t="s">
        <v>81</v>
      </c>
      <c r="AW1699" s="13" t="s">
        <v>32</v>
      </c>
      <c r="AX1699" s="13" t="s">
        <v>71</v>
      </c>
      <c r="AY1699" s="153" t="s">
        <v>133</v>
      </c>
    </row>
    <row r="1700" spans="2:51" s="12" customFormat="1" ht="11.25" x14ac:dyDescent="0.2">
      <c r="B1700" s="145"/>
      <c r="D1700" s="146" t="s">
        <v>144</v>
      </c>
      <c r="E1700" s="147" t="s">
        <v>18</v>
      </c>
      <c r="F1700" s="148" t="s">
        <v>535</v>
      </c>
      <c r="H1700" s="147" t="s">
        <v>18</v>
      </c>
      <c r="I1700" s="149"/>
      <c r="L1700" s="145"/>
      <c r="M1700" s="150"/>
      <c r="T1700" s="151"/>
      <c r="AT1700" s="147" t="s">
        <v>144</v>
      </c>
      <c r="AU1700" s="147" t="s">
        <v>81</v>
      </c>
      <c r="AV1700" s="12" t="s">
        <v>79</v>
      </c>
      <c r="AW1700" s="12" t="s">
        <v>32</v>
      </c>
      <c r="AX1700" s="12" t="s">
        <v>71</v>
      </c>
      <c r="AY1700" s="147" t="s">
        <v>133</v>
      </c>
    </row>
    <row r="1701" spans="2:51" s="13" customFormat="1" ht="11.25" x14ac:dyDescent="0.2">
      <c r="B1701" s="152"/>
      <c r="D1701" s="146" t="s">
        <v>144</v>
      </c>
      <c r="E1701" s="153" t="s">
        <v>18</v>
      </c>
      <c r="F1701" s="154" t="s">
        <v>388</v>
      </c>
      <c r="H1701" s="155">
        <v>1.1000000000000001</v>
      </c>
      <c r="I1701" s="156"/>
      <c r="L1701" s="152"/>
      <c r="M1701" s="157"/>
      <c r="T1701" s="158"/>
      <c r="AT1701" s="153" t="s">
        <v>144</v>
      </c>
      <c r="AU1701" s="153" t="s">
        <v>81</v>
      </c>
      <c r="AV1701" s="13" t="s">
        <v>81</v>
      </c>
      <c r="AW1701" s="13" t="s">
        <v>32</v>
      </c>
      <c r="AX1701" s="13" t="s">
        <v>71</v>
      </c>
      <c r="AY1701" s="153" t="s">
        <v>133</v>
      </c>
    </row>
    <row r="1702" spans="2:51" s="12" customFormat="1" ht="11.25" x14ac:dyDescent="0.2">
      <c r="B1702" s="145"/>
      <c r="D1702" s="146" t="s">
        <v>144</v>
      </c>
      <c r="E1702" s="147" t="s">
        <v>18</v>
      </c>
      <c r="F1702" s="148" t="s">
        <v>1281</v>
      </c>
      <c r="H1702" s="147" t="s">
        <v>18</v>
      </c>
      <c r="I1702" s="149"/>
      <c r="L1702" s="145"/>
      <c r="M1702" s="150"/>
      <c r="T1702" s="151"/>
      <c r="AT1702" s="147" t="s">
        <v>144</v>
      </c>
      <c r="AU1702" s="147" t="s">
        <v>81</v>
      </c>
      <c r="AV1702" s="12" t="s">
        <v>79</v>
      </c>
      <c r="AW1702" s="12" t="s">
        <v>32</v>
      </c>
      <c r="AX1702" s="12" t="s">
        <v>71</v>
      </c>
      <c r="AY1702" s="147" t="s">
        <v>133</v>
      </c>
    </row>
    <row r="1703" spans="2:51" s="13" customFormat="1" ht="11.25" x14ac:dyDescent="0.2">
      <c r="B1703" s="152"/>
      <c r="D1703" s="146" t="s">
        <v>144</v>
      </c>
      <c r="E1703" s="153" t="s">
        <v>18</v>
      </c>
      <c r="F1703" s="154" t="s">
        <v>362</v>
      </c>
      <c r="H1703" s="155">
        <v>0.6</v>
      </c>
      <c r="I1703" s="156"/>
      <c r="L1703" s="152"/>
      <c r="M1703" s="157"/>
      <c r="T1703" s="158"/>
      <c r="AT1703" s="153" t="s">
        <v>144</v>
      </c>
      <c r="AU1703" s="153" t="s">
        <v>81</v>
      </c>
      <c r="AV1703" s="13" t="s">
        <v>81</v>
      </c>
      <c r="AW1703" s="13" t="s">
        <v>32</v>
      </c>
      <c r="AX1703" s="13" t="s">
        <v>71</v>
      </c>
      <c r="AY1703" s="153" t="s">
        <v>133</v>
      </c>
    </row>
    <row r="1704" spans="2:51" s="12" customFormat="1" ht="11.25" x14ac:dyDescent="0.2">
      <c r="B1704" s="145"/>
      <c r="D1704" s="146" t="s">
        <v>144</v>
      </c>
      <c r="E1704" s="147" t="s">
        <v>18</v>
      </c>
      <c r="F1704" s="148" t="s">
        <v>391</v>
      </c>
      <c r="H1704" s="147" t="s">
        <v>18</v>
      </c>
      <c r="I1704" s="149"/>
      <c r="L1704" s="145"/>
      <c r="M1704" s="150"/>
      <c r="T1704" s="151"/>
      <c r="AT1704" s="147" t="s">
        <v>144</v>
      </c>
      <c r="AU1704" s="147" t="s">
        <v>81</v>
      </c>
      <c r="AV1704" s="12" t="s">
        <v>79</v>
      </c>
      <c r="AW1704" s="12" t="s">
        <v>32</v>
      </c>
      <c r="AX1704" s="12" t="s">
        <v>71</v>
      </c>
      <c r="AY1704" s="147" t="s">
        <v>133</v>
      </c>
    </row>
    <row r="1705" spans="2:51" s="13" customFormat="1" ht="11.25" x14ac:dyDescent="0.2">
      <c r="B1705" s="152"/>
      <c r="D1705" s="146" t="s">
        <v>144</v>
      </c>
      <c r="E1705" s="153" t="s">
        <v>18</v>
      </c>
      <c r="F1705" s="154" t="s">
        <v>386</v>
      </c>
      <c r="H1705" s="155">
        <v>3.3</v>
      </c>
      <c r="I1705" s="156"/>
      <c r="L1705" s="152"/>
      <c r="M1705" s="157"/>
      <c r="T1705" s="158"/>
      <c r="AT1705" s="153" t="s">
        <v>144</v>
      </c>
      <c r="AU1705" s="153" t="s">
        <v>81</v>
      </c>
      <c r="AV1705" s="13" t="s">
        <v>81</v>
      </c>
      <c r="AW1705" s="13" t="s">
        <v>32</v>
      </c>
      <c r="AX1705" s="13" t="s">
        <v>71</v>
      </c>
      <c r="AY1705" s="153" t="s">
        <v>133</v>
      </c>
    </row>
    <row r="1706" spans="2:51" s="12" customFormat="1" ht="11.25" x14ac:dyDescent="0.2">
      <c r="B1706" s="145"/>
      <c r="D1706" s="146" t="s">
        <v>144</v>
      </c>
      <c r="E1706" s="147" t="s">
        <v>18</v>
      </c>
      <c r="F1706" s="148" t="s">
        <v>439</v>
      </c>
      <c r="H1706" s="147" t="s">
        <v>18</v>
      </c>
      <c r="I1706" s="149"/>
      <c r="L1706" s="145"/>
      <c r="M1706" s="150"/>
      <c r="T1706" s="151"/>
      <c r="AT1706" s="147" t="s">
        <v>144</v>
      </c>
      <c r="AU1706" s="147" t="s">
        <v>81</v>
      </c>
      <c r="AV1706" s="12" t="s">
        <v>79</v>
      </c>
      <c r="AW1706" s="12" t="s">
        <v>32</v>
      </c>
      <c r="AX1706" s="12" t="s">
        <v>71</v>
      </c>
      <c r="AY1706" s="147" t="s">
        <v>133</v>
      </c>
    </row>
    <row r="1707" spans="2:51" s="13" customFormat="1" ht="11.25" x14ac:dyDescent="0.2">
      <c r="B1707" s="152"/>
      <c r="D1707" s="146" t="s">
        <v>144</v>
      </c>
      <c r="E1707" s="153" t="s">
        <v>18</v>
      </c>
      <c r="F1707" s="154" t="s">
        <v>1448</v>
      </c>
      <c r="H1707" s="155">
        <v>16.899999999999999</v>
      </c>
      <c r="I1707" s="156"/>
      <c r="L1707" s="152"/>
      <c r="M1707" s="157"/>
      <c r="T1707" s="158"/>
      <c r="AT1707" s="153" t="s">
        <v>144</v>
      </c>
      <c r="AU1707" s="153" t="s">
        <v>81</v>
      </c>
      <c r="AV1707" s="13" t="s">
        <v>81</v>
      </c>
      <c r="AW1707" s="13" t="s">
        <v>32</v>
      </c>
      <c r="AX1707" s="13" t="s">
        <v>71</v>
      </c>
      <c r="AY1707" s="153" t="s">
        <v>133</v>
      </c>
    </row>
    <row r="1708" spans="2:51" s="12" customFormat="1" ht="11.25" x14ac:dyDescent="0.2">
      <c r="B1708" s="145"/>
      <c r="D1708" s="146" t="s">
        <v>144</v>
      </c>
      <c r="E1708" s="147" t="s">
        <v>18</v>
      </c>
      <c r="F1708" s="148" t="s">
        <v>428</v>
      </c>
      <c r="H1708" s="147" t="s">
        <v>18</v>
      </c>
      <c r="I1708" s="149"/>
      <c r="L1708" s="145"/>
      <c r="M1708" s="150"/>
      <c r="T1708" s="151"/>
      <c r="AT1708" s="147" t="s">
        <v>144</v>
      </c>
      <c r="AU1708" s="147" t="s">
        <v>81</v>
      </c>
      <c r="AV1708" s="12" t="s">
        <v>79</v>
      </c>
      <c r="AW1708" s="12" t="s">
        <v>32</v>
      </c>
      <c r="AX1708" s="12" t="s">
        <v>71</v>
      </c>
      <c r="AY1708" s="147" t="s">
        <v>133</v>
      </c>
    </row>
    <row r="1709" spans="2:51" s="13" customFormat="1" ht="11.25" x14ac:dyDescent="0.2">
      <c r="B1709" s="152"/>
      <c r="D1709" s="146" t="s">
        <v>144</v>
      </c>
      <c r="E1709" s="153" t="s">
        <v>18</v>
      </c>
      <c r="F1709" s="154" t="s">
        <v>1449</v>
      </c>
      <c r="H1709" s="155">
        <v>15.7</v>
      </c>
      <c r="I1709" s="156"/>
      <c r="L1709" s="152"/>
      <c r="M1709" s="157"/>
      <c r="T1709" s="158"/>
      <c r="AT1709" s="153" t="s">
        <v>144</v>
      </c>
      <c r="AU1709" s="153" t="s">
        <v>81</v>
      </c>
      <c r="AV1709" s="13" t="s">
        <v>81</v>
      </c>
      <c r="AW1709" s="13" t="s">
        <v>32</v>
      </c>
      <c r="AX1709" s="13" t="s">
        <v>71</v>
      </c>
      <c r="AY1709" s="153" t="s">
        <v>133</v>
      </c>
    </row>
    <row r="1710" spans="2:51" s="12" customFormat="1" ht="11.25" x14ac:dyDescent="0.2">
      <c r="B1710" s="145"/>
      <c r="D1710" s="146" t="s">
        <v>144</v>
      </c>
      <c r="E1710" s="147" t="s">
        <v>18</v>
      </c>
      <c r="F1710" s="148" t="s">
        <v>255</v>
      </c>
      <c r="H1710" s="147" t="s">
        <v>18</v>
      </c>
      <c r="I1710" s="149"/>
      <c r="L1710" s="145"/>
      <c r="M1710" s="150"/>
      <c r="T1710" s="151"/>
      <c r="AT1710" s="147" t="s">
        <v>144</v>
      </c>
      <c r="AU1710" s="147" t="s">
        <v>81</v>
      </c>
      <c r="AV1710" s="12" t="s">
        <v>79</v>
      </c>
      <c r="AW1710" s="12" t="s">
        <v>32</v>
      </c>
      <c r="AX1710" s="12" t="s">
        <v>71</v>
      </c>
      <c r="AY1710" s="147" t="s">
        <v>133</v>
      </c>
    </row>
    <row r="1711" spans="2:51" s="13" customFormat="1" ht="11.25" x14ac:dyDescent="0.2">
      <c r="B1711" s="152"/>
      <c r="D1711" s="146" t="s">
        <v>144</v>
      </c>
      <c r="E1711" s="153" t="s">
        <v>18</v>
      </c>
      <c r="F1711" s="154" t="s">
        <v>1450</v>
      </c>
      <c r="H1711" s="155">
        <v>74.7</v>
      </c>
      <c r="I1711" s="156"/>
      <c r="L1711" s="152"/>
      <c r="M1711" s="157"/>
      <c r="T1711" s="158"/>
      <c r="AT1711" s="153" t="s">
        <v>144</v>
      </c>
      <c r="AU1711" s="153" t="s">
        <v>81</v>
      </c>
      <c r="AV1711" s="13" t="s">
        <v>81</v>
      </c>
      <c r="AW1711" s="13" t="s">
        <v>32</v>
      </c>
      <c r="AX1711" s="13" t="s">
        <v>71</v>
      </c>
      <c r="AY1711" s="153" t="s">
        <v>133</v>
      </c>
    </row>
    <row r="1712" spans="2:51" s="12" customFormat="1" ht="11.25" x14ac:dyDescent="0.2">
      <c r="B1712" s="145"/>
      <c r="D1712" s="146" t="s">
        <v>144</v>
      </c>
      <c r="E1712" s="147" t="s">
        <v>18</v>
      </c>
      <c r="F1712" s="148" t="s">
        <v>560</v>
      </c>
      <c r="H1712" s="147" t="s">
        <v>18</v>
      </c>
      <c r="I1712" s="149"/>
      <c r="L1712" s="145"/>
      <c r="M1712" s="150"/>
      <c r="T1712" s="151"/>
      <c r="AT1712" s="147" t="s">
        <v>144</v>
      </c>
      <c r="AU1712" s="147" t="s">
        <v>81</v>
      </c>
      <c r="AV1712" s="12" t="s">
        <v>79</v>
      </c>
      <c r="AW1712" s="12" t="s">
        <v>32</v>
      </c>
      <c r="AX1712" s="12" t="s">
        <v>71</v>
      </c>
      <c r="AY1712" s="147" t="s">
        <v>133</v>
      </c>
    </row>
    <row r="1713" spans="2:51" s="13" customFormat="1" ht="11.25" x14ac:dyDescent="0.2">
      <c r="B1713" s="152"/>
      <c r="D1713" s="146" t="s">
        <v>144</v>
      </c>
      <c r="E1713" s="153" t="s">
        <v>18</v>
      </c>
      <c r="F1713" s="154" t="s">
        <v>377</v>
      </c>
      <c r="H1713" s="155">
        <v>2.1</v>
      </c>
      <c r="I1713" s="156"/>
      <c r="L1713" s="152"/>
      <c r="M1713" s="157"/>
      <c r="T1713" s="158"/>
      <c r="AT1713" s="153" t="s">
        <v>144</v>
      </c>
      <c r="AU1713" s="153" t="s">
        <v>81</v>
      </c>
      <c r="AV1713" s="13" t="s">
        <v>81</v>
      </c>
      <c r="AW1713" s="13" t="s">
        <v>32</v>
      </c>
      <c r="AX1713" s="13" t="s">
        <v>71</v>
      </c>
      <c r="AY1713" s="153" t="s">
        <v>133</v>
      </c>
    </row>
    <row r="1714" spans="2:51" s="12" customFormat="1" ht="11.25" x14ac:dyDescent="0.2">
      <c r="B1714" s="145"/>
      <c r="D1714" s="146" t="s">
        <v>144</v>
      </c>
      <c r="E1714" s="147" t="s">
        <v>18</v>
      </c>
      <c r="F1714" s="148" t="s">
        <v>251</v>
      </c>
      <c r="H1714" s="147" t="s">
        <v>18</v>
      </c>
      <c r="I1714" s="149"/>
      <c r="L1714" s="145"/>
      <c r="M1714" s="150"/>
      <c r="T1714" s="151"/>
      <c r="AT1714" s="147" t="s">
        <v>144</v>
      </c>
      <c r="AU1714" s="147" t="s">
        <v>81</v>
      </c>
      <c r="AV1714" s="12" t="s">
        <v>79</v>
      </c>
      <c r="AW1714" s="12" t="s">
        <v>32</v>
      </c>
      <c r="AX1714" s="12" t="s">
        <v>71</v>
      </c>
      <c r="AY1714" s="147" t="s">
        <v>133</v>
      </c>
    </row>
    <row r="1715" spans="2:51" s="13" customFormat="1" ht="11.25" x14ac:dyDescent="0.2">
      <c r="B1715" s="152"/>
      <c r="D1715" s="146" t="s">
        <v>144</v>
      </c>
      <c r="E1715" s="153" t="s">
        <v>18</v>
      </c>
      <c r="F1715" s="154" t="s">
        <v>1451</v>
      </c>
      <c r="H1715" s="155">
        <v>7.4</v>
      </c>
      <c r="I1715" s="156"/>
      <c r="L1715" s="152"/>
      <c r="M1715" s="157"/>
      <c r="T1715" s="158"/>
      <c r="AT1715" s="153" t="s">
        <v>144</v>
      </c>
      <c r="AU1715" s="153" t="s">
        <v>81</v>
      </c>
      <c r="AV1715" s="13" t="s">
        <v>81</v>
      </c>
      <c r="AW1715" s="13" t="s">
        <v>32</v>
      </c>
      <c r="AX1715" s="13" t="s">
        <v>71</v>
      </c>
      <c r="AY1715" s="153" t="s">
        <v>133</v>
      </c>
    </row>
    <row r="1716" spans="2:51" s="12" customFormat="1" ht="11.25" x14ac:dyDescent="0.2">
      <c r="B1716" s="145"/>
      <c r="D1716" s="146" t="s">
        <v>144</v>
      </c>
      <c r="E1716" s="147" t="s">
        <v>18</v>
      </c>
      <c r="F1716" s="148" t="s">
        <v>479</v>
      </c>
      <c r="H1716" s="147" t="s">
        <v>18</v>
      </c>
      <c r="I1716" s="149"/>
      <c r="L1716" s="145"/>
      <c r="M1716" s="150"/>
      <c r="T1716" s="151"/>
      <c r="AT1716" s="147" t="s">
        <v>144</v>
      </c>
      <c r="AU1716" s="147" t="s">
        <v>81</v>
      </c>
      <c r="AV1716" s="12" t="s">
        <v>79</v>
      </c>
      <c r="AW1716" s="12" t="s">
        <v>32</v>
      </c>
      <c r="AX1716" s="12" t="s">
        <v>71</v>
      </c>
      <c r="AY1716" s="147" t="s">
        <v>133</v>
      </c>
    </row>
    <row r="1717" spans="2:51" s="13" customFormat="1" ht="11.25" x14ac:dyDescent="0.2">
      <c r="B1717" s="152"/>
      <c r="D1717" s="146" t="s">
        <v>144</v>
      </c>
      <c r="E1717" s="153" t="s">
        <v>18</v>
      </c>
      <c r="F1717" s="154" t="s">
        <v>381</v>
      </c>
      <c r="H1717" s="155">
        <v>2.8</v>
      </c>
      <c r="I1717" s="156"/>
      <c r="L1717" s="152"/>
      <c r="M1717" s="157"/>
      <c r="T1717" s="158"/>
      <c r="AT1717" s="153" t="s">
        <v>144</v>
      </c>
      <c r="AU1717" s="153" t="s">
        <v>81</v>
      </c>
      <c r="AV1717" s="13" t="s">
        <v>81</v>
      </c>
      <c r="AW1717" s="13" t="s">
        <v>32</v>
      </c>
      <c r="AX1717" s="13" t="s">
        <v>71</v>
      </c>
      <c r="AY1717" s="153" t="s">
        <v>133</v>
      </c>
    </row>
    <row r="1718" spans="2:51" s="12" customFormat="1" ht="11.25" x14ac:dyDescent="0.2">
      <c r="B1718" s="145"/>
      <c r="D1718" s="146" t="s">
        <v>144</v>
      </c>
      <c r="E1718" s="147" t="s">
        <v>18</v>
      </c>
      <c r="F1718" s="148" t="s">
        <v>478</v>
      </c>
      <c r="H1718" s="147" t="s">
        <v>18</v>
      </c>
      <c r="I1718" s="149"/>
      <c r="L1718" s="145"/>
      <c r="M1718" s="150"/>
      <c r="T1718" s="151"/>
      <c r="AT1718" s="147" t="s">
        <v>144</v>
      </c>
      <c r="AU1718" s="147" t="s">
        <v>81</v>
      </c>
      <c r="AV1718" s="12" t="s">
        <v>79</v>
      </c>
      <c r="AW1718" s="12" t="s">
        <v>32</v>
      </c>
      <c r="AX1718" s="12" t="s">
        <v>71</v>
      </c>
      <c r="AY1718" s="147" t="s">
        <v>133</v>
      </c>
    </row>
    <row r="1719" spans="2:51" s="13" customFormat="1" ht="11.25" x14ac:dyDescent="0.2">
      <c r="B1719" s="152"/>
      <c r="D1719" s="146" t="s">
        <v>144</v>
      </c>
      <c r="E1719" s="153" t="s">
        <v>18</v>
      </c>
      <c r="F1719" s="154" t="s">
        <v>1452</v>
      </c>
      <c r="H1719" s="155">
        <v>8.6999999999999993</v>
      </c>
      <c r="I1719" s="156"/>
      <c r="L1719" s="152"/>
      <c r="M1719" s="157"/>
      <c r="T1719" s="158"/>
      <c r="AT1719" s="153" t="s">
        <v>144</v>
      </c>
      <c r="AU1719" s="153" t="s">
        <v>81</v>
      </c>
      <c r="AV1719" s="13" t="s">
        <v>81</v>
      </c>
      <c r="AW1719" s="13" t="s">
        <v>32</v>
      </c>
      <c r="AX1719" s="13" t="s">
        <v>71</v>
      </c>
      <c r="AY1719" s="153" t="s">
        <v>133</v>
      </c>
    </row>
    <row r="1720" spans="2:51" s="12" customFormat="1" ht="11.25" x14ac:dyDescent="0.2">
      <c r="B1720" s="145"/>
      <c r="D1720" s="146" t="s">
        <v>144</v>
      </c>
      <c r="E1720" s="147" t="s">
        <v>18</v>
      </c>
      <c r="F1720" s="148" t="s">
        <v>538</v>
      </c>
      <c r="H1720" s="147" t="s">
        <v>18</v>
      </c>
      <c r="I1720" s="149"/>
      <c r="L1720" s="145"/>
      <c r="M1720" s="150"/>
      <c r="T1720" s="151"/>
      <c r="AT1720" s="147" t="s">
        <v>144</v>
      </c>
      <c r="AU1720" s="147" t="s">
        <v>81</v>
      </c>
      <c r="AV1720" s="12" t="s">
        <v>79</v>
      </c>
      <c r="AW1720" s="12" t="s">
        <v>32</v>
      </c>
      <c r="AX1720" s="12" t="s">
        <v>71</v>
      </c>
      <c r="AY1720" s="147" t="s">
        <v>133</v>
      </c>
    </row>
    <row r="1721" spans="2:51" s="13" customFormat="1" ht="11.25" x14ac:dyDescent="0.2">
      <c r="B1721" s="152"/>
      <c r="D1721" s="146" t="s">
        <v>144</v>
      </c>
      <c r="E1721" s="153" t="s">
        <v>18</v>
      </c>
      <c r="F1721" s="154" t="s">
        <v>1453</v>
      </c>
      <c r="H1721" s="155">
        <v>1.4</v>
      </c>
      <c r="I1721" s="156"/>
      <c r="L1721" s="152"/>
      <c r="M1721" s="157"/>
      <c r="T1721" s="158"/>
      <c r="AT1721" s="153" t="s">
        <v>144</v>
      </c>
      <c r="AU1721" s="153" t="s">
        <v>81</v>
      </c>
      <c r="AV1721" s="13" t="s">
        <v>81</v>
      </c>
      <c r="AW1721" s="13" t="s">
        <v>32</v>
      </c>
      <c r="AX1721" s="13" t="s">
        <v>71</v>
      </c>
      <c r="AY1721" s="153" t="s">
        <v>133</v>
      </c>
    </row>
    <row r="1722" spans="2:51" s="12" customFormat="1" ht="11.25" x14ac:dyDescent="0.2">
      <c r="B1722" s="145"/>
      <c r="D1722" s="146" t="s">
        <v>144</v>
      </c>
      <c r="E1722" s="147" t="s">
        <v>18</v>
      </c>
      <c r="F1722" s="148" t="s">
        <v>477</v>
      </c>
      <c r="H1722" s="147" t="s">
        <v>18</v>
      </c>
      <c r="I1722" s="149"/>
      <c r="L1722" s="145"/>
      <c r="M1722" s="150"/>
      <c r="T1722" s="151"/>
      <c r="AT1722" s="147" t="s">
        <v>144</v>
      </c>
      <c r="AU1722" s="147" t="s">
        <v>81</v>
      </c>
      <c r="AV1722" s="12" t="s">
        <v>79</v>
      </c>
      <c r="AW1722" s="12" t="s">
        <v>32</v>
      </c>
      <c r="AX1722" s="12" t="s">
        <v>71</v>
      </c>
      <c r="AY1722" s="147" t="s">
        <v>133</v>
      </c>
    </row>
    <row r="1723" spans="2:51" s="13" customFormat="1" ht="11.25" x14ac:dyDescent="0.2">
      <c r="B1723" s="152"/>
      <c r="D1723" s="146" t="s">
        <v>144</v>
      </c>
      <c r="E1723" s="153" t="s">
        <v>18</v>
      </c>
      <c r="F1723" s="154" t="s">
        <v>377</v>
      </c>
      <c r="H1723" s="155">
        <v>2.1</v>
      </c>
      <c r="I1723" s="156"/>
      <c r="L1723" s="152"/>
      <c r="M1723" s="157"/>
      <c r="T1723" s="158"/>
      <c r="AT1723" s="153" t="s">
        <v>144</v>
      </c>
      <c r="AU1723" s="153" t="s">
        <v>81</v>
      </c>
      <c r="AV1723" s="13" t="s">
        <v>81</v>
      </c>
      <c r="AW1723" s="13" t="s">
        <v>32</v>
      </c>
      <c r="AX1723" s="13" t="s">
        <v>71</v>
      </c>
      <c r="AY1723" s="153" t="s">
        <v>133</v>
      </c>
    </row>
    <row r="1724" spans="2:51" s="12" customFormat="1" ht="11.25" x14ac:dyDescent="0.2">
      <c r="B1724" s="145"/>
      <c r="D1724" s="146" t="s">
        <v>144</v>
      </c>
      <c r="E1724" s="147" t="s">
        <v>18</v>
      </c>
      <c r="F1724" s="148" t="s">
        <v>252</v>
      </c>
      <c r="H1724" s="147" t="s">
        <v>18</v>
      </c>
      <c r="I1724" s="149"/>
      <c r="L1724" s="145"/>
      <c r="M1724" s="150"/>
      <c r="T1724" s="151"/>
      <c r="AT1724" s="147" t="s">
        <v>144</v>
      </c>
      <c r="AU1724" s="147" t="s">
        <v>81</v>
      </c>
      <c r="AV1724" s="12" t="s">
        <v>79</v>
      </c>
      <c r="AW1724" s="12" t="s">
        <v>32</v>
      </c>
      <c r="AX1724" s="12" t="s">
        <v>71</v>
      </c>
      <c r="AY1724" s="147" t="s">
        <v>133</v>
      </c>
    </row>
    <row r="1725" spans="2:51" s="13" customFormat="1" ht="11.25" x14ac:dyDescent="0.2">
      <c r="B1725" s="152"/>
      <c r="D1725" s="146" t="s">
        <v>144</v>
      </c>
      <c r="E1725" s="153" t="s">
        <v>18</v>
      </c>
      <c r="F1725" s="154" t="s">
        <v>1454</v>
      </c>
      <c r="H1725" s="155">
        <v>45.6</v>
      </c>
      <c r="I1725" s="156"/>
      <c r="L1725" s="152"/>
      <c r="M1725" s="157"/>
      <c r="T1725" s="158"/>
      <c r="AT1725" s="153" t="s">
        <v>144</v>
      </c>
      <c r="AU1725" s="153" t="s">
        <v>81</v>
      </c>
      <c r="AV1725" s="13" t="s">
        <v>81</v>
      </c>
      <c r="AW1725" s="13" t="s">
        <v>32</v>
      </c>
      <c r="AX1725" s="13" t="s">
        <v>71</v>
      </c>
      <c r="AY1725" s="153" t="s">
        <v>133</v>
      </c>
    </row>
    <row r="1726" spans="2:51" s="12" customFormat="1" ht="11.25" x14ac:dyDescent="0.2">
      <c r="B1726" s="145"/>
      <c r="D1726" s="146" t="s">
        <v>144</v>
      </c>
      <c r="E1726" s="147" t="s">
        <v>18</v>
      </c>
      <c r="F1726" s="148" t="s">
        <v>1282</v>
      </c>
      <c r="H1726" s="147" t="s">
        <v>18</v>
      </c>
      <c r="I1726" s="149"/>
      <c r="L1726" s="145"/>
      <c r="M1726" s="150"/>
      <c r="T1726" s="151"/>
      <c r="AT1726" s="147" t="s">
        <v>144</v>
      </c>
      <c r="AU1726" s="147" t="s">
        <v>81</v>
      </c>
      <c r="AV1726" s="12" t="s">
        <v>79</v>
      </c>
      <c r="AW1726" s="12" t="s">
        <v>32</v>
      </c>
      <c r="AX1726" s="12" t="s">
        <v>71</v>
      </c>
      <c r="AY1726" s="147" t="s">
        <v>133</v>
      </c>
    </row>
    <row r="1727" spans="2:51" s="13" customFormat="1" ht="11.25" x14ac:dyDescent="0.2">
      <c r="B1727" s="152"/>
      <c r="D1727" s="146" t="s">
        <v>144</v>
      </c>
      <c r="E1727" s="153" t="s">
        <v>18</v>
      </c>
      <c r="F1727" s="154" t="s">
        <v>1171</v>
      </c>
      <c r="H1727" s="155">
        <v>1.3</v>
      </c>
      <c r="I1727" s="156"/>
      <c r="L1727" s="152"/>
      <c r="M1727" s="157"/>
      <c r="T1727" s="158"/>
      <c r="AT1727" s="153" t="s">
        <v>144</v>
      </c>
      <c r="AU1727" s="153" t="s">
        <v>81</v>
      </c>
      <c r="AV1727" s="13" t="s">
        <v>81</v>
      </c>
      <c r="AW1727" s="13" t="s">
        <v>32</v>
      </c>
      <c r="AX1727" s="13" t="s">
        <v>71</v>
      </c>
      <c r="AY1727" s="153" t="s">
        <v>133</v>
      </c>
    </row>
    <row r="1728" spans="2:51" s="12" customFormat="1" ht="11.25" x14ac:dyDescent="0.2">
      <c r="B1728" s="145"/>
      <c r="D1728" s="146" t="s">
        <v>144</v>
      </c>
      <c r="E1728" s="147" t="s">
        <v>18</v>
      </c>
      <c r="F1728" s="148" t="s">
        <v>476</v>
      </c>
      <c r="H1728" s="147" t="s">
        <v>18</v>
      </c>
      <c r="I1728" s="149"/>
      <c r="L1728" s="145"/>
      <c r="M1728" s="150"/>
      <c r="T1728" s="151"/>
      <c r="AT1728" s="147" t="s">
        <v>144</v>
      </c>
      <c r="AU1728" s="147" t="s">
        <v>81</v>
      </c>
      <c r="AV1728" s="12" t="s">
        <v>79</v>
      </c>
      <c r="AW1728" s="12" t="s">
        <v>32</v>
      </c>
      <c r="AX1728" s="12" t="s">
        <v>71</v>
      </c>
      <c r="AY1728" s="147" t="s">
        <v>133</v>
      </c>
    </row>
    <row r="1729" spans="2:51" s="13" customFormat="1" ht="11.25" x14ac:dyDescent="0.2">
      <c r="B1729" s="152"/>
      <c r="D1729" s="146" t="s">
        <v>144</v>
      </c>
      <c r="E1729" s="153" t="s">
        <v>18</v>
      </c>
      <c r="F1729" s="154" t="s">
        <v>377</v>
      </c>
      <c r="H1729" s="155">
        <v>2.1</v>
      </c>
      <c r="I1729" s="156"/>
      <c r="L1729" s="152"/>
      <c r="M1729" s="157"/>
      <c r="T1729" s="158"/>
      <c r="AT1729" s="153" t="s">
        <v>144</v>
      </c>
      <c r="AU1729" s="153" t="s">
        <v>81</v>
      </c>
      <c r="AV1729" s="13" t="s">
        <v>81</v>
      </c>
      <c r="AW1729" s="13" t="s">
        <v>32</v>
      </c>
      <c r="AX1729" s="13" t="s">
        <v>71</v>
      </c>
      <c r="AY1729" s="153" t="s">
        <v>133</v>
      </c>
    </row>
    <row r="1730" spans="2:51" s="12" customFormat="1" ht="11.25" x14ac:dyDescent="0.2">
      <c r="B1730" s="145"/>
      <c r="D1730" s="146" t="s">
        <v>144</v>
      </c>
      <c r="E1730" s="147" t="s">
        <v>18</v>
      </c>
      <c r="F1730" s="148" t="s">
        <v>474</v>
      </c>
      <c r="H1730" s="147" t="s">
        <v>18</v>
      </c>
      <c r="I1730" s="149"/>
      <c r="L1730" s="145"/>
      <c r="M1730" s="150"/>
      <c r="T1730" s="151"/>
      <c r="AT1730" s="147" t="s">
        <v>144</v>
      </c>
      <c r="AU1730" s="147" t="s">
        <v>81</v>
      </c>
      <c r="AV1730" s="12" t="s">
        <v>79</v>
      </c>
      <c r="AW1730" s="12" t="s">
        <v>32</v>
      </c>
      <c r="AX1730" s="12" t="s">
        <v>71</v>
      </c>
      <c r="AY1730" s="147" t="s">
        <v>133</v>
      </c>
    </row>
    <row r="1731" spans="2:51" s="13" customFormat="1" ht="11.25" x14ac:dyDescent="0.2">
      <c r="B1731" s="152"/>
      <c r="D1731" s="146" t="s">
        <v>144</v>
      </c>
      <c r="E1731" s="153" t="s">
        <v>18</v>
      </c>
      <c r="F1731" s="154" t="s">
        <v>1452</v>
      </c>
      <c r="H1731" s="155">
        <v>8.6999999999999993</v>
      </c>
      <c r="I1731" s="156"/>
      <c r="L1731" s="152"/>
      <c r="M1731" s="157"/>
      <c r="T1731" s="158"/>
      <c r="AT1731" s="153" t="s">
        <v>144</v>
      </c>
      <c r="AU1731" s="153" t="s">
        <v>81</v>
      </c>
      <c r="AV1731" s="13" t="s">
        <v>81</v>
      </c>
      <c r="AW1731" s="13" t="s">
        <v>32</v>
      </c>
      <c r="AX1731" s="13" t="s">
        <v>71</v>
      </c>
      <c r="AY1731" s="153" t="s">
        <v>133</v>
      </c>
    </row>
    <row r="1732" spans="2:51" s="12" customFormat="1" ht="11.25" x14ac:dyDescent="0.2">
      <c r="B1732" s="145"/>
      <c r="D1732" s="146" t="s">
        <v>144</v>
      </c>
      <c r="E1732" s="147" t="s">
        <v>18</v>
      </c>
      <c r="F1732" s="148" t="s">
        <v>249</v>
      </c>
      <c r="H1732" s="147" t="s">
        <v>18</v>
      </c>
      <c r="I1732" s="149"/>
      <c r="L1732" s="145"/>
      <c r="M1732" s="150"/>
      <c r="T1732" s="151"/>
      <c r="AT1732" s="147" t="s">
        <v>144</v>
      </c>
      <c r="AU1732" s="147" t="s">
        <v>81</v>
      </c>
      <c r="AV1732" s="12" t="s">
        <v>79</v>
      </c>
      <c r="AW1732" s="12" t="s">
        <v>32</v>
      </c>
      <c r="AX1732" s="12" t="s">
        <v>71</v>
      </c>
      <c r="AY1732" s="147" t="s">
        <v>133</v>
      </c>
    </row>
    <row r="1733" spans="2:51" s="13" customFormat="1" ht="11.25" x14ac:dyDescent="0.2">
      <c r="B1733" s="152"/>
      <c r="D1733" s="146" t="s">
        <v>144</v>
      </c>
      <c r="E1733" s="153" t="s">
        <v>18</v>
      </c>
      <c r="F1733" s="154" t="s">
        <v>1455</v>
      </c>
      <c r="H1733" s="155">
        <v>7.5</v>
      </c>
      <c r="I1733" s="156"/>
      <c r="L1733" s="152"/>
      <c r="M1733" s="157"/>
      <c r="T1733" s="158"/>
      <c r="AT1733" s="153" t="s">
        <v>144</v>
      </c>
      <c r="AU1733" s="153" t="s">
        <v>81</v>
      </c>
      <c r="AV1733" s="13" t="s">
        <v>81</v>
      </c>
      <c r="AW1733" s="13" t="s">
        <v>32</v>
      </c>
      <c r="AX1733" s="13" t="s">
        <v>71</v>
      </c>
      <c r="AY1733" s="153" t="s">
        <v>133</v>
      </c>
    </row>
    <row r="1734" spans="2:51" s="12" customFormat="1" ht="11.25" x14ac:dyDescent="0.2">
      <c r="B1734" s="145"/>
      <c r="D1734" s="146" t="s">
        <v>144</v>
      </c>
      <c r="E1734" s="147" t="s">
        <v>18</v>
      </c>
      <c r="F1734" s="148" t="s">
        <v>1283</v>
      </c>
      <c r="H1734" s="147" t="s">
        <v>18</v>
      </c>
      <c r="I1734" s="149"/>
      <c r="L1734" s="145"/>
      <c r="M1734" s="150"/>
      <c r="T1734" s="151"/>
      <c r="AT1734" s="147" t="s">
        <v>144</v>
      </c>
      <c r="AU1734" s="147" t="s">
        <v>81</v>
      </c>
      <c r="AV1734" s="12" t="s">
        <v>79</v>
      </c>
      <c r="AW1734" s="12" t="s">
        <v>32</v>
      </c>
      <c r="AX1734" s="12" t="s">
        <v>71</v>
      </c>
      <c r="AY1734" s="147" t="s">
        <v>133</v>
      </c>
    </row>
    <row r="1735" spans="2:51" s="13" customFormat="1" ht="11.25" x14ac:dyDescent="0.2">
      <c r="B1735" s="152"/>
      <c r="D1735" s="146" t="s">
        <v>144</v>
      </c>
      <c r="E1735" s="153" t="s">
        <v>18</v>
      </c>
      <c r="F1735" s="154" t="s">
        <v>377</v>
      </c>
      <c r="H1735" s="155">
        <v>2.1</v>
      </c>
      <c r="I1735" s="156"/>
      <c r="L1735" s="152"/>
      <c r="M1735" s="157"/>
      <c r="T1735" s="158"/>
      <c r="AT1735" s="153" t="s">
        <v>144</v>
      </c>
      <c r="AU1735" s="153" t="s">
        <v>81</v>
      </c>
      <c r="AV1735" s="13" t="s">
        <v>81</v>
      </c>
      <c r="AW1735" s="13" t="s">
        <v>32</v>
      </c>
      <c r="AX1735" s="13" t="s">
        <v>71</v>
      </c>
      <c r="AY1735" s="153" t="s">
        <v>133</v>
      </c>
    </row>
    <row r="1736" spans="2:51" s="12" customFormat="1" ht="11.25" x14ac:dyDescent="0.2">
      <c r="B1736" s="145"/>
      <c r="D1736" s="146" t="s">
        <v>144</v>
      </c>
      <c r="E1736" s="147" t="s">
        <v>18</v>
      </c>
      <c r="F1736" s="148" t="s">
        <v>471</v>
      </c>
      <c r="H1736" s="147" t="s">
        <v>18</v>
      </c>
      <c r="I1736" s="149"/>
      <c r="L1736" s="145"/>
      <c r="M1736" s="150"/>
      <c r="T1736" s="151"/>
      <c r="AT1736" s="147" t="s">
        <v>144</v>
      </c>
      <c r="AU1736" s="147" t="s">
        <v>81</v>
      </c>
      <c r="AV1736" s="12" t="s">
        <v>79</v>
      </c>
      <c r="AW1736" s="12" t="s">
        <v>32</v>
      </c>
      <c r="AX1736" s="12" t="s">
        <v>71</v>
      </c>
      <c r="AY1736" s="147" t="s">
        <v>133</v>
      </c>
    </row>
    <row r="1737" spans="2:51" s="13" customFormat="1" ht="11.25" x14ac:dyDescent="0.2">
      <c r="B1737" s="152"/>
      <c r="D1737" s="146" t="s">
        <v>144</v>
      </c>
      <c r="E1737" s="153" t="s">
        <v>18</v>
      </c>
      <c r="F1737" s="154" t="s">
        <v>1443</v>
      </c>
      <c r="H1737" s="155">
        <v>2.9</v>
      </c>
      <c r="I1737" s="156"/>
      <c r="L1737" s="152"/>
      <c r="M1737" s="157"/>
      <c r="T1737" s="158"/>
      <c r="AT1737" s="153" t="s">
        <v>144</v>
      </c>
      <c r="AU1737" s="153" t="s">
        <v>81</v>
      </c>
      <c r="AV1737" s="13" t="s">
        <v>81</v>
      </c>
      <c r="AW1737" s="13" t="s">
        <v>32</v>
      </c>
      <c r="AX1737" s="13" t="s">
        <v>71</v>
      </c>
      <c r="AY1737" s="153" t="s">
        <v>133</v>
      </c>
    </row>
    <row r="1738" spans="2:51" s="12" customFormat="1" ht="11.25" x14ac:dyDescent="0.2">
      <c r="B1738" s="145"/>
      <c r="D1738" s="146" t="s">
        <v>144</v>
      </c>
      <c r="E1738" s="147" t="s">
        <v>18</v>
      </c>
      <c r="F1738" s="148" t="s">
        <v>426</v>
      </c>
      <c r="H1738" s="147" t="s">
        <v>18</v>
      </c>
      <c r="I1738" s="149"/>
      <c r="L1738" s="145"/>
      <c r="M1738" s="150"/>
      <c r="T1738" s="151"/>
      <c r="AT1738" s="147" t="s">
        <v>144</v>
      </c>
      <c r="AU1738" s="147" t="s">
        <v>81</v>
      </c>
      <c r="AV1738" s="12" t="s">
        <v>79</v>
      </c>
      <c r="AW1738" s="12" t="s">
        <v>32</v>
      </c>
      <c r="AX1738" s="12" t="s">
        <v>71</v>
      </c>
      <c r="AY1738" s="147" t="s">
        <v>133</v>
      </c>
    </row>
    <row r="1739" spans="2:51" s="13" customFormat="1" ht="11.25" x14ac:dyDescent="0.2">
      <c r="B1739" s="152"/>
      <c r="D1739" s="146" t="s">
        <v>144</v>
      </c>
      <c r="E1739" s="153" t="s">
        <v>18</v>
      </c>
      <c r="F1739" s="154" t="s">
        <v>1439</v>
      </c>
      <c r="H1739" s="155">
        <v>15.5</v>
      </c>
      <c r="I1739" s="156"/>
      <c r="L1739" s="152"/>
      <c r="M1739" s="157"/>
      <c r="T1739" s="158"/>
      <c r="AT1739" s="153" t="s">
        <v>144</v>
      </c>
      <c r="AU1739" s="153" t="s">
        <v>81</v>
      </c>
      <c r="AV1739" s="13" t="s">
        <v>81</v>
      </c>
      <c r="AW1739" s="13" t="s">
        <v>32</v>
      </c>
      <c r="AX1739" s="13" t="s">
        <v>71</v>
      </c>
      <c r="AY1739" s="153" t="s">
        <v>133</v>
      </c>
    </row>
    <row r="1740" spans="2:51" s="12" customFormat="1" ht="11.25" x14ac:dyDescent="0.2">
      <c r="B1740" s="145"/>
      <c r="D1740" s="146" t="s">
        <v>144</v>
      </c>
      <c r="E1740" s="147" t="s">
        <v>18</v>
      </c>
      <c r="F1740" s="148" t="s">
        <v>155</v>
      </c>
      <c r="H1740" s="147" t="s">
        <v>18</v>
      </c>
      <c r="I1740" s="149"/>
      <c r="L1740" s="145"/>
      <c r="M1740" s="150"/>
      <c r="T1740" s="151"/>
      <c r="AT1740" s="147" t="s">
        <v>144</v>
      </c>
      <c r="AU1740" s="147" t="s">
        <v>81</v>
      </c>
      <c r="AV1740" s="12" t="s">
        <v>79</v>
      </c>
      <c r="AW1740" s="12" t="s">
        <v>32</v>
      </c>
      <c r="AX1740" s="12" t="s">
        <v>71</v>
      </c>
      <c r="AY1740" s="147" t="s">
        <v>133</v>
      </c>
    </row>
    <row r="1741" spans="2:51" s="13" customFormat="1" ht="11.25" x14ac:dyDescent="0.2">
      <c r="B1741" s="152"/>
      <c r="D1741" s="146" t="s">
        <v>144</v>
      </c>
      <c r="E1741" s="153" t="s">
        <v>18</v>
      </c>
      <c r="F1741" s="154" t="s">
        <v>1456</v>
      </c>
      <c r="H1741" s="155">
        <v>28.4</v>
      </c>
      <c r="I1741" s="156"/>
      <c r="L1741" s="152"/>
      <c r="M1741" s="157"/>
      <c r="T1741" s="158"/>
      <c r="AT1741" s="153" t="s">
        <v>144</v>
      </c>
      <c r="AU1741" s="153" t="s">
        <v>81</v>
      </c>
      <c r="AV1741" s="13" t="s">
        <v>81</v>
      </c>
      <c r="AW1741" s="13" t="s">
        <v>32</v>
      </c>
      <c r="AX1741" s="13" t="s">
        <v>71</v>
      </c>
      <c r="AY1741" s="153" t="s">
        <v>133</v>
      </c>
    </row>
    <row r="1742" spans="2:51" s="12" customFormat="1" ht="11.25" x14ac:dyDescent="0.2">
      <c r="B1742" s="145"/>
      <c r="D1742" s="146" t="s">
        <v>144</v>
      </c>
      <c r="E1742" s="147" t="s">
        <v>18</v>
      </c>
      <c r="F1742" s="148" t="s">
        <v>1039</v>
      </c>
      <c r="H1742" s="147" t="s">
        <v>18</v>
      </c>
      <c r="I1742" s="149"/>
      <c r="L1742" s="145"/>
      <c r="M1742" s="150"/>
      <c r="T1742" s="151"/>
      <c r="AT1742" s="147" t="s">
        <v>144</v>
      </c>
      <c r="AU1742" s="147" t="s">
        <v>81</v>
      </c>
      <c r="AV1742" s="12" t="s">
        <v>79</v>
      </c>
      <c r="AW1742" s="12" t="s">
        <v>32</v>
      </c>
      <c r="AX1742" s="12" t="s">
        <v>71</v>
      </c>
      <c r="AY1742" s="147" t="s">
        <v>133</v>
      </c>
    </row>
    <row r="1743" spans="2:51" s="13" customFormat="1" ht="11.25" x14ac:dyDescent="0.2">
      <c r="B1743" s="152"/>
      <c r="D1743" s="146" t="s">
        <v>144</v>
      </c>
      <c r="E1743" s="153" t="s">
        <v>18</v>
      </c>
      <c r="F1743" s="154" t="s">
        <v>1457</v>
      </c>
      <c r="H1743" s="155">
        <v>11.3</v>
      </c>
      <c r="I1743" s="156"/>
      <c r="L1743" s="152"/>
      <c r="M1743" s="157"/>
      <c r="T1743" s="158"/>
      <c r="AT1743" s="153" t="s">
        <v>144</v>
      </c>
      <c r="AU1743" s="153" t="s">
        <v>81</v>
      </c>
      <c r="AV1743" s="13" t="s">
        <v>81</v>
      </c>
      <c r="AW1743" s="13" t="s">
        <v>32</v>
      </c>
      <c r="AX1743" s="13" t="s">
        <v>71</v>
      </c>
      <c r="AY1743" s="153" t="s">
        <v>133</v>
      </c>
    </row>
    <row r="1744" spans="2:51" s="12" customFormat="1" ht="11.25" x14ac:dyDescent="0.2">
      <c r="B1744" s="145"/>
      <c r="D1744" s="146" t="s">
        <v>144</v>
      </c>
      <c r="E1744" s="147" t="s">
        <v>18</v>
      </c>
      <c r="F1744" s="148" t="s">
        <v>540</v>
      </c>
      <c r="H1744" s="147" t="s">
        <v>18</v>
      </c>
      <c r="I1744" s="149"/>
      <c r="L1744" s="145"/>
      <c r="M1744" s="150"/>
      <c r="T1744" s="151"/>
      <c r="AT1744" s="147" t="s">
        <v>144</v>
      </c>
      <c r="AU1744" s="147" t="s">
        <v>81</v>
      </c>
      <c r="AV1744" s="12" t="s">
        <v>79</v>
      </c>
      <c r="AW1744" s="12" t="s">
        <v>32</v>
      </c>
      <c r="AX1744" s="12" t="s">
        <v>71</v>
      </c>
      <c r="AY1744" s="147" t="s">
        <v>133</v>
      </c>
    </row>
    <row r="1745" spans="2:65" s="13" customFormat="1" ht="11.25" x14ac:dyDescent="0.2">
      <c r="B1745" s="152"/>
      <c r="D1745" s="146" t="s">
        <v>144</v>
      </c>
      <c r="E1745" s="153" t="s">
        <v>18</v>
      </c>
      <c r="F1745" s="154" t="s">
        <v>1458</v>
      </c>
      <c r="H1745" s="155">
        <v>25.6</v>
      </c>
      <c r="I1745" s="156"/>
      <c r="L1745" s="152"/>
      <c r="M1745" s="157"/>
      <c r="T1745" s="158"/>
      <c r="AT1745" s="153" t="s">
        <v>144</v>
      </c>
      <c r="AU1745" s="153" t="s">
        <v>81</v>
      </c>
      <c r="AV1745" s="13" t="s">
        <v>81</v>
      </c>
      <c r="AW1745" s="13" t="s">
        <v>32</v>
      </c>
      <c r="AX1745" s="13" t="s">
        <v>71</v>
      </c>
      <c r="AY1745" s="153" t="s">
        <v>133</v>
      </c>
    </row>
    <row r="1746" spans="2:65" s="12" customFormat="1" ht="11.25" x14ac:dyDescent="0.2">
      <c r="B1746" s="145"/>
      <c r="D1746" s="146" t="s">
        <v>144</v>
      </c>
      <c r="E1746" s="147" t="s">
        <v>18</v>
      </c>
      <c r="F1746" s="148" t="s">
        <v>453</v>
      </c>
      <c r="H1746" s="147" t="s">
        <v>18</v>
      </c>
      <c r="I1746" s="149"/>
      <c r="L1746" s="145"/>
      <c r="M1746" s="150"/>
      <c r="T1746" s="151"/>
      <c r="AT1746" s="147" t="s">
        <v>144</v>
      </c>
      <c r="AU1746" s="147" t="s">
        <v>81</v>
      </c>
      <c r="AV1746" s="12" t="s">
        <v>79</v>
      </c>
      <c r="AW1746" s="12" t="s">
        <v>32</v>
      </c>
      <c r="AX1746" s="12" t="s">
        <v>71</v>
      </c>
      <c r="AY1746" s="147" t="s">
        <v>133</v>
      </c>
    </row>
    <row r="1747" spans="2:65" s="13" customFormat="1" ht="11.25" x14ac:dyDescent="0.2">
      <c r="B1747" s="152"/>
      <c r="D1747" s="146" t="s">
        <v>144</v>
      </c>
      <c r="E1747" s="153" t="s">
        <v>18</v>
      </c>
      <c r="F1747" s="154" t="s">
        <v>1448</v>
      </c>
      <c r="H1747" s="155">
        <v>16.899999999999999</v>
      </c>
      <c r="I1747" s="156"/>
      <c r="L1747" s="152"/>
      <c r="M1747" s="157"/>
      <c r="T1747" s="158"/>
      <c r="AT1747" s="153" t="s">
        <v>144</v>
      </c>
      <c r="AU1747" s="153" t="s">
        <v>81</v>
      </c>
      <c r="AV1747" s="13" t="s">
        <v>81</v>
      </c>
      <c r="AW1747" s="13" t="s">
        <v>32</v>
      </c>
      <c r="AX1747" s="13" t="s">
        <v>71</v>
      </c>
      <c r="AY1747" s="153" t="s">
        <v>133</v>
      </c>
    </row>
    <row r="1748" spans="2:65" s="12" customFormat="1" ht="11.25" x14ac:dyDescent="0.2">
      <c r="B1748" s="145"/>
      <c r="D1748" s="146" t="s">
        <v>144</v>
      </c>
      <c r="E1748" s="147" t="s">
        <v>18</v>
      </c>
      <c r="F1748" s="148" t="s">
        <v>435</v>
      </c>
      <c r="H1748" s="147" t="s">
        <v>18</v>
      </c>
      <c r="I1748" s="149"/>
      <c r="L1748" s="145"/>
      <c r="M1748" s="150"/>
      <c r="T1748" s="151"/>
      <c r="AT1748" s="147" t="s">
        <v>144</v>
      </c>
      <c r="AU1748" s="147" t="s">
        <v>81</v>
      </c>
      <c r="AV1748" s="12" t="s">
        <v>79</v>
      </c>
      <c r="AW1748" s="12" t="s">
        <v>32</v>
      </c>
      <c r="AX1748" s="12" t="s">
        <v>71</v>
      </c>
      <c r="AY1748" s="147" t="s">
        <v>133</v>
      </c>
    </row>
    <row r="1749" spans="2:65" s="13" customFormat="1" ht="11.25" x14ac:dyDescent="0.2">
      <c r="B1749" s="152"/>
      <c r="D1749" s="146" t="s">
        <v>144</v>
      </c>
      <c r="E1749" s="153" t="s">
        <v>18</v>
      </c>
      <c r="F1749" s="154" t="s">
        <v>390</v>
      </c>
      <c r="H1749" s="155">
        <v>3.6</v>
      </c>
      <c r="I1749" s="156"/>
      <c r="L1749" s="152"/>
      <c r="M1749" s="157"/>
      <c r="T1749" s="158"/>
      <c r="AT1749" s="153" t="s">
        <v>144</v>
      </c>
      <c r="AU1749" s="153" t="s">
        <v>81</v>
      </c>
      <c r="AV1749" s="13" t="s">
        <v>81</v>
      </c>
      <c r="AW1749" s="13" t="s">
        <v>32</v>
      </c>
      <c r="AX1749" s="13" t="s">
        <v>71</v>
      </c>
      <c r="AY1749" s="153" t="s">
        <v>133</v>
      </c>
    </row>
    <row r="1750" spans="2:65" s="12" customFormat="1" ht="11.25" x14ac:dyDescent="0.2">
      <c r="B1750" s="145"/>
      <c r="D1750" s="146" t="s">
        <v>144</v>
      </c>
      <c r="E1750" s="147" t="s">
        <v>18</v>
      </c>
      <c r="F1750" s="148" t="s">
        <v>1459</v>
      </c>
      <c r="H1750" s="147" t="s">
        <v>18</v>
      </c>
      <c r="I1750" s="149"/>
      <c r="L1750" s="145"/>
      <c r="M1750" s="150"/>
      <c r="T1750" s="151"/>
      <c r="AT1750" s="147" t="s">
        <v>144</v>
      </c>
      <c r="AU1750" s="147" t="s">
        <v>81</v>
      </c>
      <c r="AV1750" s="12" t="s">
        <v>79</v>
      </c>
      <c r="AW1750" s="12" t="s">
        <v>32</v>
      </c>
      <c r="AX1750" s="12" t="s">
        <v>71</v>
      </c>
      <c r="AY1750" s="147" t="s">
        <v>133</v>
      </c>
    </row>
    <row r="1751" spans="2:65" s="13" customFormat="1" ht="11.25" x14ac:dyDescent="0.2">
      <c r="B1751" s="152"/>
      <c r="D1751" s="146" t="s">
        <v>144</v>
      </c>
      <c r="E1751" s="153" t="s">
        <v>18</v>
      </c>
      <c r="F1751" s="154" t="s">
        <v>79</v>
      </c>
      <c r="H1751" s="155">
        <v>1</v>
      </c>
      <c r="I1751" s="156"/>
      <c r="L1751" s="152"/>
      <c r="M1751" s="157"/>
      <c r="T1751" s="158"/>
      <c r="AT1751" s="153" t="s">
        <v>144</v>
      </c>
      <c r="AU1751" s="153" t="s">
        <v>81</v>
      </c>
      <c r="AV1751" s="13" t="s">
        <v>81</v>
      </c>
      <c r="AW1751" s="13" t="s">
        <v>32</v>
      </c>
      <c r="AX1751" s="13" t="s">
        <v>71</v>
      </c>
      <c r="AY1751" s="153" t="s">
        <v>133</v>
      </c>
    </row>
    <row r="1752" spans="2:65" s="12" customFormat="1" ht="11.25" x14ac:dyDescent="0.2">
      <c r="B1752" s="145"/>
      <c r="D1752" s="146" t="s">
        <v>144</v>
      </c>
      <c r="E1752" s="147" t="s">
        <v>18</v>
      </c>
      <c r="F1752" s="148" t="s">
        <v>1460</v>
      </c>
      <c r="H1752" s="147" t="s">
        <v>18</v>
      </c>
      <c r="I1752" s="149"/>
      <c r="L1752" s="145"/>
      <c r="M1752" s="150"/>
      <c r="T1752" s="151"/>
      <c r="AT1752" s="147" t="s">
        <v>144</v>
      </c>
      <c r="AU1752" s="147" t="s">
        <v>81</v>
      </c>
      <c r="AV1752" s="12" t="s">
        <v>79</v>
      </c>
      <c r="AW1752" s="12" t="s">
        <v>32</v>
      </c>
      <c r="AX1752" s="12" t="s">
        <v>71</v>
      </c>
      <c r="AY1752" s="147" t="s">
        <v>133</v>
      </c>
    </row>
    <row r="1753" spans="2:65" s="13" customFormat="1" ht="11.25" x14ac:dyDescent="0.2">
      <c r="B1753" s="152"/>
      <c r="D1753" s="146" t="s">
        <v>144</v>
      </c>
      <c r="E1753" s="153" t="s">
        <v>18</v>
      </c>
      <c r="F1753" s="154" t="s">
        <v>362</v>
      </c>
      <c r="H1753" s="155">
        <v>0.6</v>
      </c>
      <c r="I1753" s="156"/>
      <c r="L1753" s="152"/>
      <c r="M1753" s="157"/>
      <c r="T1753" s="158"/>
      <c r="AT1753" s="153" t="s">
        <v>144</v>
      </c>
      <c r="AU1753" s="153" t="s">
        <v>81</v>
      </c>
      <c r="AV1753" s="13" t="s">
        <v>81</v>
      </c>
      <c r="AW1753" s="13" t="s">
        <v>32</v>
      </c>
      <c r="AX1753" s="13" t="s">
        <v>71</v>
      </c>
      <c r="AY1753" s="153" t="s">
        <v>133</v>
      </c>
    </row>
    <row r="1754" spans="2:65" s="12" customFormat="1" ht="11.25" x14ac:dyDescent="0.2">
      <c r="B1754" s="145"/>
      <c r="D1754" s="146" t="s">
        <v>144</v>
      </c>
      <c r="E1754" s="147" t="s">
        <v>18</v>
      </c>
      <c r="F1754" s="148" t="s">
        <v>392</v>
      </c>
      <c r="H1754" s="147" t="s">
        <v>18</v>
      </c>
      <c r="I1754" s="149"/>
      <c r="L1754" s="145"/>
      <c r="M1754" s="150"/>
      <c r="T1754" s="151"/>
      <c r="AT1754" s="147" t="s">
        <v>144</v>
      </c>
      <c r="AU1754" s="147" t="s">
        <v>81</v>
      </c>
      <c r="AV1754" s="12" t="s">
        <v>79</v>
      </c>
      <c r="AW1754" s="12" t="s">
        <v>32</v>
      </c>
      <c r="AX1754" s="12" t="s">
        <v>71</v>
      </c>
      <c r="AY1754" s="147" t="s">
        <v>133</v>
      </c>
    </row>
    <row r="1755" spans="2:65" s="13" customFormat="1" ht="11.25" x14ac:dyDescent="0.2">
      <c r="B1755" s="152"/>
      <c r="D1755" s="146" t="s">
        <v>144</v>
      </c>
      <c r="E1755" s="153" t="s">
        <v>18</v>
      </c>
      <c r="F1755" s="154" t="s">
        <v>393</v>
      </c>
      <c r="H1755" s="155">
        <v>3.2</v>
      </c>
      <c r="I1755" s="156"/>
      <c r="L1755" s="152"/>
      <c r="M1755" s="157"/>
      <c r="T1755" s="158"/>
      <c r="AT1755" s="153" t="s">
        <v>144</v>
      </c>
      <c r="AU1755" s="153" t="s">
        <v>81</v>
      </c>
      <c r="AV1755" s="13" t="s">
        <v>81</v>
      </c>
      <c r="AW1755" s="13" t="s">
        <v>32</v>
      </c>
      <c r="AX1755" s="13" t="s">
        <v>71</v>
      </c>
      <c r="AY1755" s="153" t="s">
        <v>133</v>
      </c>
    </row>
    <row r="1756" spans="2:65" s="14" customFormat="1" ht="11.25" x14ac:dyDescent="0.2">
      <c r="B1756" s="159"/>
      <c r="D1756" s="146" t="s">
        <v>144</v>
      </c>
      <c r="E1756" s="160" t="s">
        <v>18</v>
      </c>
      <c r="F1756" s="161" t="s">
        <v>147</v>
      </c>
      <c r="H1756" s="162">
        <v>677.2</v>
      </c>
      <c r="I1756" s="163"/>
      <c r="L1756" s="159"/>
      <c r="M1756" s="164"/>
      <c r="T1756" s="165"/>
      <c r="AT1756" s="160" t="s">
        <v>144</v>
      </c>
      <c r="AU1756" s="160" t="s">
        <v>81</v>
      </c>
      <c r="AV1756" s="14" t="s">
        <v>140</v>
      </c>
      <c r="AW1756" s="14" t="s">
        <v>32</v>
      </c>
      <c r="AX1756" s="14" t="s">
        <v>79</v>
      </c>
      <c r="AY1756" s="160" t="s">
        <v>133</v>
      </c>
    </row>
    <row r="1757" spans="2:65" s="1" customFormat="1" ht="21.75" customHeight="1" x14ac:dyDescent="0.2">
      <c r="B1757" s="33"/>
      <c r="C1757" s="128" t="s">
        <v>1466</v>
      </c>
      <c r="D1757" s="128" t="s">
        <v>135</v>
      </c>
      <c r="E1757" s="129" t="s">
        <v>1467</v>
      </c>
      <c r="F1757" s="130" t="s">
        <v>1468</v>
      </c>
      <c r="G1757" s="131" t="s">
        <v>152</v>
      </c>
      <c r="H1757" s="132">
        <v>677.2</v>
      </c>
      <c r="I1757" s="133"/>
      <c r="J1757" s="134">
        <f>ROUND(I1757*H1757,2)</f>
        <v>0</v>
      </c>
      <c r="K1757" s="130" t="s">
        <v>139</v>
      </c>
      <c r="L1757" s="33"/>
      <c r="M1757" s="135" t="s">
        <v>18</v>
      </c>
      <c r="N1757" s="136" t="s">
        <v>42</v>
      </c>
      <c r="P1757" s="137">
        <f>O1757*H1757</f>
        <v>0</v>
      </c>
      <c r="Q1757" s="137">
        <v>3.0000000000000001E-5</v>
      </c>
      <c r="R1757" s="137">
        <f>Q1757*H1757</f>
        <v>2.0316000000000001E-2</v>
      </c>
      <c r="S1757" s="137">
        <v>0</v>
      </c>
      <c r="T1757" s="138">
        <f>S1757*H1757</f>
        <v>0</v>
      </c>
      <c r="AR1757" s="139" t="s">
        <v>285</v>
      </c>
      <c r="AT1757" s="139" t="s">
        <v>135</v>
      </c>
      <c r="AU1757" s="139" t="s">
        <v>81</v>
      </c>
      <c r="AY1757" s="18" t="s">
        <v>133</v>
      </c>
      <c r="BE1757" s="140">
        <f>IF(N1757="základní",J1757,0)</f>
        <v>0</v>
      </c>
      <c r="BF1757" s="140">
        <f>IF(N1757="snížená",J1757,0)</f>
        <v>0</v>
      </c>
      <c r="BG1757" s="140">
        <f>IF(N1757="zákl. přenesená",J1757,0)</f>
        <v>0</v>
      </c>
      <c r="BH1757" s="140">
        <f>IF(N1757="sníž. přenesená",J1757,0)</f>
        <v>0</v>
      </c>
      <c r="BI1757" s="140">
        <f>IF(N1757="nulová",J1757,0)</f>
        <v>0</v>
      </c>
      <c r="BJ1757" s="18" t="s">
        <v>79</v>
      </c>
      <c r="BK1757" s="140">
        <f>ROUND(I1757*H1757,2)</f>
        <v>0</v>
      </c>
      <c r="BL1757" s="18" t="s">
        <v>285</v>
      </c>
      <c r="BM1757" s="139" t="s">
        <v>1469</v>
      </c>
    </row>
    <row r="1758" spans="2:65" s="1" customFormat="1" ht="11.25" x14ac:dyDescent="0.2">
      <c r="B1758" s="33"/>
      <c r="D1758" s="141" t="s">
        <v>142</v>
      </c>
      <c r="F1758" s="142" t="s">
        <v>1470</v>
      </c>
      <c r="I1758" s="143"/>
      <c r="L1758" s="33"/>
      <c r="M1758" s="144"/>
      <c r="T1758" s="54"/>
      <c r="AT1758" s="18" t="s">
        <v>142</v>
      </c>
      <c r="AU1758" s="18" t="s">
        <v>81</v>
      </c>
    </row>
    <row r="1759" spans="2:65" s="12" customFormat="1" ht="11.25" x14ac:dyDescent="0.2">
      <c r="B1759" s="145"/>
      <c r="D1759" s="146" t="s">
        <v>144</v>
      </c>
      <c r="E1759" s="147" t="s">
        <v>18</v>
      </c>
      <c r="F1759" s="148" t="s">
        <v>237</v>
      </c>
      <c r="H1759" s="147" t="s">
        <v>18</v>
      </c>
      <c r="I1759" s="149"/>
      <c r="L1759" s="145"/>
      <c r="M1759" s="150"/>
      <c r="T1759" s="151"/>
      <c r="AT1759" s="147" t="s">
        <v>144</v>
      </c>
      <c r="AU1759" s="147" t="s">
        <v>81</v>
      </c>
      <c r="AV1759" s="12" t="s">
        <v>79</v>
      </c>
      <c r="AW1759" s="12" t="s">
        <v>32</v>
      </c>
      <c r="AX1759" s="12" t="s">
        <v>71</v>
      </c>
      <c r="AY1759" s="147" t="s">
        <v>133</v>
      </c>
    </row>
    <row r="1760" spans="2:65" s="12" customFormat="1" ht="11.25" x14ac:dyDescent="0.2">
      <c r="B1760" s="145"/>
      <c r="D1760" s="146" t="s">
        <v>144</v>
      </c>
      <c r="E1760" s="147" t="s">
        <v>18</v>
      </c>
      <c r="F1760" s="148" t="s">
        <v>970</v>
      </c>
      <c r="H1760" s="147" t="s">
        <v>18</v>
      </c>
      <c r="I1760" s="149"/>
      <c r="L1760" s="145"/>
      <c r="M1760" s="150"/>
      <c r="T1760" s="151"/>
      <c r="AT1760" s="147" t="s">
        <v>144</v>
      </c>
      <c r="AU1760" s="147" t="s">
        <v>81</v>
      </c>
      <c r="AV1760" s="12" t="s">
        <v>79</v>
      </c>
      <c r="AW1760" s="12" t="s">
        <v>32</v>
      </c>
      <c r="AX1760" s="12" t="s">
        <v>71</v>
      </c>
      <c r="AY1760" s="147" t="s">
        <v>133</v>
      </c>
    </row>
    <row r="1761" spans="2:51" s="13" customFormat="1" ht="11.25" x14ac:dyDescent="0.2">
      <c r="B1761" s="152"/>
      <c r="D1761" s="146" t="s">
        <v>144</v>
      </c>
      <c r="E1761" s="153" t="s">
        <v>18</v>
      </c>
      <c r="F1761" s="154" t="s">
        <v>386</v>
      </c>
      <c r="H1761" s="155">
        <v>3.3</v>
      </c>
      <c r="I1761" s="156"/>
      <c r="L1761" s="152"/>
      <c r="M1761" s="157"/>
      <c r="T1761" s="158"/>
      <c r="AT1761" s="153" t="s">
        <v>144</v>
      </c>
      <c r="AU1761" s="153" t="s">
        <v>81</v>
      </c>
      <c r="AV1761" s="13" t="s">
        <v>81</v>
      </c>
      <c r="AW1761" s="13" t="s">
        <v>32</v>
      </c>
      <c r="AX1761" s="13" t="s">
        <v>71</v>
      </c>
      <c r="AY1761" s="153" t="s">
        <v>133</v>
      </c>
    </row>
    <row r="1762" spans="2:51" s="12" customFormat="1" ht="11.25" x14ac:dyDescent="0.2">
      <c r="B1762" s="145"/>
      <c r="D1762" s="146" t="s">
        <v>144</v>
      </c>
      <c r="E1762" s="147" t="s">
        <v>18</v>
      </c>
      <c r="F1762" s="148" t="s">
        <v>1277</v>
      </c>
      <c r="H1762" s="147" t="s">
        <v>18</v>
      </c>
      <c r="I1762" s="149"/>
      <c r="L1762" s="145"/>
      <c r="M1762" s="150"/>
      <c r="T1762" s="151"/>
      <c r="AT1762" s="147" t="s">
        <v>144</v>
      </c>
      <c r="AU1762" s="147" t="s">
        <v>81</v>
      </c>
      <c r="AV1762" s="12" t="s">
        <v>79</v>
      </c>
      <c r="AW1762" s="12" t="s">
        <v>32</v>
      </c>
      <c r="AX1762" s="12" t="s">
        <v>71</v>
      </c>
      <c r="AY1762" s="147" t="s">
        <v>133</v>
      </c>
    </row>
    <row r="1763" spans="2:51" s="13" customFormat="1" ht="11.25" x14ac:dyDescent="0.2">
      <c r="B1763" s="152"/>
      <c r="D1763" s="146" t="s">
        <v>144</v>
      </c>
      <c r="E1763" s="153" t="s">
        <v>18</v>
      </c>
      <c r="F1763" s="154" t="s">
        <v>79</v>
      </c>
      <c r="H1763" s="155">
        <v>1</v>
      </c>
      <c r="I1763" s="156"/>
      <c r="L1763" s="152"/>
      <c r="M1763" s="157"/>
      <c r="T1763" s="158"/>
      <c r="AT1763" s="153" t="s">
        <v>144</v>
      </c>
      <c r="AU1763" s="153" t="s">
        <v>81</v>
      </c>
      <c r="AV1763" s="13" t="s">
        <v>81</v>
      </c>
      <c r="AW1763" s="13" t="s">
        <v>32</v>
      </c>
      <c r="AX1763" s="13" t="s">
        <v>71</v>
      </c>
      <c r="AY1763" s="153" t="s">
        <v>133</v>
      </c>
    </row>
    <row r="1764" spans="2:51" s="12" customFormat="1" ht="11.25" x14ac:dyDescent="0.2">
      <c r="B1764" s="145"/>
      <c r="D1764" s="146" t="s">
        <v>144</v>
      </c>
      <c r="E1764" s="147" t="s">
        <v>18</v>
      </c>
      <c r="F1764" s="148" t="s">
        <v>1278</v>
      </c>
      <c r="H1764" s="147" t="s">
        <v>18</v>
      </c>
      <c r="I1764" s="149"/>
      <c r="L1764" s="145"/>
      <c r="M1764" s="150"/>
      <c r="T1764" s="151"/>
      <c r="AT1764" s="147" t="s">
        <v>144</v>
      </c>
      <c r="AU1764" s="147" t="s">
        <v>81</v>
      </c>
      <c r="AV1764" s="12" t="s">
        <v>79</v>
      </c>
      <c r="AW1764" s="12" t="s">
        <v>32</v>
      </c>
      <c r="AX1764" s="12" t="s">
        <v>71</v>
      </c>
      <c r="AY1764" s="147" t="s">
        <v>133</v>
      </c>
    </row>
    <row r="1765" spans="2:51" s="13" customFormat="1" ht="11.25" x14ac:dyDescent="0.2">
      <c r="B1765" s="152"/>
      <c r="D1765" s="146" t="s">
        <v>144</v>
      </c>
      <c r="E1765" s="153" t="s">
        <v>18</v>
      </c>
      <c r="F1765" s="154" t="s">
        <v>362</v>
      </c>
      <c r="H1765" s="155">
        <v>0.6</v>
      </c>
      <c r="I1765" s="156"/>
      <c r="L1765" s="152"/>
      <c r="M1765" s="157"/>
      <c r="T1765" s="158"/>
      <c r="AT1765" s="153" t="s">
        <v>144</v>
      </c>
      <c r="AU1765" s="153" t="s">
        <v>81</v>
      </c>
      <c r="AV1765" s="13" t="s">
        <v>81</v>
      </c>
      <c r="AW1765" s="13" t="s">
        <v>32</v>
      </c>
      <c r="AX1765" s="13" t="s">
        <v>71</v>
      </c>
      <c r="AY1765" s="153" t="s">
        <v>133</v>
      </c>
    </row>
    <row r="1766" spans="2:51" s="12" customFormat="1" ht="11.25" x14ac:dyDescent="0.2">
      <c r="B1766" s="145"/>
      <c r="D1766" s="146" t="s">
        <v>144</v>
      </c>
      <c r="E1766" s="147" t="s">
        <v>18</v>
      </c>
      <c r="F1766" s="148" t="s">
        <v>534</v>
      </c>
      <c r="H1766" s="147" t="s">
        <v>18</v>
      </c>
      <c r="I1766" s="149"/>
      <c r="L1766" s="145"/>
      <c r="M1766" s="150"/>
      <c r="T1766" s="151"/>
      <c r="AT1766" s="147" t="s">
        <v>144</v>
      </c>
      <c r="AU1766" s="147" t="s">
        <v>81</v>
      </c>
      <c r="AV1766" s="12" t="s">
        <v>79</v>
      </c>
      <c r="AW1766" s="12" t="s">
        <v>32</v>
      </c>
      <c r="AX1766" s="12" t="s">
        <v>71</v>
      </c>
      <c r="AY1766" s="147" t="s">
        <v>133</v>
      </c>
    </row>
    <row r="1767" spans="2:51" s="13" customFormat="1" ht="11.25" x14ac:dyDescent="0.2">
      <c r="B1767" s="152"/>
      <c r="D1767" s="146" t="s">
        <v>144</v>
      </c>
      <c r="E1767" s="153" t="s">
        <v>18</v>
      </c>
      <c r="F1767" s="154" t="s">
        <v>1437</v>
      </c>
      <c r="H1767" s="155">
        <v>17.2</v>
      </c>
      <c r="I1767" s="156"/>
      <c r="L1767" s="152"/>
      <c r="M1767" s="157"/>
      <c r="T1767" s="158"/>
      <c r="AT1767" s="153" t="s">
        <v>144</v>
      </c>
      <c r="AU1767" s="153" t="s">
        <v>81</v>
      </c>
      <c r="AV1767" s="13" t="s">
        <v>81</v>
      </c>
      <c r="AW1767" s="13" t="s">
        <v>32</v>
      </c>
      <c r="AX1767" s="13" t="s">
        <v>71</v>
      </c>
      <c r="AY1767" s="153" t="s">
        <v>133</v>
      </c>
    </row>
    <row r="1768" spans="2:51" s="12" customFormat="1" ht="11.25" x14ac:dyDescent="0.2">
      <c r="B1768" s="145"/>
      <c r="D1768" s="146" t="s">
        <v>144</v>
      </c>
      <c r="E1768" s="147" t="s">
        <v>18</v>
      </c>
      <c r="F1768" s="148" t="s">
        <v>1438</v>
      </c>
      <c r="H1768" s="147" t="s">
        <v>18</v>
      </c>
      <c r="I1768" s="149"/>
      <c r="L1768" s="145"/>
      <c r="M1768" s="150"/>
      <c r="T1768" s="151"/>
      <c r="AT1768" s="147" t="s">
        <v>144</v>
      </c>
      <c r="AU1768" s="147" t="s">
        <v>81</v>
      </c>
      <c r="AV1768" s="12" t="s">
        <v>79</v>
      </c>
      <c r="AW1768" s="12" t="s">
        <v>32</v>
      </c>
      <c r="AX1768" s="12" t="s">
        <v>71</v>
      </c>
      <c r="AY1768" s="147" t="s">
        <v>133</v>
      </c>
    </row>
    <row r="1769" spans="2:51" s="13" customFormat="1" ht="11.25" x14ac:dyDescent="0.2">
      <c r="B1769" s="152"/>
      <c r="D1769" s="146" t="s">
        <v>144</v>
      </c>
      <c r="E1769" s="153" t="s">
        <v>18</v>
      </c>
      <c r="F1769" s="154" t="s">
        <v>1439</v>
      </c>
      <c r="H1769" s="155">
        <v>15.5</v>
      </c>
      <c r="I1769" s="156"/>
      <c r="L1769" s="152"/>
      <c r="M1769" s="157"/>
      <c r="T1769" s="158"/>
      <c r="AT1769" s="153" t="s">
        <v>144</v>
      </c>
      <c r="AU1769" s="153" t="s">
        <v>81</v>
      </c>
      <c r="AV1769" s="13" t="s">
        <v>81</v>
      </c>
      <c r="AW1769" s="13" t="s">
        <v>32</v>
      </c>
      <c r="AX1769" s="13" t="s">
        <v>71</v>
      </c>
      <c r="AY1769" s="153" t="s">
        <v>133</v>
      </c>
    </row>
    <row r="1770" spans="2:51" s="12" customFormat="1" ht="11.25" x14ac:dyDescent="0.2">
      <c r="B1770" s="145"/>
      <c r="D1770" s="146" t="s">
        <v>144</v>
      </c>
      <c r="E1770" s="147" t="s">
        <v>18</v>
      </c>
      <c r="F1770" s="148" t="s">
        <v>1027</v>
      </c>
      <c r="H1770" s="147" t="s">
        <v>18</v>
      </c>
      <c r="I1770" s="149"/>
      <c r="L1770" s="145"/>
      <c r="M1770" s="150"/>
      <c r="T1770" s="151"/>
      <c r="AT1770" s="147" t="s">
        <v>144</v>
      </c>
      <c r="AU1770" s="147" t="s">
        <v>81</v>
      </c>
      <c r="AV1770" s="12" t="s">
        <v>79</v>
      </c>
      <c r="AW1770" s="12" t="s">
        <v>32</v>
      </c>
      <c r="AX1770" s="12" t="s">
        <v>71</v>
      </c>
      <c r="AY1770" s="147" t="s">
        <v>133</v>
      </c>
    </row>
    <row r="1771" spans="2:51" s="13" customFormat="1" ht="11.25" x14ac:dyDescent="0.2">
      <c r="B1771" s="152"/>
      <c r="D1771" s="146" t="s">
        <v>144</v>
      </c>
      <c r="E1771" s="153" t="s">
        <v>18</v>
      </c>
      <c r="F1771" s="154" t="s">
        <v>1440</v>
      </c>
      <c r="H1771" s="155">
        <v>48.4</v>
      </c>
      <c r="I1771" s="156"/>
      <c r="L1771" s="152"/>
      <c r="M1771" s="157"/>
      <c r="T1771" s="158"/>
      <c r="AT1771" s="153" t="s">
        <v>144</v>
      </c>
      <c r="AU1771" s="153" t="s">
        <v>81</v>
      </c>
      <c r="AV1771" s="13" t="s">
        <v>81</v>
      </c>
      <c r="AW1771" s="13" t="s">
        <v>32</v>
      </c>
      <c r="AX1771" s="13" t="s">
        <v>71</v>
      </c>
      <c r="AY1771" s="153" t="s">
        <v>133</v>
      </c>
    </row>
    <row r="1772" spans="2:51" s="12" customFormat="1" ht="11.25" x14ac:dyDescent="0.2">
      <c r="B1772" s="145"/>
      <c r="D1772" s="146" t="s">
        <v>144</v>
      </c>
      <c r="E1772" s="147" t="s">
        <v>18</v>
      </c>
      <c r="F1772" s="148" t="s">
        <v>247</v>
      </c>
      <c r="H1772" s="147" t="s">
        <v>18</v>
      </c>
      <c r="I1772" s="149"/>
      <c r="L1772" s="145"/>
      <c r="M1772" s="150"/>
      <c r="T1772" s="151"/>
      <c r="AT1772" s="147" t="s">
        <v>144</v>
      </c>
      <c r="AU1772" s="147" t="s">
        <v>81</v>
      </c>
      <c r="AV1772" s="12" t="s">
        <v>79</v>
      </c>
      <c r="AW1772" s="12" t="s">
        <v>32</v>
      </c>
      <c r="AX1772" s="12" t="s">
        <v>71</v>
      </c>
      <c r="AY1772" s="147" t="s">
        <v>133</v>
      </c>
    </row>
    <row r="1773" spans="2:51" s="13" customFormat="1" ht="11.25" x14ac:dyDescent="0.2">
      <c r="B1773" s="152"/>
      <c r="D1773" s="146" t="s">
        <v>144</v>
      </c>
      <c r="E1773" s="153" t="s">
        <v>18</v>
      </c>
      <c r="F1773" s="154" t="s">
        <v>629</v>
      </c>
      <c r="H1773" s="155">
        <v>54</v>
      </c>
      <c r="I1773" s="156"/>
      <c r="L1773" s="152"/>
      <c r="M1773" s="157"/>
      <c r="T1773" s="158"/>
      <c r="AT1773" s="153" t="s">
        <v>144</v>
      </c>
      <c r="AU1773" s="153" t="s">
        <v>81</v>
      </c>
      <c r="AV1773" s="13" t="s">
        <v>81</v>
      </c>
      <c r="AW1773" s="13" t="s">
        <v>32</v>
      </c>
      <c r="AX1773" s="13" t="s">
        <v>71</v>
      </c>
      <c r="AY1773" s="153" t="s">
        <v>133</v>
      </c>
    </row>
    <row r="1774" spans="2:51" s="12" customFormat="1" ht="11.25" x14ac:dyDescent="0.2">
      <c r="B1774" s="145"/>
      <c r="D1774" s="146" t="s">
        <v>144</v>
      </c>
      <c r="E1774" s="147" t="s">
        <v>18</v>
      </c>
      <c r="F1774" s="148" t="s">
        <v>533</v>
      </c>
      <c r="H1774" s="147" t="s">
        <v>18</v>
      </c>
      <c r="I1774" s="149"/>
      <c r="L1774" s="145"/>
      <c r="M1774" s="150"/>
      <c r="T1774" s="151"/>
      <c r="AT1774" s="147" t="s">
        <v>144</v>
      </c>
      <c r="AU1774" s="147" t="s">
        <v>81</v>
      </c>
      <c r="AV1774" s="12" t="s">
        <v>79</v>
      </c>
      <c r="AW1774" s="12" t="s">
        <v>32</v>
      </c>
      <c r="AX1774" s="12" t="s">
        <v>71</v>
      </c>
      <c r="AY1774" s="147" t="s">
        <v>133</v>
      </c>
    </row>
    <row r="1775" spans="2:51" s="13" customFormat="1" ht="11.25" x14ac:dyDescent="0.2">
      <c r="B1775" s="152"/>
      <c r="D1775" s="146" t="s">
        <v>144</v>
      </c>
      <c r="E1775" s="153" t="s">
        <v>18</v>
      </c>
      <c r="F1775" s="154" t="s">
        <v>81</v>
      </c>
      <c r="H1775" s="155">
        <v>2</v>
      </c>
      <c r="I1775" s="156"/>
      <c r="L1775" s="152"/>
      <c r="M1775" s="157"/>
      <c r="T1775" s="158"/>
      <c r="AT1775" s="153" t="s">
        <v>144</v>
      </c>
      <c r="AU1775" s="153" t="s">
        <v>81</v>
      </c>
      <c r="AV1775" s="13" t="s">
        <v>81</v>
      </c>
      <c r="AW1775" s="13" t="s">
        <v>32</v>
      </c>
      <c r="AX1775" s="13" t="s">
        <v>71</v>
      </c>
      <c r="AY1775" s="153" t="s">
        <v>133</v>
      </c>
    </row>
    <row r="1776" spans="2:51" s="12" customFormat="1" ht="11.25" x14ac:dyDescent="0.2">
      <c r="B1776" s="145"/>
      <c r="D1776" s="146" t="s">
        <v>144</v>
      </c>
      <c r="E1776" s="147" t="s">
        <v>18</v>
      </c>
      <c r="F1776" s="148" t="s">
        <v>242</v>
      </c>
      <c r="H1776" s="147" t="s">
        <v>18</v>
      </c>
      <c r="I1776" s="149"/>
      <c r="L1776" s="145"/>
      <c r="M1776" s="150"/>
      <c r="T1776" s="151"/>
      <c r="AT1776" s="147" t="s">
        <v>144</v>
      </c>
      <c r="AU1776" s="147" t="s">
        <v>81</v>
      </c>
      <c r="AV1776" s="12" t="s">
        <v>79</v>
      </c>
      <c r="AW1776" s="12" t="s">
        <v>32</v>
      </c>
      <c r="AX1776" s="12" t="s">
        <v>71</v>
      </c>
      <c r="AY1776" s="147" t="s">
        <v>133</v>
      </c>
    </row>
    <row r="1777" spans="2:51" s="13" customFormat="1" ht="11.25" x14ac:dyDescent="0.2">
      <c r="B1777" s="152"/>
      <c r="D1777" s="146" t="s">
        <v>144</v>
      </c>
      <c r="E1777" s="153" t="s">
        <v>18</v>
      </c>
      <c r="F1777" s="154" t="s">
        <v>1441</v>
      </c>
      <c r="H1777" s="155">
        <v>7.1</v>
      </c>
      <c r="I1777" s="156"/>
      <c r="L1777" s="152"/>
      <c r="M1777" s="157"/>
      <c r="T1777" s="158"/>
      <c r="AT1777" s="153" t="s">
        <v>144</v>
      </c>
      <c r="AU1777" s="153" t="s">
        <v>81</v>
      </c>
      <c r="AV1777" s="13" t="s">
        <v>81</v>
      </c>
      <c r="AW1777" s="13" t="s">
        <v>32</v>
      </c>
      <c r="AX1777" s="13" t="s">
        <v>71</v>
      </c>
      <c r="AY1777" s="153" t="s">
        <v>133</v>
      </c>
    </row>
    <row r="1778" spans="2:51" s="12" customFormat="1" ht="11.25" x14ac:dyDescent="0.2">
      <c r="B1778" s="145"/>
      <c r="D1778" s="146" t="s">
        <v>144</v>
      </c>
      <c r="E1778" s="147" t="s">
        <v>18</v>
      </c>
      <c r="F1778" s="148" t="s">
        <v>548</v>
      </c>
      <c r="H1778" s="147" t="s">
        <v>18</v>
      </c>
      <c r="I1778" s="149"/>
      <c r="L1778" s="145"/>
      <c r="M1778" s="150"/>
      <c r="T1778" s="151"/>
      <c r="AT1778" s="147" t="s">
        <v>144</v>
      </c>
      <c r="AU1778" s="147" t="s">
        <v>81</v>
      </c>
      <c r="AV1778" s="12" t="s">
        <v>79</v>
      </c>
      <c r="AW1778" s="12" t="s">
        <v>32</v>
      </c>
      <c r="AX1778" s="12" t="s">
        <v>71</v>
      </c>
      <c r="AY1778" s="147" t="s">
        <v>133</v>
      </c>
    </row>
    <row r="1779" spans="2:51" s="13" customFormat="1" ht="11.25" x14ac:dyDescent="0.2">
      <c r="B1779" s="152"/>
      <c r="D1779" s="146" t="s">
        <v>144</v>
      </c>
      <c r="E1779" s="153" t="s">
        <v>18</v>
      </c>
      <c r="F1779" s="154" t="s">
        <v>1442</v>
      </c>
      <c r="H1779" s="155">
        <v>9.1999999999999993</v>
      </c>
      <c r="I1779" s="156"/>
      <c r="L1779" s="152"/>
      <c r="M1779" s="157"/>
      <c r="T1779" s="158"/>
      <c r="AT1779" s="153" t="s">
        <v>144</v>
      </c>
      <c r="AU1779" s="153" t="s">
        <v>81</v>
      </c>
      <c r="AV1779" s="13" t="s">
        <v>81</v>
      </c>
      <c r="AW1779" s="13" t="s">
        <v>32</v>
      </c>
      <c r="AX1779" s="13" t="s">
        <v>71</v>
      </c>
      <c r="AY1779" s="153" t="s">
        <v>133</v>
      </c>
    </row>
    <row r="1780" spans="2:51" s="12" customFormat="1" ht="11.25" x14ac:dyDescent="0.2">
      <c r="B1780" s="145"/>
      <c r="D1780" s="146" t="s">
        <v>144</v>
      </c>
      <c r="E1780" s="147" t="s">
        <v>18</v>
      </c>
      <c r="F1780" s="148" t="s">
        <v>464</v>
      </c>
      <c r="H1780" s="147" t="s">
        <v>18</v>
      </c>
      <c r="I1780" s="149"/>
      <c r="L1780" s="145"/>
      <c r="M1780" s="150"/>
      <c r="T1780" s="151"/>
      <c r="AT1780" s="147" t="s">
        <v>144</v>
      </c>
      <c r="AU1780" s="147" t="s">
        <v>81</v>
      </c>
      <c r="AV1780" s="12" t="s">
        <v>79</v>
      </c>
      <c r="AW1780" s="12" t="s">
        <v>32</v>
      </c>
      <c r="AX1780" s="12" t="s">
        <v>71</v>
      </c>
      <c r="AY1780" s="147" t="s">
        <v>133</v>
      </c>
    </row>
    <row r="1781" spans="2:51" s="13" customFormat="1" ht="11.25" x14ac:dyDescent="0.2">
      <c r="B1781" s="152"/>
      <c r="D1781" s="146" t="s">
        <v>144</v>
      </c>
      <c r="E1781" s="153" t="s">
        <v>18</v>
      </c>
      <c r="F1781" s="154" t="s">
        <v>1442</v>
      </c>
      <c r="H1781" s="155">
        <v>9.1999999999999993</v>
      </c>
      <c r="I1781" s="156"/>
      <c r="L1781" s="152"/>
      <c r="M1781" s="157"/>
      <c r="T1781" s="158"/>
      <c r="AT1781" s="153" t="s">
        <v>144</v>
      </c>
      <c r="AU1781" s="153" t="s">
        <v>81</v>
      </c>
      <c r="AV1781" s="13" t="s">
        <v>81</v>
      </c>
      <c r="AW1781" s="13" t="s">
        <v>32</v>
      </c>
      <c r="AX1781" s="13" t="s">
        <v>71</v>
      </c>
      <c r="AY1781" s="153" t="s">
        <v>133</v>
      </c>
    </row>
    <row r="1782" spans="2:51" s="12" customFormat="1" ht="11.25" x14ac:dyDescent="0.2">
      <c r="B1782" s="145"/>
      <c r="D1782" s="146" t="s">
        <v>144</v>
      </c>
      <c r="E1782" s="147" t="s">
        <v>18</v>
      </c>
      <c r="F1782" s="148" t="s">
        <v>370</v>
      </c>
      <c r="H1782" s="147" t="s">
        <v>18</v>
      </c>
      <c r="I1782" s="149"/>
      <c r="L1782" s="145"/>
      <c r="M1782" s="150"/>
      <c r="T1782" s="151"/>
      <c r="AT1782" s="147" t="s">
        <v>144</v>
      </c>
      <c r="AU1782" s="147" t="s">
        <v>81</v>
      </c>
      <c r="AV1782" s="12" t="s">
        <v>79</v>
      </c>
      <c r="AW1782" s="12" t="s">
        <v>32</v>
      </c>
      <c r="AX1782" s="12" t="s">
        <v>71</v>
      </c>
      <c r="AY1782" s="147" t="s">
        <v>133</v>
      </c>
    </row>
    <row r="1783" spans="2:51" s="13" customFormat="1" ht="11.25" x14ac:dyDescent="0.2">
      <c r="B1783" s="152"/>
      <c r="D1783" s="146" t="s">
        <v>144</v>
      </c>
      <c r="E1783" s="153" t="s">
        <v>18</v>
      </c>
      <c r="F1783" s="154" t="s">
        <v>371</v>
      </c>
      <c r="H1783" s="155">
        <v>4.5999999999999996</v>
      </c>
      <c r="I1783" s="156"/>
      <c r="L1783" s="152"/>
      <c r="M1783" s="157"/>
      <c r="T1783" s="158"/>
      <c r="AT1783" s="153" t="s">
        <v>144</v>
      </c>
      <c r="AU1783" s="153" t="s">
        <v>81</v>
      </c>
      <c r="AV1783" s="13" t="s">
        <v>81</v>
      </c>
      <c r="AW1783" s="13" t="s">
        <v>32</v>
      </c>
      <c r="AX1783" s="13" t="s">
        <v>71</v>
      </c>
      <c r="AY1783" s="153" t="s">
        <v>133</v>
      </c>
    </row>
    <row r="1784" spans="2:51" s="12" customFormat="1" ht="11.25" x14ac:dyDescent="0.2">
      <c r="B1784" s="145"/>
      <c r="D1784" s="146" t="s">
        <v>144</v>
      </c>
      <c r="E1784" s="147" t="s">
        <v>18</v>
      </c>
      <c r="F1784" s="148" t="s">
        <v>372</v>
      </c>
      <c r="H1784" s="147" t="s">
        <v>18</v>
      </c>
      <c r="I1784" s="149"/>
      <c r="L1784" s="145"/>
      <c r="M1784" s="150"/>
      <c r="T1784" s="151"/>
      <c r="AT1784" s="147" t="s">
        <v>144</v>
      </c>
      <c r="AU1784" s="147" t="s">
        <v>81</v>
      </c>
      <c r="AV1784" s="12" t="s">
        <v>79</v>
      </c>
      <c r="AW1784" s="12" t="s">
        <v>32</v>
      </c>
      <c r="AX1784" s="12" t="s">
        <v>71</v>
      </c>
      <c r="AY1784" s="147" t="s">
        <v>133</v>
      </c>
    </row>
    <row r="1785" spans="2:51" s="13" customFormat="1" ht="11.25" x14ac:dyDescent="0.2">
      <c r="B1785" s="152"/>
      <c r="D1785" s="146" t="s">
        <v>144</v>
      </c>
      <c r="E1785" s="153" t="s">
        <v>18</v>
      </c>
      <c r="F1785" s="154" t="s">
        <v>373</v>
      </c>
      <c r="H1785" s="155">
        <v>4.4000000000000004</v>
      </c>
      <c r="I1785" s="156"/>
      <c r="L1785" s="152"/>
      <c r="M1785" s="157"/>
      <c r="T1785" s="158"/>
      <c r="AT1785" s="153" t="s">
        <v>144</v>
      </c>
      <c r="AU1785" s="153" t="s">
        <v>81</v>
      </c>
      <c r="AV1785" s="13" t="s">
        <v>81</v>
      </c>
      <c r="AW1785" s="13" t="s">
        <v>32</v>
      </c>
      <c r="AX1785" s="13" t="s">
        <v>71</v>
      </c>
      <c r="AY1785" s="153" t="s">
        <v>133</v>
      </c>
    </row>
    <row r="1786" spans="2:51" s="12" customFormat="1" ht="11.25" x14ac:dyDescent="0.2">
      <c r="B1786" s="145"/>
      <c r="D1786" s="146" t="s">
        <v>144</v>
      </c>
      <c r="E1786" s="147" t="s">
        <v>18</v>
      </c>
      <c r="F1786" s="148" t="s">
        <v>1279</v>
      </c>
      <c r="H1786" s="147" t="s">
        <v>18</v>
      </c>
      <c r="I1786" s="149"/>
      <c r="L1786" s="145"/>
      <c r="M1786" s="150"/>
      <c r="T1786" s="151"/>
      <c r="AT1786" s="147" t="s">
        <v>144</v>
      </c>
      <c r="AU1786" s="147" t="s">
        <v>81</v>
      </c>
      <c r="AV1786" s="12" t="s">
        <v>79</v>
      </c>
      <c r="AW1786" s="12" t="s">
        <v>32</v>
      </c>
      <c r="AX1786" s="12" t="s">
        <v>71</v>
      </c>
      <c r="AY1786" s="147" t="s">
        <v>133</v>
      </c>
    </row>
    <row r="1787" spans="2:51" s="13" customFormat="1" ht="11.25" x14ac:dyDescent="0.2">
      <c r="B1787" s="152"/>
      <c r="D1787" s="146" t="s">
        <v>144</v>
      </c>
      <c r="E1787" s="153" t="s">
        <v>18</v>
      </c>
      <c r="F1787" s="154" t="s">
        <v>1443</v>
      </c>
      <c r="H1787" s="155">
        <v>2.9</v>
      </c>
      <c r="I1787" s="156"/>
      <c r="L1787" s="152"/>
      <c r="M1787" s="157"/>
      <c r="T1787" s="158"/>
      <c r="AT1787" s="153" t="s">
        <v>144</v>
      </c>
      <c r="AU1787" s="153" t="s">
        <v>81</v>
      </c>
      <c r="AV1787" s="13" t="s">
        <v>81</v>
      </c>
      <c r="AW1787" s="13" t="s">
        <v>32</v>
      </c>
      <c r="AX1787" s="13" t="s">
        <v>71</v>
      </c>
      <c r="AY1787" s="153" t="s">
        <v>133</v>
      </c>
    </row>
    <row r="1788" spans="2:51" s="12" customFormat="1" ht="11.25" x14ac:dyDescent="0.2">
      <c r="B1788" s="145"/>
      <c r="D1788" s="146" t="s">
        <v>144</v>
      </c>
      <c r="E1788" s="147" t="s">
        <v>18</v>
      </c>
      <c r="F1788" s="148" t="s">
        <v>466</v>
      </c>
      <c r="H1788" s="147" t="s">
        <v>18</v>
      </c>
      <c r="I1788" s="149"/>
      <c r="L1788" s="145"/>
      <c r="M1788" s="150"/>
      <c r="T1788" s="151"/>
      <c r="AT1788" s="147" t="s">
        <v>144</v>
      </c>
      <c r="AU1788" s="147" t="s">
        <v>81</v>
      </c>
      <c r="AV1788" s="12" t="s">
        <v>79</v>
      </c>
      <c r="AW1788" s="12" t="s">
        <v>32</v>
      </c>
      <c r="AX1788" s="12" t="s">
        <v>71</v>
      </c>
      <c r="AY1788" s="147" t="s">
        <v>133</v>
      </c>
    </row>
    <row r="1789" spans="2:51" s="13" customFormat="1" ht="11.25" x14ac:dyDescent="0.2">
      <c r="B1789" s="152"/>
      <c r="D1789" s="146" t="s">
        <v>144</v>
      </c>
      <c r="E1789" s="153" t="s">
        <v>18</v>
      </c>
      <c r="F1789" s="154" t="s">
        <v>377</v>
      </c>
      <c r="H1789" s="155">
        <v>2.1</v>
      </c>
      <c r="I1789" s="156"/>
      <c r="L1789" s="152"/>
      <c r="M1789" s="157"/>
      <c r="T1789" s="158"/>
      <c r="AT1789" s="153" t="s">
        <v>144</v>
      </c>
      <c r="AU1789" s="153" t="s">
        <v>81</v>
      </c>
      <c r="AV1789" s="13" t="s">
        <v>81</v>
      </c>
      <c r="AW1789" s="13" t="s">
        <v>32</v>
      </c>
      <c r="AX1789" s="13" t="s">
        <v>71</v>
      </c>
      <c r="AY1789" s="153" t="s">
        <v>133</v>
      </c>
    </row>
    <row r="1790" spans="2:51" s="12" customFormat="1" ht="11.25" x14ac:dyDescent="0.2">
      <c r="B1790" s="145"/>
      <c r="D1790" s="146" t="s">
        <v>144</v>
      </c>
      <c r="E1790" s="147" t="s">
        <v>18</v>
      </c>
      <c r="F1790" s="148" t="s">
        <v>374</v>
      </c>
      <c r="H1790" s="147" t="s">
        <v>18</v>
      </c>
      <c r="I1790" s="149"/>
      <c r="L1790" s="145"/>
      <c r="M1790" s="150"/>
      <c r="T1790" s="151"/>
      <c r="AT1790" s="147" t="s">
        <v>144</v>
      </c>
      <c r="AU1790" s="147" t="s">
        <v>81</v>
      </c>
      <c r="AV1790" s="12" t="s">
        <v>79</v>
      </c>
      <c r="AW1790" s="12" t="s">
        <v>32</v>
      </c>
      <c r="AX1790" s="12" t="s">
        <v>71</v>
      </c>
      <c r="AY1790" s="147" t="s">
        <v>133</v>
      </c>
    </row>
    <row r="1791" spans="2:51" s="13" customFormat="1" ht="11.25" x14ac:dyDescent="0.2">
      <c r="B1791" s="152"/>
      <c r="D1791" s="146" t="s">
        <v>144</v>
      </c>
      <c r="E1791" s="153" t="s">
        <v>18</v>
      </c>
      <c r="F1791" s="154" t="s">
        <v>371</v>
      </c>
      <c r="H1791" s="155">
        <v>4.5999999999999996</v>
      </c>
      <c r="I1791" s="156"/>
      <c r="L1791" s="152"/>
      <c r="M1791" s="157"/>
      <c r="T1791" s="158"/>
      <c r="AT1791" s="153" t="s">
        <v>144</v>
      </c>
      <c r="AU1791" s="153" t="s">
        <v>81</v>
      </c>
      <c r="AV1791" s="13" t="s">
        <v>81</v>
      </c>
      <c r="AW1791" s="13" t="s">
        <v>32</v>
      </c>
      <c r="AX1791" s="13" t="s">
        <v>71</v>
      </c>
      <c r="AY1791" s="153" t="s">
        <v>133</v>
      </c>
    </row>
    <row r="1792" spans="2:51" s="12" customFormat="1" ht="11.25" x14ac:dyDescent="0.2">
      <c r="B1792" s="145"/>
      <c r="D1792" s="146" t="s">
        <v>144</v>
      </c>
      <c r="E1792" s="147" t="s">
        <v>18</v>
      </c>
      <c r="F1792" s="148" t="s">
        <v>375</v>
      </c>
      <c r="H1792" s="147" t="s">
        <v>18</v>
      </c>
      <c r="I1792" s="149"/>
      <c r="L1792" s="145"/>
      <c r="M1792" s="150"/>
      <c r="T1792" s="151"/>
      <c r="AT1792" s="147" t="s">
        <v>144</v>
      </c>
      <c r="AU1792" s="147" t="s">
        <v>81</v>
      </c>
      <c r="AV1792" s="12" t="s">
        <v>79</v>
      </c>
      <c r="AW1792" s="12" t="s">
        <v>32</v>
      </c>
      <c r="AX1792" s="12" t="s">
        <v>71</v>
      </c>
      <c r="AY1792" s="147" t="s">
        <v>133</v>
      </c>
    </row>
    <row r="1793" spans="2:51" s="13" customFormat="1" ht="11.25" x14ac:dyDescent="0.2">
      <c r="B1793" s="152"/>
      <c r="D1793" s="146" t="s">
        <v>144</v>
      </c>
      <c r="E1793" s="153" t="s">
        <v>18</v>
      </c>
      <c r="F1793" s="154" t="s">
        <v>373</v>
      </c>
      <c r="H1793" s="155">
        <v>4.4000000000000004</v>
      </c>
      <c r="I1793" s="156"/>
      <c r="L1793" s="152"/>
      <c r="M1793" s="157"/>
      <c r="T1793" s="158"/>
      <c r="AT1793" s="153" t="s">
        <v>144</v>
      </c>
      <c r="AU1793" s="153" t="s">
        <v>81</v>
      </c>
      <c r="AV1793" s="13" t="s">
        <v>81</v>
      </c>
      <c r="AW1793" s="13" t="s">
        <v>32</v>
      </c>
      <c r="AX1793" s="13" t="s">
        <v>71</v>
      </c>
      <c r="AY1793" s="153" t="s">
        <v>133</v>
      </c>
    </row>
    <row r="1794" spans="2:51" s="12" customFormat="1" ht="11.25" x14ac:dyDescent="0.2">
      <c r="B1794" s="145"/>
      <c r="D1794" s="146" t="s">
        <v>144</v>
      </c>
      <c r="E1794" s="147" t="s">
        <v>18</v>
      </c>
      <c r="F1794" s="148" t="s">
        <v>1280</v>
      </c>
      <c r="H1794" s="147" t="s">
        <v>18</v>
      </c>
      <c r="I1794" s="149"/>
      <c r="L1794" s="145"/>
      <c r="M1794" s="150"/>
      <c r="T1794" s="151"/>
      <c r="AT1794" s="147" t="s">
        <v>144</v>
      </c>
      <c r="AU1794" s="147" t="s">
        <v>81</v>
      </c>
      <c r="AV1794" s="12" t="s">
        <v>79</v>
      </c>
      <c r="AW1794" s="12" t="s">
        <v>32</v>
      </c>
      <c r="AX1794" s="12" t="s">
        <v>71</v>
      </c>
      <c r="AY1794" s="147" t="s">
        <v>133</v>
      </c>
    </row>
    <row r="1795" spans="2:51" s="13" customFormat="1" ht="11.25" x14ac:dyDescent="0.2">
      <c r="B1795" s="152"/>
      <c r="D1795" s="146" t="s">
        <v>144</v>
      </c>
      <c r="E1795" s="153" t="s">
        <v>18</v>
      </c>
      <c r="F1795" s="154" t="s">
        <v>1443</v>
      </c>
      <c r="H1795" s="155">
        <v>2.9</v>
      </c>
      <c r="I1795" s="156"/>
      <c r="L1795" s="152"/>
      <c r="M1795" s="157"/>
      <c r="T1795" s="158"/>
      <c r="AT1795" s="153" t="s">
        <v>144</v>
      </c>
      <c r="AU1795" s="153" t="s">
        <v>81</v>
      </c>
      <c r="AV1795" s="13" t="s">
        <v>81</v>
      </c>
      <c r="AW1795" s="13" t="s">
        <v>32</v>
      </c>
      <c r="AX1795" s="13" t="s">
        <v>71</v>
      </c>
      <c r="AY1795" s="153" t="s">
        <v>133</v>
      </c>
    </row>
    <row r="1796" spans="2:51" s="12" customFormat="1" ht="11.25" x14ac:dyDescent="0.2">
      <c r="B1796" s="145"/>
      <c r="D1796" s="146" t="s">
        <v>144</v>
      </c>
      <c r="E1796" s="147" t="s">
        <v>18</v>
      </c>
      <c r="F1796" s="148" t="s">
        <v>376</v>
      </c>
      <c r="H1796" s="147" t="s">
        <v>18</v>
      </c>
      <c r="I1796" s="149"/>
      <c r="L1796" s="145"/>
      <c r="M1796" s="150"/>
      <c r="T1796" s="151"/>
      <c r="AT1796" s="147" t="s">
        <v>144</v>
      </c>
      <c r="AU1796" s="147" t="s">
        <v>81</v>
      </c>
      <c r="AV1796" s="12" t="s">
        <v>79</v>
      </c>
      <c r="AW1796" s="12" t="s">
        <v>32</v>
      </c>
      <c r="AX1796" s="12" t="s">
        <v>71</v>
      </c>
      <c r="AY1796" s="147" t="s">
        <v>133</v>
      </c>
    </row>
    <row r="1797" spans="2:51" s="13" customFormat="1" ht="11.25" x14ac:dyDescent="0.2">
      <c r="B1797" s="152"/>
      <c r="D1797" s="146" t="s">
        <v>144</v>
      </c>
      <c r="E1797" s="153" t="s">
        <v>18</v>
      </c>
      <c r="F1797" s="154" t="s">
        <v>377</v>
      </c>
      <c r="H1797" s="155">
        <v>2.1</v>
      </c>
      <c r="I1797" s="156"/>
      <c r="L1797" s="152"/>
      <c r="M1797" s="157"/>
      <c r="T1797" s="158"/>
      <c r="AT1797" s="153" t="s">
        <v>144</v>
      </c>
      <c r="AU1797" s="153" t="s">
        <v>81</v>
      </c>
      <c r="AV1797" s="13" t="s">
        <v>81</v>
      </c>
      <c r="AW1797" s="13" t="s">
        <v>32</v>
      </c>
      <c r="AX1797" s="13" t="s">
        <v>71</v>
      </c>
      <c r="AY1797" s="153" t="s">
        <v>133</v>
      </c>
    </row>
    <row r="1798" spans="2:51" s="12" customFormat="1" ht="11.25" x14ac:dyDescent="0.2">
      <c r="B1798" s="145"/>
      <c r="D1798" s="146" t="s">
        <v>144</v>
      </c>
      <c r="E1798" s="147" t="s">
        <v>18</v>
      </c>
      <c r="F1798" s="148" t="s">
        <v>378</v>
      </c>
      <c r="H1798" s="147" t="s">
        <v>18</v>
      </c>
      <c r="I1798" s="149"/>
      <c r="L1798" s="145"/>
      <c r="M1798" s="150"/>
      <c r="T1798" s="151"/>
      <c r="AT1798" s="147" t="s">
        <v>144</v>
      </c>
      <c r="AU1798" s="147" t="s">
        <v>81</v>
      </c>
      <c r="AV1798" s="12" t="s">
        <v>79</v>
      </c>
      <c r="AW1798" s="12" t="s">
        <v>32</v>
      </c>
      <c r="AX1798" s="12" t="s">
        <v>71</v>
      </c>
      <c r="AY1798" s="147" t="s">
        <v>133</v>
      </c>
    </row>
    <row r="1799" spans="2:51" s="13" customFormat="1" ht="11.25" x14ac:dyDescent="0.2">
      <c r="B1799" s="152"/>
      <c r="D1799" s="146" t="s">
        <v>144</v>
      </c>
      <c r="E1799" s="153" t="s">
        <v>18</v>
      </c>
      <c r="F1799" s="154" t="s">
        <v>379</v>
      </c>
      <c r="H1799" s="155">
        <v>9.1</v>
      </c>
      <c r="I1799" s="156"/>
      <c r="L1799" s="152"/>
      <c r="M1799" s="157"/>
      <c r="T1799" s="158"/>
      <c r="AT1799" s="153" t="s">
        <v>144</v>
      </c>
      <c r="AU1799" s="153" t="s">
        <v>81</v>
      </c>
      <c r="AV1799" s="13" t="s">
        <v>81</v>
      </c>
      <c r="AW1799" s="13" t="s">
        <v>32</v>
      </c>
      <c r="AX1799" s="13" t="s">
        <v>71</v>
      </c>
      <c r="AY1799" s="153" t="s">
        <v>133</v>
      </c>
    </row>
    <row r="1800" spans="2:51" s="12" customFormat="1" ht="11.25" x14ac:dyDescent="0.2">
      <c r="B1800" s="145"/>
      <c r="D1800" s="146" t="s">
        <v>144</v>
      </c>
      <c r="E1800" s="147" t="s">
        <v>18</v>
      </c>
      <c r="F1800" s="148" t="s">
        <v>244</v>
      </c>
      <c r="H1800" s="147" t="s">
        <v>18</v>
      </c>
      <c r="I1800" s="149"/>
      <c r="L1800" s="145"/>
      <c r="M1800" s="150"/>
      <c r="T1800" s="151"/>
      <c r="AT1800" s="147" t="s">
        <v>144</v>
      </c>
      <c r="AU1800" s="147" t="s">
        <v>81</v>
      </c>
      <c r="AV1800" s="12" t="s">
        <v>79</v>
      </c>
      <c r="AW1800" s="12" t="s">
        <v>32</v>
      </c>
      <c r="AX1800" s="12" t="s">
        <v>71</v>
      </c>
      <c r="AY1800" s="147" t="s">
        <v>133</v>
      </c>
    </row>
    <row r="1801" spans="2:51" s="13" customFormat="1" ht="11.25" x14ac:dyDescent="0.2">
      <c r="B1801" s="152"/>
      <c r="D1801" s="146" t="s">
        <v>144</v>
      </c>
      <c r="E1801" s="153" t="s">
        <v>18</v>
      </c>
      <c r="F1801" s="154" t="s">
        <v>1444</v>
      </c>
      <c r="H1801" s="155">
        <v>7.2</v>
      </c>
      <c r="I1801" s="156"/>
      <c r="L1801" s="152"/>
      <c r="M1801" s="157"/>
      <c r="T1801" s="158"/>
      <c r="AT1801" s="153" t="s">
        <v>144</v>
      </c>
      <c r="AU1801" s="153" t="s">
        <v>81</v>
      </c>
      <c r="AV1801" s="13" t="s">
        <v>81</v>
      </c>
      <c r="AW1801" s="13" t="s">
        <v>32</v>
      </c>
      <c r="AX1801" s="13" t="s">
        <v>71</v>
      </c>
      <c r="AY1801" s="153" t="s">
        <v>133</v>
      </c>
    </row>
    <row r="1802" spans="2:51" s="12" customFormat="1" ht="11.25" x14ac:dyDescent="0.2">
      <c r="B1802" s="145"/>
      <c r="D1802" s="146" t="s">
        <v>144</v>
      </c>
      <c r="E1802" s="147" t="s">
        <v>18</v>
      </c>
      <c r="F1802" s="148" t="s">
        <v>380</v>
      </c>
      <c r="H1802" s="147" t="s">
        <v>18</v>
      </c>
      <c r="I1802" s="149"/>
      <c r="L1802" s="145"/>
      <c r="M1802" s="150"/>
      <c r="T1802" s="151"/>
      <c r="AT1802" s="147" t="s">
        <v>144</v>
      </c>
      <c r="AU1802" s="147" t="s">
        <v>81</v>
      </c>
      <c r="AV1802" s="12" t="s">
        <v>79</v>
      </c>
      <c r="AW1802" s="12" t="s">
        <v>32</v>
      </c>
      <c r="AX1802" s="12" t="s">
        <v>71</v>
      </c>
      <c r="AY1802" s="147" t="s">
        <v>133</v>
      </c>
    </row>
    <row r="1803" spans="2:51" s="13" customFormat="1" ht="11.25" x14ac:dyDescent="0.2">
      <c r="B1803" s="152"/>
      <c r="D1803" s="146" t="s">
        <v>144</v>
      </c>
      <c r="E1803" s="153" t="s">
        <v>18</v>
      </c>
      <c r="F1803" s="154" t="s">
        <v>381</v>
      </c>
      <c r="H1803" s="155">
        <v>2.8</v>
      </c>
      <c r="I1803" s="156"/>
      <c r="L1803" s="152"/>
      <c r="M1803" s="157"/>
      <c r="T1803" s="158"/>
      <c r="AT1803" s="153" t="s">
        <v>144</v>
      </c>
      <c r="AU1803" s="153" t="s">
        <v>81</v>
      </c>
      <c r="AV1803" s="13" t="s">
        <v>81</v>
      </c>
      <c r="AW1803" s="13" t="s">
        <v>32</v>
      </c>
      <c r="AX1803" s="13" t="s">
        <v>71</v>
      </c>
      <c r="AY1803" s="153" t="s">
        <v>133</v>
      </c>
    </row>
    <row r="1804" spans="2:51" s="12" customFormat="1" ht="11.25" x14ac:dyDescent="0.2">
      <c r="B1804" s="145"/>
      <c r="D1804" s="146" t="s">
        <v>144</v>
      </c>
      <c r="E1804" s="147" t="s">
        <v>18</v>
      </c>
      <c r="F1804" s="148" t="s">
        <v>532</v>
      </c>
      <c r="H1804" s="147" t="s">
        <v>18</v>
      </c>
      <c r="I1804" s="149"/>
      <c r="L1804" s="145"/>
      <c r="M1804" s="150"/>
      <c r="T1804" s="151"/>
      <c r="AT1804" s="147" t="s">
        <v>144</v>
      </c>
      <c r="AU1804" s="147" t="s">
        <v>81</v>
      </c>
      <c r="AV1804" s="12" t="s">
        <v>79</v>
      </c>
      <c r="AW1804" s="12" t="s">
        <v>32</v>
      </c>
      <c r="AX1804" s="12" t="s">
        <v>71</v>
      </c>
      <c r="AY1804" s="147" t="s">
        <v>133</v>
      </c>
    </row>
    <row r="1805" spans="2:51" s="13" customFormat="1" ht="11.25" x14ac:dyDescent="0.2">
      <c r="B1805" s="152"/>
      <c r="D1805" s="146" t="s">
        <v>144</v>
      </c>
      <c r="E1805" s="153" t="s">
        <v>18</v>
      </c>
      <c r="F1805" s="154" t="s">
        <v>1445</v>
      </c>
      <c r="H1805" s="155">
        <v>15.6</v>
      </c>
      <c r="I1805" s="156"/>
      <c r="L1805" s="152"/>
      <c r="M1805" s="157"/>
      <c r="T1805" s="158"/>
      <c r="AT1805" s="153" t="s">
        <v>144</v>
      </c>
      <c r="AU1805" s="153" t="s">
        <v>81</v>
      </c>
      <c r="AV1805" s="13" t="s">
        <v>81</v>
      </c>
      <c r="AW1805" s="13" t="s">
        <v>32</v>
      </c>
      <c r="AX1805" s="13" t="s">
        <v>71</v>
      </c>
      <c r="AY1805" s="153" t="s">
        <v>133</v>
      </c>
    </row>
    <row r="1806" spans="2:51" s="12" customFormat="1" ht="11.25" x14ac:dyDescent="0.2">
      <c r="B1806" s="145"/>
      <c r="D1806" s="146" t="s">
        <v>144</v>
      </c>
      <c r="E1806" s="147" t="s">
        <v>18</v>
      </c>
      <c r="F1806" s="148" t="s">
        <v>382</v>
      </c>
      <c r="H1806" s="147" t="s">
        <v>18</v>
      </c>
      <c r="I1806" s="149"/>
      <c r="L1806" s="145"/>
      <c r="M1806" s="150"/>
      <c r="T1806" s="151"/>
      <c r="AT1806" s="147" t="s">
        <v>144</v>
      </c>
      <c r="AU1806" s="147" t="s">
        <v>81</v>
      </c>
      <c r="AV1806" s="12" t="s">
        <v>79</v>
      </c>
      <c r="AW1806" s="12" t="s">
        <v>32</v>
      </c>
      <c r="AX1806" s="12" t="s">
        <v>71</v>
      </c>
      <c r="AY1806" s="147" t="s">
        <v>133</v>
      </c>
    </row>
    <row r="1807" spans="2:51" s="13" customFormat="1" ht="11.25" x14ac:dyDescent="0.2">
      <c r="B1807" s="152"/>
      <c r="D1807" s="146" t="s">
        <v>144</v>
      </c>
      <c r="E1807" s="153" t="s">
        <v>18</v>
      </c>
      <c r="F1807" s="154" t="s">
        <v>81</v>
      </c>
      <c r="H1807" s="155">
        <v>2</v>
      </c>
      <c r="I1807" s="156"/>
      <c r="L1807" s="152"/>
      <c r="M1807" s="157"/>
      <c r="T1807" s="158"/>
      <c r="AT1807" s="153" t="s">
        <v>144</v>
      </c>
      <c r="AU1807" s="153" t="s">
        <v>81</v>
      </c>
      <c r="AV1807" s="13" t="s">
        <v>81</v>
      </c>
      <c r="AW1807" s="13" t="s">
        <v>32</v>
      </c>
      <c r="AX1807" s="13" t="s">
        <v>71</v>
      </c>
      <c r="AY1807" s="153" t="s">
        <v>133</v>
      </c>
    </row>
    <row r="1808" spans="2:51" s="12" customFormat="1" ht="11.25" x14ac:dyDescent="0.2">
      <c r="B1808" s="145"/>
      <c r="D1808" s="146" t="s">
        <v>144</v>
      </c>
      <c r="E1808" s="147" t="s">
        <v>18</v>
      </c>
      <c r="F1808" s="148" t="s">
        <v>246</v>
      </c>
      <c r="H1808" s="147" t="s">
        <v>18</v>
      </c>
      <c r="I1808" s="149"/>
      <c r="L1808" s="145"/>
      <c r="M1808" s="150"/>
      <c r="T1808" s="151"/>
      <c r="AT1808" s="147" t="s">
        <v>144</v>
      </c>
      <c r="AU1808" s="147" t="s">
        <v>81</v>
      </c>
      <c r="AV1808" s="12" t="s">
        <v>79</v>
      </c>
      <c r="AW1808" s="12" t="s">
        <v>32</v>
      </c>
      <c r="AX1808" s="12" t="s">
        <v>71</v>
      </c>
      <c r="AY1808" s="147" t="s">
        <v>133</v>
      </c>
    </row>
    <row r="1809" spans="2:51" s="13" customFormat="1" ht="11.25" x14ac:dyDescent="0.2">
      <c r="B1809" s="152"/>
      <c r="D1809" s="146" t="s">
        <v>144</v>
      </c>
      <c r="E1809" s="153" t="s">
        <v>18</v>
      </c>
      <c r="F1809" s="154" t="s">
        <v>1446</v>
      </c>
      <c r="H1809" s="155">
        <v>54.2</v>
      </c>
      <c r="I1809" s="156"/>
      <c r="L1809" s="152"/>
      <c r="M1809" s="157"/>
      <c r="T1809" s="158"/>
      <c r="AT1809" s="153" t="s">
        <v>144</v>
      </c>
      <c r="AU1809" s="153" t="s">
        <v>81</v>
      </c>
      <c r="AV1809" s="13" t="s">
        <v>81</v>
      </c>
      <c r="AW1809" s="13" t="s">
        <v>32</v>
      </c>
      <c r="AX1809" s="13" t="s">
        <v>71</v>
      </c>
      <c r="AY1809" s="153" t="s">
        <v>133</v>
      </c>
    </row>
    <row r="1810" spans="2:51" s="12" customFormat="1" ht="11.25" x14ac:dyDescent="0.2">
      <c r="B1810" s="145"/>
      <c r="D1810" s="146" t="s">
        <v>144</v>
      </c>
      <c r="E1810" s="147" t="s">
        <v>18</v>
      </c>
      <c r="F1810" s="148" t="s">
        <v>527</v>
      </c>
      <c r="H1810" s="147" t="s">
        <v>18</v>
      </c>
      <c r="I1810" s="149"/>
      <c r="L1810" s="145"/>
      <c r="M1810" s="150"/>
      <c r="T1810" s="151"/>
      <c r="AT1810" s="147" t="s">
        <v>144</v>
      </c>
      <c r="AU1810" s="147" t="s">
        <v>81</v>
      </c>
      <c r="AV1810" s="12" t="s">
        <v>79</v>
      </c>
      <c r="AW1810" s="12" t="s">
        <v>32</v>
      </c>
      <c r="AX1810" s="12" t="s">
        <v>71</v>
      </c>
      <c r="AY1810" s="147" t="s">
        <v>133</v>
      </c>
    </row>
    <row r="1811" spans="2:51" s="13" customFormat="1" ht="11.25" x14ac:dyDescent="0.2">
      <c r="B1811" s="152"/>
      <c r="D1811" s="146" t="s">
        <v>144</v>
      </c>
      <c r="E1811" s="153" t="s">
        <v>18</v>
      </c>
      <c r="F1811" s="154" t="s">
        <v>1447</v>
      </c>
      <c r="H1811" s="155">
        <v>48.3</v>
      </c>
      <c r="I1811" s="156"/>
      <c r="L1811" s="152"/>
      <c r="M1811" s="157"/>
      <c r="T1811" s="158"/>
      <c r="AT1811" s="153" t="s">
        <v>144</v>
      </c>
      <c r="AU1811" s="153" t="s">
        <v>81</v>
      </c>
      <c r="AV1811" s="13" t="s">
        <v>81</v>
      </c>
      <c r="AW1811" s="13" t="s">
        <v>32</v>
      </c>
      <c r="AX1811" s="13" t="s">
        <v>71</v>
      </c>
      <c r="AY1811" s="153" t="s">
        <v>133</v>
      </c>
    </row>
    <row r="1812" spans="2:51" s="12" customFormat="1" ht="11.25" x14ac:dyDescent="0.2">
      <c r="B1812" s="145"/>
      <c r="D1812" s="146" t="s">
        <v>144</v>
      </c>
      <c r="E1812" s="147" t="s">
        <v>18</v>
      </c>
      <c r="F1812" s="148" t="s">
        <v>383</v>
      </c>
      <c r="H1812" s="147" t="s">
        <v>18</v>
      </c>
      <c r="I1812" s="149"/>
      <c r="L1812" s="145"/>
      <c r="M1812" s="150"/>
      <c r="T1812" s="151"/>
      <c r="AT1812" s="147" t="s">
        <v>144</v>
      </c>
      <c r="AU1812" s="147" t="s">
        <v>81</v>
      </c>
      <c r="AV1812" s="12" t="s">
        <v>79</v>
      </c>
      <c r="AW1812" s="12" t="s">
        <v>32</v>
      </c>
      <c r="AX1812" s="12" t="s">
        <v>71</v>
      </c>
      <c r="AY1812" s="147" t="s">
        <v>133</v>
      </c>
    </row>
    <row r="1813" spans="2:51" s="13" customFormat="1" ht="11.25" x14ac:dyDescent="0.2">
      <c r="B1813" s="152"/>
      <c r="D1813" s="146" t="s">
        <v>144</v>
      </c>
      <c r="E1813" s="153" t="s">
        <v>18</v>
      </c>
      <c r="F1813" s="154" t="s">
        <v>384</v>
      </c>
      <c r="H1813" s="155">
        <v>17.3</v>
      </c>
      <c r="I1813" s="156"/>
      <c r="L1813" s="152"/>
      <c r="M1813" s="157"/>
      <c r="T1813" s="158"/>
      <c r="AT1813" s="153" t="s">
        <v>144</v>
      </c>
      <c r="AU1813" s="153" t="s">
        <v>81</v>
      </c>
      <c r="AV1813" s="13" t="s">
        <v>81</v>
      </c>
      <c r="AW1813" s="13" t="s">
        <v>32</v>
      </c>
      <c r="AX1813" s="13" t="s">
        <v>71</v>
      </c>
      <c r="AY1813" s="153" t="s">
        <v>133</v>
      </c>
    </row>
    <row r="1814" spans="2:51" s="12" customFormat="1" ht="11.25" x14ac:dyDescent="0.2">
      <c r="B1814" s="145"/>
      <c r="D1814" s="146" t="s">
        <v>144</v>
      </c>
      <c r="E1814" s="147" t="s">
        <v>18</v>
      </c>
      <c r="F1814" s="148" t="s">
        <v>385</v>
      </c>
      <c r="H1814" s="147" t="s">
        <v>18</v>
      </c>
      <c r="I1814" s="149"/>
      <c r="L1814" s="145"/>
      <c r="M1814" s="150"/>
      <c r="T1814" s="151"/>
      <c r="AT1814" s="147" t="s">
        <v>144</v>
      </c>
      <c r="AU1814" s="147" t="s">
        <v>81</v>
      </c>
      <c r="AV1814" s="12" t="s">
        <v>79</v>
      </c>
      <c r="AW1814" s="12" t="s">
        <v>32</v>
      </c>
      <c r="AX1814" s="12" t="s">
        <v>71</v>
      </c>
      <c r="AY1814" s="147" t="s">
        <v>133</v>
      </c>
    </row>
    <row r="1815" spans="2:51" s="13" customFormat="1" ht="11.25" x14ac:dyDescent="0.2">
      <c r="B1815" s="152"/>
      <c r="D1815" s="146" t="s">
        <v>144</v>
      </c>
      <c r="E1815" s="153" t="s">
        <v>18</v>
      </c>
      <c r="F1815" s="154" t="s">
        <v>386</v>
      </c>
      <c r="H1815" s="155">
        <v>3.3</v>
      </c>
      <c r="I1815" s="156"/>
      <c r="L1815" s="152"/>
      <c r="M1815" s="157"/>
      <c r="T1815" s="158"/>
      <c r="AT1815" s="153" t="s">
        <v>144</v>
      </c>
      <c r="AU1815" s="153" t="s">
        <v>81</v>
      </c>
      <c r="AV1815" s="13" t="s">
        <v>81</v>
      </c>
      <c r="AW1815" s="13" t="s">
        <v>32</v>
      </c>
      <c r="AX1815" s="13" t="s">
        <v>71</v>
      </c>
      <c r="AY1815" s="153" t="s">
        <v>133</v>
      </c>
    </row>
    <row r="1816" spans="2:51" s="12" customFormat="1" ht="11.25" x14ac:dyDescent="0.2">
      <c r="B1816" s="145"/>
      <c r="D1816" s="146" t="s">
        <v>144</v>
      </c>
      <c r="E1816" s="147" t="s">
        <v>18</v>
      </c>
      <c r="F1816" s="148" t="s">
        <v>387</v>
      </c>
      <c r="H1816" s="147" t="s">
        <v>18</v>
      </c>
      <c r="I1816" s="149"/>
      <c r="L1816" s="145"/>
      <c r="M1816" s="150"/>
      <c r="T1816" s="151"/>
      <c r="AT1816" s="147" t="s">
        <v>144</v>
      </c>
      <c r="AU1816" s="147" t="s">
        <v>81</v>
      </c>
      <c r="AV1816" s="12" t="s">
        <v>79</v>
      </c>
      <c r="AW1816" s="12" t="s">
        <v>32</v>
      </c>
      <c r="AX1816" s="12" t="s">
        <v>71</v>
      </c>
      <c r="AY1816" s="147" t="s">
        <v>133</v>
      </c>
    </row>
    <row r="1817" spans="2:51" s="13" customFormat="1" ht="11.25" x14ac:dyDescent="0.2">
      <c r="B1817" s="152"/>
      <c r="D1817" s="146" t="s">
        <v>144</v>
      </c>
      <c r="E1817" s="153" t="s">
        <v>18</v>
      </c>
      <c r="F1817" s="154" t="s">
        <v>388</v>
      </c>
      <c r="H1817" s="155">
        <v>1.1000000000000001</v>
      </c>
      <c r="I1817" s="156"/>
      <c r="L1817" s="152"/>
      <c r="M1817" s="157"/>
      <c r="T1817" s="158"/>
      <c r="AT1817" s="153" t="s">
        <v>144</v>
      </c>
      <c r="AU1817" s="153" t="s">
        <v>81</v>
      </c>
      <c r="AV1817" s="13" t="s">
        <v>81</v>
      </c>
      <c r="AW1817" s="13" t="s">
        <v>32</v>
      </c>
      <c r="AX1817" s="13" t="s">
        <v>71</v>
      </c>
      <c r="AY1817" s="153" t="s">
        <v>133</v>
      </c>
    </row>
    <row r="1818" spans="2:51" s="12" customFormat="1" ht="11.25" x14ac:dyDescent="0.2">
      <c r="B1818" s="145"/>
      <c r="D1818" s="146" t="s">
        <v>144</v>
      </c>
      <c r="E1818" s="147" t="s">
        <v>18</v>
      </c>
      <c r="F1818" s="148" t="s">
        <v>361</v>
      </c>
      <c r="H1818" s="147" t="s">
        <v>18</v>
      </c>
      <c r="I1818" s="149"/>
      <c r="L1818" s="145"/>
      <c r="M1818" s="150"/>
      <c r="T1818" s="151"/>
      <c r="AT1818" s="147" t="s">
        <v>144</v>
      </c>
      <c r="AU1818" s="147" t="s">
        <v>81</v>
      </c>
      <c r="AV1818" s="12" t="s">
        <v>79</v>
      </c>
      <c r="AW1818" s="12" t="s">
        <v>32</v>
      </c>
      <c r="AX1818" s="12" t="s">
        <v>71</v>
      </c>
      <c r="AY1818" s="147" t="s">
        <v>133</v>
      </c>
    </row>
    <row r="1819" spans="2:51" s="13" customFormat="1" ht="11.25" x14ac:dyDescent="0.2">
      <c r="B1819" s="152"/>
      <c r="D1819" s="146" t="s">
        <v>144</v>
      </c>
      <c r="E1819" s="153" t="s">
        <v>18</v>
      </c>
      <c r="F1819" s="154" t="s">
        <v>362</v>
      </c>
      <c r="H1819" s="155">
        <v>0.6</v>
      </c>
      <c r="I1819" s="156"/>
      <c r="L1819" s="152"/>
      <c r="M1819" s="157"/>
      <c r="T1819" s="158"/>
      <c r="AT1819" s="153" t="s">
        <v>144</v>
      </c>
      <c r="AU1819" s="153" t="s">
        <v>81</v>
      </c>
      <c r="AV1819" s="13" t="s">
        <v>81</v>
      </c>
      <c r="AW1819" s="13" t="s">
        <v>32</v>
      </c>
      <c r="AX1819" s="13" t="s">
        <v>71</v>
      </c>
      <c r="AY1819" s="153" t="s">
        <v>133</v>
      </c>
    </row>
    <row r="1820" spans="2:51" s="12" customFormat="1" ht="11.25" x14ac:dyDescent="0.2">
      <c r="B1820" s="145"/>
      <c r="D1820" s="146" t="s">
        <v>144</v>
      </c>
      <c r="E1820" s="147" t="s">
        <v>18</v>
      </c>
      <c r="F1820" s="148" t="s">
        <v>389</v>
      </c>
      <c r="H1820" s="147" t="s">
        <v>18</v>
      </c>
      <c r="I1820" s="149"/>
      <c r="L1820" s="145"/>
      <c r="M1820" s="150"/>
      <c r="T1820" s="151"/>
      <c r="AT1820" s="147" t="s">
        <v>144</v>
      </c>
      <c r="AU1820" s="147" t="s">
        <v>81</v>
      </c>
      <c r="AV1820" s="12" t="s">
        <v>79</v>
      </c>
      <c r="AW1820" s="12" t="s">
        <v>32</v>
      </c>
      <c r="AX1820" s="12" t="s">
        <v>71</v>
      </c>
      <c r="AY1820" s="147" t="s">
        <v>133</v>
      </c>
    </row>
    <row r="1821" spans="2:51" s="13" customFormat="1" ht="11.25" x14ac:dyDescent="0.2">
      <c r="B1821" s="152"/>
      <c r="D1821" s="146" t="s">
        <v>144</v>
      </c>
      <c r="E1821" s="153" t="s">
        <v>18</v>
      </c>
      <c r="F1821" s="154" t="s">
        <v>390</v>
      </c>
      <c r="H1821" s="155">
        <v>3.6</v>
      </c>
      <c r="I1821" s="156"/>
      <c r="L1821" s="152"/>
      <c r="M1821" s="157"/>
      <c r="T1821" s="158"/>
      <c r="AT1821" s="153" t="s">
        <v>144</v>
      </c>
      <c r="AU1821" s="153" t="s">
        <v>81</v>
      </c>
      <c r="AV1821" s="13" t="s">
        <v>81</v>
      </c>
      <c r="AW1821" s="13" t="s">
        <v>32</v>
      </c>
      <c r="AX1821" s="13" t="s">
        <v>71</v>
      </c>
      <c r="AY1821" s="153" t="s">
        <v>133</v>
      </c>
    </row>
    <row r="1822" spans="2:51" s="12" customFormat="1" ht="11.25" x14ac:dyDescent="0.2">
      <c r="B1822" s="145"/>
      <c r="D1822" s="146" t="s">
        <v>144</v>
      </c>
      <c r="E1822" s="147" t="s">
        <v>18</v>
      </c>
      <c r="F1822" s="148" t="s">
        <v>239</v>
      </c>
      <c r="H1822" s="147" t="s">
        <v>18</v>
      </c>
      <c r="I1822" s="149"/>
      <c r="L1822" s="145"/>
      <c r="M1822" s="150"/>
      <c r="T1822" s="151"/>
      <c r="AT1822" s="147" t="s">
        <v>144</v>
      </c>
      <c r="AU1822" s="147" t="s">
        <v>81</v>
      </c>
      <c r="AV1822" s="12" t="s">
        <v>79</v>
      </c>
      <c r="AW1822" s="12" t="s">
        <v>32</v>
      </c>
      <c r="AX1822" s="12" t="s">
        <v>71</v>
      </c>
      <c r="AY1822" s="147" t="s">
        <v>133</v>
      </c>
    </row>
    <row r="1823" spans="2:51" s="12" customFormat="1" ht="11.25" x14ac:dyDescent="0.2">
      <c r="B1823" s="145"/>
      <c r="D1823" s="146" t="s">
        <v>144</v>
      </c>
      <c r="E1823" s="147" t="s">
        <v>18</v>
      </c>
      <c r="F1823" s="148" t="s">
        <v>437</v>
      </c>
      <c r="H1823" s="147" t="s">
        <v>18</v>
      </c>
      <c r="I1823" s="149"/>
      <c r="L1823" s="145"/>
      <c r="M1823" s="150"/>
      <c r="T1823" s="151"/>
      <c r="AT1823" s="147" t="s">
        <v>144</v>
      </c>
      <c r="AU1823" s="147" t="s">
        <v>81</v>
      </c>
      <c r="AV1823" s="12" t="s">
        <v>79</v>
      </c>
      <c r="AW1823" s="12" t="s">
        <v>32</v>
      </c>
      <c r="AX1823" s="12" t="s">
        <v>71</v>
      </c>
      <c r="AY1823" s="147" t="s">
        <v>133</v>
      </c>
    </row>
    <row r="1824" spans="2:51" s="13" customFormat="1" ht="11.25" x14ac:dyDescent="0.2">
      <c r="B1824" s="152"/>
      <c r="D1824" s="146" t="s">
        <v>144</v>
      </c>
      <c r="E1824" s="153" t="s">
        <v>18</v>
      </c>
      <c r="F1824" s="154" t="s">
        <v>369</v>
      </c>
      <c r="H1824" s="155">
        <v>3.5</v>
      </c>
      <c r="I1824" s="156"/>
      <c r="L1824" s="152"/>
      <c r="M1824" s="157"/>
      <c r="T1824" s="158"/>
      <c r="AT1824" s="153" t="s">
        <v>144</v>
      </c>
      <c r="AU1824" s="153" t="s">
        <v>81</v>
      </c>
      <c r="AV1824" s="13" t="s">
        <v>81</v>
      </c>
      <c r="AW1824" s="13" t="s">
        <v>32</v>
      </c>
      <c r="AX1824" s="13" t="s">
        <v>71</v>
      </c>
      <c r="AY1824" s="153" t="s">
        <v>133</v>
      </c>
    </row>
    <row r="1825" spans="2:51" s="12" customFormat="1" ht="11.25" x14ac:dyDescent="0.2">
      <c r="B1825" s="145"/>
      <c r="D1825" s="146" t="s">
        <v>144</v>
      </c>
      <c r="E1825" s="147" t="s">
        <v>18</v>
      </c>
      <c r="F1825" s="148" t="s">
        <v>535</v>
      </c>
      <c r="H1825" s="147" t="s">
        <v>18</v>
      </c>
      <c r="I1825" s="149"/>
      <c r="L1825" s="145"/>
      <c r="M1825" s="150"/>
      <c r="T1825" s="151"/>
      <c r="AT1825" s="147" t="s">
        <v>144</v>
      </c>
      <c r="AU1825" s="147" t="s">
        <v>81</v>
      </c>
      <c r="AV1825" s="12" t="s">
        <v>79</v>
      </c>
      <c r="AW1825" s="12" t="s">
        <v>32</v>
      </c>
      <c r="AX1825" s="12" t="s">
        <v>71</v>
      </c>
      <c r="AY1825" s="147" t="s">
        <v>133</v>
      </c>
    </row>
    <row r="1826" spans="2:51" s="13" customFormat="1" ht="11.25" x14ac:dyDescent="0.2">
      <c r="B1826" s="152"/>
      <c r="D1826" s="146" t="s">
        <v>144</v>
      </c>
      <c r="E1826" s="153" t="s">
        <v>18</v>
      </c>
      <c r="F1826" s="154" t="s">
        <v>388</v>
      </c>
      <c r="H1826" s="155">
        <v>1.1000000000000001</v>
      </c>
      <c r="I1826" s="156"/>
      <c r="L1826" s="152"/>
      <c r="M1826" s="157"/>
      <c r="T1826" s="158"/>
      <c r="AT1826" s="153" t="s">
        <v>144</v>
      </c>
      <c r="AU1826" s="153" t="s">
        <v>81</v>
      </c>
      <c r="AV1826" s="13" t="s">
        <v>81</v>
      </c>
      <c r="AW1826" s="13" t="s">
        <v>32</v>
      </c>
      <c r="AX1826" s="13" t="s">
        <v>71</v>
      </c>
      <c r="AY1826" s="153" t="s">
        <v>133</v>
      </c>
    </row>
    <row r="1827" spans="2:51" s="12" customFormat="1" ht="11.25" x14ac:dyDescent="0.2">
      <c r="B1827" s="145"/>
      <c r="D1827" s="146" t="s">
        <v>144</v>
      </c>
      <c r="E1827" s="147" t="s">
        <v>18</v>
      </c>
      <c r="F1827" s="148" t="s">
        <v>1281</v>
      </c>
      <c r="H1827" s="147" t="s">
        <v>18</v>
      </c>
      <c r="I1827" s="149"/>
      <c r="L1827" s="145"/>
      <c r="M1827" s="150"/>
      <c r="T1827" s="151"/>
      <c r="AT1827" s="147" t="s">
        <v>144</v>
      </c>
      <c r="AU1827" s="147" t="s">
        <v>81</v>
      </c>
      <c r="AV1827" s="12" t="s">
        <v>79</v>
      </c>
      <c r="AW1827" s="12" t="s">
        <v>32</v>
      </c>
      <c r="AX1827" s="12" t="s">
        <v>71</v>
      </c>
      <c r="AY1827" s="147" t="s">
        <v>133</v>
      </c>
    </row>
    <row r="1828" spans="2:51" s="13" customFormat="1" ht="11.25" x14ac:dyDescent="0.2">
      <c r="B1828" s="152"/>
      <c r="D1828" s="146" t="s">
        <v>144</v>
      </c>
      <c r="E1828" s="153" t="s">
        <v>18</v>
      </c>
      <c r="F1828" s="154" t="s">
        <v>362</v>
      </c>
      <c r="H1828" s="155">
        <v>0.6</v>
      </c>
      <c r="I1828" s="156"/>
      <c r="L1828" s="152"/>
      <c r="M1828" s="157"/>
      <c r="T1828" s="158"/>
      <c r="AT1828" s="153" t="s">
        <v>144</v>
      </c>
      <c r="AU1828" s="153" t="s">
        <v>81</v>
      </c>
      <c r="AV1828" s="13" t="s">
        <v>81</v>
      </c>
      <c r="AW1828" s="13" t="s">
        <v>32</v>
      </c>
      <c r="AX1828" s="13" t="s">
        <v>71</v>
      </c>
      <c r="AY1828" s="153" t="s">
        <v>133</v>
      </c>
    </row>
    <row r="1829" spans="2:51" s="12" customFormat="1" ht="11.25" x14ac:dyDescent="0.2">
      <c r="B1829" s="145"/>
      <c r="D1829" s="146" t="s">
        <v>144</v>
      </c>
      <c r="E1829" s="147" t="s">
        <v>18</v>
      </c>
      <c r="F1829" s="148" t="s">
        <v>391</v>
      </c>
      <c r="H1829" s="147" t="s">
        <v>18</v>
      </c>
      <c r="I1829" s="149"/>
      <c r="L1829" s="145"/>
      <c r="M1829" s="150"/>
      <c r="T1829" s="151"/>
      <c r="AT1829" s="147" t="s">
        <v>144</v>
      </c>
      <c r="AU1829" s="147" t="s">
        <v>81</v>
      </c>
      <c r="AV1829" s="12" t="s">
        <v>79</v>
      </c>
      <c r="AW1829" s="12" t="s">
        <v>32</v>
      </c>
      <c r="AX1829" s="12" t="s">
        <v>71</v>
      </c>
      <c r="AY1829" s="147" t="s">
        <v>133</v>
      </c>
    </row>
    <row r="1830" spans="2:51" s="13" customFormat="1" ht="11.25" x14ac:dyDescent="0.2">
      <c r="B1830" s="152"/>
      <c r="D1830" s="146" t="s">
        <v>144</v>
      </c>
      <c r="E1830" s="153" t="s">
        <v>18</v>
      </c>
      <c r="F1830" s="154" t="s">
        <v>386</v>
      </c>
      <c r="H1830" s="155">
        <v>3.3</v>
      </c>
      <c r="I1830" s="156"/>
      <c r="L1830" s="152"/>
      <c r="M1830" s="157"/>
      <c r="T1830" s="158"/>
      <c r="AT1830" s="153" t="s">
        <v>144</v>
      </c>
      <c r="AU1830" s="153" t="s">
        <v>81</v>
      </c>
      <c r="AV1830" s="13" t="s">
        <v>81</v>
      </c>
      <c r="AW1830" s="13" t="s">
        <v>32</v>
      </c>
      <c r="AX1830" s="13" t="s">
        <v>71</v>
      </c>
      <c r="AY1830" s="153" t="s">
        <v>133</v>
      </c>
    </row>
    <row r="1831" spans="2:51" s="12" customFormat="1" ht="11.25" x14ac:dyDescent="0.2">
      <c r="B1831" s="145"/>
      <c r="D1831" s="146" t="s">
        <v>144</v>
      </c>
      <c r="E1831" s="147" t="s">
        <v>18</v>
      </c>
      <c r="F1831" s="148" t="s">
        <v>439</v>
      </c>
      <c r="H1831" s="147" t="s">
        <v>18</v>
      </c>
      <c r="I1831" s="149"/>
      <c r="L1831" s="145"/>
      <c r="M1831" s="150"/>
      <c r="T1831" s="151"/>
      <c r="AT1831" s="147" t="s">
        <v>144</v>
      </c>
      <c r="AU1831" s="147" t="s">
        <v>81</v>
      </c>
      <c r="AV1831" s="12" t="s">
        <v>79</v>
      </c>
      <c r="AW1831" s="12" t="s">
        <v>32</v>
      </c>
      <c r="AX1831" s="12" t="s">
        <v>71</v>
      </c>
      <c r="AY1831" s="147" t="s">
        <v>133</v>
      </c>
    </row>
    <row r="1832" spans="2:51" s="13" customFormat="1" ht="11.25" x14ac:dyDescent="0.2">
      <c r="B1832" s="152"/>
      <c r="D1832" s="146" t="s">
        <v>144</v>
      </c>
      <c r="E1832" s="153" t="s">
        <v>18</v>
      </c>
      <c r="F1832" s="154" t="s">
        <v>1448</v>
      </c>
      <c r="H1832" s="155">
        <v>16.899999999999999</v>
      </c>
      <c r="I1832" s="156"/>
      <c r="L1832" s="152"/>
      <c r="M1832" s="157"/>
      <c r="T1832" s="158"/>
      <c r="AT1832" s="153" t="s">
        <v>144</v>
      </c>
      <c r="AU1832" s="153" t="s">
        <v>81</v>
      </c>
      <c r="AV1832" s="13" t="s">
        <v>81</v>
      </c>
      <c r="AW1832" s="13" t="s">
        <v>32</v>
      </c>
      <c r="AX1832" s="13" t="s">
        <v>71</v>
      </c>
      <c r="AY1832" s="153" t="s">
        <v>133</v>
      </c>
    </row>
    <row r="1833" spans="2:51" s="12" customFormat="1" ht="11.25" x14ac:dyDescent="0.2">
      <c r="B1833" s="145"/>
      <c r="D1833" s="146" t="s">
        <v>144</v>
      </c>
      <c r="E1833" s="147" t="s">
        <v>18</v>
      </c>
      <c r="F1833" s="148" t="s">
        <v>428</v>
      </c>
      <c r="H1833" s="147" t="s">
        <v>18</v>
      </c>
      <c r="I1833" s="149"/>
      <c r="L1833" s="145"/>
      <c r="M1833" s="150"/>
      <c r="T1833" s="151"/>
      <c r="AT1833" s="147" t="s">
        <v>144</v>
      </c>
      <c r="AU1833" s="147" t="s">
        <v>81</v>
      </c>
      <c r="AV1833" s="12" t="s">
        <v>79</v>
      </c>
      <c r="AW1833" s="12" t="s">
        <v>32</v>
      </c>
      <c r="AX1833" s="12" t="s">
        <v>71</v>
      </c>
      <c r="AY1833" s="147" t="s">
        <v>133</v>
      </c>
    </row>
    <row r="1834" spans="2:51" s="13" customFormat="1" ht="11.25" x14ac:dyDescent="0.2">
      <c r="B1834" s="152"/>
      <c r="D1834" s="146" t="s">
        <v>144</v>
      </c>
      <c r="E1834" s="153" t="s">
        <v>18</v>
      </c>
      <c r="F1834" s="154" t="s">
        <v>1449</v>
      </c>
      <c r="H1834" s="155">
        <v>15.7</v>
      </c>
      <c r="I1834" s="156"/>
      <c r="L1834" s="152"/>
      <c r="M1834" s="157"/>
      <c r="T1834" s="158"/>
      <c r="AT1834" s="153" t="s">
        <v>144</v>
      </c>
      <c r="AU1834" s="153" t="s">
        <v>81</v>
      </c>
      <c r="AV1834" s="13" t="s">
        <v>81</v>
      </c>
      <c r="AW1834" s="13" t="s">
        <v>32</v>
      </c>
      <c r="AX1834" s="13" t="s">
        <v>71</v>
      </c>
      <c r="AY1834" s="153" t="s">
        <v>133</v>
      </c>
    </row>
    <row r="1835" spans="2:51" s="12" customFormat="1" ht="11.25" x14ac:dyDescent="0.2">
      <c r="B1835" s="145"/>
      <c r="D1835" s="146" t="s">
        <v>144</v>
      </c>
      <c r="E1835" s="147" t="s">
        <v>18</v>
      </c>
      <c r="F1835" s="148" t="s">
        <v>255</v>
      </c>
      <c r="H1835" s="147" t="s">
        <v>18</v>
      </c>
      <c r="I1835" s="149"/>
      <c r="L1835" s="145"/>
      <c r="M1835" s="150"/>
      <c r="T1835" s="151"/>
      <c r="AT1835" s="147" t="s">
        <v>144</v>
      </c>
      <c r="AU1835" s="147" t="s">
        <v>81</v>
      </c>
      <c r="AV1835" s="12" t="s">
        <v>79</v>
      </c>
      <c r="AW1835" s="12" t="s">
        <v>32</v>
      </c>
      <c r="AX1835" s="12" t="s">
        <v>71</v>
      </c>
      <c r="AY1835" s="147" t="s">
        <v>133</v>
      </c>
    </row>
    <row r="1836" spans="2:51" s="13" customFormat="1" ht="11.25" x14ac:dyDescent="0.2">
      <c r="B1836" s="152"/>
      <c r="D1836" s="146" t="s">
        <v>144</v>
      </c>
      <c r="E1836" s="153" t="s">
        <v>18</v>
      </c>
      <c r="F1836" s="154" t="s">
        <v>1450</v>
      </c>
      <c r="H1836" s="155">
        <v>74.7</v>
      </c>
      <c r="I1836" s="156"/>
      <c r="L1836" s="152"/>
      <c r="M1836" s="157"/>
      <c r="T1836" s="158"/>
      <c r="AT1836" s="153" t="s">
        <v>144</v>
      </c>
      <c r="AU1836" s="153" t="s">
        <v>81</v>
      </c>
      <c r="AV1836" s="13" t="s">
        <v>81</v>
      </c>
      <c r="AW1836" s="13" t="s">
        <v>32</v>
      </c>
      <c r="AX1836" s="13" t="s">
        <v>71</v>
      </c>
      <c r="AY1836" s="153" t="s">
        <v>133</v>
      </c>
    </row>
    <row r="1837" spans="2:51" s="12" customFormat="1" ht="11.25" x14ac:dyDescent="0.2">
      <c r="B1837" s="145"/>
      <c r="D1837" s="146" t="s">
        <v>144</v>
      </c>
      <c r="E1837" s="147" t="s">
        <v>18</v>
      </c>
      <c r="F1837" s="148" t="s">
        <v>560</v>
      </c>
      <c r="H1837" s="147" t="s">
        <v>18</v>
      </c>
      <c r="I1837" s="149"/>
      <c r="L1837" s="145"/>
      <c r="M1837" s="150"/>
      <c r="T1837" s="151"/>
      <c r="AT1837" s="147" t="s">
        <v>144</v>
      </c>
      <c r="AU1837" s="147" t="s">
        <v>81</v>
      </c>
      <c r="AV1837" s="12" t="s">
        <v>79</v>
      </c>
      <c r="AW1837" s="12" t="s">
        <v>32</v>
      </c>
      <c r="AX1837" s="12" t="s">
        <v>71</v>
      </c>
      <c r="AY1837" s="147" t="s">
        <v>133</v>
      </c>
    </row>
    <row r="1838" spans="2:51" s="13" customFormat="1" ht="11.25" x14ac:dyDescent="0.2">
      <c r="B1838" s="152"/>
      <c r="D1838" s="146" t="s">
        <v>144</v>
      </c>
      <c r="E1838" s="153" t="s">
        <v>18</v>
      </c>
      <c r="F1838" s="154" t="s">
        <v>377</v>
      </c>
      <c r="H1838" s="155">
        <v>2.1</v>
      </c>
      <c r="I1838" s="156"/>
      <c r="L1838" s="152"/>
      <c r="M1838" s="157"/>
      <c r="T1838" s="158"/>
      <c r="AT1838" s="153" t="s">
        <v>144</v>
      </c>
      <c r="AU1838" s="153" t="s">
        <v>81</v>
      </c>
      <c r="AV1838" s="13" t="s">
        <v>81</v>
      </c>
      <c r="AW1838" s="13" t="s">
        <v>32</v>
      </c>
      <c r="AX1838" s="13" t="s">
        <v>71</v>
      </c>
      <c r="AY1838" s="153" t="s">
        <v>133</v>
      </c>
    </row>
    <row r="1839" spans="2:51" s="12" customFormat="1" ht="11.25" x14ac:dyDescent="0.2">
      <c r="B1839" s="145"/>
      <c r="D1839" s="146" t="s">
        <v>144</v>
      </c>
      <c r="E1839" s="147" t="s">
        <v>18</v>
      </c>
      <c r="F1839" s="148" t="s">
        <v>251</v>
      </c>
      <c r="H1839" s="147" t="s">
        <v>18</v>
      </c>
      <c r="I1839" s="149"/>
      <c r="L1839" s="145"/>
      <c r="M1839" s="150"/>
      <c r="T1839" s="151"/>
      <c r="AT1839" s="147" t="s">
        <v>144</v>
      </c>
      <c r="AU1839" s="147" t="s">
        <v>81</v>
      </c>
      <c r="AV1839" s="12" t="s">
        <v>79</v>
      </c>
      <c r="AW1839" s="12" t="s">
        <v>32</v>
      </c>
      <c r="AX1839" s="12" t="s">
        <v>71</v>
      </c>
      <c r="AY1839" s="147" t="s">
        <v>133</v>
      </c>
    </row>
    <row r="1840" spans="2:51" s="13" customFormat="1" ht="11.25" x14ac:dyDescent="0.2">
      <c r="B1840" s="152"/>
      <c r="D1840" s="146" t="s">
        <v>144</v>
      </c>
      <c r="E1840" s="153" t="s">
        <v>18</v>
      </c>
      <c r="F1840" s="154" t="s">
        <v>1451</v>
      </c>
      <c r="H1840" s="155">
        <v>7.4</v>
      </c>
      <c r="I1840" s="156"/>
      <c r="L1840" s="152"/>
      <c r="M1840" s="157"/>
      <c r="T1840" s="158"/>
      <c r="AT1840" s="153" t="s">
        <v>144</v>
      </c>
      <c r="AU1840" s="153" t="s">
        <v>81</v>
      </c>
      <c r="AV1840" s="13" t="s">
        <v>81</v>
      </c>
      <c r="AW1840" s="13" t="s">
        <v>32</v>
      </c>
      <c r="AX1840" s="13" t="s">
        <v>71</v>
      </c>
      <c r="AY1840" s="153" t="s">
        <v>133</v>
      </c>
    </row>
    <row r="1841" spans="2:51" s="12" customFormat="1" ht="11.25" x14ac:dyDescent="0.2">
      <c r="B1841" s="145"/>
      <c r="D1841" s="146" t="s">
        <v>144</v>
      </c>
      <c r="E1841" s="147" t="s">
        <v>18</v>
      </c>
      <c r="F1841" s="148" t="s">
        <v>479</v>
      </c>
      <c r="H1841" s="147" t="s">
        <v>18</v>
      </c>
      <c r="I1841" s="149"/>
      <c r="L1841" s="145"/>
      <c r="M1841" s="150"/>
      <c r="T1841" s="151"/>
      <c r="AT1841" s="147" t="s">
        <v>144</v>
      </c>
      <c r="AU1841" s="147" t="s">
        <v>81</v>
      </c>
      <c r="AV1841" s="12" t="s">
        <v>79</v>
      </c>
      <c r="AW1841" s="12" t="s">
        <v>32</v>
      </c>
      <c r="AX1841" s="12" t="s">
        <v>71</v>
      </c>
      <c r="AY1841" s="147" t="s">
        <v>133</v>
      </c>
    </row>
    <row r="1842" spans="2:51" s="13" customFormat="1" ht="11.25" x14ac:dyDescent="0.2">
      <c r="B1842" s="152"/>
      <c r="D1842" s="146" t="s">
        <v>144</v>
      </c>
      <c r="E1842" s="153" t="s">
        <v>18</v>
      </c>
      <c r="F1842" s="154" t="s">
        <v>381</v>
      </c>
      <c r="H1842" s="155">
        <v>2.8</v>
      </c>
      <c r="I1842" s="156"/>
      <c r="L1842" s="152"/>
      <c r="M1842" s="157"/>
      <c r="T1842" s="158"/>
      <c r="AT1842" s="153" t="s">
        <v>144</v>
      </c>
      <c r="AU1842" s="153" t="s">
        <v>81</v>
      </c>
      <c r="AV1842" s="13" t="s">
        <v>81</v>
      </c>
      <c r="AW1842" s="13" t="s">
        <v>32</v>
      </c>
      <c r="AX1842" s="13" t="s">
        <v>71</v>
      </c>
      <c r="AY1842" s="153" t="s">
        <v>133</v>
      </c>
    </row>
    <row r="1843" spans="2:51" s="12" customFormat="1" ht="11.25" x14ac:dyDescent="0.2">
      <c r="B1843" s="145"/>
      <c r="D1843" s="146" t="s">
        <v>144</v>
      </c>
      <c r="E1843" s="147" t="s">
        <v>18</v>
      </c>
      <c r="F1843" s="148" t="s">
        <v>478</v>
      </c>
      <c r="H1843" s="147" t="s">
        <v>18</v>
      </c>
      <c r="I1843" s="149"/>
      <c r="L1843" s="145"/>
      <c r="M1843" s="150"/>
      <c r="T1843" s="151"/>
      <c r="AT1843" s="147" t="s">
        <v>144</v>
      </c>
      <c r="AU1843" s="147" t="s">
        <v>81</v>
      </c>
      <c r="AV1843" s="12" t="s">
        <v>79</v>
      </c>
      <c r="AW1843" s="12" t="s">
        <v>32</v>
      </c>
      <c r="AX1843" s="12" t="s">
        <v>71</v>
      </c>
      <c r="AY1843" s="147" t="s">
        <v>133</v>
      </c>
    </row>
    <row r="1844" spans="2:51" s="13" customFormat="1" ht="11.25" x14ac:dyDescent="0.2">
      <c r="B1844" s="152"/>
      <c r="D1844" s="146" t="s">
        <v>144</v>
      </c>
      <c r="E1844" s="153" t="s">
        <v>18</v>
      </c>
      <c r="F1844" s="154" t="s">
        <v>1452</v>
      </c>
      <c r="H1844" s="155">
        <v>8.6999999999999993</v>
      </c>
      <c r="I1844" s="156"/>
      <c r="L1844" s="152"/>
      <c r="M1844" s="157"/>
      <c r="T1844" s="158"/>
      <c r="AT1844" s="153" t="s">
        <v>144</v>
      </c>
      <c r="AU1844" s="153" t="s">
        <v>81</v>
      </c>
      <c r="AV1844" s="13" t="s">
        <v>81</v>
      </c>
      <c r="AW1844" s="13" t="s">
        <v>32</v>
      </c>
      <c r="AX1844" s="13" t="s">
        <v>71</v>
      </c>
      <c r="AY1844" s="153" t="s">
        <v>133</v>
      </c>
    </row>
    <row r="1845" spans="2:51" s="12" customFormat="1" ht="11.25" x14ac:dyDescent="0.2">
      <c r="B1845" s="145"/>
      <c r="D1845" s="146" t="s">
        <v>144</v>
      </c>
      <c r="E1845" s="147" t="s">
        <v>18</v>
      </c>
      <c r="F1845" s="148" t="s">
        <v>538</v>
      </c>
      <c r="H1845" s="147" t="s">
        <v>18</v>
      </c>
      <c r="I1845" s="149"/>
      <c r="L1845" s="145"/>
      <c r="M1845" s="150"/>
      <c r="T1845" s="151"/>
      <c r="AT1845" s="147" t="s">
        <v>144</v>
      </c>
      <c r="AU1845" s="147" t="s">
        <v>81</v>
      </c>
      <c r="AV1845" s="12" t="s">
        <v>79</v>
      </c>
      <c r="AW1845" s="12" t="s">
        <v>32</v>
      </c>
      <c r="AX1845" s="12" t="s">
        <v>71</v>
      </c>
      <c r="AY1845" s="147" t="s">
        <v>133</v>
      </c>
    </row>
    <row r="1846" spans="2:51" s="13" customFormat="1" ht="11.25" x14ac:dyDescent="0.2">
      <c r="B1846" s="152"/>
      <c r="D1846" s="146" t="s">
        <v>144</v>
      </c>
      <c r="E1846" s="153" t="s">
        <v>18</v>
      </c>
      <c r="F1846" s="154" t="s">
        <v>1453</v>
      </c>
      <c r="H1846" s="155">
        <v>1.4</v>
      </c>
      <c r="I1846" s="156"/>
      <c r="L1846" s="152"/>
      <c r="M1846" s="157"/>
      <c r="T1846" s="158"/>
      <c r="AT1846" s="153" t="s">
        <v>144</v>
      </c>
      <c r="AU1846" s="153" t="s">
        <v>81</v>
      </c>
      <c r="AV1846" s="13" t="s">
        <v>81</v>
      </c>
      <c r="AW1846" s="13" t="s">
        <v>32</v>
      </c>
      <c r="AX1846" s="13" t="s">
        <v>71</v>
      </c>
      <c r="AY1846" s="153" t="s">
        <v>133</v>
      </c>
    </row>
    <row r="1847" spans="2:51" s="12" customFormat="1" ht="11.25" x14ac:dyDescent="0.2">
      <c r="B1847" s="145"/>
      <c r="D1847" s="146" t="s">
        <v>144</v>
      </c>
      <c r="E1847" s="147" t="s">
        <v>18</v>
      </c>
      <c r="F1847" s="148" t="s">
        <v>477</v>
      </c>
      <c r="H1847" s="147" t="s">
        <v>18</v>
      </c>
      <c r="I1847" s="149"/>
      <c r="L1847" s="145"/>
      <c r="M1847" s="150"/>
      <c r="T1847" s="151"/>
      <c r="AT1847" s="147" t="s">
        <v>144</v>
      </c>
      <c r="AU1847" s="147" t="s">
        <v>81</v>
      </c>
      <c r="AV1847" s="12" t="s">
        <v>79</v>
      </c>
      <c r="AW1847" s="12" t="s">
        <v>32</v>
      </c>
      <c r="AX1847" s="12" t="s">
        <v>71</v>
      </c>
      <c r="AY1847" s="147" t="s">
        <v>133</v>
      </c>
    </row>
    <row r="1848" spans="2:51" s="13" customFormat="1" ht="11.25" x14ac:dyDescent="0.2">
      <c r="B1848" s="152"/>
      <c r="D1848" s="146" t="s">
        <v>144</v>
      </c>
      <c r="E1848" s="153" t="s">
        <v>18</v>
      </c>
      <c r="F1848" s="154" t="s">
        <v>377</v>
      </c>
      <c r="H1848" s="155">
        <v>2.1</v>
      </c>
      <c r="I1848" s="156"/>
      <c r="L1848" s="152"/>
      <c r="M1848" s="157"/>
      <c r="T1848" s="158"/>
      <c r="AT1848" s="153" t="s">
        <v>144</v>
      </c>
      <c r="AU1848" s="153" t="s">
        <v>81</v>
      </c>
      <c r="AV1848" s="13" t="s">
        <v>81</v>
      </c>
      <c r="AW1848" s="13" t="s">
        <v>32</v>
      </c>
      <c r="AX1848" s="13" t="s">
        <v>71</v>
      </c>
      <c r="AY1848" s="153" t="s">
        <v>133</v>
      </c>
    </row>
    <row r="1849" spans="2:51" s="12" customFormat="1" ht="11.25" x14ac:dyDescent="0.2">
      <c r="B1849" s="145"/>
      <c r="D1849" s="146" t="s">
        <v>144</v>
      </c>
      <c r="E1849" s="147" t="s">
        <v>18</v>
      </c>
      <c r="F1849" s="148" t="s">
        <v>252</v>
      </c>
      <c r="H1849" s="147" t="s">
        <v>18</v>
      </c>
      <c r="I1849" s="149"/>
      <c r="L1849" s="145"/>
      <c r="M1849" s="150"/>
      <c r="T1849" s="151"/>
      <c r="AT1849" s="147" t="s">
        <v>144</v>
      </c>
      <c r="AU1849" s="147" t="s">
        <v>81</v>
      </c>
      <c r="AV1849" s="12" t="s">
        <v>79</v>
      </c>
      <c r="AW1849" s="12" t="s">
        <v>32</v>
      </c>
      <c r="AX1849" s="12" t="s">
        <v>71</v>
      </c>
      <c r="AY1849" s="147" t="s">
        <v>133</v>
      </c>
    </row>
    <row r="1850" spans="2:51" s="13" customFormat="1" ht="11.25" x14ac:dyDescent="0.2">
      <c r="B1850" s="152"/>
      <c r="D1850" s="146" t="s">
        <v>144</v>
      </c>
      <c r="E1850" s="153" t="s">
        <v>18</v>
      </c>
      <c r="F1850" s="154" t="s">
        <v>1454</v>
      </c>
      <c r="H1850" s="155">
        <v>45.6</v>
      </c>
      <c r="I1850" s="156"/>
      <c r="L1850" s="152"/>
      <c r="M1850" s="157"/>
      <c r="T1850" s="158"/>
      <c r="AT1850" s="153" t="s">
        <v>144</v>
      </c>
      <c r="AU1850" s="153" t="s">
        <v>81</v>
      </c>
      <c r="AV1850" s="13" t="s">
        <v>81</v>
      </c>
      <c r="AW1850" s="13" t="s">
        <v>32</v>
      </c>
      <c r="AX1850" s="13" t="s">
        <v>71</v>
      </c>
      <c r="AY1850" s="153" t="s">
        <v>133</v>
      </c>
    </row>
    <row r="1851" spans="2:51" s="12" customFormat="1" ht="11.25" x14ac:dyDescent="0.2">
      <c r="B1851" s="145"/>
      <c r="D1851" s="146" t="s">
        <v>144</v>
      </c>
      <c r="E1851" s="147" t="s">
        <v>18</v>
      </c>
      <c r="F1851" s="148" t="s">
        <v>1282</v>
      </c>
      <c r="H1851" s="147" t="s">
        <v>18</v>
      </c>
      <c r="I1851" s="149"/>
      <c r="L1851" s="145"/>
      <c r="M1851" s="150"/>
      <c r="T1851" s="151"/>
      <c r="AT1851" s="147" t="s">
        <v>144</v>
      </c>
      <c r="AU1851" s="147" t="s">
        <v>81</v>
      </c>
      <c r="AV1851" s="12" t="s">
        <v>79</v>
      </c>
      <c r="AW1851" s="12" t="s">
        <v>32</v>
      </c>
      <c r="AX1851" s="12" t="s">
        <v>71</v>
      </c>
      <c r="AY1851" s="147" t="s">
        <v>133</v>
      </c>
    </row>
    <row r="1852" spans="2:51" s="13" customFormat="1" ht="11.25" x14ac:dyDescent="0.2">
      <c r="B1852" s="152"/>
      <c r="D1852" s="146" t="s">
        <v>144</v>
      </c>
      <c r="E1852" s="153" t="s">
        <v>18</v>
      </c>
      <c r="F1852" s="154" t="s">
        <v>1171</v>
      </c>
      <c r="H1852" s="155">
        <v>1.3</v>
      </c>
      <c r="I1852" s="156"/>
      <c r="L1852" s="152"/>
      <c r="M1852" s="157"/>
      <c r="T1852" s="158"/>
      <c r="AT1852" s="153" t="s">
        <v>144</v>
      </c>
      <c r="AU1852" s="153" t="s">
        <v>81</v>
      </c>
      <c r="AV1852" s="13" t="s">
        <v>81</v>
      </c>
      <c r="AW1852" s="13" t="s">
        <v>32</v>
      </c>
      <c r="AX1852" s="13" t="s">
        <v>71</v>
      </c>
      <c r="AY1852" s="153" t="s">
        <v>133</v>
      </c>
    </row>
    <row r="1853" spans="2:51" s="12" customFormat="1" ht="11.25" x14ac:dyDescent="0.2">
      <c r="B1853" s="145"/>
      <c r="D1853" s="146" t="s">
        <v>144</v>
      </c>
      <c r="E1853" s="147" t="s">
        <v>18</v>
      </c>
      <c r="F1853" s="148" t="s">
        <v>476</v>
      </c>
      <c r="H1853" s="147" t="s">
        <v>18</v>
      </c>
      <c r="I1853" s="149"/>
      <c r="L1853" s="145"/>
      <c r="M1853" s="150"/>
      <c r="T1853" s="151"/>
      <c r="AT1853" s="147" t="s">
        <v>144</v>
      </c>
      <c r="AU1853" s="147" t="s">
        <v>81</v>
      </c>
      <c r="AV1853" s="12" t="s">
        <v>79</v>
      </c>
      <c r="AW1853" s="12" t="s">
        <v>32</v>
      </c>
      <c r="AX1853" s="12" t="s">
        <v>71</v>
      </c>
      <c r="AY1853" s="147" t="s">
        <v>133</v>
      </c>
    </row>
    <row r="1854" spans="2:51" s="13" customFormat="1" ht="11.25" x14ac:dyDescent="0.2">
      <c r="B1854" s="152"/>
      <c r="D1854" s="146" t="s">
        <v>144</v>
      </c>
      <c r="E1854" s="153" t="s">
        <v>18</v>
      </c>
      <c r="F1854" s="154" t="s">
        <v>377</v>
      </c>
      <c r="H1854" s="155">
        <v>2.1</v>
      </c>
      <c r="I1854" s="156"/>
      <c r="L1854" s="152"/>
      <c r="M1854" s="157"/>
      <c r="T1854" s="158"/>
      <c r="AT1854" s="153" t="s">
        <v>144</v>
      </c>
      <c r="AU1854" s="153" t="s">
        <v>81</v>
      </c>
      <c r="AV1854" s="13" t="s">
        <v>81</v>
      </c>
      <c r="AW1854" s="13" t="s">
        <v>32</v>
      </c>
      <c r="AX1854" s="13" t="s">
        <v>71</v>
      </c>
      <c r="AY1854" s="153" t="s">
        <v>133</v>
      </c>
    </row>
    <row r="1855" spans="2:51" s="12" customFormat="1" ht="11.25" x14ac:dyDescent="0.2">
      <c r="B1855" s="145"/>
      <c r="D1855" s="146" t="s">
        <v>144</v>
      </c>
      <c r="E1855" s="147" t="s">
        <v>18</v>
      </c>
      <c r="F1855" s="148" t="s">
        <v>474</v>
      </c>
      <c r="H1855" s="147" t="s">
        <v>18</v>
      </c>
      <c r="I1855" s="149"/>
      <c r="L1855" s="145"/>
      <c r="M1855" s="150"/>
      <c r="T1855" s="151"/>
      <c r="AT1855" s="147" t="s">
        <v>144</v>
      </c>
      <c r="AU1855" s="147" t="s">
        <v>81</v>
      </c>
      <c r="AV1855" s="12" t="s">
        <v>79</v>
      </c>
      <c r="AW1855" s="12" t="s">
        <v>32</v>
      </c>
      <c r="AX1855" s="12" t="s">
        <v>71</v>
      </c>
      <c r="AY1855" s="147" t="s">
        <v>133</v>
      </c>
    </row>
    <row r="1856" spans="2:51" s="13" customFormat="1" ht="11.25" x14ac:dyDescent="0.2">
      <c r="B1856" s="152"/>
      <c r="D1856" s="146" t="s">
        <v>144</v>
      </c>
      <c r="E1856" s="153" t="s">
        <v>18</v>
      </c>
      <c r="F1856" s="154" t="s">
        <v>1452</v>
      </c>
      <c r="H1856" s="155">
        <v>8.6999999999999993</v>
      </c>
      <c r="I1856" s="156"/>
      <c r="L1856" s="152"/>
      <c r="M1856" s="157"/>
      <c r="T1856" s="158"/>
      <c r="AT1856" s="153" t="s">
        <v>144</v>
      </c>
      <c r="AU1856" s="153" t="s">
        <v>81</v>
      </c>
      <c r="AV1856" s="13" t="s">
        <v>81</v>
      </c>
      <c r="AW1856" s="13" t="s">
        <v>32</v>
      </c>
      <c r="AX1856" s="13" t="s">
        <v>71</v>
      </c>
      <c r="AY1856" s="153" t="s">
        <v>133</v>
      </c>
    </row>
    <row r="1857" spans="2:51" s="12" customFormat="1" ht="11.25" x14ac:dyDescent="0.2">
      <c r="B1857" s="145"/>
      <c r="D1857" s="146" t="s">
        <v>144</v>
      </c>
      <c r="E1857" s="147" t="s">
        <v>18</v>
      </c>
      <c r="F1857" s="148" t="s">
        <v>249</v>
      </c>
      <c r="H1857" s="147" t="s">
        <v>18</v>
      </c>
      <c r="I1857" s="149"/>
      <c r="L1857" s="145"/>
      <c r="M1857" s="150"/>
      <c r="T1857" s="151"/>
      <c r="AT1857" s="147" t="s">
        <v>144</v>
      </c>
      <c r="AU1857" s="147" t="s">
        <v>81</v>
      </c>
      <c r="AV1857" s="12" t="s">
        <v>79</v>
      </c>
      <c r="AW1857" s="12" t="s">
        <v>32</v>
      </c>
      <c r="AX1857" s="12" t="s">
        <v>71</v>
      </c>
      <c r="AY1857" s="147" t="s">
        <v>133</v>
      </c>
    </row>
    <row r="1858" spans="2:51" s="13" customFormat="1" ht="11.25" x14ac:dyDescent="0.2">
      <c r="B1858" s="152"/>
      <c r="D1858" s="146" t="s">
        <v>144</v>
      </c>
      <c r="E1858" s="153" t="s">
        <v>18</v>
      </c>
      <c r="F1858" s="154" t="s">
        <v>1455</v>
      </c>
      <c r="H1858" s="155">
        <v>7.5</v>
      </c>
      <c r="I1858" s="156"/>
      <c r="L1858" s="152"/>
      <c r="M1858" s="157"/>
      <c r="T1858" s="158"/>
      <c r="AT1858" s="153" t="s">
        <v>144</v>
      </c>
      <c r="AU1858" s="153" t="s">
        <v>81</v>
      </c>
      <c r="AV1858" s="13" t="s">
        <v>81</v>
      </c>
      <c r="AW1858" s="13" t="s">
        <v>32</v>
      </c>
      <c r="AX1858" s="13" t="s">
        <v>71</v>
      </c>
      <c r="AY1858" s="153" t="s">
        <v>133</v>
      </c>
    </row>
    <row r="1859" spans="2:51" s="12" customFormat="1" ht="11.25" x14ac:dyDescent="0.2">
      <c r="B1859" s="145"/>
      <c r="D1859" s="146" t="s">
        <v>144</v>
      </c>
      <c r="E1859" s="147" t="s">
        <v>18</v>
      </c>
      <c r="F1859" s="148" t="s">
        <v>1283</v>
      </c>
      <c r="H1859" s="147" t="s">
        <v>18</v>
      </c>
      <c r="I1859" s="149"/>
      <c r="L1859" s="145"/>
      <c r="M1859" s="150"/>
      <c r="T1859" s="151"/>
      <c r="AT1859" s="147" t="s">
        <v>144</v>
      </c>
      <c r="AU1859" s="147" t="s">
        <v>81</v>
      </c>
      <c r="AV1859" s="12" t="s">
        <v>79</v>
      </c>
      <c r="AW1859" s="12" t="s">
        <v>32</v>
      </c>
      <c r="AX1859" s="12" t="s">
        <v>71</v>
      </c>
      <c r="AY1859" s="147" t="s">
        <v>133</v>
      </c>
    </row>
    <row r="1860" spans="2:51" s="13" customFormat="1" ht="11.25" x14ac:dyDescent="0.2">
      <c r="B1860" s="152"/>
      <c r="D1860" s="146" t="s">
        <v>144</v>
      </c>
      <c r="E1860" s="153" t="s">
        <v>18</v>
      </c>
      <c r="F1860" s="154" t="s">
        <v>377</v>
      </c>
      <c r="H1860" s="155">
        <v>2.1</v>
      </c>
      <c r="I1860" s="156"/>
      <c r="L1860" s="152"/>
      <c r="M1860" s="157"/>
      <c r="T1860" s="158"/>
      <c r="AT1860" s="153" t="s">
        <v>144</v>
      </c>
      <c r="AU1860" s="153" t="s">
        <v>81</v>
      </c>
      <c r="AV1860" s="13" t="s">
        <v>81</v>
      </c>
      <c r="AW1860" s="13" t="s">
        <v>32</v>
      </c>
      <c r="AX1860" s="13" t="s">
        <v>71</v>
      </c>
      <c r="AY1860" s="153" t="s">
        <v>133</v>
      </c>
    </row>
    <row r="1861" spans="2:51" s="12" customFormat="1" ht="11.25" x14ac:dyDescent="0.2">
      <c r="B1861" s="145"/>
      <c r="D1861" s="146" t="s">
        <v>144</v>
      </c>
      <c r="E1861" s="147" t="s">
        <v>18</v>
      </c>
      <c r="F1861" s="148" t="s">
        <v>471</v>
      </c>
      <c r="H1861" s="147" t="s">
        <v>18</v>
      </c>
      <c r="I1861" s="149"/>
      <c r="L1861" s="145"/>
      <c r="M1861" s="150"/>
      <c r="T1861" s="151"/>
      <c r="AT1861" s="147" t="s">
        <v>144</v>
      </c>
      <c r="AU1861" s="147" t="s">
        <v>81</v>
      </c>
      <c r="AV1861" s="12" t="s">
        <v>79</v>
      </c>
      <c r="AW1861" s="12" t="s">
        <v>32</v>
      </c>
      <c r="AX1861" s="12" t="s">
        <v>71</v>
      </c>
      <c r="AY1861" s="147" t="s">
        <v>133</v>
      </c>
    </row>
    <row r="1862" spans="2:51" s="13" customFormat="1" ht="11.25" x14ac:dyDescent="0.2">
      <c r="B1862" s="152"/>
      <c r="D1862" s="146" t="s">
        <v>144</v>
      </c>
      <c r="E1862" s="153" t="s">
        <v>18</v>
      </c>
      <c r="F1862" s="154" t="s">
        <v>1443</v>
      </c>
      <c r="H1862" s="155">
        <v>2.9</v>
      </c>
      <c r="I1862" s="156"/>
      <c r="L1862" s="152"/>
      <c r="M1862" s="157"/>
      <c r="T1862" s="158"/>
      <c r="AT1862" s="153" t="s">
        <v>144</v>
      </c>
      <c r="AU1862" s="153" t="s">
        <v>81</v>
      </c>
      <c r="AV1862" s="13" t="s">
        <v>81</v>
      </c>
      <c r="AW1862" s="13" t="s">
        <v>32</v>
      </c>
      <c r="AX1862" s="13" t="s">
        <v>71</v>
      </c>
      <c r="AY1862" s="153" t="s">
        <v>133</v>
      </c>
    </row>
    <row r="1863" spans="2:51" s="12" customFormat="1" ht="11.25" x14ac:dyDescent="0.2">
      <c r="B1863" s="145"/>
      <c r="D1863" s="146" t="s">
        <v>144</v>
      </c>
      <c r="E1863" s="147" t="s">
        <v>18</v>
      </c>
      <c r="F1863" s="148" t="s">
        <v>426</v>
      </c>
      <c r="H1863" s="147" t="s">
        <v>18</v>
      </c>
      <c r="I1863" s="149"/>
      <c r="L1863" s="145"/>
      <c r="M1863" s="150"/>
      <c r="T1863" s="151"/>
      <c r="AT1863" s="147" t="s">
        <v>144</v>
      </c>
      <c r="AU1863" s="147" t="s">
        <v>81</v>
      </c>
      <c r="AV1863" s="12" t="s">
        <v>79</v>
      </c>
      <c r="AW1863" s="12" t="s">
        <v>32</v>
      </c>
      <c r="AX1863" s="12" t="s">
        <v>71</v>
      </c>
      <c r="AY1863" s="147" t="s">
        <v>133</v>
      </c>
    </row>
    <row r="1864" spans="2:51" s="13" customFormat="1" ht="11.25" x14ac:dyDescent="0.2">
      <c r="B1864" s="152"/>
      <c r="D1864" s="146" t="s">
        <v>144</v>
      </c>
      <c r="E1864" s="153" t="s">
        <v>18</v>
      </c>
      <c r="F1864" s="154" t="s">
        <v>1439</v>
      </c>
      <c r="H1864" s="155">
        <v>15.5</v>
      </c>
      <c r="I1864" s="156"/>
      <c r="L1864" s="152"/>
      <c r="M1864" s="157"/>
      <c r="T1864" s="158"/>
      <c r="AT1864" s="153" t="s">
        <v>144</v>
      </c>
      <c r="AU1864" s="153" t="s">
        <v>81</v>
      </c>
      <c r="AV1864" s="13" t="s">
        <v>81</v>
      </c>
      <c r="AW1864" s="13" t="s">
        <v>32</v>
      </c>
      <c r="AX1864" s="13" t="s">
        <v>71</v>
      </c>
      <c r="AY1864" s="153" t="s">
        <v>133</v>
      </c>
    </row>
    <row r="1865" spans="2:51" s="12" customFormat="1" ht="11.25" x14ac:dyDescent="0.2">
      <c r="B1865" s="145"/>
      <c r="D1865" s="146" t="s">
        <v>144</v>
      </c>
      <c r="E1865" s="147" t="s">
        <v>18</v>
      </c>
      <c r="F1865" s="148" t="s">
        <v>155</v>
      </c>
      <c r="H1865" s="147" t="s">
        <v>18</v>
      </c>
      <c r="I1865" s="149"/>
      <c r="L1865" s="145"/>
      <c r="M1865" s="150"/>
      <c r="T1865" s="151"/>
      <c r="AT1865" s="147" t="s">
        <v>144</v>
      </c>
      <c r="AU1865" s="147" t="s">
        <v>81</v>
      </c>
      <c r="AV1865" s="12" t="s">
        <v>79</v>
      </c>
      <c r="AW1865" s="12" t="s">
        <v>32</v>
      </c>
      <c r="AX1865" s="12" t="s">
        <v>71</v>
      </c>
      <c r="AY1865" s="147" t="s">
        <v>133</v>
      </c>
    </row>
    <row r="1866" spans="2:51" s="13" customFormat="1" ht="11.25" x14ac:dyDescent="0.2">
      <c r="B1866" s="152"/>
      <c r="D1866" s="146" t="s">
        <v>144</v>
      </c>
      <c r="E1866" s="153" t="s">
        <v>18</v>
      </c>
      <c r="F1866" s="154" t="s">
        <v>1456</v>
      </c>
      <c r="H1866" s="155">
        <v>28.4</v>
      </c>
      <c r="I1866" s="156"/>
      <c r="L1866" s="152"/>
      <c r="M1866" s="157"/>
      <c r="T1866" s="158"/>
      <c r="AT1866" s="153" t="s">
        <v>144</v>
      </c>
      <c r="AU1866" s="153" t="s">
        <v>81</v>
      </c>
      <c r="AV1866" s="13" t="s">
        <v>81</v>
      </c>
      <c r="AW1866" s="13" t="s">
        <v>32</v>
      </c>
      <c r="AX1866" s="13" t="s">
        <v>71</v>
      </c>
      <c r="AY1866" s="153" t="s">
        <v>133</v>
      </c>
    </row>
    <row r="1867" spans="2:51" s="12" customFormat="1" ht="11.25" x14ac:dyDescent="0.2">
      <c r="B1867" s="145"/>
      <c r="D1867" s="146" t="s">
        <v>144</v>
      </c>
      <c r="E1867" s="147" t="s">
        <v>18</v>
      </c>
      <c r="F1867" s="148" t="s">
        <v>1039</v>
      </c>
      <c r="H1867" s="147" t="s">
        <v>18</v>
      </c>
      <c r="I1867" s="149"/>
      <c r="L1867" s="145"/>
      <c r="M1867" s="150"/>
      <c r="T1867" s="151"/>
      <c r="AT1867" s="147" t="s">
        <v>144</v>
      </c>
      <c r="AU1867" s="147" t="s">
        <v>81</v>
      </c>
      <c r="AV1867" s="12" t="s">
        <v>79</v>
      </c>
      <c r="AW1867" s="12" t="s">
        <v>32</v>
      </c>
      <c r="AX1867" s="12" t="s">
        <v>71</v>
      </c>
      <c r="AY1867" s="147" t="s">
        <v>133</v>
      </c>
    </row>
    <row r="1868" spans="2:51" s="13" customFormat="1" ht="11.25" x14ac:dyDescent="0.2">
      <c r="B1868" s="152"/>
      <c r="D1868" s="146" t="s">
        <v>144</v>
      </c>
      <c r="E1868" s="153" t="s">
        <v>18</v>
      </c>
      <c r="F1868" s="154" t="s">
        <v>1457</v>
      </c>
      <c r="H1868" s="155">
        <v>11.3</v>
      </c>
      <c r="I1868" s="156"/>
      <c r="L1868" s="152"/>
      <c r="M1868" s="157"/>
      <c r="T1868" s="158"/>
      <c r="AT1868" s="153" t="s">
        <v>144</v>
      </c>
      <c r="AU1868" s="153" t="s">
        <v>81</v>
      </c>
      <c r="AV1868" s="13" t="s">
        <v>81</v>
      </c>
      <c r="AW1868" s="13" t="s">
        <v>32</v>
      </c>
      <c r="AX1868" s="13" t="s">
        <v>71</v>
      </c>
      <c r="AY1868" s="153" t="s">
        <v>133</v>
      </c>
    </row>
    <row r="1869" spans="2:51" s="12" customFormat="1" ht="11.25" x14ac:dyDescent="0.2">
      <c r="B1869" s="145"/>
      <c r="D1869" s="146" t="s">
        <v>144</v>
      </c>
      <c r="E1869" s="147" t="s">
        <v>18</v>
      </c>
      <c r="F1869" s="148" t="s">
        <v>540</v>
      </c>
      <c r="H1869" s="147" t="s">
        <v>18</v>
      </c>
      <c r="I1869" s="149"/>
      <c r="L1869" s="145"/>
      <c r="M1869" s="150"/>
      <c r="T1869" s="151"/>
      <c r="AT1869" s="147" t="s">
        <v>144</v>
      </c>
      <c r="AU1869" s="147" t="s">
        <v>81</v>
      </c>
      <c r="AV1869" s="12" t="s">
        <v>79</v>
      </c>
      <c r="AW1869" s="12" t="s">
        <v>32</v>
      </c>
      <c r="AX1869" s="12" t="s">
        <v>71</v>
      </c>
      <c r="AY1869" s="147" t="s">
        <v>133</v>
      </c>
    </row>
    <row r="1870" spans="2:51" s="13" customFormat="1" ht="11.25" x14ac:dyDescent="0.2">
      <c r="B1870" s="152"/>
      <c r="D1870" s="146" t="s">
        <v>144</v>
      </c>
      <c r="E1870" s="153" t="s">
        <v>18</v>
      </c>
      <c r="F1870" s="154" t="s">
        <v>1458</v>
      </c>
      <c r="H1870" s="155">
        <v>25.6</v>
      </c>
      <c r="I1870" s="156"/>
      <c r="L1870" s="152"/>
      <c r="M1870" s="157"/>
      <c r="T1870" s="158"/>
      <c r="AT1870" s="153" t="s">
        <v>144</v>
      </c>
      <c r="AU1870" s="153" t="s">
        <v>81</v>
      </c>
      <c r="AV1870" s="13" t="s">
        <v>81</v>
      </c>
      <c r="AW1870" s="13" t="s">
        <v>32</v>
      </c>
      <c r="AX1870" s="13" t="s">
        <v>71</v>
      </c>
      <c r="AY1870" s="153" t="s">
        <v>133</v>
      </c>
    </row>
    <row r="1871" spans="2:51" s="12" customFormat="1" ht="11.25" x14ac:dyDescent="0.2">
      <c r="B1871" s="145"/>
      <c r="D1871" s="146" t="s">
        <v>144</v>
      </c>
      <c r="E1871" s="147" t="s">
        <v>18</v>
      </c>
      <c r="F1871" s="148" t="s">
        <v>453</v>
      </c>
      <c r="H1871" s="147" t="s">
        <v>18</v>
      </c>
      <c r="I1871" s="149"/>
      <c r="L1871" s="145"/>
      <c r="M1871" s="150"/>
      <c r="T1871" s="151"/>
      <c r="AT1871" s="147" t="s">
        <v>144</v>
      </c>
      <c r="AU1871" s="147" t="s">
        <v>81</v>
      </c>
      <c r="AV1871" s="12" t="s">
        <v>79</v>
      </c>
      <c r="AW1871" s="12" t="s">
        <v>32</v>
      </c>
      <c r="AX1871" s="12" t="s">
        <v>71</v>
      </c>
      <c r="AY1871" s="147" t="s">
        <v>133</v>
      </c>
    </row>
    <row r="1872" spans="2:51" s="13" customFormat="1" ht="11.25" x14ac:dyDescent="0.2">
      <c r="B1872" s="152"/>
      <c r="D1872" s="146" t="s">
        <v>144</v>
      </c>
      <c r="E1872" s="153" t="s">
        <v>18</v>
      </c>
      <c r="F1872" s="154" t="s">
        <v>1448</v>
      </c>
      <c r="H1872" s="155">
        <v>16.899999999999999</v>
      </c>
      <c r="I1872" s="156"/>
      <c r="L1872" s="152"/>
      <c r="M1872" s="157"/>
      <c r="T1872" s="158"/>
      <c r="AT1872" s="153" t="s">
        <v>144</v>
      </c>
      <c r="AU1872" s="153" t="s">
        <v>81</v>
      </c>
      <c r="AV1872" s="13" t="s">
        <v>81</v>
      </c>
      <c r="AW1872" s="13" t="s">
        <v>32</v>
      </c>
      <c r="AX1872" s="13" t="s">
        <v>71</v>
      </c>
      <c r="AY1872" s="153" t="s">
        <v>133</v>
      </c>
    </row>
    <row r="1873" spans="2:65" s="12" customFormat="1" ht="11.25" x14ac:dyDescent="0.2">
      <c r="B1873" s="145"/>
      <c r="D1873" s="146" t="s">
        <v>144</v>
      </c>
      <c r="E1873" s="147" t="s">
        <v>18</v>
      </c>
      <c r="F1873" s="148" t="s">
        <v>435</v>
      </c>
      <c r="H1873" s="147" t="s">
        <v>18</v>
      </c>
      <c r="I1873" s="149"/>
      <c r="L1873" s="145"/>
      <c r="M1873" s="150"/>
      <c r="T1873" s="151"/>
      <c r="AT1873" s="147" t="s">
        <v>144</v>
      </c>
      <c r="AU1873" s="147" t="s">
        <v>81</v>
      </c>
      <c r="AV1873" s="12" t="s">
        <v>79</v>
      </c>
      <c r="AW1873" s="12" t="s">
        <v>32</v>
      </c>
      <c r="AX1873" s="12" t="s">
        <v>71</v>
      </c>
      <c r="AY1873" s="147" t="s">
        <v>133</v>
      </c>
    </row>
    <row r="1874" spans="2:65" s="13" customFormat="1" ht="11.25" x14ac:dyDescent="0.2">
      <c r="B1874" s="152"/>
      <c r="D1874" s="146" t="s">
        <v>144</v>
      </c>
      <c r="E1874" s="153" t="s">
        <v>18</v>
      </c>
      <c r="F1874" s="154" t="s">
        <v>390</v>
      </c>
      <c r="H1874" s="155">
        <v>3.6</v>
      </c>
      <c r="I1874" s="156"/>
      <c r="L1874" s="152"/>
      <c r="M1874" s="157"/>
      <c r="T1874" s="158"/>
      <c r="AT1874" s="153" t="s">
        <v>144</v>
      </c>
      <c r="AU1874" s="153" t="s">
        <v>81</v>
      </c>
      <c r="AV1874" s="13" t="s">
        <v>81</v>
      </c>
      <c r="AW1874" s="13" t="s">
        <v>32</v>
      </c>
      <c r="AX1874" s="13" t="s">
        <v>71</v>
      </c>
      <c r="AY1874" s="153" t="s">
        <v>133</v>
      </c>
    </row>
    <row r="1875" spans="2:65" s="12" customFormat="1" ht="11.25" x14ac:dyDescent="0.2">
      <c r="B1875" s="145"/>
      <c r="D1875" s="146" t="s">
        <v>144</v>
      </c>
      <c r="E1875" s="147" t="s">
        <v>18</v>
      </c>
      <c r="F1875" s="148" t="s">
        <v>1459</v>
      </c>
      <c r="H1875" s="147" t="s">
        <v>18</v>
      </c>
      <c r="I1875" s="149"/>
      <c r="L1875" s="145"/>
      <c r="M1875" s="150"/>
      <c r="T1875" s="151"/>
      <c r="AT1875" s="147" t="s">
        <v>144</v>
      </c>
      <c r="AU1875" s="147" t="s">
        <v>81</v>
      </c>
      <c r="AV1875" s="12" t="s">
        <v>79</v>
      </c>
      <c r="AW1875" s="12" t="s">
        <v>32</v>
      </c>
      <c r="AX1875" s="12" t="s">
        <v>71</v>
      </c>
      <c r="AY1875" s="147" t="s">
        <v>133</v>
      </c>
    </row>
    <row r="1876" spans="2:65" s="13" customFormat="1" ht="11.25" x14ac:dyDescent="0.2">
      <c r="B1876" s="152"/>
      <c r="D1876" s="146" t="s">
        <v>144</v>
      </c>
      <c r="E1876" s="153" t="s">
        <v>18</v>
      </c>
      <c r="F1876" s="154" t="s">
        <v>79</v>
      </c>
      <c r="H1876" s="155">
        <v>1</v>
      </c>
      <c r="I1876" s="156"/>
      <c r="L1876" s="152"/>
      <c r="M1876" s="157"/>
      <c r="T1876" s="158"/>
      <c r="AT1876" s="153" t="s">
        <v>144</v>
      </c>
      <c r="AU1876" s="153" t="s">
        <v>81</v>
      </c>
      <c r="AV1876" s="13" t="s">
        <v>81</v>
      </c>
      <c r="AW1876" s="13" t="s">
        <v>32</v>
      </c>
      <c r="AX1876" s="13" t="s">
        <v>71</v>
      </c>
      <c r="AY1876" s="153" t="s">
        <v>133</v>
      </c>
    </row>
    <row r="1877" spans="2:65" s="12" customFormat="1" ht="11.25" x14ac:dyDescent="0.2">
      <c r="B1877" s="145"/>
      <c r="D1877" s="146" t="s">
        <v>144</v>
      </c>
      <c r="E1877" s="147" t="s">
        <v>18</v>
      </c>
      <c r="F1877" s="148" t="s">
        <v>1460</v>
      </c>
      <c r="H1877" s="147" t="s">
        <v>18</v>
      </c>
      <c r="I1877" s="149"/>
      <c r="L1877" s="145"/>
      <c r="M1877" s="150"/>
      <c r="T1877" s="151"/>
      <c r="AT1877" s="147" t="s">
        <v>144</v>
      </c>
      <c r="AU1877" s="147" t="s">
        <v>81</v>
      </c>
      <c r="AV1877" s="12" t="s">
        <v>79</v>
      </c>
      <c r="AW1877" s="12" t="s">
        <v>32</v>
      </c>
      <c r="AX1877" s="12" t="s">
        <v>71</v>
      </c>
      <c r="AY1877" s="147" t="s">
        <v>133</v>
      </c>
    </row>
    <row r="1878" spans="2:65" s="13" customFormat="1" ht="11.25" x14ac:dyDescent="0.2">
      <c r="B1878" s="152"/>
      <c r="D1878" s="146" t="s">
        <v>144</v>
      </c>
      <c r="E1878" s="153" t="s">
        <v>18</v>
      </c>
      <c r="F1878" s="154" t="s">
        <v>362</v>
      </c>
      <c r="H1878" s="155">
        <v>0.6</v>
      </c>
      <c r="I1878" s="156"/>
      <c r="L1878" s="152"/>
      <c r="M1878" s="157"/>
      <c r="T1878" s="158"/>
      <c r="AT1878" s="153" t="s">
        <v>144</v>
      </c>
      <c r="AU1878" s="153" t="s">
        <v>81</v>
      </c>
      <c r="AV1878" s="13" t="s">
        <v>81</v>
      </c>
      <c r="AW1878" s="13" t="s">
        <v>32</v>
      </c>
      <c r="AX1878" s="13" t="s">
        <v>71</v>
      </c>
      <c r="AY1878" s="153" t="s">
        <v>133</v>
      </c>
    </row>
    <row r="1879" spans="2:65" s="12" customFormat="1" ht="11.25" x14ac:dyDescent="0.2">
      <c r="B1879" s="145"/>
      <c r="D1879" s="146" t="s">
        <v>144</v>
      </c>
      <c r="E1879" s="147" t="s">
        <v>18</v>
      </c>
      <c r="F1879" s="148" t="s">
        <v>392</v>
      </c>
      <c r="H1879" s="147" t="s">
        <v>18</v>
      </c>
      <c r="I1879" s="149"/>
      <c r="L1879" s="145"/>
      <c r="M1879" s="150"/>
      <c r="T1879" s="151"/>
      <c r="AT1879" s="147" t="s">
        <v>144</v>
      </c>
      <c r="AU1879" s="147" t="s">
        <v>81</v>
      </c>
      <c r="AV1879" s="12" t="s">
        <v>79</v>
      </c>
      <c r="AW1879" s="12" t="s">
        <v>32</v>
      </c>
      <c r="AX1879" s="12" t="s">
        <v>71</v>
      </c>
      <c r="AY1879" s="147" t="s">
        <v>133</v>
      </c>
    </row>
    <row r="1880" spans="2:65" s="13" customFormat="1" ht="11.25" x14ac:dyDescent="0.2">
      <c r="B1880" s="152"/>
      <c r="D1880" s="146" t="s">
        <v>144</v>
      </c>
      <c r="E1880" s="153" t="s">
        <v>18</v>
      </c>
      <c r="F1880" s="154" t="s">
        <v>393</v>
      </c>
      <c r="H1880" s="155">
        <v>3.2</v>
      </c>
      <c r="I1880" s="156"/>
      <c r="L1880" s="152"/>
      <c r="M1880" s="157"/>
      <c r="T1880" s="158"/>
      <c r="AT1880" s="153" t="s">
        <v>144</v>
      </c>
      <c r="AU1880" s="153" t="s">
        <v>81</v>
      </c>
      <c r="AV1880" s="13" t="s">
        <v>81</v>
      </c>
      <c r="AW1880" s="13" t="s">
        <v>32</v>
      </c>
      <c r="AX1880" s="13" t="s">
        <v>71</v>
      </c>
      <c r="AY1880" s="153" t="s">
        <v>133</v>
      </c>
    </row>
    <row r="1881" spans="2:65" s="14" customFormat="1" ht="11.25" x14ac:dyDescent="0.2">
      <c r="B1881" s="159"/>
      <c r="D1881" s="146" t="s">
        <v>144</v>
      </c>
      <c r="E1881" s="160" t="s">
        <v>18</v>
      </c>
      <c r="F1881" s="161" t="s">
        <v>147</v>
      </c>
      <c r="H1881" s="162">
        <v>677.2</v>
      </c>
      <c r="I1881" s="163"/>
      <c r="L1881" s="159"/>
      <c r="M1881" s="164"/>
      <c r="T1881" s="165"/>
      <c r="AT1881" s="160" t="s">
        <v>144</v>
      </c>
      <c r="AU1881" s="160" t="s">
        <v>81</v>
      </c>
      <c r="AV1881" s="14" t="s">
        <v>140</v>
      </c>
      <c r="AW1881" s="14" t="s">
        <v>32</v>
      </c>
      <c r="AX1881" s="14" t="s">
        <v>79</v>
      </c>
      <c r="AY1881" s="160" t="s">
        <v>133</v>
      </c>
    </row>
    <row r="1882" spans="2:65" s="1" customFormat="1" ht="33" customHeight="1" x14ac:dyDescent="0.2">
      <c r="B1882" s="33"/>
      <c r="C1882" s="128" t="s">
        <v>1471</v>
      </c>
      <c r="D1882" s="128" t="s">
        <v>135</v>
      </c>
      <c r="E1882" s="129" t="s">
        <v>1472</v>
      </c>
      <c r="F1882" s="130" t="s">
        <v>1473</v>
      </c>
      <c r="G1882" s="131" t="s">
        <v>152</v>
      </c>
      <c r="H1882" s="132">
        <v>677.2</v>
      </c>
      <c r="I1882" s="133"/>
      <c r="J1882" s="134">
        <f>ROUND(I1882*H1882,2)</f>
        <v>0</v>
      </c>
      <c r="K1882" s="130" t="s">
        <v>139</v>
      </c>
      <c r="L1882" s="33"/>
      <c r="M1882" s="135" t="s">
        <v>18</v>
      </c>
      <c r="N1882" s="136" t="s">
        <v>42</v>
      </c>
      <c r="P1882" s="137">
        <f>O1882*H1882</f>
        <v>0</v>
      </c>
      <c r="Q1882" s="137">
        <v>4.5500000000000002E-3</v>
      </c>
      <c r="R1882" s="137">
        <f>Q1882*H1882</f>
        <v>3.0812600000000003</v>
      </c>
      <c r="S1882" s="137">
        <v>0</v>
      </c>
      <c r="T1882" s="138">
        <f>S1882*H1882</f>
        <v>0</v>
      </c>
      <c r="AR1882" s="139" t="s">
        <v>285</v>
      </c>
      <c r="AT1882" s="139" t="s">
        <v>135</v>
      </c>
      <c r="AU1882" s="139" t="s">
        <v>81</v>
      </c>
      <c r="AY1882" s="18" t="s">
        <v>133</v>
      </c>
      <c r="BE1882" s="140">
        <f>IF(N1882="základní",J1882,0)</f>
        <v>0</v>
      </c>
      <c r="BF1882" s="140">
        <f>IF(N1882="snížená",J1882,0)</f>
        <v>0</v>
      </c>
      <c r="BG1882" s="140">
        <f>IF(N1882="zákl. přenesená",J1882,0)</f>
        <v>0</v>
      </c>
      <c r="BH1882" s="140">
        <f>IF(N1882="sníž. přenesená",J1882,0)</f>
        <v>0</v>
      </c>
      <c r="BI1882" s="140">
        <f>IF(N1882="nulová",J1882,0)</f>
        <v>0</v>
      </c>
      <c r="BJ1882" s="18" t="s">
        <v>79</v>
      </c>
      <c r="BK1882" s="140">
        <f>ROUND(I1882*H1882,2)</f>
        <v>0</v>
      </c>
      <c r="BL1882" s="18" t="s">
        <v>285</v>
      </c>
      <c r="BM1882" s="139" t="s">
        <v>1474</v>
      </c>
    </row>
    <row r="1883" spans="2:65" s="1" customFormat="1" ht="11.25" x14ac:dyDescent="0.2">
      <c r="B1883" s="33"/>
      <c r="D1883" s="141" t="s">
        <v>142</v>
      </c>
      <c r="F1883" s="142" t="s">
        <v>1475</v>
      </c>
      <c r="I1883" s="143"/>
      <c r="L1883" s="33"/>
      <c r="M1883" s="144"/>
      <c r="T1883" s="54"/>
      <c r="AT1883" s="18" t="s">
        <v>142</v>
      </c>
      <c r="AU1883" s="18" t="s">
        <v>81</v>
      </c>
    </row>
    <row r="1884" spans="2:65" s="12" customFormat="1" ht="11.25" x14ac:dyDescent="0.2">
      <c r="B1884" s="145"/>
      <c r="D1884" s="146" t="s">
        <v>144</v>
      </c>
      <c r="E1884" s="147" t="s">
        <v>18</v>
      </c>
      <c r="F1884" s="148" t="s">
        <v>237</v>
      </c>
      <c r="H1884" s="147" t="s">
        <v>18</v>
      </c>
      <c r="I1884" s="149"/>
      <c r="L1884" s="145"/>
      <c r="M1884" s="150"/>
      <c r="T1884" s="151"/>
      <c r="AT1884" s="147" t="s">
        <v>144</v>
      </c>
      <c r="AU1884" s="147" t="s">
        <v>81</v>
      </c>
      <c r="AV1884" s="12" t="s">
        <v>79</v>
      </c>
      <c r="AW1884" s="12" t="s">
        <v>32</v>
      </c>
      <c r="AX1884" s="12" t="s">
        <v>71</v>
      </c>
      <c r="AY1884" s="147" t="s">
        <v>133</v>
      </c>
    </row>
    <row r="1885" spans="2:65" s="12" customFormat="1" ht="11.25" x14ac:dyDescent="0.2">
      <c r="B1885" s="145"/>
      <c r="D1885" s="146" t="s">
        <v>144</v>
      </c>
      <c r="E1885" s="147" t="s">
        <v>18</v>
      </c>
      <c r="F1885" s="148" t="s">
        <v>970</v>
      </c>
      <c r="H1885" s="147" t="s">
        <v>18</v>
      </c>
      <c r="I1885" s="149"/>
      <c r="L1885" s="145"/>
      <c r="M1885" s="150"/>
      <c r="T1885" s="151"/>
      <c r="AT1885" s="147" t="s">
        <v>144</v>
      </c>
      <c r="AU1885" s="147" t="s">
        <v>81</v>
      </c>
      <c r="AV1885" s="12" t="s">
        <v>79</v>
      </c>
      <c r="AW1885" s="12" t="s">
        <v>32</v>
      </c>
      <c r="AX1885" s="12" t="s">
        <v>71</v>
      </c>
      <c r="AY1885" s="147" t="s">
        <v>133</v>
      </c>
    </row>
    <row r="1886" spans="2:65" s="13" customFormat="1" ht="11.25" x14ac:dyDescent="0.2">
      <c r="B1886" s="152"/>
      <c r="D1886" s="146" t="s">
        <v>144</v>
      </c>
      <c r="E1886" s="153" t="s">
        <v>18</v>
      </c>
      <c r="F1886" s="154" t="s">
        <v>386</v>
      </c>
      <c r="H1886" s="155">
        <v>3.3</v>
      </c>
      <c r="I1886" s="156"/>
      <c r="L1886" s="152"/>
      <c r="M1886" s="157"/>
      <c r="T1886" s="158"/>
      <c r="AT1886" s="153" t="s">
        <v>144</v>
      </c>
      <c r="AU1886" s="153" t="s">
        <v>81</v>
      </c>
      <c r="AV1886" s="13" t="s">
        <v>81</v>
      </c>
      <c r="AW1886" s="13" t="s">
        <v>32</v>
      </c>
      <c r="AX1886" s="13" t="s">
        <v>71</v>
      </c>
      <c r="AY1886" s="153" t="s">
        <v>133</v>
      </c>
    </row>
    <row r="1887" spans="2:65" s="12" customFormat="1" ht="11.25" x14ac:dyDescent="0.2">
      <c r="B1887" s="145"/>
      <c r="D1887" s="146" t="s">
        <v>144</v>
      </c>
      <c r="E1887" s="147" t="s">
        <v>18</v>
      </c>
      <c r="F1887" s="148" t="s">
        <v>1277</v>
      </c>
      <c r="H1887" s="147" t="s">
        <v>18</v>
      </c>
      <c r="I1887" s="149"/>
      <c r="L1887" s="145"/>
      <c r="M1887" s="150"/>
      <c r="T1887" s="151"/>
      <c r="AT1887" s="147" t="s">
        <v>144</v>
      </c>
      <c r="AU1887" s="147" t="s">
        <v>81</v>
      </c>
      <c r="AV1887" s="12" t="s">
        <v>79</v>
      </c>
      <c r="AW1887" s="12" t="s">
        <v>32</v>
      </c>
      <c r="AX1887" s="12" t="s">
        <v>71</v>
      </c>
      <c r="AY1887" s="147" t="s">
        <v>133</v>
      </c>
    </row>
    <row r="1888" spans="2:65" s="13" customFormat="1" ht="11.25" x14ac:dyDescent="0.2">
      <c r="B1888" s="152"/>
      <c r="D1888" s="146" t="s">
        <v>144</v>
      </c>
      <c r="E1888" s="153" t="s">
        <v>18</v>
      </c>
      <c r="F1888" s="154" t="s">
        <v>79</v>
      </c>
      <c r="H1888" s="155">
        <v>1</v>
      </c>
      <c r="I1888" s="156"/>
      <c r="L1888" s="152"/>
      <c r="M1888" s="157"/>
      <c r="T1888" s="158"/>
      <c r="AT1888" s="153" t="s">
        <v>144</v>
      </c>
      <c r="AU1888" s="153" t="s">
        <v>81</v>
      </c>
      <c r="AV1888" s="13" t="s">
        <v>81</v>
      </c>
      <c r="AW1888" s="13" t="s">
        <v>32</v>
      </c>
      <c r="AX1888" s="13" t="s">
        <v>71</v>
      </c>
      <c r="AY1888" s="153" t="s">
        <v>133</v>
      </c>
    </row>
    <row r="1889" spans="2:51" s="12" customFormat="1" ht="11.25" x14ac:dyDescent="0.2">
      <c r="B1889" s="145"/>
      <c r="D1889" s="146" t="s">
        <v>144</v>
      </c>
      <c r="E1889" s="147" t="s">
        <v>18</v>
      </c>
      <c r="F1889" s="148" t="s">
        <v>1278</v>
      </c>
      <c r="H1889" s="147" t="s">
        <v>18</v>
      </c>
      <c r="I1889" s="149"/>
      <c r="L1889" s="145"/>
      <c r="M1889" s="150"/>
      <c r="T1889" s="151"/>
      <c r="AT1889" s="147" t="s">
        <v>144</v>
      </c>
      <c r="AU1889" s="147" t="s">
        <v>81</v>
      </c>
      <c r="AV1889" s="12" t="s">
        <v>79</v>
      </c>
      <c r="AW1889" s="12" t="s">
        <v>32</v>
      </c>
      <c r="AX1889" s="12" t="s">
        <v>71</v>
      </c>
      <c r="AY1889" s="147" t="s">
        <v>133</v>
      </c>
    </row>
    <row r="1890" spans="2:51" s="13" customFormat="1" ht="11.25" x14ac:dyDescent="0.2">
      <c r="B1890" s="152"/>
      <c r="D1890" s="146" t="s">
        <v>144</v>
      </c>
      <c r="E1890" s="153" t="s">
        <v>18</v>
      </c>
      <c r="F1890" s="154" t="s">
        <v>362</v>
      </c>
      <c r="H1890" s="155">
        <v>0.6</v>
      </c>
      <c r="I1890" s="156"/>
      <c r="L1890" s="152"/>
      <c r="M1890" s="157"/>
      <c r="T1890" s="158"/>
      <c r="AT1890" s="153" t="s">
        <v>144</v>
      </c>
      <c r="AU1890" s="153" t="s">
        <v>81</v>
      </c>
      <c r="AV1890" s="13" t="s">
        <v>81</v>
      </c>
      <c r="AW1890" s="13" t="s">
        <v>32</v>
      </c>
      <c r="AX1890" s="13" t="s">
        <v>71</v>
      </c>
      <c r="AY1890" s="153" t="s">
        <v>133</v>
      </c>
    </row>
    <row r="1891" spans="2:51" s="12" customFormat="1" ht="11.25" x14ac:dyDescent="0.2">
      <c r="B1891" s="145"/>
      <c r="D1891" s="146" t="s">
        <v>144</v>
      </c>
      <c r="E1891" s="147" t="s">
        <v>18</v>
      </c>
      <c r="F1891" s="148" t="s">
        <v>534</v>
      </c>
      <c r="H1891" s="147" t="s">
        <v>18</v>
      </c>
      <c r="I1891" s="149"/>
      <c r="L1891" s="145"/>
      <c r="M1891" s="150"/>
      <c r="T1891" s="151"/>
      <c r="AT1891" s="147" t="s">
        <v>144</v>
      </c>
      <c r="AU1891" s="147" t="s">
        <v>81</v>
      </c>
      <c r="AV1891" s="12" t="s">
        <v>79</v>
      </c>
      <c r="AW1891" s="12" t="s">
        <v>32</v>
      </c>
      <c r="AX1891" s="12" t="s">
        <v>71</v>
      </c>
      <c r="AY1891" s="147" t="s">
        <v>133</v>
      </c>
    </row>
    <row r="1892" spans="2:51" s="13" customFormat="1" ht="11.25" x14ac:dyDescent="0.2">
      <c r="B1892" s="152"/>
      <c r="D1892" s="146" t="s">
        <v>144</v>
      </c>
      <c r="E1892" s="153" t="s">
        <v>18</v>
      </c>
      <c r="F1892" s="154" t="s">
        <v>1437</v>
      </c>
      <c r="H1892" s="155">
        <v>17.2</v>
      </c>
      <c r="I1892" s="156"/>
      <c r="L1892" s="152"/>
      <c r="M1892" s="157"/>
      <c r="T1892" s="158"/>
      <c r="AT1892" s="153" t="s">
        <v>144</v>
      </c>
      <c r="AU1892" s="153" t="s">
        <v>81</v>
      </c>
      <c r="AV1892" s="13" t="s">
        <v>81</v>
      </c>
      <c r="AW1892" s="13" t="s">
        <v>32</v>
      </c>
      <c r="AX1892" s="13" t="s">
        <v>71</v>
      </c>
      <c r="AY1892" s="153" t="s">
        <v>133</v>
      </c>
    </row>
    <row r="1893" spans="2:51" s="12" customFormat="1" ht="11.25" x14ac:dyDescent="0.2">
      <c r="B1893" s="145"/>
      <c r="D1893" s="146" t="s">
        <v>144</v>
      </c>
      <c r="E1893" s="147" t="s">
        <v>18</v>
      </c>
      <c r="F1893" s="148" t="s">
        <v>1438</v>
      </c>
      <c r="H1893" s="147" t="s">
        <v>18</v>
      </c>
      <c r="I1893" s="149"/>
      <c r="L1893" s="145"/>
      <c r="M1893" s="150"/>
      <c r="T1893" s="151"/>
      <c r="AT1893" s="147" t="s">
        <v>144</v>
      </c>
      <c r="AU1893" s="147" t="s">
        <v>81</v>
      </c>
      <c r="AV1893" s="12" t="s">
        <v>79</v>
      </c>
      <c r="AW1893" s="12" t="s">
        <v>32</v>
      </c>
      <c r="AX1893" s="12" t="s">
        <v>71</v>
      </c>
      <c r="AY1893" s="147" t="s">
        <v>133</v>
      </c>
    </row>
    <row r="1894" spans="2:51" s="13" customFormat="1" ht="11.25" x14ac:dyDescent="0.2">
      <c r="B1894" s="152"/>
      <c r="D1894" s="146" t="s">
        <v>144</v>
      </c>
      <c r="E1894" s="153" t="s">
        <v>18</v>
      </c>
      <c r="F1894" s="154" t="s">
        <v>1439</v>
      </c>
      <c r="H1894" s="155">
        <v>15.5</v>
      </c>
      <c r="I1894" s="156"/>
      <c r="L1894" s="152"/>
      <c r="M1894" s="157"/>
      <c r="T1894" s="158"/>
      <c r="AT1894" s="153" t="s">
        <v>144</v>
      </c>
      <c r="AU1894" s="153" t="s">
        <v>81</v>
      </c>
      <c r="AV1894" s="13" t="s">
        <v>81</v>
      </c>
      <c r="AW1894" s="13" t="s">
        <v>32</v>
      </c>
      <c r="AX1894" s="13" t="s">
        <v>71</v>
      </c>
      <c r="AY1894" s="153" t="s">
        <v>133</v>
      </c>
    </row>
    <row r="1895" spans="2:51" s="12" customFormat="1" ht="11.25" x14ac:dyDescent="0.2">
      <c r="B1895" s="145"/>
      <c r="D1895" s="146" t="s">
        <v>144</v>
      </c>
      <c r="E1895" s="147" t="s">
        <v>18</v>
      </c>
      <c r="F1895" s="148" t="s">
        <v>1027</v>
      </c>
      <c r="H1895" s="147" t="s">
        <v>18</v>
      </c>
      <c r="I1895" s="149"/>
      <c r="L1895" s="145"/>
      <c r="M1895" s="150"/>
      <c r="T1895" s="151"/>
      <c r="AT1895" s="147" t="s">
        <v>144</v>
      </c>
      <c r="AU1895" s="147" t="s">
        <v>81</v>
      </c>
      <c r="AV1895" s="12" t="s">
        <v>79</v>
      </c>
      <c r="AW1895" s="12" t="s">
        <v>32</v>
      </c>
      <c r="AX1895" s="12" t="s">
        <v>71</v>
      </c>
      <c r="AY1895" s="147" t="s">
        <v>133</v>
      </c>
    </row>
    <row r="1896" spans="2:51" s="13" customFormat="1" ht="11.25" x14ac:dyDescent="0.2">
      <c r="B1896" s="152"/>
      <c r="D1896" s="146" t="s">
        <v>144</v>
      </c>
      <c r="E1896" s="153" t="s">
        <v>18</v>
      </c>
      <c r="F1896" s="154" t="s">
        <v>1440</v>
      </c>
      <c r="H1896" s="155">
        <v>48.4</v>
      </c>
      <c r="I1896" s="156"/>
      <c r="L1896" s="152"/>
      <c r="M1896" s="157"/>
      <c r="T1896" s="158"/>
      <c r="AT1896" s="153" t="s">
        <v>144</v>
      </c>
      <c r="AU1896" s="153" t="s">
        <v>81</v>
      </c>
      <c r="AV1896" s="13" t="s">
        <v>81</v>
      </c>
      <c r="AW1896" s="13" t="s">
        <v>32</v>
      </c>
      <c r="AX1896" s="13" t="s">
        <v>71</v>
      </c>
      <c r="AY1896" s="153" t="s">
        <v>133</v>
      </c>
    </row>
    <row r="1897" spans="2:51" s="12" customFormat="1" ht="11.25" x14ac:dyDescent="0.2">
      <c r="B1897" s="145"/>
      <c r="D1897" s="146" t="s">
        <v>144</v>
      </c>
      <c r="E1897" s="147" t="s">
        <v>18</v>
      </c>
      <c r="F1897" s="148" t="s">
        <v>247</v>
      </c>
      <c r="H1897" s="147" t="s">
        <v>18</v>
      </c>
      <c r="I1897" s="149"/>
      <c r="L1897" s="145"/>
      <c r="M1897" s="150"/>
      <c r="T1897" s="151"/>
      <c r="AT1897" s="147" t="s">
        <v>144</v>
      </c>
      <c r="AU1897" s="147" t="s">
        <v>81</v>
      </c>
      <c r="AV1897" s="12" t="s">
        <v>79</v>
      </c>
      <c r="AW1897" s="12" t="s">
        <v>32</v>
      </c>
      <c r="AX1897" s="12" t="s">
        <v>71</v>
      </c>
      <c r="AY1897" s="147" t="s">
        <v>133</v>
      </c>
    </row>
    <row r="1898" spans="2:51" s="13" customFormat="1" ht="11.25" x14ac:dyDescent="0.2">
      <c r="B1898" s="152"/>
      <c r="D1898" s="146" t="s">
        <v>144</v>
      </c>
      <c r="E1898" s="153" t="s">
        <v>18</v>
      </c>
      <c r="F1898" s="154" t="s">
        <v>629</v>
      </c>
      <c r="H1898" s="155">
        <v>54</v>
      </c>
      <c r="I1898" s="156"/>
      <c r="L1898" s="152"/>
      <c r="M1898" s="157"/>
      <c r="T1898" s="158"/>
      <c r="AT1898" s="153" t="s">
        <v>144</v>
      </c>
      <c r="AU1898" s="153" t="s">
        <v>81</v>
      </c>
      <c r="AV1898" s="13" t="s">
        <v>81</v>
      </c>
      <c r="AW1898" s="13" t="s">
        <v>32</v>
      </c>
      <c r="AX1898" s="13" t="s">
        <v>71</v>
      </c>
      <c r="AY1898" s="153" t="s">
        <v>133</v>
      </c>
    </row>
    <row r="1899" spans="2:51" s="12" customFormat="1" ht="11.25" x14ac:dyDescent="0.2">
      <c r="B1899" s="145"/>
      <c r="D1899" s="146" t="s">
        <v>144</v>
      </c>
      <c r="E1899" s="147" t="s">
        <v>18</v>
      </c>
      <c r="F1899" s="148" t="s">
        <v>533</v>
      </c>
      <c r="H1899" s="147" t="s">
        <v>18</v>
      </c>
      <c r="I1899" s="149"/>
      <c r="L1899" s="145"/>
      <c r="M1899" s="150"/>
      <c r="T1899" s="151"/>
      <c r="AT1899" s="147" t="s">
        <v>144</v>
      </c>
      <c r="AU1899" s="147" t="s">
        <v>81</v>
      </c>
      <c r="AV1899" s="12" t="s">
        <v>79</v>
      </c>
      <c r="AW1899" s="12" t="s">
        <v>32</v>
      </c>
      <c r="AX1899" s="12" t="s">
        <v>71</v>
      </c>
      <c r="AY1899" s="147" t="s">
        <v>133</v>
      </c>
    </row>
    <row r="1900" spans="2:51" s="13" customFormat="1" ht="11.25" x14ac:dyDescent="0.2">
      <c r="B1900" s="152"/>
      <c r="D1900" s="146" t="s">
        <v>144</v>
      </c>
      <c r="E1900" s="153" t="s">
        <v>18</v>
      </c>
      <c r="F1900" s="154" t="s">
        <v>81</v>
      </c>
      <c r="H1900" s="155">
        <v>2</v>
      </c>
      <c r="I1900" s="156"/>
      <c r="L1900" s="152"/>
      <c r="M1900" s="157"/>
      <c r="T1900" s="158"/>
      <c r="AT1900" s="153" t="s">
        <v>144</v>
      </c>
      <c r="AU1900" s="153" t="s">
        <v>81</v>
      </c>
      <c r="AV1900" s="13" t="s">
        <v>81</v>
      </c>
      <c r="AW1900" s="13" t="s">
        <v>32</v>
      </c>
      <c r="AX1900" s="13" t="s">
        <v>71</v>
      </c>
      <c r="AY1900" s="153" t="s">
        <v>133</v>
      </c>
    </row>
    <row r="1901" spans="2:51" s="12" customFormat="1" ht="11.25" x14ac:dyDescent="0.2">
      <c r="B1901" s="145"/>
      <c r="D1901" s="146" t="s">
        <v>144</v>
      </c>
      <c r="E1901" s="147" t="s">
        <v>18</v>
      </c>
      <c r="F1901" s="148" t="s">
        <v>242</v>
      </c>
      <c r="H1901" s="147" t="s">
        <v>18</v>
      </c>
      <c r="I1901" s="149"/>
      <c r="L1901" s="145"/>
      <c r="M1901" s="150"/>
      <c r="T1901" s="151"/>
      <c r="AT1901" s="147" t="s">
        <v>144</v>
      </c>
      <c r="AU1901" s="147" t="s">
        <v>81</v>
      </c>
      <c r="AV1901" s="12" t="s">
        <v>79</v>
      </c>
      <c r="AW1901" s="12" t="s">
        <v>32</v>
      </c>
      <c r="AX1901" s="12" t="s">
        <v>71</v>
      </c>
      <c r="AY1901" s="147" t="s">
        <v>133</v>
      </c>
    </row>
    <row r="1902" spans="2:51" s="13" customFormat="1" ht="11.25" x14ac:dyDescent="0.2">
      <c r="B1902" s="152"/>
      <c r="D1902" s="146" t="s">
        <v>144</v>
      </c>
      <c r="E1902" s="153" t="s">
        <v>18</v>
      </c>
      <c r="F1902" s="154" t="s">
        <v>1441</v>
      </c>
      <c r="H1902" s="155">
        <v>7.1</v>
      </c>
      <c r="I1902" s="156"/>
      <c r="L1902" s="152"/>
      <c r="M1902" s="157"/>
      <c r="T1902" s="158"/>
      <c r="AT1902" s="153" t="s">
        <v>144</v>
      </c>
      <c r="AU1902" s="153" t="s">
        <v>81</v>
      </c>
      <c r="AV1902" s="13" t="s">
        <v>81</v>
      </c>
      <c r="AW1902" s="13" t="s">
        <v>32</v>
      </c>
      <c r="AX1902" s="13" t="s">
        <v>71</v>
      </c>
      <c r="AY1902" s="153" t="s">
        <v>133</v>
      </c>
    </row>
    <row r="1903" spans="2:51" s="12" customFormat="1" ht="11.25" x14ac:dyDescent="0.2">
      <c r="B1903" s="145"/>
      <c r="D1903" s="146" t="s">
        <v>144</v>
      </c>
      <c r="E1903" s="147" t="s">
        <v>18</v>
      </c>
      <c r="F1903" s="148" t="s">
        <v>548</v>
      </c>
      <c r="H1903" s="147" t="s">
        <v>18</v>
      </c>
      <c r="I1903" s="149"/>
      <c r="L1903" s="145"/>
      <c r="M1903" s="150"/>
      <c r="T1903" s="151"/>
      <c r="AT1903" s="147" t="s">
        <v>144</v>
      </c>
      <c r="AU1903" s="147" t="s">
        <v>81</v>
      </c>
      <c r="AV1903" s="12" t="s">
        <v>79</v>
      </c>
      <c r="AW1903" s="12" t="s">
        <v>32</v>
      </c>
      <c r="AX1903" s="12" t="s">
        <v>71</v>
      </c>
      <c r="AY1903" s="147" t="s">
        <v>133</v>
      </c>
    </row>
    <row r="1904" spans="2:51" s="13" customFormat="1" ht="11.25" x14ac:dyDescent="0.2">
      <c r="B1904" s="152"/>
      <c r="D1904" s="146" t="s">
        <v>144</v>
      </c>
      <c r="E1904" s="153" t="s">
        <v>18</v>
      </c>
      <c r="F1904" s="154" t="s">
        <v>1442</v>
      </c>
      <c r="H1904" s="155">
        <v>9.1999999999999993</v>
      </c>
      <c r="I1904" s="156"/>
      <c r="L1904" s="152"/>
      <c r="M1904" s="157"/>
      <c r="T1904" s="158"/>
      <c r="AT1904" s="153" t="s">
        <v>144</v>
      </c>
      <c r="AU1904" s="153" t="s">
        <v>81</v>
      </c>
      <c r="AV1904" s="13" t="s">
        <v>81</v>
      </c>
      <c r="AW1904" s="13" t="s">
        <v>32</v>
      </c>
      <c r="AX1904" s="13" t="s">
        <v>71</v>
      </c>
      <c r="AY1904" s="153" t="s">
        <v>133</v>
      </c>
    </row>
    <row r="1905" spans="2:51" s="12" customFormat="1" ht="11.25" x14ac:dyDescent="0.2">
      <c r="B1905" s="145"/>
      <c r="D1905" s="146" t="s">
        <v>144</v>
      </c>
      <c r="E1905" s="147" t="s">
        <v>18</v>
      </c>
      <c r="F1905" s="148" t="s">
        <v>464</v>
      </c>
      <c r="H1905" s="147" t="s">
        <v>18</v>
      </c>
      <c r="I1905" s="149"/>
      <c r="L1905" s="145"/>
      <c r="M1905" s="150"/>
      <c r="T1905" s="151"/>
      <c r="AT1905" s="147" t="s">
        <v>144</v>
      </c>
      <c r="AU1905" s="147" t="s">
        <v>81</v>
      </c>
      <c r="AV1905" s="12" t="s">
        <v>79</v>
      </c>
      <c r="AW1905" s="12" t="s">
        <v>32</v>
      </c>
      <c r="AX1905" s="12" t="s">
        <v>71</v>
      </c>
      <c r="AY1905" s="147" t="s">
        <v>133</v>
      </c>
    </row>
    <row r="1906" spans="2:51" s="13" customFormat="1" ht="11.25" x14ac:dyDescent="0.2">
      <c r="B1906" s="152"/>
      <c r="D1906" s="146" t="s">
        <v>144</v>
      </c>
      <c r="E1906" s="153" t="s">
        <v>18</v>
      </c>
      <c r="F1906" s="154" t="s">
        <v>1442</v>
      </c>
      <c r="H1906" s="155">
        <v>9.1999999999999993</v>
      </c>
      <c r="I1906" s="156"/>
      <c r="L1906" s="152"/>
      <c r="M1906" s="157"/>
      <c r="T1906" s="158"/>
      <c r="AT1906" s="153" t="s">
        <v>144</v>
      </c>
      <c r="AU1906" s="153" t="s">
        <v>81</v>
      </c>
      <c r="AV1906" s="13" t="s">
        <v>81</v>
      </c>
      <c r="AW1906" s="13" t="s">
        <v>32</v>
      </c>
      <c r="AX1906" s="13" t="s">
        <v>71</v>
      </c>
      <c r="AY1906" s="153" t="s">
        <v>133</v>
      </c>
    </row>
    <row r="1907" spans="2:51" s="12" customFormat="1" ht="11.25" x14ac:dyDescent="0.2">
      <c r="B1907" s="145"/>
      <c r="D1907" s="146" t="s">
        <v>144</v>
      </c>
      <c r="E1907" s="147" t="s">
        <v>18</v>
      </c>
      <c r="F1907" s="148" t="s">
        <v>370</v>
      </c>
      <c r="H1907" s="147" t="s">
        <v>18</v>
      </c>
      <c r="I1907" s="149"/>
      <c r="L1907" s="145"/>
      <c r="M1907" s="150"/>
      <c r="T1907" s="151"/>
      <c r="AT1907" s="147" t="s">
        <v>144</v>
      </c>
      <c r="AU1907" s="147" t="s">
        <v>81</v>
      </c>
      <c r="AV1907" s="12" t="s">
        <v>79</v>
      </c>
      <c r="AW1907" s="12" t="s">
        <v>32</v>
      </c>
      <c r="AX1907" s="12" t="s">
        <v>71</v>
      </c>
      <c r="AY1907" s="147" t="s">
        <v>133</v>
      </c>
    </row>
    <row r="1908" spans="2:51" s="13" customFormat="1" ht="11.25" x14ac:dyDescent="0.2">
      <c r="B1908" s="152"/>
      <c r="D1908" s="146" t="s">
        <v>144</v>
      </c>
      <c r="E1908" s="153" t="s">
        <v>18</v>
      </c>
      <c r="F1908" s="154" t="s">
        <v>371</v>
      </c>
      <c r="H1908" s="155">
        <v>4.5999999999999996</v>
      </c>
      <c r="I1908" s="156"/>
      <c r="L1908" s="152"/>
      <c r="M1908" s="157"/>
      <c r="T1908" s="158"/>
      <c r="AT1908" s="153" t="s">
        <v>144</v>
      </c>
      <c r="AU1908" s="153" t="s">
        <v>81</v>
      </c>
      <c r="AV1908" s="13" t="s">
        <v>81</v>
      </c>
      <c r="AW1908" s="13" t="s">
        <v>32</v>
      </c>
      <c r="AX1908" s="13" t="s">
        <v>71</v>
      </c>
      <c r="AY1908" s="153" t="s">
        <v>133</v>
      </c>
    </row>
    <row r="1909" spans="2:51" s="12" customFormat="1" ht="11.25" x14ac:dyDescent="0.2">
      <c r="B1909" s="145"/>
      <c r="D1909" s="146" t="s">
        <v>144</v>
      </c>
      <c r="E1909" s="147" t="s">
        <v>18</v>
      </c>
      <c r="F1909" s="148" t="s">
        <v>372</v>
      </c>
      <c r="H1909" s="147" t="s">
        <v>18</v>
      </c>
      <c r="I1909" s="149"/>
      <c r="L1909" s="145"/>
      <c r="M1909" s="150"/>
      <c r="T1909" s="151"/>
      <c r="AT1909" s="147" t="s">
        <v>144</v>
      </c>
      <c r="AU1909" s="147" t="s">
        <v>81</v>
      </c>
      <c r="AV1909" s="12" t="s">
        <v>79</v>
      </c>
      <c r="AW1909" s="12" t="s">
        <v>32</v>
      </c>
      <c r="AX1909" s="12" t="s">
        <v>71</v>
      </c>
      <c r="AY1909" s="147" t="s">
        <v>133</v>
      </c>
    </row>
    <row r="1910" spans="2:51" s="13" customFormat="1" ht="11.25" x14ac:dyDescent="0.2">
      <c r="B1910" s="152"/>
      <c r="D1910" s="146" t="s">
        <v>144</v>
      </c>
      <c r="E1910" s="153" t="s">
        <v>18</v>
      </c>
      <c r="F1910" s="154" t="s">
        <v>373</v>
      </c>
      <c r="H1910" s="155">
        <v>4.4000000000000004</v>
      </c>
      <c r="I1910" s="156"/>
      <c r="L1910" s="152"/>
      <c r="M1910" s="157"/>
      <c r="T1910" s="158"/>
      <c r="AT1910" s="153" t="s">
        <v>144</v>
      </c>
      <c r="AU1910" s="153" t="s">
        <v>81</v>
      </c>
      <c r="AV1910" s="13" t="s">
        <v>81</v>
      </c>
      <c r="AW1910" s="13" t="s">
        <v>32</v>
      </c>
      <c r="AX1910" s="13" t="s">
        <v>71</v>
      </c>
      <c r="AY1910" s="153" t="s">
        <v>133</v>
      </c>
    </row>
    <row r="1911" spans="2:51" s="12" customFormat="1" ht="11.25" x14ac:dyDescent="0.2">
      <c r="B1911" s="145"/>
      <c r="D1911" s="146" t="s">
        <v>144</v>
      </c>
      <c r="E1911" s="147" t="s">
        <v>18</v>
      </c>
      <c r="F1911" s="148" t="s">
        <v>1279</v>
      </c>
      <c r="H1911" s="147" t="s">
        <v>18</v>
      </c>
      <c r="I1911" s="149"/>
      <c r="L1911" s="145"/>
      <c r="M1911" s="150"/>
      <c r="T1911" s="151"/>
      <c r="AT1911" s="147" t="s">
        <v>144</v>
      </c>
      <c r="AU1911" s="147" t="s">
        <v>81</v>
      </c>
      <c r="AV1911" s="12" t="s">
        <v>79</v>
      </c>
      <c r="AW1911" s="12" t="s">
        <v>32</v>
      </c>
      <c r="AX1911" s="12" t="s">
        <v>71</v>
      </c>
      <c r="AY1911" s="147" t="s">
        <v>133</v>
      </c>
    </row>
    <row r="1912" spans="2:51" s="13" customFormat="1" ht="11.25" x14ac:dyDescent="0.2">
      <c r="B1912" s="152"/>
      <c r="D1912" s="146" t="s">
        <v>144</v>
      </c>
      <c r="E1912" s="153" t="s">
        <v>18</v>
      </c>
      <c r="F1912" s="154" t="s">
        <v>1443</v>
      </c>
      <c r="H1912" s="155">
        <v>2.9</v>
      </c>
      <c r="I1912" s="156"/>
      <c r="L1912" s="152"/>
      <c r="M1912" s="157"/>
      <c r="T1912" s="158"/>
      <c r="AT1912" s="153" t="s">
        <v>144</v>
      </c>
      <c r="AU1912" s="153" t="s">
        <v>81</v>
      </c>
      <c r="AV1912" s="13" t="s">
        <v>81</v>
      </c>
      <c r="AW1912" s="13" t="s">
        <v>32</v>
      </c>
      <c r="AX1912" s="13" t="s">
        <v>71</v>
      </c>
      <c r="AY1912" s="153" t="s">
        <v>133</v>
      </c>
    </row>
    <row r="1913" spans="2:51" s="12" customFormat="1" ht="11.25" x14ac:dyDescent="0.2">
      <c r="B1913" s="145"/>
      <c r="D1913" s="146" t="s">
        <v>144</v>
      </c>
      <c r="E1913" s="147" t="s">
        <v>18</v>
      </c>
      <c r="F1913" s="148" t="s">
        <v>466</v>
      </c>
      <c r="H1913" s="147" t="s">
        <v>18</v>
      </c>
      <c r="I1913" s="149"/>
      <c r="L1913" s="145"/>
      <c r="M1913" s="150"/>
      <c r="T1913" s="151"/>
      <c r="AT1913" s="147" t="s">
        <v>144</v>
      </c>
      <c r="AU1913" s="147" t="s">
        <v>81</v>
      </c>
      <c r="AV1913" s="12" t="s">
        <v>79</v>
      </c>
      <c r="AW1913" s="12" t="s">
        <v>32</v>
      </c>
      <c r="AX1913" s="12" t="s">
        <v>71</v>
      </c>
      <c r="AY1913" s="147" t="s">
        <v>133</v>
      </c>
    </row>
    <row r="1914" spans="2:51" s="13" customFormat="1" ht="11.25" x14ac:dyDescent="0.2">
      <c r="B1914" s="152"/>
      <c r="D1914" s="146" t="s">
        <v>144</v>
      </c>
      <c r="E1914" s="153" t="s">
        <v>18</v>
      </c>
      <c r="F1914" s="154" t="s">
        <v>377</v>
      </c>
      <c r="H1914" s="155">
        <v>2.1</v>
      </c>
      <c r="I1914" s="156"/>
      <c r="L1914" s="152"/>
      <c r="M1914" s="157"/>
      <c r="T1914" s="158"/>
      <c r="AT1914" s="153" t="s">
        <v>144</v>
      </c>
      <c r="AU1914" s="153" t="s">
        <v>81</v>
      </c>
      <c r="AV1914" s="13" t="s">
        <v>81</v>
      </c>
      <c r="AW1914" s="13" t="s">
        <v>32</v>
      </c>
      <c r="AX1914" s="13" t="s">
        <v>71</v>
      </c>
      <c r="AY1914" s="153" t="s">
        <v>133</v>
      </c>
    </row>
    <row r="1915" spans="2:51" s="12" customFormat="1" ht="11.25" x14ac:dyDescent="0.2">
      <c r="B1915" s="145"/>
      <c r="D1915" s="146" t="s">
        <v>144</v>
      </c>
      <c r="E1915" s="147" t="s">
        <v>18</v>
      </c>
      <c r="F1915" s="148" t="s">
        <v>374</v>
      </c>
      <c r="H1915" s="147" t="s">
        <v>18</v>
      </c>
      <c r="I1915" s="149"/>
      <c r="L1915" s="145"/>
      <c r="M1915" s="150"/>
      <c r="T1915" s="151"/>
      <c r="AT1915" s="147" t="s">
        <v>144</v>
      </c>
      <c r="AU1915" s="147" t="s">
        <v>81</v>
      </c>
      <c r="AV1915" s="12" t="s">
        <v>79</v>
      </c>
      <c r="AW1915" s="12" t="s">
        <v>32</v>
      </c>
      <c r="AX1915" s="12" t="s">
        <v>71</v>
      </c>
      <c r="AY1915" s="147" t="s">
        <v>133</v>
      </c>
    </row>
    <row r="1916" spans="2:51" s="13" customFormat="1" ht="11.25" x14ac:dyDescent="0.2">
      <c r="B1916" s="152"/>
      <c r="D1916" s="146" t="s">
        <v>144</v>
      </c>
      <c r="E1916" s="153" t="s">
        <v>18</v>
      </c>
      <c r="F1916" s="154" t="s">
        <v>371</v>
      </c>
      <c r="H1916" s="155">
        <v>4.5999999999999996</v>
      </c>
      <c r="I1916" s="156"/>
      <c r="L1916" s="152"/>
      <c r="M1916" s="157"/>
      <c r="T1916" s="158"/>
      <c r="AT1916" s="153" t="s">
        <v>144</v>
      </c>
      <c r="AU1916" s="153" t="s">
        <v>81</v>
      </c>
      <c r="AV1916" s="13" t="s">
        <v>81</v>
      </c>
      <c r="AW1916" s="13" t="s">
        <v>32</v>
      </c>
      <c r="AX1916" s="13" t="s">
        <v>71</v>
      </c>
      <c r="AY1916" s="153" t="s">
        <v>133</v>
      </c>
    </row>
    <row r="1917" spans="2:51" s="12" customFormat="1" ht="11.25" x14ac:dyDescent="0.2">
      <c r="B1917" s="145"/>
      <c r="D1917" s="146" t="s">
        <v>144</v>
      </c>
      <c r="E1917" s="147" t="s">
        <v>18</v>
      </c>
      <c r="F1917" s="148" t="s">
        <v>375</v>
      </c>
      <c r="H1917" s="147" t="s">
        <v>18</v>
      </c>
      <c r="I1917" s="149"/>
      <c r="L1917" s="145"/>
      <c r="M1917" s="150"/>
      <c r="T1917" s="151"/>
      <c r="AT1917" s="147" t="s">
        <v>144</v>
      </c>
      <c r="AU1917" s="147" t="s">
        <v>81</v>
      </c>
      <c r="AV1917" s="12" t="s">
        <v>79</v>
      </c>
      <c r="AW1917" s="12" t="s">
        <v>32</v>
      </c>
      <c r="AX1917" s="12" t="s">
        <v>71</v>
      </c>
      <c r="AY1917" s="147" t="s">
        <v>133</v>
      </c>
    </row>
    <row r="1918" spans="2:51" s="13" customFormat="1" ht="11.25" x14ac:dyDescent="0.2">
      <c r="B1918" s="152"/>
      <c r="D1918" s="146" t="s">
        <v>144</v>
      </c>
      <c r="E1918" s="153" t="s">
        <v>18</v>
      </c>
      <c r="F1918" s="154" t="s">
        <v>373</v>
      </c>
      <c r="H1918" s="155">
        <v>4.4000000000000004</v>
      </c>
      <c r="I1918" s="156"/>
      <c r="L1918" s="152"/>
      <c r="M1918" s="157"/>
      <c r="T1918" s="158"/>
      <c r="AT1918" s="153" t="s">
        <v>144</v>
      </c>
      <c r="AU1918" s="153" t="s">
        <v>81</v>
      </c>
      <c r="AV1918" s="13" t="s">
        <v>81</v>
      </c>
      <c r="AW1918" s="13" t="s">
        <v>32</v>
      </c>
      <c r="AX1918" s="13" t="s">
        <v>71</v>
      </c>
      <c r="AY1918" s="153" t="s">
        <v>133</v>
      </c>
    </row>
    <row r="1919" spans="2:51" s="12" customFormat="1" ht="11.25" x14ac:dyDescent="0.2">
      <c r="B1919" s="145"/>
      <c r="D1919" s="146" t="s">
        <v>144</v>
      </c>
      <c r="E1919" s="147" t="s">
        <v>18</v>
      </c>
      <c r="F1919" s="148" t="s">
        <v>1280</v>
      </c>
      <c r="H1919" s="147" t="s">
        <v>18</v>
      </c>
      <c r="I1919" s="149"/>
      <c r="L1919" s="145"/>
      <c r="M1919" s="150"/>
      <c r="T1919" s="151"/>
      <c r="AT1919" s="147" t="s">
        <v>144</v>
      </c>
      <c r="AU1919" s="147" t="s">
        <v>81</v>
      </c>
      <c r="AV1919" s="12" t="s">
        <v>79</v>
      </c>
      <c r="AW1919" s="12" t="s">
        <v>32</v>
      </c>
      <c r="AX1919" s="12" t="s">
        <v>71</v>
      </c>
      <c r="AY1919" s="147" t="s">
        <v>133</v>
      </c>
    </row>
    <row r="1920" spans="2:51" s="13" customFormat="1" ht="11.25" x14ac:dyDescent="0.2">
      <c r="B1920" s="152"/>
      <c r="D1920" s="146" t="s">
        <v>144</v>
      </c>
      <c r="E1920" s="153" t="s">
        <v>18</v>
      </c>
      <c r="F1920" s="154" t="s">
        <v>1443</v>
      </c>
      <c r="H1920" s="155">
        <v>2.9</v>
      </c>
      <c r="I1920" s="156"/>
      <c r="L1920" s="152"/>
      <c r="M1920" s="157"/>
      <c r="T1920" s="158"/>
      <c r="AT1920" s="153" t="s">
        <v>144</v>
      </c>
      <c r="AU1920" s="153" t="s">
        <v>81</v>
      </c>
      <c r="AV1920" s="13" t="s">
        <v>81</v>
      </c>
      <c r="AW1920" s="13" t="s">
        <v>32</v>
      </c>
      <c r="AX1920" s="13" t="s">
        <v>71</v>
      </c>
      <c r="AY1920" s="153" t="s">
        <v>133</v>
      </c>
    </row>
    <row r="1921" spans="2:51" s="12" customFormat="1" ht="11.25" x14ac:dyDescent="0.2">
      <c r="B1921" s="145"/>
      <c r="D1921" s="146" t="s">
        <v>144</v>
      </c>
      <c r="E1921" s="147" t="s">
        <v>18</v>
      </c>
      <c r="F1921" s="148" t="s">
        <v>376</v>
      </c>
      <c r="H1921" s="147" t="s">
        <v>18</v>
      </c>
      <c r="I1921" s="149"/>
      <c r="L1921" s="145"/>
      <c r="M1921" s="150"/>
      <c r="T1921" s="151"/>
      <c r="AT1921" s="147" t="s">
        <v>144</v>
      </c>
      <c r="AU1921" s="147" t="s">
        <v>81</v>
      </c>
      <c r="AV1921" s="12" t="s">
        <v>79</v>
      </c>
      <c r="AW1921" s="12" t="s">
        <v>32</v>
      </c>
      <c r="AX1921" s="12" t="s">
        <v>71</v>
      </c>
      <c r="AY1921" s="147" t="s">
        <v>133</v>
      </c>
    </row>
    <row r="1922" spans="2:51" s="13" customFormat="1" ht="11.25" x14ac:dyDescent="0.2">
      <c r="B1922" s="152"/>
      <c r="D1922" s="146" t="s">
        <v>144</v>
      </c>
      <c r="E1922" s="153" t="s">
        <v>18</v>
      </c>
      <c r="F1922" s="154" t="s">
        <v>377</v>
      </c>
      <c r="H1922" s="155">
        <v>2.1</v>
      </c>
      <c r="I1922" s="156"/>
      <c r="L1922" s="152"/>
      <c r="M1922" s="157"/>
      <c r="T1922" s="158"/>
      <c r="AT1922" s="153" t="s">
        <v>144</v>
      </c>
      <c r="AU1922" s="153" t="s">
        <v>81</v>
      </c>
      <c r="AV1922" s="13" t="s">
        <v>81</v>
      </c>
      <c r="AW1922" s="13" t="s">
        <v>32</v>
      </c>
      <c r="AX1922" s="13" t="s">
        <v>71</v>
      </c>
      <c r="AY1922" s="153" t="s">
        <v>133</v>
      </c>
    </row>
    <row r="1923" spans="2:51" s="12" customFormat="1" ht="11.25" x14ac:dyDescent="0.2">
      <c r="B1923" s="145"/>
      <c r="D1923" s="146" t="s">
        <v>144</v>
      </c>
      <c r="E1923" s="147" t="s">
        <v>18</v>
      </c>
      <c r="F1923" s="148" t="s">
        <v>378</v>
      </c>
      <c r="H1923" s="147" t="s">
        <v>18</v>
      </c>
      <c r="I1923" s="149"/>
      <c r="L1923" s="145"/>
      <c r="M1923" s="150"/>
      <c r="T1923" s="151"/>
      <c r="AT1923" s="147" t="s">
        <v>144</v>
      </c>
      <c r="AU1923" s="147" t="s">
        <v>81</v>
      </c>
      <c r="AV1923" s="12" t="s">
        <v>79</v>
      </c>
      <c r="AW1923" s="12" t="s">
        <v>32</v>
      </c>
      <c r="AX1923" s="12" t="s">
        <v>71</v>
      </c>
      <c r="AY1923" s="147" t="s">
        <v>133</v>
      </c>
    </row>
    <row r="1924" spans="2:51" s="13" customFormat="1" ht="11.25" x14ac:dyDescent="0.2">
      <c r="B1924" s="152"/>
      <c r="D1924" s="146" t="s">
        <v>144</v>
      </c>
      <c r="E1924" s="153" t="s">
        <v>18</v>
      </c>
      <c r="F1924" s="154" t="s">
        <v>379</v>
      </c>
      <c r="H1924" s="155">
        <v>9.1</v>
      </c>
      <c r="I1924" s="156"/>
      <c r="L1924" s="152"/>
      <c r="M1924" s="157"/>
      <c r="T1924" s="158"/>
      <c r="AT1924" s="153" t="s">
        <v>144</v>
      </c>
      <c r="AU1924" s="153" t="s">
        <v>81</v>
      </c>
      <c r="AV1924" s="13" t="s">
        <v>81</v>
      </c>
      <c r="AW1924" s="13" t="s">
        <v>32</v>
      </c>
      <c r="AX1924" s="13" t="s">
        <v>71</v>
      </c>
      <c r="AY1924" s="153" t="s">
        <v>133</v>
      </c>
    </row>
    <row r="1925" spans="2:51" s="12" customFormat="1" ht="11.25" x14ac:dyDescent="0.2">
      <c r="B1925" s="145"/>
      <c r="D1925" s="146" t="s">
        <v>144</v>
      </c>
      <c r="E1925" s="147" t="s">
        <v>18</v>
      </c>
      <c r="F1925" s="148" t="s">
        <v>244</v>
      </c>
      <c r="H1925" s="147" t="s">
        <v>18</v>
      </c>
      <c r="I1925" s="149"/>
      <c r="L1925" s="145"/>
      <c r="M1925" s="150"/>
      <c r="T1925" s="151"/>
      <c r="AT1925" s="147" t="s">
        <v>144</v>
      </c>
      <c r="AU1925" s="147" t="s">
        <v>81</v>
      </c>
      <c r="AV1925" s="12" t="s">
        <v>79</v>
      </c>
      <c r="AW1925" s="12" t="s">
        <v>32</v>
      </c>
      <c r="AX1925" s="12" t="s">
        <v>71</v>
      </c>
      <c r="AY1925" s="147" t="s">
        <v>133</v>
      </c>
    </row>
    <row r="1926" spans="2:51" s="13" customFormat="1" ht="11.25" x14ac:dyDescent="0.2">
      <c r="B1926" s="152"/>
      <c r="D1926" s="146" t="s">
        <v>144</v>
      </c>
      <c r="E1926" s="153" t="s">
        <v>18</v>
      </c>
      <c r="F1926" s="154" t="s">
        <v>1444</v>
      </c>
      <c r="H1926" s="155">
        <v>7.2</v>
      </c>
      <c r="I1926" s="156"/>
      <c r="L1926" s="152"/>
      <c r="M1926" s="157"/>
      <c r="T1926" s="158"/>
      <c r="AT1926" s="153" t="s">
        <v>144</v>
      </c>
      <c r="AU1926" s="153" t="s">
        <v>81</v>
      </c>
      <c r="AV1926" s="13" t="s">
        <v>81</v>
      </c>
      <c r="AW1926" s="13" t="s">
        <v>32</v>
      </c>
      <c r="AX1926" s="13" t="s">
        <v>71</v>
      </c>
      <c r="AY1926" s="153" t="s">
        <v>133</v>
      </c>
    </row>
    <row r="1927" spans="2:51" s="12" customFormat="1" ht="11.25" x14ac:dyDescent="0.2">
      <c r="B1927" s="145"/>
      <c r="D1927" s="146" t="s">
        <v>144</v>
      </c>
      <c r="E1927" s="147" t="s">
        <v>18</v>
      </c>
      <c r="F1927" s="148" t="s">
        <v>380</v>
      </c>
      <c r="H1927" s="147" t="s">
        <v>18</v>
      </c>
      <c r="I1927" s="149"/>
      <c r="L1927" s="145"/>
      <c r="M1927" s="150"/>
      <c r="T1927" s="151"/>
      <c r="AT1927" s="147" t="s">
        <v>144</v>
      </c>
      <c r="AU1927" s="147" t="s">
        <v>81</v>
      </c>
      <c r="AV1927" s="12" t="s">
        <v>79</v>
      </c>
      <c r="AW1927" s="12" t="s">
        <v>32</v>
      </c>
      <c r="AX1927" s="12" t="s">
        <v>71</v>
      </c>
      <c r="AY1927" s="147" t="s">
        <v>133</v>
      </c>
    </row>
    <row r="1928" spans="2:51" s="13" customFormat="1" ht="11.25" x14ac:dyDescent="0.2">
      <c r="B1928" s="152"/>
      <c r="D1928" s="146" t="s">
        <v>144</v>
      </c>
      <c r="E1928" s="153" t="s">
        <v>18</v>
      </c>
      <c r="F1928" s="154" t="s">
        <v>381</v>
      </c>
      <c r="H1928" s="155">
        <v>2.8</v>
      </c>
      <c r="I1928" s="156"/>
      <c r="L1928" s="152"/>
      <c r="M1928" s="157"/>
      <c r="T1928" s="158"/>
      <c r="AT1928" s="153" t="s">
        <v>144</v>
      </c>
      <c r="AU1928" s="153" t="s">
        <v>81</v>
      </c>
      <c r="AV1928" s="13" t="s">
        <v>81</v>
      </c>
      <c r="AW1928" s="13" t="s">
        <v>32</v>
      </c>
      <c r="AX1928" s="13" t="s">
        <v>71</v>
      </c>
      <c r="AY1928" s="153" t="s">
        <v>133</v>
      </c>
    </row>
    <row r="1929" spans="2:51" s="12" customFormat="1" ht="11.25" x14ac:dyDescent="0.2">
      <c r="B1929" s="145"/>
      <c r="D1929" s="146" t="s">
        <v>144</v>
      </c>
      <c r="E1929" s="147" t="s">
        <v>18</v>
      </c>
      <c r="F1929" s="148" t="s">
        <v>532</v>
      </c>
      <c r="H1929" s="147" t="s">
        <v>18</v>
      </c>
      <c r="I1929" s="149"/>
      <c r="L1929" s="145"/>
      <c r="M1929" s="150"/>
      <c r="T1929" s="151"/>
      <c r="AT1929" s="147" t="s">
        <v>144</v>
      </c>
      <c r="AU1929" s="147" t="s">
        <v>81</v>
      </c>
      <c r="AV1929" s="12" t="s">
        <v>79</v>
      </c>
      <c r="AW1929" s="12" t="s">
        <v>32</v>
      </c>
      <c r="AX1929" s="12" t="s">
        <v>71</v>
      </c>
      <c r="AY1929" s="147" t="s">
        <v>133</v>
      </c>
    </row>
    <row r="1930" spans="2:51" s="13" customFormat="1" ht="11.25" x14ac:dyDescent="0.2">
      <c r="B1930" s="152"/>
      <c r="D1930" s="146" t="s">
        <v>144</v>
      </c>
      <c r="E1930" s="153" t="s">
        <v>18</v>
      </c>
      <c r="F1930" s="154" t="s">
        <v>1445</v>
      </c>
      <c r="H1930" s="155">
        <v>15.6</v>
      </c>
      <c r="I1930" s="156"/>
      <c r="L1930" s="152"/>
      <c r="M1930" s="157"/>
      <c r="T1930" s="158"/>
      <c r="AT1930" s="153" t="s">
        <v>144</v>
      </c>
      <c r="AU1930" s="153" t="s">
        <v>81</v>
      </c>
      <c r="AV1930" s="13" t="s">
        <v>81</v>
      </c>
      <c r="AW1930" s="13" t="s">
        <v>32</v>
      </c>
      <c r="AX1930" s="13" t="s">
        <v>71</v>
      </c>
      <c r="AY1930" s="153" t="s">
        <v>133</v>
      </c>
    </row>
    <row r="1931" spans="2:51" s="12" customFormat="1" ht="11.25" x14ac:dyDescent="0.2">
      <c r="B1931" s="145"/>
      <c r="D1931" s="146" t="s">
        <v>144</v>
      </c>
      <c r="E1931" s="147" t="s">
        <v>18</v>
      </c>
      <c r="F1931" s="148" t="s">
        <v>382</v>
      </c>
      <c r="H1931" s="147" t="s">
        <v>18</v>
      </c>
      <c r="I1931" s="149"/>
      <c r="L1931" s="145"/>
      <c r="M1931" s="150"/>
      <c r="T1931" s="151"/>
      <c r="AT1931" s="147" t="s">
        <v>144</v>
      </c>
      <c r="AU1931" s="147" t="s">
        <v>81</v>
      </c>
      <c r="AV1931" s="12" t="s">
        <v>79</v>
      </c>
      <c r="AW1931" s="12" t="s">
        <v>32</v>
      </c>
      <c r="AX1931" s="12" t="s">
        <v>71</v>
      </c>
      <c r="AY1931" s="147" t="s">
        <v>133</v>
      </c>
    </row>
    <row r="1932" spans="2:51" s="13" customFormat="1" ht="11.25" x14ac:dyDescent="0.2">
      <c r="B1932" s="152"/>
      <c r="D1932" s="146" t="s">
        <v>144</v>
      </c>
      <c r="E1932" s="153" t="s">
        <v>18</v>
      </c>
      <c r="F1932" s="154" t="s">
        <v>81</v>
      </c>
      <c r="H1932" s="155">
        <v>2</v>
      </c>
      <c r="I1932" s="156"/>
      <c r="L1932" s="152"/>
      <c r="M1932" s="157"/>
      <c r="T1932" s="158"/>
      <c r="AT1932" s="153" t="s">
        <v>144</v>
      </c>
      <c r="AU1932" s="153" t="s">
        <v>81</v>
      </c>
      <c r="AV1932" s="13" t="s">
        <v>81</v>
      </c>
      <c r="AW1932" s="13" t="s">
        <v>32</v>
      </c>
      <c r="AX1932" s="13" t="s">
        <v>71</v>
      </c>
      <c r="AY1932" s="153" t="s">
        <v>133</v>
      </c>
    </row>
    <row r="1933" spans="2:51" s="12" customFormat="1" ht="11.25" x14ac:dyDescent="0.2">
      <c r="B1933" s="145"/>
      <c r="D1933" s="146" t="s">
        <v>144</v>
      </c>
      <c r="E1933" s="147" t="s">
        <v>18</v>
      </c>
      <c r="F1933" s="148" t="s">
        <v>246</v>
      </c>
      <c r="H1933" s="147" t="s">
        <v>18</v>
      </c>
      <c r="I1933" s="149"/>
      <c r="L1933" s="145"/>
      <c r="M1933" s="150"/>
      <c r="T1933" s="151"/>
      <c r="AT1933" s="147" t="s">
        <v>144</v>
      </c>
      <c r="AU1933" s="147" t="s">
        <v>81</v>
      </c>
      <c r="AV1933" s="12" t="s">
        <v>79</v>
      </c>
      <c r="AW1933" s="12" t="s">
        <v>32</v>
      </c>
      <c r="AX1933" s="12" t="s">
        <v>71</v>
      </c>
      <c r="AY1933" s="147" t="s">
        <v>133</v>
      </c>
    </row>
    <row r="1934" spans="2:51" s="13" customFormat="1" ht="11.25" x14ac:dyDescent="0.2">
      <c r="B1934" s="152"/>
      <c r="D1934" s="146" t="s">
        <v>144</v>
      </c>
      <c r="E1934" s="153" t="s">
        <v>18</v>
      </c>
      <c r="F1934" s="154" t="s">
        <v>1446</v>
      </c>
      <c r="H1934" s="155">
        <v>54.2</v>
      </c>
      <c r="I1934" s="156"/>
      <c r="L1934" s="152"/>
      <c r="M1934" s="157"/>
      <c r="T1934" s="158"/>
      <c r="AT1934" s="153" t="s">
        <v>144</v>
      </c>
      <c r="AU1934" s="153" t="s">
        <v>81</v>
      </c>
      <c r="AV1934" s="13" t="s">
        <v>81</v>
      </c>
      <c r="AW1934" s="13" t="s">
        <v>32</v>
      </c>
      <c r="AX1934" s="13" t="s">
        <v>71</v>
      </c>
      <c r="AY1934" s="153" t="s">
        <v>133</v>
      </c>
    </row>
    <row r="1935" spans="2:51" s="12" customFormat="1" ht="11.25" x14ac:dyDescent="0.2">
      <c r="B1935" s="145"/>
      <c r="D1935" s="146" t="s">
        <v>144</v>
      </c>
      <c r="E1935" s="147" t="s">
        <v>18</v>
      </c>
      <c r="F1935" s="148" t="s">
        <v>527</v>
      </c>
      <c r="H1935" s="147" t="s">
        <v>18</v>
      </c>
      <c r="I1935" s="149"/>
      <c r="L1935" s="145"/>
      <c r="M1935" s="150"/>
      <c r="T1935" s="151"/>
      <c r="AT1935" s="147" t="s">
        <v>144</v>
      </c>
      <c r="AU1935" s="147" t="s">
        <v>81</v>
      </c>
      <c r="AV1935" s="12" t="s">
        <v>79</v>
      </c>
      <c r="AW1935" s="12" t="s">
        <v>32</v>
      </c>
      <c r="AX1935" s="12" t="s">
        <v>71</v>
      </c>
      <c r="AY1935" s="147" t="s">
        <v>133</v>
      </c>
    </row>
    <row r="1936" spans="2:51" s="13" customFormat="1" ht="11.25" x14ac:dyDescent="0.2">
      <c r="B1936" s="152"/>
      <c r="D1936" s="146" t="s">
        <v>144</v>
      </c>
      <c r="E1936" s="153" t="s">
        <v>18</v>
      </c>
      <c r="F1936" s="154" t="s">
        <v>1447</v>
      </c>
      <c r="H1936" s="155">
        <v>48.3</v>
      </c>
      <c r="I1936" s="156"/>
      <c r="L1936" s="152"/>
      <c r="M1936" s="157"/>
      <c r="T1936" s="158"/>
      <c r="AT1936" s="153" t="s">
        <v>144</v>
      </c>
      <c r="AU1936" s="153" t="s">
        <v>81</v>
      </c>
      <c r="AV1936" s="13" t="s">
        <v>81</v>
      </c>
      <c r="AW1936" s="13" t="s">
        <v>32</v>
      </c>
      <c r="AX1936" s="13" t="s">
        <v>71</v>
      </c>
      <c r="AY1936" s="153" t="s">
        <v>133</v>
      </c>
    </row>
    <row r="1937" spans="2:51" s="12" customFormat="1" ht="11.25" x14ac:dyDescent="0.2">
      <c r="B1937" s="145"/>
      <c r="D1937" s="146" t="s">
        <v>144</v>
      </c>
      <c r="E1937" s="147" t="s">
        <v>18</v>
      </c>
      <c r="F1937" s="148" t="s">
        <v>383</v>
      </c>
      <c r="H1937" s="147" t="s">
        <v>18</v>
      </c>
      <c r="I1937" s="149"/>
      <c r="L1937" s="145"/>
      <c r="M1937" s="150"/>
      <c r="T1937" s="151"/>
      <c r="AT1937" s="147" t="s">
        <v>144</v>
      </c>
      <c r="AU1937" s="147" t="s">
        <v>81</v>
      </c>
      <c r="AV1937" s="12" t="s">
        <v>79</v>
      </c>
      <c r="AW1937" s="12" t="s">
        <v>32</v>
      </c>
      <c r="AX1937" s="12" t="s">
        <v>71</v>
      </c>
      <c r="AY1937" s="147" t="s">
        <v>133</v>
      </c>
    </row>
    <row r="1938" spans="2:51" s="13" customFormat="1" ht="11.25" x14ac:dyDescent="0.2">
      <c r="B1938" s="152"/>
      <c r="D1938" s="146" t="s">
        <v>144</v>
      </c>
      <c r="E1938" s="153" t="s">
        <v>18</v>
      </c>
      <c r="F1938" s="154" t="s">
        <v>384</v>
      </c>
      <c r="H1938" s="155">
        <v>17.3</v>
      </c>
      <c r="I1938" s="156"/>
      <c r="L1938" s="152"/>
      <c r="M1938" s="157"/>
      <c r="T1938" s="158"/>
      <c r="AT1938" s="153" t="s">
        <v>144</v>
      </c>
      <c r="AU1938" s="153" t="s">
        <v>81</v>
      </c>
      <c r="AV1938" s="13" t="s">
        <v>81</v>
      </c>
      <c r="AW1938" s="13" t="s">
        <v>32</v>
      </c>
      <c r="AX1938" s="13" t="s">
        <v>71</v>
      </c>
      <c r="AY1938" s="153" t="s">
        <v>133</v>
      </c>
    </row>
    <row r="1939" spans="2:51" s="12" customFormat="1" ht="11.25" x14ac:dyDescent="0.2">
      <c r="B1939" s="145"/>
      <c r="D1939" s="146" t="s">
        <v>144</v>
      </c>
      <c r="E1939" s="147" t="s">
        <v>18</v>
      </c>
      <c r="F1939" s="148" t="s">
        <v>385</v>
      </c>
      <c r="H1939" s="147" t="s">
        <v>18</v>
      </c>
      <c r="I1939" s="149"/>
      <c r="L1939" s="145"/>
      <c r="M1939" s="150"/>
      <c r="T1939" s="151"/>
      <c r="AT1939" s="147" t="s">
        <v>144</v>
      </c>
      <c r="AU1939" s="147" t="s">
        <v>81</v>
      </c>
      <c r="AV1939" s="12" t="s">
        <v>79</v>
      </c>
      <c r="AW1939" s="12" t="s">
        <v>32</v>
      </c>
      <c r="AX1939" s="12" t="s">
        <v>71</v>
      </c>
      <c r="AY1939" s="147" t="s">
        <v>133</v>
      </c>
    </row>
    <row r="1940" spans="2:51" s="13" customFormat="1" ht="11.25" x14ac:dyDescent="0.2">
      <c r="B1940" s="152"/>
      <c r="D1940" s="146" t="s">
        <v>144</v>
      </c>
      <c r="E1940" s="153" t="s">
        <v>18</v>
      </c>
      <c r="F1940" s="154" t="s">
        <v>386</v>
      </c>
      <c r="H1940" s="155">
        <v>3.3</v>
      </c>
      <c r="I1940" s="156"/>
      <c r="L1940" s="152"/>
      <c r="M1940" s="157"/>
      <c r="T1940" s="158"/>
      <c r="AT1940" s="153" t="s">
        <v>144</v>
      </c>
      <c r="AU1940" s="153" t="s">
        <v>81</v>
      </c>
      <c r="AV1940" s="13" t="s">
        <v>81</v>
      </c>
      <c r="AW1940" s="13" t="s">
        <v>32</v>
      </c>
      <c r="AX1940" s="13" t="s">
        <v>71</v>
      </c>
      <c r="AY1940" s="153" t="s">
        <v>133</v>
      </c>
    </row>
    <row r="1941" spans="2:51" s="12" customFormat="1" ht="11.25" x14ac:dyDescent="0.2">
      <c r="B1941" s="145"/>
      <c r="D1941" s="146" t="s">
        <v>144</v>
      </c>
      <c r="E1941" s="147" t="s">
        <v>18</v>
      </c>
      <c r="F1941" s="148" t="s">
        <v>387</v>
      </c>
      <c r="H1941" s="147" t="s">
        <v>18</v>
      </c>
      <c r="I1941" s="149"/>
      <c r="L1941" s="145"/>
      <c r="M1941" s="150"/>
      <c r="T1941" s="151"/>
      <c r="AT1941" s="147" t="s">
        <v>144</v>
      </c>
      <c r="AU1941" s="147" t="s">
        <v>81</v>
      </c>
      <c r="AV1941" s="12" t="s">
        <v>79</v>
      </c>
      <c r="AW1941" s="12" t="s">
        <v>32</v>
      </c>
      <c r="AX1941" s="12" t="s">
        <v>71</v>
      </c>
      <c r="AY1941" s="147" t="s">
        <v>133</v>
      </c>
    </row>
    <row r="1942" spans="2:51" s="13" customFormat="1" ht="11.25" x14ac:dyDescent="0.2">
      <c r="B1942" s="152"/>
      <c r="D1942" s="146" t="s">
        <v>144</v>
      </c>
      <c r="E1942" s="153" t="s">
        <v>18</v>
      </c>
      <c r="F1942" s="154" t="s">
        <v>388</v>
      </c>
      <c r="H1942" s="155">
        <v>1.1000000000000001</v>
      </c>
      <c r="I1942" s="156"/>
      <c r="L1942" s="152"/>
      <c r="M1942" s="157"/>
      <c r="T1942" s="158"/>
      <c r="AT1942" s="153" t="s">
        <v>144</v>
      </c>
      <c r="AU1942" s="153" t="s">
        <v>81</v>
      </c>
      <c r="AV1942" s="13" t="s">
        <v>81</v>
      </c>
      <c r="AW1942" s="13" t="s">
        <v>32</v>
      </c>
      <c r="AX1942" s="13" t="s">
        <v>71</v>
      </c>
      <c r="AY1942" s="153" t="s">
        <v>133</v>
      </c>
    </row>
    <row r="1943" spans="2:51" s="12" customFormat="1" ht="11.25" x14ac:dyDescent="0.2">
      <c r="B1943" s="145"/>
      <c r="D1943" s="146" t="s">
        <v>144</v>
      </c>
      <c r="E1943" s="147" t="s">
        <v>18</v>
      </c>
      <c r="F1943" s="148" t="s">
        <v>361</v>
      </c>
      <c r="H1943" s="147" t="s">
        <v>18</v>
      </c>
      <c r="I1943" s="149"/>
      <c r="L1943" s="145"/>
      <c r="M1943" s="150"/>
      <c r="T1943" s="151"/>
      <c r="AT1943" s="147" t="s">
        <v>144</v>
      </c>
      <c r="AU1943" s="147" t="s">
        <v>81</v>
      </c>
      <c r="AV1943" s="12" t="s">
        <v>79</v>
      </c>
      <c r="AW1943" s="12" t="s">
        <v>32</v>
      </c>
      <c r="AX1943" s="12" t="s">
        <v>71</v>
      </c>
      <c r="AY1943" s="147" t="s">
        <v>133</v>
      </c>
    </row>
    <row r="1944" spans="2:51" s="13" customFormat="1" ht="11.25" x14ac:dyDescent="0.2">
      <c r="B1944" s="152"/>
      <c r="D1944" s="146" t="s">
        <v>144</v>
      </c>
      <c r="E1944" s="153" t="s">
        <v>18</v>
      </c>
      <c r="F1944" s="154" t="s">
        <v>362</v>
      </c>
      <c r="H1944" s="155">
        <v>0.6</v>
      </c>
      <c r="I1944" s="156"/>
      <c r="L1944" s="152"/>
      <c r="M1944" s="157"/>
      <c r="T1944" s="158"/>
      <c r="AT1944" s="153" t="s">
        <v>144</v>
      </c>
      <c r="AU1944" s="153" t="s">
        <v>81</v>
      </c>
      <c r="AV1944" s="13" t="s">
        <v>81</v>
      </c>
      <c r="AW1944" s="13" t="s">
        <v>32</v>
      </c>
      <c r="AX1944" s="13" t="s">
        <v>71</v>
      </c>
      <c r="AY1944" s="153" t="s">
        <v>133</v>
      </c>
    </row>
    <row r="1945" spans="2:51" s="12" customFormat="1" ht="11.25" x14ac:dyDescent="0.2">
      <c r="B1945" s="145"/>
      <c r="D1945" s="146" t="s">
        <v>144</v>
      </c>
      <c r="E1945" s="147" t="s">
        <v>18</v>
      </c>
      <c r="F1945" s="148" t="s">
        <v>389</v>
      </c>
      <c r="H1945" s="147" t="s">
        <v>18</v>
      </c>
      <c r="I1945" s="149"/>
      <c r="L1945" s="145"/>
      <c r="M1945" s="150"/>
      <c r="T1945" s="151"/>
      <c r="AT1945" s="147" t="s">
        <v>144</v>
      </c>
      <c r="AU1945" s="147" t="s">
        <v>81</v>
      </c>
      <c r="AV1945" s="12" t="s">
        <v>79</v>
      </c>
      <c r="AW1945" s="12" t="s">
        <v>32</v>
      </c>
      <c r="AX1945" s="12" t="s">
        <v>71</v>
      </c>
      <c r="AY1945" s="147" t="s">
        <v>133</v>
      </c>
    </row>
    <row r="1946" spans="2:51" s="13" customFormat="1" ht="11.25" x14ac:dyDescent="0.2">
      <c r="B1946" s="152"/>
      <c r="D1946" s="146" t="s">
        <v>144</v>
      </c>
      <c r="E1946" s="153" t="s">
        <v>18</v>
      </c>
      <c r="F1946" s="154" t="s">
        <v>390</v>
      </c>
      <c r="H1946" s="155">
        <v>3.6</v>
      </c>
      <c r="I1946" s="156"/>
      <c r="L1946" s="152"/>
      <c r="M1946" s="157"/>
      <c r="T1946" s="158"/>
      <c r="AT1946" s="153" t="s">
        <v>144</v>
      </c>
      <c r="AU1946" s="153" t="s">
        <v>81</v>
      </c>
      <c r="AV1946" s="13" t="s">
        <v>81</v>
      </c>
      <c r="AW1946" s="13" t="s">
        <v>32</v>
      </c>
      <c r="AX1946" s="13" t="s">
        <v>71</v>
      </c>
      <c r="AY1946" s="153" t="s">
        <v>133</v>
      </c>
    </row>
    <row r="1947" spans="2:51" s="12" customFormat="1" ht="11.25" x14ac:dyDescent="0.2">
      <c r="B1947" s="145"/>
      <c r="D1947" s="146" t="s">
        <v>144</v>
      </c>
      <c r="E1947" s="147" t="s">
        <v>18</v>
      </c>
      <c r="F1947" s="148" t="s">
        <v>239</v>
      </c>
      <c r="H1947" s="147" t="s">
        <v>18</v>
      </c>
      <c r="I1947" s="149"/>
      <c r="L1947" s="145"/>
      <c r="M1947" s="150"/>
      <c r="T1947" s="151"/>
      <c r="AT1947" s="147" t="s">
        <v>144</v>
      </c>
      <c r="AU1947" s="147" t="s">
        <v>81</v>
      </c>
      <c r="AV1947" s="12" t="s">
        <v>79</v>
      </c>
      <c r="AW1947" s="12" t="s">
        <v>32</v>
      </c>
      <c r="AX1947" s="12" t="s">
        <v>71</v>
      </c>
      <c r="AY1947" s="147" t="s">
        <v>133</v>
      </c>
    </row>
    <row r="1948" spans="2:51" s="12" customFormat="1" ht="11.25" x14ac:dyDescent="0.2">
      <c r="B1948" s="145"/>
      <c r="D1948" s="146" t="s">
        <v>144</v>
      </c>
      <c r="E1948" s="147" t="s">
        <v>18</v>
      </c>
      <c r="F1948" s="148" t="s">
        <v>437</v>
      </c>
      <c r="H1948" s="147" t="s">
        <v>18</v>
      </c>
      <c r="I1948" s="149"/>
      <c r="L1948" s="145"/>
      <c r="M1948" s="150"/>
      <c r="T1948" s="151"/>
      <c r="AT1948" s="147" t="s">
        <v>144</v>
      </c>
      <c r="AU1948" s="147" t="s">
        <v>81</v>
      </c>
      <c r="AV1948" s="12" t="s">
        <v>79</v>
      </c>
      <c r="AW1948" s="12" t="s">
        <v>32</v>
      </c>
      <c r="AX1948" s="12" t="s">
        <v>71</v>
      </c>
      <c r="AY1948" s="147" t="s">
        <v>133</v>
      </c>
    </row>
    <row r="1949" spans="2:51" s="13" customFormat="1" ht="11.25" x14ac:dyDescent="0.2">
      <c r="B1949" s="152"/>
      <c r="D1949" s="146" t="s">
        <v>144</v>
      </c>
      <c r="E1949" s="153" t="s">
        <v>18</v>
      </c>
      <c r="F1949" s="154" t="s">
        <v>369</v>
      </c>
      <c r="H1949" s="155">
        <v>3.5</v>
      </c>
      <c r="I1949" s="156"/>
      <c r="L1949" s="152"/>
      <c r="M1949" s="157"/>
      <c r="T1949" s="158"/>
      <c r="AT1949" s="153" t="s">
        <v>144</v>
      </c>
      <c r="AU1949" s="153" t="s">
        <v>81</v>
      </c>
      <c r="AV1949" s="13" t="s">
        <v>81</v>
      </c>
      <c r="AW1949" s="13" t="s">
        <v>32</v>
      </c>
      <c r="AX1949" s="13" t="s">
        <v>71</v>
      </c>
      <c r="AY1949" s="153" t="s">
        <v>133</v>
      </c>
    </row>
    <row r="1950" spans="2:51" s="12" customFormat="1" ht="11.25" x14ac:dyDescent="0.2">
      <c r="B1950" s="145"/>
      <c r="D1950" s="146" t="s">
        <v>144</v>
      </c>
      <c r="E1950" s="147" t="s">
        <v>18</v>
      </c>
      <c r="F1950" s="148" t="s">
        <v>535</v>
      </c>
      <c r="H1950" s="147" t="s">
        <v>18</v>
      </c>
      <c r="I1950" s="149"/>
      <c r="L1950" s="145"/>
      <c r="M1950" s="150"/>
      <c r="T1950" s="151"/>
      <c r="AT1950" s="147" t="s">
        <v>144</v>
      </c>
      <c r="AU1950" s="147" t="s">
        <v>81</v>
      </c>
      <c r="AV1950" s="12" t="s">
        <v>79</v>
      </c>
      <c r="AW1950" s="12" t="s">
        <v>32</v>
      </c>
      <c r="AX1950" s="12" t="s">
        <v>71</v>
      </c>
      <c r="AY1950" s="147" t="s">
        <v>133</v>
      </c>
    </row>
    <row r="1951" spans="2:51" s="13" customFormat="1" ht="11.25" x14ac:dyDescent="0.2">
      <c r="B1951" s="152"/>
      <c r="D1951" s="146" t="s">
        <v>144</v>
      </c>
      <c r="E1951" s="153" t="s">
        <v>18</v>
      </c>
      <c r="F1951" s="154" t="s">
        <v>388</v>
      </c>
      <c r="H1951" s="155">
        <v>1.1000000000000001</v>
      </c>
      <c r="I1951" s="156"/>
      <c r="L1951" s="152"/>
      <c r="M1951" s="157"/>
      <c r="T1951" s="158"/>
      <c r="AT1951" s="153" t="s">
        <v>144</v>
      </c>
      <c r="AU1951" s="153" t="s">
        <v>81</v>
      </c>
      <c r="AV1951" s="13" t="s">
        <v>81</v>
      </c>
      <c r="AW1951" s="13" t="s">
        <v>32</v>
      </c>
      <c r="AX1951" s="13" t="s">
        <v>71</v>
      </c>
      <c r="AY1951" s="153" t="s">
        <v>133</v>
      </c>
    </row>
    <row r="1952" spans="2:51" s="12" customFormat="1" ht="11.25" x14ac:dyDescent="0.2">
      <c r="B1952" s="145"/>
      <c r="D1952" s="146" t="s">
        <v>144</v>
      </c>
      <c r="E1952" s="147" t="s">
        <v>18</v>
      </c>
      <c r="F1952" s="148" t="s">
        <v>1281</v>
      </c>
      <c r="H1952" s="147" t="s">
        <v>18</v>
      </c>
      <c r="I1952" s="149"/>
      <c r="L1952" s="145"/>
      <c r="M1952" s="150"/>
      <c r="T1952" s="151"/>
      <c r="AT1952" s="147" t="s">
        <v>144</v>
      </c>
      <c r="AU1952" s="147" t="s">
        <v>81</v>
      </c>
      <c r="AV1952" s="12" t="s">
        <v>79</v>
      </c>
      <c r="AW1952" s="12" t="s">
        <v>32</v>
      </c>
      <c r="AX1952" s="12" t="s">
        <v>71</v>
      </c>
      <c r="AY1952" s="147" t="s">
        <v>133</v>
      </c>
    </row>
    <row r="1953" spans="2:51" s="13" customFormat="1" ht="11.25" x14ac:dyDescent="0.2">
      <c r="B1953" s="152"/>
      <c r="D1953" s="146" t="s">
        <v>144</v>
      </c>
      <c r="E1953" s="153" t="s">
        <v>18</v>
      </c>
      <c r="F1953" s="154" t="s">
        <v>362</v>
      </c>
      <c r="H1953" s="155">
        <v>0.6</v>
      </c>
      <c r="I1953" s="156"/>
      <c r="L1953" s="152"/>
      <c r="M1953" s="157"/>
      <c r="T1953" s="158"/>
      <c r="AT1953" s="153" t="s">
        <v>144</v>
      </c>
      <c r="AU1953" s="153" t="s">
        <v>81</v>
      </c>
      <c r="AV1953" s="13" t="s">
        <v>81</v>
      </c>
      <c r="AW1953" s="13" t="s">
        <v>32</v>
      </c>
      <c r="AX1953" s="13" t="s">
        <v>71</v>
      </c>
      <c r="AY1953" s="153" t="s">
        <v>133</v>
      </c>
    </row>
    <row r="1954" spans="2:51" s="12" customFormat="1" ht="11.25" x14ac:dyDescent="0.2">
      <c r="B1954" s="145"/>
      <c r="D1954" s="146" t="s">
        <v>144</v>
      </c>
      <c r="E1954" s="147" t="s">
        <v>18</v>
      </c>
      <c r="F1954" s="148" t="s">
        <v>391</v>
      </c>
      <c r="H1954" s="147" t="s">
        <v>18</v>
      </c>
      <c r="I1954" s="149"/>
      <c r="L1954" s="145"/>
      <c r="M1954" s="150"/>
      <c r="T1954" s="151"/>
      <c r="AT1954" s="147" t="s">
        <v>144</v>
      </c>
      <c r="AU1954" s="147" t="s">
        <v>81</v>
      </c>
      <c r="AV1954" s="12" t="s">
        <v>79</v>
      </c>
      <c r="AW1954" s="12" t="s">
        <v>32</v>
      </c>
      <c r="AX1954" s="12" t="s">
        <v>71</v>
      </c>
      <c r="AY1954" s="147" t="s">
        <v>133</v>
      </c>
    </row>
    <row r="1955" spans="2:51" s="13" customFormat="1" ht="11.25" x14ac:dyDescent="0.2">
      <c r="B1955" s="152"/>
      <c r="D1955" s="146" t="s">
        <v>144</v>
      </c>
      <c r="E1955" s="153" t="s">
        <v>18</v>
      </c>
      <c r="F1955" s="154" t="s">
        <v>386</v>
      </c>
      <c r="H1955" s="155">
        <v>3.3</v>
      </c>
      <c r="I1955" s="156"/>
      <c r="L1955" s="152"/>
      <c r="M1955" s="157"/>
      <c r="T1955" s="158"/>
      <c r="AT1955" s="153" t="s">
        <v>144</v>
      </c>
      <c r="AU1955" s="153" t="s">
        <v>81</v>
      </c>
      <c r="AV1955" s="13" t="s">
        <v>81</v>
      </c>
      <c r="AW1955" s="13" t="s">
        <v>32</v>
      </c>
      <c r="AX1955" s="13" t="s">
        <v>71</v>
      </c>
      <c r="AY1955" s="153" t="s">
        <v>133</v>
      </c>
    </row>
    <row r="1956" spans="2:51" s="12" customFormat="1" ht="11.25" x14ac:dyDescent="0.2">
      <c r="B1956" s="145"/>
      <c r="D1956" s="146" t="s">
        <v>144</v>
      </c>
      <c r="E1956" s="147" t="s">
        <v>18</v>
      </c>
      <c r="F1956" s="148" t="s">
        <v>439</v>
      </c>
      <c r="H1956" s="147" t="s">
        <v>18</v>
      </c>
      <c r="I1956" s="149"/>
      <c r="L1956" s="145"/>
      <c r="M1956" s="150"/>
      <c r="T1956" s="151"/>
      <c r="AT1956" s="147" t="s">
        <v>144</v>
      </c>
      <c r="AU1956" s="147" t="s">
        <v>81</v>
      </c>
      <c r="AV1956" s="12" t="s">
        <v>79</v>
      </c>
      <c r="AW1956" s="12" t="s">
        <v>32</v>
      </c>
      <c r="AX1956" s="12" t="s">
        <v>71</v>
      </c>
      <c r="AY1956" s="147" t="s">
        <v>133</v>
      </c>
    </row>
    <row r="1957" spans="2:51" s="13" customFormat="1" ht="11.25" x14ac:dyDescent="0.2">
      <c r="B1957" s="152"/>
      <c r="D1957" s="146" t="s">
        <v>144</v>
      </c>
      <c r="E1957" s="153" t="s">
        <v>18</v>
      </c>
      <c r="F1957" s="154" t="s">
        <v>1448</v>
      </c>
      <c r="H1957" s="155">
        <v>16.899999999999999</v>
      </c>
      <c r="I1957" s="156"/>
      <c r="L1957" s="152"/>
      <c r="M1957" s="157"/>
      <c r="T1957" s="158"/>
      <c r="AT1957" s="153" t="s">
        <v>144</v>
      </c>
      <c r="AU1957" s="153" t="s">
        <v>81</v>
      </c>
      <c r="AV1957" s="13" t="s">
        <v>81</v>
      </c>
      <c r="AW1957" s="13" t="s">
        <v>32</v>
      </c>
      <c r="AX1957" s="13" t="s">
        <v>71</v>
      </c>
      <c r="AY1957" s="153" t="s">
        <v>133</v>
      </c>
    </row>
    <row r="1958" spans="2:51" s="12" customFormat="1" ht="11.25" x14ac:dyDescent="0.2">
      <c r="B1958" s="145"/>
      <c r="D1958" s="146" t="s">
        <v>144</v>
      </c>
      <c r="E1958" s="147" t="s">
        <v>18</v>
      </c>
      <c r="F1958" s="148" t="s">
        <v>428</v>
      </c>
      <c r="H1958" s="147" t="s">
        <v>18</v>
      </c>
      <c r="I1958" s="149"/>
      <c r="L1958" s="145"/>
      <c r="M1958" s="150"/>
      <c r="T1958" s="151"/>
      <c r="AT1958" s="147" t="s">
        <v>144</v>
      </c>
      <c r="AU1958" s="147" t="s">
        <v>81</v>
      </c>
      <c r="AV1958" s="12" t="s">
        <v>79</v>
      </c>
      <c r="AW1958" s="12" t="s">
        <v>32</v>
      </c>
      <c r="AX1958" s="12" t="s">
        <v>71</v>
      </c>
      <c r="AY1958" s="147" t="s">
        <v>133</v>
      </c>
    </row>
    <row r="1959" spans="2:51" s="13" customFormat="1" ht="11.25" x14ac:dyDescent="0.2">
      <c r="B1959" s="152"/>
      <c r="D1959" s="146" t="s">
        <v>144</v>
      </c>
      <c r="E1959" s="153" t="s">
        <v>18</v>
      </c>
      <c r="F1959" s="154" t="s">
        <v>1449</v>
      </c>
      <c r="H1959" s="155">
        <v>15.7</v>
      </c>
      <c r="I1959" s="156"/>
      <c r="L1959" s="152"/>
      <c r="M1959" s="157"/>
      <c r="T1959" s="158"/>
      <c r="AT1959" s="153" t="s">
        <v>144</v>
      </c>
      <c r="AU1959" s="153" t="s">
        <v>81</v>
      </c>
      <c r="AV1959" s="13" t="s">
        <v>81</v>
      </c>
      <c r="AW1959" s="13" t="s">
        <v>32</v>
      </c>
      <c r="AX1959" s="13" t="s">
        <v>71</v>
      </c>
      <c r="AY1959" s="153" t="s">
        <v>133</v>
      </c>
    </row>
    <row r="1960" spans="2:51" s="12" customFormat="1" ht="11.25" x14ac:dyDescent="0.2">
      <c r="B1960" s="145"/>
      <c r="D1960" s="146" t="s">
        <v>144</v>
      </c>
      <c r="E1960" s="147" t="s">
        <v>18</v>
      </c>
      <c r="F1960" s="148" t="s">
        <v>255</v>
      </c>
      <c r="H1960" s="147" t="s">
        <v>18</v>
      </c>
      <c r="I1960" s="149"/>
      <c r="L1960" s="145"/>
      <c r="M1960" s="150"/>
      <c r="T1960" s="151"/>
      <c r="AT1960" s="147" t="s">
        <v>144</v>
      </c>
      <c r="AU1960" s="147" t="s">
        <v>81</v>
      </c>
      <c r="AV1960" s="12" t="s">
        <v>79</v>
      </c>
      <c r="AW1960" s="12" t="s">
        <v>32</v>
      </c>
      <c r="AX1960" s="12" t="s">
        <v>71</v>
      </c>
      <c r="AY1960" s="147" t="s">
        <v>133</v>
      </c>
    </row>
    <row r="1961" spans="2:51" s="13" customFormat="1" ht="11.25" x14ac:dyDescent="0.2">
      <c r="B1961" s="152"/>
      <c r="D1961" s="146" t="s">
        <v>144</v>
      </c>
      <c r="E1961" s="153" t="s">
        <v>18</v>
      </c>
      <c r="F1961" s="154" t="s">
        <v>1450</v>
      </c>
      <c r="H1961" s="155">
        <v>74.7</v>
      </c>
      <c r="I1961" s="156"/>
      <c r="L1961" s="152"/>
      <c r="M1961" s="157"/>
      <c r="T1961" s="158"/>
      <c r="AT1961" s="153" t="s">
        <v>144</v>
      </c>
      <c r="AU1961" s="153" t="s">
        <v>81</v>
      </c>
      <c r="AV1961" s="13" t="s">
        <v>81</v>
      </c>
      <c r="AW1961" s="13" t="s">
        <v>32</v>
      </c>
      <c r="AX1961" s="13" t="s">
        <v>71</v>
      </c>
      <c r="AY1961" s="153" t="s">
        <v>133</v>
      </c>
    </row>
    <row r="1962" spans="2:51" s="12" customFormat="1" ht="11.25" x14ac:dyDescent="0.2">
      <c r="B1962" s="145"/>
      <c r="D1962" s="146" t="s">
        <v>144</v>
      </c>
      <c r="E1962" s="147" t="s">
        <v>18</v>
      </c>
      <c r="F1962" s="148" t="s">
        <v>560</v>
      </c>
      <c r="H1962" s="147" t="s">
        <v>18</v>
      </c>
      <c r="I1962" s="149"/>
      <c r="L1962" s="145"/>
      <c r="M1962" s="150"/>
      <c r="T1962" s="151"/>
      <c r="AT1962" s="147" t="s">
        <v>144</v>
      </c>
      <c r="AU1962" s="147" t="s">
        <v>81</v>
      </c>
      <c r="AV1962" s="12" t="s">
        <v>79</v>
      </c>
      <c r="AW1962" s="12" t="s">
        <v>32</v>
      </c>
      <c r="AX1962" s="12" t="s">
        <v>71</v>
      </c>
      <c r="AY1962" s="147" t="s">
        <v>133</v>
      </c>
    </row>
    <row r="1963" spans="2:51" s="13" customFormat="1" ht="11.25" x14ac:dyDescent="0.2">
      <c r="B1963" s="152"/>
      <c r="D1963" s="146" t="s">
        <v>144</v>
      </c>
      <c r="E1963" s="153" t="s">
        <v>18</v>
      </c>
      <c r="F1963" s="154" t="s">
        <v>377</v>
      </c>
      <c r="H1963" s="155">
        <v>2.1</v>
      </c>
      <c r="I1963" s="156"/>
      <c r="L1963" s="152"/>
      <c r="M1963" s="157"/>
      <c r="T1963" s="158"/>
      <c r="AT1963" s="153" t="s">
        <v>144</v>
      </c>
      <c r="AU1963" s="153" t="s">
        <v>81</v>
      </c>
      <c r="AV1963" s="13" t="s">
        <v>81</v>
      </c>
      <c r="AW1963" s="13" t="s">
        <v>32</v>
      </c>
      <c r="AX1963" s="13" t="s">
        <v>71</v>
      </c>
      <c r="AY1963" s="153" t="s">
        <v>133</v>
      </c>
    </row>
    <row r="1964" spans="2:51" s="12" customFormat="1" ht="11.25" x14ac:dyDescent="0.2">
      <c r="B1964" s="145"/>
      <c r="D1964" s="146" t="s">
        <v>144</v>
      </c>
      <c r="E1964" s="147" t="s">
        <v>18</v>
      </c>
      <c r="F1964" s="148" t="s">
        <v>251</v>
      </c>
      <c r="H1964" s="147" t="s">
        <v>18</v>
      </c>
      <c r="I1964" s="149"/>
      <c r="L1964" s="145"/>
      <c r="M1964" s="150"/>
      <c r="T1964" s="151"/>
      <c r="AT1964" s="147" t="s">
        <v>144</v>
      </c>
      <c r="AU1964" s="147" t="s">
        <v>81</v>
      </c>
      <c r="AV1964" s="12" t="s">
        <v>79</v>
      </c>
      <c r="AW1964" s="12" t="s">
        <v>32</v>
      </c>
      <c r="AX1964" s="12" t="s">
        <v>71</v>
      </c>
      <c r="AY1964" s="147" t="s">
        <v>133</v>
      </c>
    </row>
    <row r="1965" spans="2:51" s="13" customFormat="1" ht="11.25" x14ac:dyDescent="0.2">
      <c r="B1965" s="152"/>
      <c r="D1965" s="146" t="s">
        <v>144</v>
      </c>
      <c r="E1965" s="153" t="s">
        <v>18</v>
      </c>
      <c r="F1965" s="154" t="s">
        <v>1451</v>
      </c>
      <c r="H1965" s="155">
        <v>7.4</v>
      </c>
      <c r="I1965" s="156"/>
      <c r="L1965" s="152"/>
      <c r="M1965" s="157"/>
      <c r="T1965" s="158"/>
      <c r="AT1965" s="153" t="s">
        <v>144</v>
      </c>
      <c r="AU1965" s="153" t="s">
        <v>81</v>
      </c>
      <c r="AV1965" s="13" t="s">
        <v>81</v>
      </c>
      <c r="AW1965" s="13" t="s">
        <v>32</v>
      </c>
      <c r="AX1965" s="13" t="s">
        <v>71</v>
      </c>
      <c r="AY1965" s="153" t="s">
        <v>133</v>
      </c>
    </row>
    <row r="1966" spans="2:51" s="12" customFormat="1" ht="11.25" x14ac:dyDescent="0.2">
      <c r="B1966" s="145"/>
      <c r="D1966" s="146" t="s">
        <v>144</v>
      </c>
      <c r="E1966" s="147" t="s">
        <v>18</v>
      </c>
      <c r="F1966" s="148" t="s">
        <v>479</v>
      </c>
      <c r="H1966" s="147" t="s">
        <v>18</v>
      </c>
      <c r="I1966" s="149"/>
      <c r="L1966" s="145"/>
      <c r="M1966" s="150"/>
      <c r="T1966" s="151"/>
      <c r="AT1966" s="147" t="s">
        <v>144</v>
      </c>
      <c r="AU1966" s="147" t="s">
        <v>81</v>
      </c>
      <c r="AV1966" s="12" t="s">
        <v>79</v>
      </c>
      <c r="AW1966" s="12" t="s">
        <v>32</v>
      </c>
      <c r="AX1966" s="12" t="s">
        <v>71</v>
      </c>
      <c r="AY1966" s="147" t="s">
        <v>133</v>
      </c>
    </row>
    <row r="1967" spans="2:51" s="13" customFormat="1" ht="11.25" x14ac:dyDescent="0.2">
      <c r="B1967" s="152"/>
      <c r="D1967" s="146" t="s">
        <v>144</v>
      </c>
      <c r="E1967" s="153" t="s">
        <v>18</v>
      </c>
      <c r="F1967" s="154" t="s">
        <v>381</v>
      </c>
      <c r="H1967" s="155">
        <v>2.8</v>
      </c>
      <c r="I1967" s="156"/>
      <c r="L1967" s="152"/>
      <c r="M1967" s="157"/>
      <c r="T1967" s="158"/>
      <c r="AT1967" s="153" t="s">
        <v>144</v>
      </c>
      <c r="AU1967" s="153" t="s">
        <v>81</v>
      </c>
      <c r="AV1967" s="13" t="s">
        <v>81</v>
      </c>
      <c r="AW1967" s="13" t="s">
        <v>32</v>
      </c>
      <c r="AX1967" s="13" t="s">
        <v>71</v>
      </c>
      <c r="AY1967" s="153" t="s">
        <v>133</v>
      </c>
    </row>
    <row r="1968" spans="2:51" s="12" customFormat="1" ht="11.25" x14ac:dyDescent="0.2">
      <c r="B1968" s="145"/>
      <c r="D1968" s="146" t="s">
        <v>144</v>
      </c>
      <c r="E1968" s="147" t="s">
        <v>18</v>
      </c>
      <c r="F1968" s="148" t="s">
        <v>478</v>
      </c>
      <c r="H1968" s="147" t="s">
        <v>18</v>
      </c>
      <c r="I1968" s="149"/>
      <c r="L1968" s="145"/>
      <c r="M1968" s="150"/>
      <c r="T1968" s="151"/>
      <c r="AT1968" s="147" t="s">
        <v>144</v>
      </c>
      <c r="AU1968" s="147" t="s">
        <v>81</v>
      </c>
      <c r="AV1968" s="12" t="s">
        <v>79</v>
      </c>
      <c r="AW1968" s="12" t="s">
        <v>32</v>
      </c>
      <c r="AX1968" s="12" t="s">
        <v>71</v>
      </c>
      <c r="AY1968" s="147" t="s">
        <v>133</v>
      </c>
    </row>
    <row r="1969" spans="2:51" s="13" customFormat="1" ht="11.25" x14ac:dyDescent="0.2">
      <c r="B1969" s="152"/>
      <c r="D1969" s="146" t="s">
        <v>144</v>
      </c>
      <c r="E1969" s="153" t="s">
        <v>18</v>
      </c>
      <c r="F1969" s="154" t="s">
        <v>1452</v>
      </c>
      <c r="H1969" s="155">
        <v>8.6999999999999993</v>
      </c>
      <c r="I1969" s="156"/>
      <c r="L1969" s="152"/>
      <c r="M1969" s="157"/>
      <c r="T1969" s="158"/>
      <c r="AT1969" s="153" t="s">
        <v>144</v>
      </c>
      <c r="AU1969" s="153" t="s">
        <v>81</v>
      </c>
      <c r="AV1969" s="13" t="s">
        <v>81</v>
      </c>
      <c r="AW1969" s="13" t="s">
        <v>32</v>
      </c>
      <c r="AX1969" s="13" t="s">
        <v>71</v>
      </c>
      <c r="AY1969" s="153" t="s">
        <v>133</v>
      </c>
    </row>
    <row r="1970" spans="2:51" s="12" customFormat="1" ht="11.25" x14ac:dyDescent="0.2">
      <c r="B1970" s="145"/>
      <c r="D1970" s="146" t="s">
        <v>144</v>
      </c>
      <c r="E1970" s="147" t="s">
        <v>18</v>
      </c>
      <c r="F1970" s="148" t="s">
        <v>538</v>
      </c>
      <c r="H1970" s="147" t="s">
        <v>18</v>
      </c>
      <c r="I1970" s="149"/>
      <c r="L1970" s="145"/>
      <c r="M1970" s="150"/>
      <c r="T1970" s="151"/>
      <c r="AT1970" s="147" t="s">
        <v>144</v>
      </c>
      <c r="AU1970" s="147" t="s">
        <v>81</v>
      </c>
      <c r="AV1970" s="12" t="s">
        <v>79</v>
      </c>
      <c r="AW1970" s="12" t="s">
        <v>32</v>
      </c>
      <c r="AX1970" s="12" t="s">
        <v>71</v>
      </c>
      <c r="AY1970" s="147" t="s">
        <v>133</v>
      </c>
    </row>
    <row r="1971" spans="2:51" s="13" customFormat="1" ht="11.25" x14ac:dyDescent="0.2">
      <c r="B1971" s="152"/>
      <c r="D1971" s="146" t="s">
        <v>144</v>
      </c>
      <c r="E1971" s="153" t="s">
        <v>18</v>
      </c>
      <c r="F1971" s="154" t="s">
        <v>1453</v>
      </c>
      <c r="H1971" s="155">
        <v>1.4</v>
      </c>
      <c r="I1971" s="156"/>
      <c r="L1971" s="152"/>
      <c r="M1971" s="157"/>
      <c r="T1971" s="158"/>
      <c r="AT1971" s="153" t="s">
        <v>144</v>
      </c>
      <c r="AU1971" s="153" t="s">
        <v>81</v>
      </c>
      <c r="AV1971" s="13" t="s">
        <v>81</v>
      </c>
      <c r="AW1971" s="13" t="s">
        <v>32</v>
      </c>
      <c r="AX1971" s="13" t="s">
        <v>71</v>
      </c>
      <c r="AY1971" s="153" t="s">
        <v>133</v>
      </c>
    </row>
    <row r="1972" spans="2:51" s="12" customFormat="1" ht="11.25" x14ac:dyDescent="0.2">
      <c r="B1972" s="145"/>
      <c r="D1972" s="146" t="s">
        <v>144</v>
      </c>
      <c r="E1972" s="147" t="s">
        <v>18</v>
      </c>
      <c r="F1972" s="148" t="s">
        <v>477</v>
      </c>
      <c r="H1972" s="147" t="s">
        <v>18</v>
      </c>
      <c r="I1972" s="149"/>
      <c r="L1972" s="145"/>
      <c r="M1972" s="150"/>
      <c r="T1972" s="151"/>
      <c r="AT1972" s="147" t="s">
        <v>144</v>
      </c>
      <c r="AU1972" s="147" t="s">
        <v>81</v>
      </c>
      <c r="AV1972" s="12" t="s">
        <v>79</v>
      </c>
      <c r="AW1972" s="12" t="s">
        <v>32</v>
      </c>
      <c r="AX1972" s="12" t="s">
        <v>71</v>
      </c>
      <c r="AY1972" s="147" t="s">
        <v>133</v>
      </c>
    </row>
    <row r="1973" spans="2:51" s="13" customFormat="1" ht="11.25" x14ac:dyDescent="0.2">
      <c r="B1973" s="152"/>
      <c r="D1973" s="146" t="s">
        <v>144</v>
      </c>
      <c r="E1973" s="153" t="s">
        <v>18</v>
      </c>
      <c r="F1973" s="154" t="s">
        <v>377</v>
      </c>
      <c r="H1973" s="155">
        <v>2.1</v>
      </c>
      <c r="I1973" s="156"/>
      <c r="L1973" s="152"/>
      <c r="M1973" s="157"/>
      <c r="T1973" s="158"/>
      <c r="AT1973" s="153" t="s">
        <v>144</v>
      </c>
      <c r="AU1973" s="153" t="s">
        <v>81</v>
      </c>
      <c r="AV1973" s="13" t="s">
        <v>81</v>
      </c>
      <c r="AW1973" s="13" t="s">
        <v>32</v>
      </c>
      <c r="AX1973" s="13" t="s">
        <v>71</v>
      </c>
      <c r="AY1973" s="153" t="s">
        <v>133</v>
      </c>
    </row>
    <row r="1974" spans="2:51" s="12" customFormat="1" ht="11.25" x14ac:dyDescent="0.2">
      <c r="B1974" s="145"/>
      <c r="D1974" s="146" t="s">
        <v>144</v>
      </c>
      <c r="E1974" s="147" t="s">
        <v>18</v>
      </c>
      <c r="F1974" s="148" t="s">
        <v>252</v>
      </c>
      <c r="H1974" s="147" t="s">
        <v>18</v>
      </c>
      <c r="I1974" s="149"/>
      <c r="L1974" s="145"/>
      <c r="M1974" s="150"/>
      <c r="T1974" s="151"/>
      <c r="AT1974" s="147" t="s">
        <v>144</v>
      </c>
      <c r="AU1974" s="147" t="s">
        <v>81</v>
      </c>
      <c r="AV1974" s="12" t="s">
        <v>79</v>
      </c>
      <c r="AW1974" s="12" t="s">
        <v>32</v>
      </c>
      <c r="AX1974" s="12" t="s">
        <v>71</v>
      </c>
      <c r="AY1974" s="147" t="s">
        <v>133</v>
      </c>
    </row>
    <row r="1975" spans="2:51" s="13" customFormat="1" ht="11.25" x14ac:dyDescent="0.2">
      <c r="B1975" s="152"/>
      <c r="D1975" s="146" t="s">
        <v>144</v>
      </c>
      <c r="E1975" s="153" t="s">
        <v>18</v>
      </c>
      <c r="F1975" s="154" t="s">
        <v>1454</v>
      </c>
      <c r="H1975" s="155">
        <v>45.6</v>
      </c>
      <c r="I1975" s="156"/>
      <c r="L1975" s="152"/>
      <c r="M1975" s="157"/>
      <c r="T1975" s="158"/>
      <c r="AT1975" s="153" t="s">
        <v>144</v>
      </c>
      <c r="AU1975" s="153" t="s">
        <v>81</v>
      </c>
      <c r="AV1975" s="13" t="s">
        <v>81</v>
      </c>
      <c r="AW1975" s="13" t="s">
        <v>32</v>
      </c>
      <c r="AX1975" s="13" t="s">
        <v>71</v>
      </c>
      <c r="AY1975" s="153" t="s">
        <v>133</v>
      </c>
    </row>
    <row r="1976" spans="2:51" s="12" customFormat="1" ht="11.25" x14ac:dyDescent="0.2">
      <c r="B1976" s="145"/>
      <c r="D1976" s="146" t="s">
        <v>144</v>
      </c>
      <c r="E1976" s="147" t="s">
        <v>18</v>
      </c>
      <c r="F1976" s="148" t="s">
        <v>1282</v>
      </c>
      <c r="H1976" s="147" t="s">
        <v>18</v>
      </c>
      <c r="I1976" s="149"/>
      <c r="L1976" s="145"/>
      <c r="M1976" s="150"/>
      <c r="T1976" s="151"/>
      <c r="AT1976" s="147" t="s">
        <v>144</v>
      </c>
      <c r="AU1976" s="147" t="s">
        <v>81</v>
      </c>
      <c r="AV1976" s="12" t="s">
        <v>79</v>
      </c>
      <c r="AW1976" s="12" t="s">
        <v>32</v>
      </c>
      <c r="AX1976" s="12" t="s">
        <v>71</v>
      </c>
      <c r="AY1976" s="147" t="s">
        <v>133</v>
      </c>
    </row>
    <row r="1977" spans="2:51" s="13" customFormat="1" ht="11.25" x14ac:dyDescent="0.2">
      <c r="B1977" s="152"/>
      <c r="D1977" s="146" t="s">
        <v>144</v>
      </c>
      <c r="E1977" s="153" t="s">
        <v>18</v>
      </c>
      <c r="F1977" s="154" t="s">
        <v>1171</v>
      </c>
      <c r="H1977" s="155">
        <v>1.3</v>
      </c>
      <c r="I1977" s="156"/>
      <c r="L1977" s="152"/>
      <c r="M1977" s="157"/>
      <c r="T1977" s="158"/>
      <c r="AT1977" s="153" t="s">
        <v>144</v>
      </c>
      <c r="AU1977" s="153" t="s">
        <v>81</v>
      </c>
      <c r="AV1977" s="13" t="s">
        <v>81</v>
      </c>
      <c r="AW1977" s="13" t="s">
        <v>32</v>
      </c>
      <c r="AX1977" s="13" t="s">
        <v>71</v>
      </c>
      <c r="AY1977" s="153" t="s">
        <v>133</v>
      </c>
    </row>
    <row r="1978" spans="2:51" s="12" customFormat="1" ht="11.25" x14ac:dyDescent="0.2">
      <c r="B1978" s="145"/>
      <c r="D1978" s="146" t="s">
        <v>144</v>
      </c>
      <c r="E1978" s="147" t="s">
        <v>18</v>
      </c>
      <c r="F1978" s="148" t="s">
        <v>476</v>
      </c>
      <c r="H1978" s="147" t="s">
        <v>18</v>
      </c>
      <c r="I1978" s="149"/>
      <c r="L1978" s="145"/>
      <c r="M1978" s="150"/>
      <c r="T1978" s="151"/>
      <c r="AT1978" s="147" t="s">
        <v>144</v>
      </c>
      <c r="AU1978" s="147" t="s">
        <v>81</v>
      </c>
      <c r="AV1978" s="12" t="s">
        <v>79</v>
      </c>
      <c r="AW1978" s="12" t="s">
        <v>32</v>
      </c>
      <c r="AX1978" s="12" t="s">
        <v>71</v>
      </c>
      <c r="AY1978" s="147" t="s">
        <v>133</v>
      </c>
    </row>
    <row r="1979" spans="2:51" s="13" customFormat="1" ht="11.25" x14ac:dyDescent="0.2">
      <c r="B1979" s="152"/>
      <c r="D1979" s="146" t="s">
        <v>144</v>
      </c>
      <c r="E1979" s="153" t="s">
        <v>18</v>
      </c>
      <c r="F1979" s="154" t="s">
        <v>377</v>
      </c>
      <c r="H1979" s="155">
        <v>2.1</v>
      </c>
      <c r="I1979" s="156"/>
      <c r="L1979" s="152"/>
      <c r="M1979" s="157"/>
      <c r="T1979" s="158"/>
      <c r="AT1979" s="153" t="s">
        <v>144</v>
      </c>
      <c r="AU1979" s="153" t="s">
        <v>81</v>
      </c>
      <c r="AV1979" s="13" t="s">
        <v>81</v>
      </c>
      <c r="AW1979" s="13" t="s">
        <v>32</v>
      </c>
      <c r="AX1979" s="13" t="s">
        <v>71</v>
      </c>
      <c r="AY1979" s="153" t="s">
        <v>133</v>
      </c>
    </row>
    <row r="1980" spans="2:51" s="12" customFormat="1" ht="11.25" x14ac:dyDescent="0.2">
      <c r="B1980" s="145"/>
      <c r="D1980" s="146" t="s">
        <v>144</v>
      </c>
      <c r="E1980" s="147" t="s">
        <v>18</v>
      </c>
      <c r="F1980" s="148" t="s">
        <v>474</v>
      </c>
      <c r="H1980" s="147" t="s">
        <v>18</v>
      </c>
      <c r="I1980" s="149"/>
      <c r="L1980" s="145"/>
      <c r="M1980" s="150"/>
      <c r="T1980" s="151"/>
      <c r="AT1980" s="147" t="s">
        <v>144</v>
      </c>
      <c r="AU1980" s="147" t="s">
        <v>81</v>
      </c>
      <c r="AV1980" s="12" t="s">
        <v>79</v>
      </c>
      <c r="AW1980" s="12" t="s">
        <v>32</v>
      </c>
      <c r="AX1980" s="12" t="s">
        <v>71</v>
      </c>
      <c r="AY1980" s="147" t="s">
        <v>133</v>
      </c>
    </row>
    <row r="1981" spans="2:51" s="13" customFormat="1" ht="11.25" x14ac:dyDescent="0.2">
      <c r="B1981" s="152"/>
      <c r="D1981" s="146" t="s">
        <v>144</v>
      </c>
      <c r="E1981" s="153" t="s">
        <v>18</v>
      </c>
      <c r="F1981" s="154" t="s">
        <v>1452</v>
      </c>
      <c r="H1981" s="155">
        <v>8.6999999999999993</v>
      </c>
      <c r="I1981" s="156"/>
      <c r="L1981" s="152"/>
      <c r="M1981" s="157"/>
      <c r="T1981" s="158"/>
      <c r="AT1981" s="153" t="s">
        <v>144</v>
      </c>
      <c r="AU1981" s="153" t="s">
        <v>81</v>
      </c>
      <c r="AV1981" s="13" t="s">
        <v>81</v>
      </c>
      <c r="AW1981" s="13" t="s">
        <v>32</v>
      </c>
      <c r="AX1981" s="13" t="s">
        <v>71</v>
      </c>
      <c r="AY1981" s="153" t="s">
        <v>133</v>
      </c>
    </row>
    <row r="1982" spans="2:51" s="12" customFormat="1" ht="11.25" x14ac:dyDescent="0.2">
      <c r="B1982" s="145"/>
      <c r="D1982" s="146" t="s">
        <v>144</v>
      </c>
      <c r="E1982" s="147" t="s">
        <v>18</v>
      </c>
      <c r="F1982" s="148" t="s">
        <v>249</v>
      </c>
      <c r="H1982" s="147" t="s">
        <v>18</v>
      </c>
      <c r="I1982" s="149"/>
      <c r="L1982" s="145"/>
      <c r="M1982" s="150"/>
      <c r="T1982" s="151"/>
      <c r="AT1982" s="147" t="s">
        <v>144</v>
      </c>
      <c r="AU1982" s="147" t="s">
        <v>81</v>
      </c>
      <c r="AV1982" s="12" t="s">
        <v>79</v>
      </c>
      <c r="AW1982" s="12" t="s">
        <v>32</v>
      </c>
      <c r="AX1982" s="12" t="s">
        <v>71</v>
      </c>
      <c r="AY1982" s="147" t="s">
        <v>133</v>
      </c>
    </row>
    <row r="1983" spans="2:51" s="13" customFormat="1" ht="11.25" x14ac:dyDescent="0.2">
      <c r="B1983" s="152"/>
      <c r="D1983" s="146" t="s">
        <v>144</v>
      </c>
      <c r="E1983" s="153" t="s">
        <v>18</v>
      </c>
      <c r="F1983" s="154" t="s">
        <v>1455</v>
      </c>
      <c r="H1983" s="155">
        <v>7.5</v>
      </c>
      <c r="I1983" s="156"/>
      <c r="L1983" s="152"/>
      <c r="M1983" s="157"/>
      <c r="T1983" s="158"/>
      <c r="AT1983" s="153" t="s">
        <v>144</v>
      </c>
      <c r="AU1983" s="153" t="s">
        <v>81</v>
      </c>
      <c r="AV1983" s="13" t="s">
        <v>81</v>
      </c>
      <c r="AW1983" s="13" t="s">
        <v>32</v>
      </c>
      <c r="AX1983" s="13" t="s">
        <v>71</v>
      </c>
      <c r="AY1983" s="153" t="s">
        <v>133</v>
      </c>
    </row>
    <row r="1984" spans="2:51" s="12" customFormat="1" ht="11.25" x14ac:dyDescent="0.2">
      <c r="B1984" s="145"/>
      <c r="D1984" s="146" t="s">
        <v>144</v>
      </c>
      <c r="E1984" s="147" t="s">
        <v>18</v>
      </c>
      <c r="F1984" s="148" t="s">
        <v>1283</v>
      </c>
      <c r="H1984" s="147" t="s">
        <v>18</v>
      </c>
      <c r="I1984" s="149"/>
      <c r="L1984" s="145"/>
      <c r="M1984" s="150"/>
      <c r="T1984" s="151"/>
      <c r="AT1984" s="147" t="s">
        <v>144</v>
      </c>
      <c r="AU1984" s="147" t="s">
        <v>81</v>
      </c>
      <c r="AV1984" s="12" t="s">
        <v>79</v>
      </c>
      <c r="AW1984" s="12" t="s">
        <v>32</v>
      </c>
      <c r="AX1984" s="12" t="s">
        <v>71</v>
      </c>
      <c r="AY1984" s="147" t="s">
        <v>133</v>
      </c>
    </row>
    <row r="1985" spans="2:51" s="13" customFormat="1" ht="11.25" x14ac:dyDescent="0.2">
      <c r="B1985" s="152"/>
      <c r="D1985" s="146" t="s">
        <v>144</v>
      </c>
      <c r="E1985" s="153" t="s">
        <v>18</v>
      </c>
      <c r="F1985" s="154" t="s">
        <v>377</v>
      </c>
      <c r="H1985" s="155">
        <v>2.1</v>
      </c>
      <c r="I1985" s="156"/>
      <c r="L1985" s="152"/>
      <c r="M1985" s="157"/>
      <c r="T1985" s="158"/>
      <c r="AT1985" s="153" t="s">
        <v>144</v>
      </c>
      <c r="AU1985" s="153" t="s">
        <v>81</v>
      </c>
      <c r="AV1985" s="13" t="s">
        <v>81</v>
      </c>
      <c r="AW1985" s="13" t="s">
        <v>32</v>
      </c>
      <c r="AX1985" s="13" t="s">
        <v>71</v>
      </c>
      <c r="AY1985" s="153" t="s">
        <v>133</v>
      </c>
    </row>
    <row r="1986" spans="2:51" s="12" customFormat="1" ht="11.25" x14ac:dyDescent="0.2">
      <c r="B1986" s="145"/>
      <c r="D1986" s="146" t="s">
        <v>144</v>
      </c>
      <c r="E1986" s="147" t="s">
        <v>18</v>
      </c>
      <c r="F1986" s="148" t="s">
        <v>471</v>
      </c>
      <c r="H1986" s="147" t="s">
        <v>18</v>
      </c>
      <c r="I1986" s="149"/>
      <c r="L1986" s="145"/>
      <c r="M1986" s="150"/>
      <c r="T1986" s="151"/>
      <c r="AT1986" s="147" t="s">
        <v>144</v>
      </c>
      <c r="AU1986" s="147" t="s">
        <v>81</v>
      </c>
      <c r="AV1986" s="12" t="s">
        <v>79</v>
      </c>
      <c r="AW1986" s="12" t="s">
        <v>32</v>
      </c>
      <c r="AX1986" s="12" t="s">
        <v>71</v>
      </c>
      <c r="AY1986" s="147" t="s">
        <v>133</v>
      </c>
    </row>
    <row r="1987" spans="2:51" s="13" customFormat="1" ht="11.25" x14ac:dyDescent="0.2">
      <c r="B1987" s="152"/>
      <c r="D1987" s="146" t="s">
        <v>144</v>
      </c>
      <c r="E1987" s="153" t="s">
        <v>18</v>
      </c>
      <c r="F1987" s="154" t="s">
        <v>1443</v>
      </c>
      <c r="H1987" s="155">
        <v>2.9</v>
      </c>
      <c r="I1987" s="156"/>
      <c r="L1987" s="152"/>
      <c r="M1987" s="157"/>
      <c r="T1987" s="158"/>
      <c r="AT1987" s="153" t="s">
        <v>144</v>
      </c>
      <c r="AU1987" s="153" t="s">
        <v>81</v>
      </c>
      <c r="AV1987" s="13" t="s">
        <v>81</v>
      </c>
      <c r="AW1987" s="13" t="s">
        <v>32</v>
      </c>
      <c r="AX1987" s="13" t="s">
        <v>71</v>
      </c>
      <c r="AY1987" s="153" t="s">
        <v>133</v>
      </c>
    </row>
    <row r="1988" spans="2:51" s="12" customFormat="1" ht="11.25" x14ac:dyDescent="0.2">
      <c r="B1988" s="145"/>
      <c r="D1988" s="146" t="s">
        <v>144</v>
      </c>
      <c r="E1988" s="147" t="s">
        <v>18</v>
      </c>
      <c r="F1988" s="148" t="s">
        <v>426</v>
      </c>
      <c r="H1988" s="147" t="s">
        <v>18</v>
      </c>
      <c r="I1988" s="149"/>
      <c r="L1988" s="145"/>
      <c r="M1988" s="150"/>
      <c r="T1988" s="151"/>
      <c r="AT1988" s="147" t="s">
        <v>144</v>
      </c>
      <c r="AU1988" s="147" t="s">
        <v>81</v>
      </c>
      <c r="AV1988" s="12" t="s">
        <v>79</v>
      </c>
      <c r="AW1988" s="12" t="s">
        <v>32</v>
      </c>
      <c r="AX1988" s="12" t="s">
        <v>71</v>
      </c>
      <c r="AY1988" s="147" t="s">
        <v>133</v>
      </c>
    </row>
    <row r="1989" spans="2:51" s="13" customFormat="1" ht="11.25" x14ac:dyDescent="0.2">
      <c r="B1989" s="152"/>
      <c r="D1989" s="146" t="s">
        <v>144</v>
      </c>
      <c r="E1989" s="153" t="s">
        <v>18</v>
      </c>
      <c r="F1989" s="154" t="s">
        <v>1439</v>
      </c>
      <c r="H1989" s="155">
        <v>15.5</v>
      </c>
      <c r="I1989" s="156"/>
      <c r="L1989" s="152"/>
      <c r="M1989" s="157"/>
      <c r="T1989" s="158"/>
      <c r="AT1989" s="153" t="s">
        <v>144</v>
      </c>
      <c r="AU1989" s="153" t="s">
        <v>81</v>
      </c>
      <c r="AV1989" s="13" t="s">
        <v>81</v>
      </c>
      <c r="AW1989" s="13" t="s">
        <v>32</v>
      </c>
      <c r="AX1989" s="13" t="s">
        <v>71</v>
      </c>
      <c r="AY1989" s="153" t="s">
        <v>133</v>
      </c>
    </row>
    <row r="1990" spans="2:51" s="12" customFormat="1" ht="11.25" x14ac:dyDescent="0.2">
      <c r="B1990" s="145"/>
      <c r="D1990" s="146" t="s">
        <v>144</v>
      </c>
      <c r="E1990" s="147" t="s">
        <v>18</v>
      </c>
      <c r="F1990" s="148" t="s">
        <v>155</v>
      </c>
      <c r="H1990" s="147" t="s">
        <v>18</v>
      </c>
      <c r="I1990" s="149"/>
      <c r="L1990" s="145"/>
      <c r="M1990" s="150"/>
      <c r="T1990" s="151"/>
      <c r="AT1990" s="147" t="s">
        <v>144</v>
      </c>
      <c r="AU1990" s="147" t="s">
        <v>81</v>
      </c>
      <c r="AV1990" s="12" t="s">
        <v>79</v>
      </c>
      <c r="AW1990" s="12" t="s">
        <v>32</v>
      </c>
      <c r="AX1990" s="12" t="s">
        <v>71</v>
      </c>
      <c r="AY1990" s="147" t="s">
        <v>133</v>
      </c>
    </row>
    <row r="1991" spans="2:51" s="13" customFormat="1" ht="11.25" x14ac:dyDescent="0.2">
      <c r="B1991" s="152"/>
      <c r="D1991" s="146" t="s">
        <v>144</v>
      </c>
      <c r="E1991" s="153" t="s">
        <v>18</v>
      </c>
      <c r="F1991" s="154" t="s">
        <v>1456</v>
      </c>
      <c r="H1991" s="155">
        <v>28.4</v>
      </c>
      <c r="I1991" s="156"/>
      <c r="L1991" s="152"/>
      <c r="M1991" s="157"/>
      <c r="T1991" s="158"/>
      <c r="AT1991" s="153" t="s">
        <v>144</v>
      </c>
      <c r="AU1991" s="153" t="s">
        <v>81</v>
      </c>
      <c r="AV1991" s="13" t="s">
        <v>81</v>
      </c>
      <c r="AW1991" s="13" t="s">
        <v>32</v>
      </c>
      <c r="AX1991" s="13" t="s">
        <v>71</v>
      </c>
      <c r="AY1991" s="153" t="s">
        <v>133</v>
      </c>
    </row>
    <row r="1992" spans="2:51" s="12" customFormat="1" ht="11.25" x14ac:dyDescent="0.2">
      <c r="B1992" s="145"/>
      <c r="D1992" s="146" t="s">
        <v>144</v>
      </c>
      <c r="E1992" s="147" t="s">
        <v>18</v>
      </c>
      <c r="F1992" s="148" t="s">
        <v>1039</v>
      </c>
      <c r="H1992" s="147" t="s">
        <v>18</v>
      </c>
      <c r="I1992" s="149"/>
      <c r="L1992" s="145"/>
      <c r="M1992" s="150"/>
      <c r="T1992" s="151"/>
      <c r="AT1992" s="147" t="s">
        <v>144</v>
      </c>
      <c r="AU1992" s="147" t="s">
        <v>81</v>
      </c>
      <c r="AV1992" s="12" t="s">
        <v>79</v>
      </c>
      <c r="AW1992" s="12" t="s">
        <v>32</v>
      </c>
      <c r="AX1992" s="12" t="s">
        <v>71</v>
      </c>
      <c r="AY1992" s="147" t="s">
        <v>133</v>
      </c>
    </row>
    <row r="1993" spans="2:51" s="13" customFormat="1" ht="11.25" x14ac:dyDescent="0.2">
      <c r="B1993" s="152"/>
      <c r="D1993" s="146" t="s">
        <v>144</v>
      </c>
      <c r="E1993" s="153" t="s">
        <v>18</v>
      </c>
      <c r="F1993" s="154" t="s">
        <v>1457</v>
      </c>
      <c r="H1993" s="155">
        <v>11.3</v>
      </c>
      <c r="I1993" s="156"/>
      <c r="L1993" s="152"/>
      <c r="M1993" s="157"/>
      <c r="T1993" s="158"/>
      <c r="AT1993" s="153" t="s">
        <v>144</v>
      </c>
      <c r="AU1993" s="153" t="s">
        <v>81</v>
      </c>
      <c r="AV1993" s="13" t="s">
        <v>81</v>
      </c>
      <c r="AW1993" s="13" t="s">
        <v>32</v>
      </c>
      <c r="AX1993" s="13" t="s">
        <v>71</v>
      </c>
      <c r="AY1993" s="153" t="s">
        <v>133</v>
      </c>
    </row>
    <row r="1994" spans="2:51" s="12" customFormat="1" ht="11.25" x14ac:dyDescent="0.2">
      <c r="B1994" s="145"/>
      <c r="D1994" s="146" t="s">
        <v>144</v>
      </c>
      <c r="E1994" s="147" t="s">
        <v>18</v>
      </c>
      <c r="F1994" s="148" t="s">
        <v>540</v>
      </c>
      <c r="H1994" s="147" t="s">
        <v>18</v>
      </c>
      <c r="I1994" s="149"/>
      <c r="L1994" s="145"/>
      <c r="M1994" s="150"/>
      <c r="T1994" s="151"/>
      <c r="AT1994" s="147" t="s">
        <v>144</v>
      </c>
      <c r="AU1994" s="147" t="s">
        <v>81</v>
      </c>
      <c r="AV1994" s="12" t="s">
        <v>79</v>
      </c>
      <c r="AW1994" s="12" t="s">
        <v>32</v>
      </c>
      <c r="AX1994" s="12" t="s">
        <v>71</v>
      </c>
      <c r="AY1994" s="147" t="s">
        <v>133</v>
      </c>
    </row>
    <row r="1995" spans="2:51" s="13" customFormat="1" ht="11.25" x14ac:dyDescent="0.2">
      <c r="B1995" s="152"/>
      <c r="D1995" s="146" t="s">
        <v>144</v>
      </c>
      <c r="E1995" s="153" t="s">
        <v>18</v>
      </c>
      <c r="F1995" s="154" t="s">
        <v>1458</v>
      </c>
      <c r="H1995" s="155">
        <v>25.6</v>
      </c>
      <c r="I1995" s="156"/>
      <c r="L1995" s="152"/>
      <c r="M1995" s="157"/>
      <c r="T1995" s="158"/>
      <c r="AT1995" s="153" t="s">
        <v>144</v>
      </c>
      <c r="AU1995" s="153" t="s">
        <v>81</v>
      </c>
      <c r="AV1995" s="13" t="s">
        <v>81</v>
      </c>
      <c r="AW1995" s="13" t="s">
        <v>32</v>
      </c>
      <c r="AX1995" s="13" t="s">
        <v>71</v>
      </c>
      <c r="AY1995" s="153" t="s">
        <v>133</v>
      </c>
    </row>
    <row r="1996" spans="2:51" s="12" customFormat="1" ht="11.25" x14ac:dyDescent="0.2">
      <c r="B1996" s="145"/>
      <c r="D1996" s="146" t="s">
        <v>144</v>
      </c>
      <c r="E1996" s="147" t="s">
        <v>18</v>
      </c>
      <c r="F1996" s="148" t="s">
        <v>453</v>
      </c>
      <c r="H1996" s="147" t="s">
        <v>18</v>
      </c>
      <c r="I1996" s="149"/>
      <c r="L1996" s="145"/>
      <c r="M1996" s="150"/>
      <c r="T1996" s="151"/>
      <c r="AT1996" s="147" t="s">
        <v>144</v>
      </c>
      <c r="AU1996" s="147" t="s">
        <v>81</v>
      </c>
      <c r="AV1996" s="12" t="s">
        <v>79</v>
      </c>
      <c r="AW1996" s="12" t="s">
        <v>32</v>
      </c>
      <c r="AX1996" s="12" t="s">
        <v>71</v>
      </c>
      <c r="AY1996" s="147" t="s">
        <v>133</v>
      </c>
    </row>
    <row r="1997" spans="2:51" s="13" customFormat="1" ht="11.25" x14ac:dyDescent="0.2">
      <c r="B1997" s="152"/>
      <c r="D1997" s="146" t="s">
        <v>144</v>
      </c>
      <c r="E1997" s="153" t="s">
        <v>18</v>
      </c>
      <c r="F1997" s="154" t="s">
        <v>1448</v>
      </c>
      <c r="H1997" s="155">
        <v>16.899999999999999</v>
      </c>
      <c r="I1997" s="156"/>
      <c r="L1997" s="152"/>
      <c r="M1997" s="157"/>
      <c r="T1997" s="158"/>
      <c r="AT1997" s="153" t="s">
        <v>144</v>
      </c>
      <c r="AU1997" s="153" t="s">
        <v>81</v>
      </c>
      <c r="AV1997" s="13" t="s">
        <v>81</v>
      </c>
      <c r="AW1997" s="13" t="s">
        <v>32</v>
      </c>
      <c r="AX1997" s="13" t="s">
        <v>71</v>
      </c>
      <c r="AY1997" s="153" t="s">
        <v>133</v>
      </c>
    </row>
    <row r="1998" spans="2:51" s="12" customFormat="1" ht="11.25" x14ac:dyDescent="0.2">
      <c r="B1998" s="145"/>
      <c r="D1998" s="146" t="s">
        <v>144</v>
      </c>
      <c r="E1998" s="147" t="s">
        <v>18</v>
      </c>
      <c r="F1998" s="148" t="s">
        <v>435</v>
      </c>
      <c r="H1998" s="147" t="s">
        <v>18</v>
      </c>
      <c r="I1998" s="149"/>
      <c r="L1998" s="145"/>
      <c r="M1998" s="150"/>
      <c r="T1998" s="151"/>
      <c r="AT1998" s="147" t="s">
        <v>144</v>
      </c>
      <c r="AU1998" s="147" t="s">
        <v>81</v>
      </c>
      <c r="AV1998" s="12" t="s">
        <v>79</v>
      </c>
      <c r="AW1998" s="12" t="s">
        <v>32</v>
      </c>
      <c r="AX1998" s="12" t="s">
        <v>71</v>
      </c>
      <c r="AY1998" s="147" t="s">
        <v>133</v>
      </c>
    </row>
    <row r="1999" spans="2:51" s="13" customFormat="1" ht="11.25" x14ac:dyDescent="0.2">
      <c r="B1999" s="152"/>
      <c r="D1999" s="146" t="s">
        <v>144</v>
      </c>
      <c r="E1999" s="153" t="s">
        <v>18</v>
      </c>
      <c r="F1999" s="154" t="s">
        <v>390</v>
      </c>
      <c r="H1999" s="155">
        <v>3.6</v>
      </c>
      <c r="I1999" s="156"/>
      <c r="L1999" s="152"/>
      <c r="M1999" s="157"/>
      <c r="T1999" s="158"/>
      <c r="AT1999" s="153" t="s">
        <v>144</v>
      </c>
      <c r="AU1999" s="153" t="s">
        <v>81</v>
      </c>
      <c r="AV1999" s="13" t="s">
        <v>81</v>
      </c>
      <c r="AW1999" s="13" t="s">
        <v>32</v>
      </c>
      <c r="AX1999" s="13" t="s">
        <v>71</v>
      </c>
      <c r="AY1999" s="153" t="s">
        <v>133</v>
      </c>
    </row>
    <row r="2000" spans="2:51" s="12" customFormat="1" ht="11.25" x14ac:dyDescent="0.2">
      <c r="B2000" s="145"/>
      <c r="D2000" s="146" t="s">
        <v>144</v>
      </c>
      <c r="E2000" s="147" t="s">
        <v>18</v>
      </c>
      <c r="F2000" s="148" t="s">
        <v>1459</v>
      </c>
      <c r="H2000" s="147" t="s">
        <v>18</v>
      </c>
      <c r="I2000" s="149"/>
      <c r="L2000" s="145"/>
      <c r="M2000" s="150"/>
      <c r="T2000" s="151"/>
      <c r="AT2000" s="147" t="s">
        <v>144</v>
      </c>
      <c r="AU2000" s="147" t="s">
        <v>81</v>
      </c>
      <c r="AV2000" s="12" t="s">
        <v>79</v>
      </c>
      <c r="AW2000" s="12" t="s">
        <v>32</v>
      </c>
      <c r="AX2000" s="12" t="s">
        <v>71</v>
      </c>
      <c r="AY2000" s="147" t="s">
        <v>133</v>
      </c>
    </row>
    <row r="2001" spans="2:65" s="13" customFormat="1" ht="11.25" x14ac:dyDescent="0.2">
      <c r="B2001" s="152"/>
      <c r="D2001" s="146" t="s">
        <v>144</v>
      </c>
      <c r="E2001" s="153" t="s">
        <v>18</v>
      </c>
      <c r="F2001" s="154" t="s">
        <v>79</v>
      </c>
      <c r="H2001" s="155">
        <v>1</v>
      </c>
      <c r="I2001" s="156"/>
      <c r="L2001" s="152"/>
      <c r="M2001" s="157"/>
      <c r="T2001" s="158"/>
      <c r="AT2001" s="153" t="s">
        <v>144</v>
      </c>
      <c r="AU2001" s="153" t="s">
        <v>81</v>
      </c>
      <c r="AV2001" s="13" t="s">
        <v>81</v>
      </c>
      <c r="AW2001" s="13" t="s">
        <v>32</v>
      </c>
      <c r="AX2001" s="13" t="s">
        <v>71</v>
      </c>
      <c r="AY2001" s="153" t="s">
        <v>133</v>
      </c>
    </row>
    <row r="2002" spans="2:65" s="12" customFormat="1" ht="11.25" x14ac:dyDescent="0.2">
      <c r="B2002" s="145"/>
      <c r="D2002" s="146" t="s">
        <v>144</v>
      </c>
      <c r="E2002" s="147" t="s">
        <v>18</v>
      </c>
      <c r="F2002" s="148" t="s">
        <v>1460</v>
      </c>
      <c r="H2002" s="147" t="s">
        <v>18</v>
      </c>
      <c r="I2002" s="149"/>
      <c r="L2002" s="145"/>
      <c r="M2002" s="150"/>
      <c r="T2002" s="151"/>
      <c r="AT2002" s="147" t="s">
        <v>144</v>
      </c>
      <c r="AU2002" s="147" t="s">
        <v>81</v>
      </c>
      <c r="AV2002" s="12" t="s">
        <v>79</v>
      </c>
      <c r="AW2002" s="12" t="s">
        <v>32</v>
      </c>
      <c r="AX2002" s="12" t="s">
        <v>71</v>
      </c>
      <c r="AY2002" s="147" t="s">
        <v>133</v>
      </c>
    </row>
    <row r="2003" spans="2:65" s="13" customFormat="1" ht="11.25" x14ac:dyDescent="0.2">
      <c r="B2003" s="152"/>
      <c r="D2003" s="146" t="s">
        <v>144</v>
      </c>
      <c r="E2003" s="153" t="s">
        <v>18</v>
      </c>
      <c r="F2003" s="154" t="s">
        <v>362</v>
      </c>
      <c r="H2003" s="155">
        <v>0.6</v>
      </c>
      <c r="I2003" s="156"/>
      <c r="L2003" s="152"/>
      <c r="M2003" s="157"/>
      <c r="T2003" s="158"/>
      <c r="AT2003" s="153" t="s">
        <v>144</v>
      </c>
      <c r="AU2003" s="153" t="s">
        <v>81</v>
      </c>
      <c r="AV2003" s="13" t="s">
        <v>81</v>
      </c>
      <c r="AW2003" s="13" t="s">
        <v>32</v>
      </c>
      <c r="AX2003" s="13" t="s">
        <v>71</v>
      </c>
      <c r="AY2003" s="153" t="s">
        <v>133</v>
      </c>
    </row>
    <row r="2004" spans="2:65" s="12" customFormat="1" ht="11.25" x14ac:dyDescent="0.2">
      <c r="B2004" s="145"/>
      <c r="D2004" s="146" t="s">
        <v>144</v>
      </c>
      <c r="E2004" s="147" t="s">
        <v>18</v>
      </c>
      <c r="F2004" s="148" t="s">
        <v>392</v>
      </c>
      <c r="H2004" s="147" t="s">
        <v>18</v>
      </c>
      <c r="I2004" s="149"/>
      <c r="L2004" s="145"/>
      <c r="M2004" s="150"/>
      <c r="T2004" s="151"/>
      <c r="AT2004" s="147" t="s">
        <v>144</v>
      </c>
      <c r="AU2004" s="147" t="s">
        <v>81</v>
      </c>
      <c r="AV2004" s="12" t="s">
        <v>79</v>
      </c>
      <c r="AW2004" s="12" t="s">
        <v>32</v>
      </c>
      <c r="AX2004" s="12" t="s">
        <v>71</v>
      </c>
      <c r="AY2004" s="147" t="s">
        <v>133</v>
      </c>
    </row>
    <row r="2005" spans="2:65" s="13" customFormat="1" ht="11.25" x14ac:dyDescent="0.2">
      <c r="B2005" s="152"/>
      <c r="D2005" s="146" t="s">
        <v>144</v>
      </c>
      <c r="E2005" s="153" t="s">
        <v>18</v>
      </c>
      <c r="F2005" s="154" t="s">
        <v>393</v>
      </c>
      <c r="H2005" s="155">
        <v>3.2</v>
      </c>
      <c r="I2005" s="156"/>
      <c r="L2005" s="152"/>
      <c r="M2005" s="157"/>
      <c r="T2005" s="158"/>
      <c r="AT2005" s="153" t="s">
        <v>144</v>
      </c>
      <c r="AU2005" s="153" t="s">
        <v>81</v>
      </c>
      <c r="AV2005" s="13" t="s">
        <v>81</v>
      </c>
      <c r="AW2005" s="13" t="s">
        <v>32</v>
      </c>
      <c r="AX2005" s="13" t="s">
        <v>71</v>
      </c>
      <c r="AY2005" s="153" t="s">
        <v>133</v>
      </c>
    </row>
    <row r="2006" spans="2:65" s="14" customFormat="1" ht="11.25" x14ac:dyDescent="0.2">
      <c r="B2006" s="159"/>
      <c r="D2006" s="146" t="s">
        <v>144</v>
      </c>
      <c r="E2006" s="160" t="s">
        <v>18</v>
      </c>
      <c r="F2006" s="161" t="s">
        <v>147</v>
      </c>
      <c r="H2006" s="162">
        <v>677.2</v>
      </c>
      <c r="I2006" s="163"/>
      <c r="L2006" s="159"/>
      <c r="M2006" s="164"/>
      <c r="T2006" s="165"/>
      <c r="AT2006" s="160" t="s">
        <v>144</v>
      </c>
      <c r="AU2006" s="160" t="s">
        <v>81</v>
      </c>
      <c r="AV2006" s="14" t="s">
        <v>140</v>
      </c>
      <c r="AW2006" s="14" t="s">
        <v>32</v>
      </c>
      <c r="AX2006" s="14" t="s">
        <v>79</v>
      </c>
      <c r="AY2006" s="160" t="s">
        <v>133</v>
      </c>
    </row>
    <row r="2007" spans="2:65" s="1" customFormat="1" ht="24.2" customHeight="1" x14ac:dyDescent="0.2">
      <c r="B2007" s="33"/>
      <c r="C2007" s="128" t="s">
        <v>1476</v>
      </c>
      <c r="D2007" s="128" t="s">
        <v>135</v>
      </c>
      <c r="E2007" s="129" t="s">
        <v>1477</v>
      </c>
      <c r="F2007" s="130" t="s">
        <v>1478</v>
      </c>
      <c r="G2007" s="131" t="s">
        <v>152</v>
      </c>
      <c r="H2007" s="132">
        <v>610.79999999999995</v>
      </c>
      <c r="I2007" s="133"/>
      <c r="J2007" s="134">
        <f>ROUND(I2007*H2007,2)</f>
        <v>0</v>
      </c>
      <c r="K2007" s="130" t="s">
        <v>139</v>
      </c>
      <c r="L2007" s="33"/>
      <c r="M2007" s="135" t="s">
        <v>18</v>
      </c>
      <c r="N2007" s="136" t="s">
        <v>42</v>
      </c>
      <c r="P2007" s="137">
        <f>O2007*H2007</f>
        <v>0</v>
      </c>
      <c r="Q2007" s="137">
        <v>0</v>
      </c>
      <c r="R2007" s="137">
        <f>Q2007*H2007</f>
        <v>0</v>
      </c>
      <c r="S2007" s="137">
        <v>3.0000000000000001E-3</v>
      </c>
      <c r="T2007" s="138">
        <f>S2007*H2007</f>
        <v>1.8323999999999998</v>
      </c>
      <c r="AR2007" s="139" t="s">
        <v>285</v>
      </c>
      <c r="AT2007" s="139" t="s">
        <v>135</v>
      </c>
      <c r="AU2007" s="139" t="s">
        <v>81</v>
      </c>
      <c r="AY2007" s="18" t="s">
        <v>133</v>
      </c>
      <c r="BE2007" s="140">
        <f>IF(N2007="základní",J2007,0)</f>
        <v>0</v>
      </c>
      <c r="BF2007" s="140">
        <f>IF(N2007="snížená",J2007,0)</f>
        <v>0</v>
      </c>
      <c r="BG2007" s="140">
        <f>IF(N2007="zákl. přenesená",J2007,0)</f>
        <v>0</v>
      </c>
      <c r="BH2007" s="140">
        <f>IF(N2007="sníž. přenesená",J2007,0)</f>
        <v>0</v>
      </c>
      <c r="BI2007" s="140">
        <f>IF(N2007="nulová",J2007,0)</f>
        <v>0</v>
      </c>
      <c r="BJ2007" s="18" t="s">
        <v>79</v>
      </c>
      <c r="BK2007" s="140">
        <f>ROUND(I2007*H2007,2)</f>
        <v>0</v>
      </c>
      <c r="BL2007" s="18" t="s">
        <v>285</v>
      </c>
      <c r="BM2007" s="139" t="s">
        <v>1479</v>
      </c>
    </row>
    <row r="2008" spans="2:65" s="1" customFormat="1" ht="11.25" x14ac:dyDescent="0.2">
      <c r="B2008" s="33"/>
      <c r="D2008" s="141" t="s">
        <v>142</v>
      </c>
      <c r="F2008" s="142" t="s">
        <v>1480</v>
      </c>
      <c r="I2008" s="143"/>
      <c r="L2008" s="33"/>
      <c r="M2008" s="144"/>
      <c r="T2008" s="54"/>
      <c r="AT2008" s="18" t="s">
        <v>142</v>
      </c>
      <c r="AU2008" s="18" t="s">
        <v>81</v>
      </c>
    </row>
    <row r="2009" spans="2:65" s="12" customFormat="1" ht="11.25" x14ac:dyDescent="0.2">
      <c r="B2009" s="145"/>
      <c r="D2009" s="146" t="s">
        <v>144</v>
      </c>
      <c r="E2009" s="147" t="s">
        <v>18</v>
      </c>
      <c r="F2009" s="148" t="s">
        <v>237</v>
      </c>
      <c r="H2009" s="147" t="s">
        <v>18</v>
      </c>
      <c r="I2009" s="149"/>
      <c r="L2009" s="145"/>
      <c r="M2009" s="150"/>
      <c r="T2009" s="151"/>
      <c r="AT2009" s="147" t="s">
        <v>144</v>
      </c>
      <c r="AU2009" s="147" t="s">
        <v>81</v>
      </c>
      <c r="AV2009" s="12" t="s">
        <v>79</v>
      </c>
      <c r="AW2009" s="12" t="s">
        <v>32</v>
      </c>
      <c r="AX2009" s="12" t="s">
        <v>71</v>
      </c>
      <c r="AY2009" s="147" t="s">
        <v>133</v>
      </c>
    </row>
    <row r="2010" spans="2:65" s="12" customFormat="1" ht="11.25" x14ac:dyDescent="0.2">
      <c r="B2010" s="145"/>
      <c r="D2010" s="146" t="s">
        <v>144</v>
      </c>
      <c r="E2010" s="147" t="s">
        <v>18</v>
      </c>
      <c r="F2010" s="148" t="s">
        <v>970</v>
      </c>
      <c r="H2010" s="147" t="s">
        <v>18</v>
      </c>
      <c r="I2010" s="149"/>
      <c r="L2010" s="145"/>
      <c r="M2010" s="150"/>
      <c r="T2010" s="151"/>
      <c r="AT2010" s="147" t="s">
        <v>144</v>
      </c>
      <c r="AU2010" s="147" t="s">
        <v>81</v>
      </c>
      <c r="AV2010" s="12" t="s">
        <v>79</v>
      </c>
      <c r="AW2010" s="12" t="s">
        <v>32</v>
      </c>
      <c r="AX2010" s="12" t="s">
        <v>71</v>
      </c>
      <c r="AY2010" s="147" t="s">
        <v>133</v>
      </c>
    </row>
    <row r="2011" spans="2:65" s="13" customFormat="1" ht="11.25" x14ac:dyDescent="0.2">
      <c r="B2011" s="152"/>
      <c r="D2011" s="146" t="s">
        <v>144</v>
      </c>
      <c r="E2011" s="153" t="s">
        <v>18</v>
      </c>
      <c r="F2011" s="154" t="s">
        <v>386</v>
      </c>
      <c r="H2011" s="155">
        <v>3.3</v>
      </c>
      <c r="I2011" s="156"/>
      <c r="L2011" s="152"/>
      <c r="M2011" s="157"/>
      <c r="T2011" s="158"/>
      <c r="AT2011" s="153" t="s">
        <v>144</v>
      </c>
      <c r="AU2011" s="153" t="s">
        <v>81</v>
      </c>
      <c r="AV2011" s="13" t="s">
        <v>81</v>
      </c>
      <c r="AW2011" s="13" t="s">
        <v>32</v>
      </c>
      <c r="AX2011" s="13" t="s">
        <v>71</v>
      </c>
      <c r="AY2011" s="153" t="s">
        <v>133</v>
      </c>
    </row>
    <row r="2012" spans="2:65" s="12" customFormat="1" ht="11.25" x14ac:dyDescent="0.2">
      <c r="B2012" s="145"/>
      <c r="D2012" s="146" t="s">
        <v>144</v>
      </c>
      <c r="E2012" s="147" t="s">
        <v>18</v>
      </c>
      <c r="F2012" s="148" t="s">
        <v>1277</v>
      </c>
      <c r="H2012" s="147" t="s">
        <v>18</v>
      </c>
      <c r="I2012" s="149"/>
      <c r="L2012" s="145"/>
      <c r="M2012" s="150"/>
      <c r="T2012" s="151"/>
      <c r="AT2012" s="147" t="s">
        <v>144</v>
      </c>
      <c r="AU2012" s="147" t="s">
        <v>81</v>
      </c>
      <c r="AV2012" s="12" t="s">
        <v>79</v>
      </c>
      <c r="AW2012" s="12" t="s">
        <v>32</v>
      </c>
      <c r="AX2012" s="12" t="s">
        <v>71</v>
      </c>
      <c r="AY2012" s="147" t="s">
        <v>133</v>
      </c>
    </row>
    <row r="2013" spans="2:65" s="13" customFormat="1" ht="11.25" x14ac:dyDescent="0.2">
      <c r="B2013" s="152"/>
      <c r="D2013" s="146" t="s">
        <v>144</v>
      </c>
      <c r="E2013" s="153" t="s">
        <v>18</v>
      </c>
      <c r="F2013" s="154" t="s">
        <v>79</v>
      </c>
      <c r="H2013" s="155">
        <v>1</v>
      </c>
      <c r="I2013" s="156"/>
      <c r="L2013" s="152"/>
      <c r="M2013" s="157"/>
      <c r="T2013" s="158"/>
      <c r="AT2013" s="153" t="s">
        <v>144</v>
      </c>
      <c r="AU2013" s="153" t="s">
        <v>81</v>
      </c>
      <c r="AV2013" s="13" t="s">
        <v>81</v>
      </c>
      <c r="AW2013" s="13" t="s">
        <v>32</v>
      </c>
      <c r="AX2013" s="13" t="s">
        <v>71</v>
      </c>
      <c r="AY2013" s="153" t="s">
        <v>133</v>
      </c>
    </row>
    <row r="2014" spans="2:65" s="12" customFormat="1" ht="11.25" x14ac:dyDescent="0.2">
      <c r="B2014" s="145"/>
      <c r="D2014" s="146" t="s">
        <v>144</v>
      </c>
      <c r="E2014" s="147" t="s">
        <v>18</v>
      </c>
      <c r="F2014" s="148" t="s">
        <v>1278</v>
      </c>
      <c r="H2014" s="147" t="s">
        <v>18</v>
      </c>
      <c r="I2014" s="149"/>
      <c r="L2014" s="145"/>
      <c r="M2014" s="150"/>
      <c r="T2014" s="151"/>
      <c r="AT2014" s="147" t="s">
        <v>144</v>
      </c>
      <c r="AU2014" s="147" t="s">
        <v>81</v>
      </c>
      <c r="AV2014" s="12" t="s">
        <v>79</v>
      </c>
      <c r="AW2014" s="12" t="s">
        <v>32</v>
      </c>
      <c r="AX2014" s="12" t="s">
        <v>71</v>
      </c>
      <c r="AY2014" s="147" t="s">
        <v>133</v>
      </c>
    </row>
    <row r="2015" spans="2:65" s="13" customFormat="1" ht="11.25" x14ac:dyDescent="0.2">
      <c r="B2015" s="152"/>
      <c r="D2015" s="146" t="s">
        <v>144</v>
      </c>
      <c r="E2015" s="153" t="s">
        <v>18</v>
      </c>
      <c r="F2015" s="154" t="s">
        <v>362</v>
      </c>
      <c r="H2015" s="155">
        <v>0.6</v>
      </c>
      <c r="I2015" s="156"/>
      <c r="L2015" s="152"/>
      <c r="M2015" s="157"/>
      <c r="T2015" s="158"/>
      <c r="AT2015" s="153" t="s">
        <v>144</v>
      </c>
      <c r="AU2015" s="153" t="s">
        <v>81</v>
      </c>
      <c r="AV2015" s="13" t="s">
        <v>81</v>
      </c>
      <c r="AW2015" s="13" t="s">
        <v>32</v>
      </c>
      <c r="AX2015" s="13" t="s">
        <v>71</v>
      </c>
      <c r="AY2015" s="153" t="s">
        <v>133</v>
      </c>
    </row>
    <row r="2016" spans="2:65" s="12" customFormat="1" ht="11.25" x14ac:dyDescent="0.2">
      <c r="B2016" s="145"/>
      <c r="D2016" s="146" t="s">
        <v>144</v>
      </c>
      <c r="E2016" s="147" t="s">
        <v>18</v>
      </c>
      <c r="F2016" s="148" t="s">
        <v>534</v>
      </c>
      <c r="H2016" s="147" t="s">
        <v>18</v>
      </c>
      <c r="I2016" s="149"/>
      <c r="L2016" s="145"/>
      <c r="M2016" s="150"/>
      <c r="T2016" s="151"/>
      <c r="AT2016" s="147" t="s">
        <v>144</v>
      </c>
      <c r="AU2016" s="147" t="s">
        <v>81</v>
      </c>
      <c r="AV2016" s="12" t="s">
        <v>79</v>
      </c>
      <c r="AW2016" s="12" t="s">
        <v>32</v>
      </c>
      <c r="AX2016" s="12" t="s">
        <v>71</v>
      </c>
      <c r="AY2016" s="147" t="s">
        <v>133</v>
      </c>
    </row>
    <row r="2017" spans="2:51" s="13" customFormat="1" ht="11.25" x14ac:dyDescent="0.2">
      <c r="B2017" s="152"/>
      <c r="D2017" s="146" t="s">
        <v>144</v>
      </c>
      <c r="E2017" s="153" t="s">
        <v>18</v>
      </c>
      <c r="F2017" s="154" t="s">
        <v>1437</v>
      </c>
      <c r="H2017" s="155">
        <v>17.2</v>
      </c>
      <c r="I2017" s="156"/>
      <c r="L2017" s="152"/>
      <c r="M2017" s="157"/>
      <c r="T2017" s="158"/>
      <c r="AT2017" s="153" t="s">
        <v>144</v>
      </c>
      <c r="AU2017" s="153" t="s">
        <v>81</v>
      </c>
      <c r="AV2017" s="13" t="s">
        <v>81</v>
      </c>
      <c r="AW2017" s="13" t="s">
        <v>32</v>
      </c>
      <c r="AX2017" s="13" t="s">
        <v>71</v>
      </c>
      <c r="AY2017" s="153" t="s">
        <v>133</v>
      </c>
    </row>
    <row r="2018" spans="2:51" s="12" customFormat="1" ht="11.25" x14ac:dyDescent="0.2">
      <c r="B2018" s="145"/>
      <c r="D2018" s="146" t="s">
        <v>144</v>
      </c>
      <c r="E2018" s="147" t="s">
        <v>18</v>
      </c>
      <c r="F2018" s="148" t="s">
        <v>1438</v>
      </c>
      <c r="H2018" s="147" t="s">
        <v>18</v>
      </c>
      <c r="I2018" s="149"/>
      <c r="L2018" s="145"/>
      <c r="M2018" s="150"/>
      <c r="T2018" s="151"/>
      <c r="AT2018" s="147" t="s">
        <v>144</v>
      </c>
      <c r="AU2018" s="147" t="s">
        <v>81</v>
      </c>
      <c r="AV2018" s="12" t="s">
        <v>79</v>
      </c>
      <c r="AW2018" s="12" t="s">
        <v>32</v>
      </c>
      <c r="AX2018" s="12" t="s">
        <v>71</v>
      </c>
      <c r="AY2018" s="147" t="s">
        <v>133</v>
      </c>
    </row>
    <row r="2019" spans="2:51" s="13" customFormat="1" ht="11.25" x14ac:dyDescent="0.2">
      <c r="B2019" s="152"/>
      <c r="D2019" s="146" t="s">
        <v>144</v>
      </c>
      <c r="E2019" s="153" t="s">
        <v>18</v>
      </c>
      <c r="F2019" s="154" t="s">
        <v>1439</v>
      </c>
      <c r="H2019" s="155">
        <v>15.5</v>
      </c>
      <c r="I2019" s="156"/>
      <c r="L2019" s="152"/>
      <c r="M2019" s="157"/>
      <c r="T2019" s="158"/>
      <c r="AT2019" s="153" t="s">
        <v>144</v>
      </c>
      <c r="AU2019" s="153" t="s">
        <v>81</v>
      </c>
      <c r="AV2019" s="13" t="s">
        <v>81</v>
      </c>
      <c r="AW2019" s="13" t="s">
        <v>32</v>
      </c>
      <c r="AX2019" s="13" t="s">
        <v>71</v>
      </c>
      <c r="AY2019" s="153" t="s">
        <v>133</v>
      </c>
    </row>
    <row r="2020" spans="2:51" s="12" customFormat="1" ht="11.25" x14ac:dyDescent="0.2">
      <c r="B2020" s="145"/>
      <c r="D2020" s="146" t="s">
        <v>144</v>
      </c>
      <c r="E2020" s="147" t="s">
        <v>18</v>
      </c>
      <c r="F2020" s="148" t="s">
        <v>1027</v>
      </c>
      <c r="H2020" s="147" t="s">
        <v>18</v>
      </c>
      <c r="I2020" s="149"/>
      <c r="L2020" s="145"/>
      <c r="M2020" s="150"/>
      <c r="T2020" s="151"/>
      <c r="AT2020" s="147" t="s">
        <v>144</v>
      </c>
      <c r="AU2020" s="147" t="s">
        <v>81</v>
      </c>
      <c r="AV2020" s="12" t="s">
        <v>79</v>
      </c>
      <c r="AW2020" s="12" t="s">
        <v>32</v>
      </c>
      <c r="AX2020" s="12" t="s">
        <v>71</v>
      </c>
      <c r="AY2020" s="147" t="s">
        <v>133</v>
      </c>
    </row>
    <row r="2021" spans="2:51" s="13" customFormat="1" ht="11.25" x14ac:dyDescent="0.2">
      <c r="B2021" s="152"/>
      <c r="D2021" s="146" t="s">
        <v>144</v>
      </c>
      <c r="E2021" s="153" t="s">
        <v>18</v>
      </c>
      <c r="F2021" s="154" t="s">
        <v>1440</v>
      </c>
      <c r="H2021" s="155">
        <v>48.4</v>
      </c>
      <c r="I2021" s="156"/>
      <c r="L2021" s="152"/>
      <c r="M2021" s="157"/>
      <c r="T2021" s="158"/>
      <c r="AT2021" s="153" t="s">
        <v>144</v>
      </c>
      <c r="AU2021" s="153" t="s">
        <v>81</v>
      </c>
      <c r="AV2021" s="13" t="s">
        <v>81</v>
      </c>
      <c r="AW2021" s="13" t="s">
        <v>32</v>
      </c>
      <c r="AX2021" s="13" t="s">
        <v>71</v>
      </c>
      <c r="AY2021" s="153" t="s">
        <v>133</v>
      </c>
    </row>
    <row r="2022" spans="2:51" s="12" customFormat="1" ht="11.25" x14ac:dyDescent="0.2">
      <c r="B2022" s="145"/>
      <c r="D2022" s="146" t="s">
        <v>144</v>
      </c>
      <c r="E2022" s="147" t="s">
        <v>18</v>
      </c>
      <c r="F2022" s="148" t="s">
        <v>247</v>
      </c>
      <c r="H2022" s="147" t="s">
        <v>18</v>
      </c>
      <c r="I2022" s="149"/>
      <c r="L2022" s="145"/>
      <c r="M2022" s="150"/>
      <c r="T2022" s="151"/>
      <c r="AT2022" s="147" t="s">
        <v>144</v>
      </c>
      <c r="AU2022" s="147" t="s">
        <v>81</v>
      </c>
      <c r="AV2022" s="12" t="s">
        <v>79</v>
      </c>
      <c r="AW2022" s="12" t="s">
        <v>32</v>
      </c>
      <c r="AX2022" s="12" t="s">
        <v>71</v>
      </c>
      <c r="AY2022" s="147" t="s">
        <v>133</v>
      </c>
    </row>
    <row r="2023" spans="2:51" s="13" customFormat="1" ht="11.25" x14ac:dyDescent="0.2">
      <c r="B2023" s="152"/>
      <c r="D2023" s="146" t="s">
        <v>144</v>
      </c>
      <c r="E2023" s="153" t="s">
        <v>18</v>
      </c>
      <c r="F2023" s="154" t="s">
        <v>629</v>
      </c>
      <c r="H2023" s="155">
        <v>54</v>
      </c>
      <c r="I2023" s="156"/>
      <c r="L2023" s="152"/>
      <c r="M2023" s="157"/>
      <c r="T2023" s="158"/>
      <c r="AT2023" s="153" t="s">
        <v>144</v>
      </c>
      <c r="AU2023" s="153" t="s">
        <v>81</v>
      </c>
      <c r="AV2023" s="13" t="s">
        <v>81</v>
      </c>
      <c r="AW2023" s="13" t="s">
        <v>32</v>
      </c>
      <c r="AX2023" s="13" t="s">
        <v>71</v>
      </c>
      <c r="AY2023" s="153" t="s">
        <v>133</v>
      </c>
    </row>
    <row r="2024" spans="2:51" s="12" customFormat="1" ht="11.25" x14ac:dyDescent="0.2">
      <c r="B2024" s="145"/>
      <c r="D2024" s="146" t="s">
        <v>144</v>
      </c>
      <c r="E2024" s="147" t="s">
        <v>18</v>
      </c>
      <c r="F2024" s="148" t="s">
        <v>533</v>
      </c>
      <c r="H2024" s="147" t="s">
        <v>18</v>
      </c>
      <c r="I2024" s="149"/>
      <c r="L2024" s="145"/>
      <c r="M2024" s="150"/>
      <c r="T2024" s="151"/>
      <c r="AT2024" s="147" t="s">
        <v>144</v>
      </c>
      <c r="AU2024" s="147" t="s">
        <v>81</v>
      </c>
      <c r="AV2024" s="12" t="s">
        <v>79</v>
      </c>
      <c r="AW2024" s="12" t="s">
        <v>32</v>
      </c>
      <c r="AX2024" s="12" t="s">
        <v>71</v>
      </c>
      <c r="AY2024" s="147" t="s">
        <v>133</v>
      </c>
    </row>
    <row r="2025" spans="2:51" s="13" customFormat="1" ht="11.25" x14ac:dyDescent="0.2">
      <c r="B2025" s="152"/>
      <c r="D2025" s="146" t="s">
        <v>144</v>
      </c>
      <c r="E2025" s="153" t="s">
        <v>18</v>
      </c>
      <c r="F2025" s="154" t="s">
        <v>81</v>
      </c>
      <c r="H2025" s="155">
        <v>2</v>
      </c>
      <c r="I2025" s="156"/>
      <c r="L2025" s="152"/>
      <c r="M2025" s="157"/>
      <c r="T2025" s="158"/>
      <c r="AT2025" s="153" t="s">
        <v>144</v>
      </c>
      <c r="AU2025" s="153" t="s">
        <v>81</v>
      </c>
      <c r="AV2025" s="13" t="s">
        <v>81</v>
      </c>
      <c r="AW2025" s="13" t="s">
        <v>32</v>
      </c>
      <c r="AX2025" s="13" t="s">
        <v>71</v>
      </c>
      <c r="AY2025" s="153" t="s">
        <v>133</v>
      </c>
    </row>
    <row r="2026" spans="2:51" s="12" customFormat="1" ht="11.25" x14ac:dyDescent="0.2">
      <c r="B2026" s="145"/>
      <c r="D2026" s="146" t="s">
        <v>144</v>
      </c>
      <c r="E2026" s="147" t="s">
        <v>18</v>
      </c>
      <c r="F2026" s="148" t="s">
        <v>242</v>
      </c>
      <c r="H2026" s="147" t="s">
        <v>18</v>
      </c>
      <c r="I2026" s="149"/>
      <c r="L2026" s="145"/>
      <c r="M2026" s="150"/>
      <c r="T2026" s="151"/>
      <c r="AT2026" s="147" t="s">
        <v>144</v>
      </c>
      <c r="AU2026" s="147" t="s">
        <v>81</v>
      </c>
      <c r="AV2026" s="12" t="s">
        <v>79</v>
      </c>
      <c r="AW2026" s="12" t="s">
        <v>32</v>
      </c>
      <c r="AX2026" s="12" t="s">
        <v>71</v>
      </c>
      <c r="AY2026" s="147" t="s">
        <v>133</v>
      </c>
    </row>
    <row r="2027" spans="2:51" s="13" customFormat="1" ht="11.25" x14ac:dyDescent="0.2">
      <c r="B2027" s="152"/>
      <c r="D2027" s="146" t="s">
        <v>144</v>
      </c>
      <c r="E2027" s="153" t="s">
        <v>18</v>
      </c>
      <c r="F2027" s="154" t="s">
        <v>1441</v>
      </c>
      <c r="H2027" s="155">
        <v>7.1</v>
      </c>
      <c r="I2027" s="156"/>
      <c r="L2027" s="152"/>
      <c r="M2027" s="157"/>
      <c r="T2027" s="158"/>
      <c r="AT2027" s="153" t="s">
        <v>144</v>
      </c>
      <c r="AU2027" s="153" t="s">
        <v>81</v>
      </c>
      <c r="AV2027" s="13" t="s">
        <v>81</v>
      </c>
      <c r="AW2027" s="13" t="s">
        <v>32</v>
      </c>
      <c r="AX2027" s="13" t="s">
        <v>71</v>
      </c>
      <c r="AY2027" s="153" t="s">
        <v>133</v>
      </c>
    </row>
    <row r="2028" spans="2:51" s="12" customFormat="1" ht="11.25" x14ac:dyDescent="0.2">
      <c r="B2028" s="145"/>
      <c r="D2028" s="146" t="s">
        <v>144</v>
      </c>
      <c r="E2028" s="147" t="s">
        <v>18</v>
      </c>
      <c r="F2028" s="148" t="s">
        <v>548</v>
      </c>
      <c r="H2028" s="147" t="s">
        <v>18</v>
      </c>
      <c r="I2028" s="149"/>
      <c r="L2028" s="145"/>
      <c r="M2028" s="150"/>
      <c r="T2028" s="151"/>
      <c r="AT2028" s="147" t="s">
        <v>144</v>
      </c>
      <c r="AU2028" s="147" t="s">
        <v>81</v>
      </c>
      <c r="AV2028" s="12" t="s">
        <v>79</v>
      </c>
      <c r="AW2028" s="12" t="s">
        <v>32</v>
      </c>
      <c r="AX2028" s="12" t="s">
        <v>71</v>
      </c>
      <c r="AY2028" s="147" t="s">
        <v>133</v>
      </c>
    </row>
    <row r="2029" spans="2:51" s="13" customFormat="1" ht="11.25" x14ac:dyDescent="0.2">
      <c r="B2029" s="152"/>
      <c r="D2029" s="146" t="s">
        <v>144</v>
      </c>
      <c r="E2029" s="153" t="s">
        <v>18</v>
      </c>
      <c r="F2029" s="154" t="s">
        <v>1442</v>
      </c>
      <c r="H2029" s="155">
        <v>9.1999999999999993</v>
      </c>
      <c r="I2029" s="156"/>
      <c r="L2029" s="152"/>
      <c r="M2029" s="157"/>
      <c r="T2029" s="158"/>
      <c r="AT2029" s="153" t="s">
        <v>144</v>
      </c>
      <c r="AU2029" s="153" t="s">
        <v>81</v>
      </c>
      <c r="AV2029" s="13" t="s">
        <v>81</v>
      </c>
      <c r="AW2029" s="13" t="s">
        <v>32</v>
      </c>
      <c r="AX2029" s="13" t="s">
        <v>71</v>
      </c>
      <c r="AY2029" s="153" t="s">
        <v>133</v>
      </c>
    </row>
    <row r="2030" spans="2:51" s="12" customFormat="1" ht="11.25" x14ac:dyDescent="0.2">
      <c r="B2030" s="145"/>
      <c r="D2030" s="146" t="s">
        <v>144</v>
      </c>
      <c r="E2030" s="147" t="s">
        <v>18</v>
      </c>
      <c r="F2030" s="148" t="s">
        <v>464</v>
      </c>
      <c r="H2030" s="147" t="s">
        <v>18</v>
      </c>
      <c r="I2030" s="149"/>
      <c r="L2030" s="145"/>
      <c r="M2030" s="150"/>
      <c r="T2030" s="151"/>
      <c r="AT2030" s="147" t="s">
        <v>144</v>
      </c>
      <c r="AU2030" s="147" t="s">
        <v>81</v>
      </c>
      <c r="AV2030" s="12" t="s">
        <v>79</v>
      </c>
      <c r="AW2030" s="12" t="s">
        <v>32</v>
      </c>
      <c r="AX2030" s="12" t="s">
        <v>71</v>
      </c>
      <c r="AY2030" s="147" t="s">
        <v>133</v>
      </c>
    </row>
    <row r="2031" spans="2:51" s="13" customFormat="1" ht="11.25" x14ac:dyDescent="0.2">
      <c r="B2031" s="152"/>
      <c r="D2031" s="146" t="s">
        <v>144</v>
      </c>
      <c r="E2031" s="153" t="s">
        <v>18</v>
      </c>
      <c r="F2031" s="154" t="s">
        <v>1442</v>
      </c>
      <c r="H2031" s="155">
        <v>9.1999999999999993</v>
      </c>
      <c r="I2031" s="156"/>
      <c r="L2031" s="152"/>
      <c r="M2031" s="157"/>
      <c r="T2031" s="158"/>
      <c r="AT2031" s="153" t="s">
        <v>144</v>
      </c>
      <c r="AU2031" s="153" t="s">
        <v>81</v>
      </c>
      <c r="AV2031" s="13" t="s">
        <v>81</v>
      </c>
      <c r="AW2031" s="13" t="s">
        <v>32</v>
      </c>
      <c r="AX2031" s="13" t="s">
        <v>71</v>
      </c>
      <c r="AY2031" s="153" t="s">
        <v>133</v>
      </c>
    </row>
    <row r="2032" spans="2:51" s="12" customFormat="1" ht="11.25" x14ac:dyDescent="0.2">
      <c r="B2032" s="145"/>
      <c r="D2032" s="146" t="s">
        <v>144</v>
      </c>
      <c r="E2032" s="147" t="s">
        <v>18</v>
      </c>
      <c r="F2032" s="148" t="s">
        <v>1279</v>
      </c>
      <c r="H2032" s="147" t="s">
        <v>18</v>
      </c>
      <c r="I2032" s="149"/>
      <c r="L2032" s="145"/>
      <c r="M2032" s="150"/>
      <c r="T2032" s="151"/>
      <c r="AT2032" s="147" t="s">
        <v>144</v>
      </c>
      <c r="AU2032" s="147" t="s">
        <v>81</v>
      </c>
      <c r="AV2032" s="12" t="s">
        <v>79</v>
      </c>
      <c r="AW2032" s="12" t="s">
        <v>32</v>
      </c>
      <c r="AX2032" s="12" t="s">
        <v>71</v>
      </c>
      <c r="AY2032" s="147" t="s">
        <v>133</v>
      </c>
    </row>
    <row r="2033" spans="2:51" s="13" customFormat="1" ht="11.25" x14ac:dyDescent="0.2">
      <c r="B2033" s="152"/>
      <c r="D2033" s="146" t="s">
        <v>144</v>
      </c>
      <c r="E2033" s="153" t="s">
        <v>18</v>
      </c>
      <c r="F2033" s="154" t="s">
        <v>1443</v>
      </c>
      <c r="H2033" s="155">
        <v>2.9</v>
      </c>
      <c r="I2033" s="156"/>
      <c r="L2033" s="152"/>
      <c r="M2033" s="157"/>
      <c r="T2033" s="158"/>
      <c r="AT2033" s="153" t="s">
        <v>144</v>
      </c>
      <c r="AU2033" s="153" t="s">
        <v>81</v>
      </c>
      <c r="AV2033" s="13" t="s">
        <v>81</v>
      </c>
      <c r="AW2033" s="13" t="s">
        <v>32</v>
      </c>
      <c r="AX2033" s="13" t="s">
        <v>71</v>
      </c>
      <c r="AY2033" s="153" t="s">
        <v>133</v>
      </c>
    </row>
    <row r="2034" spans="2:51" s="12" customFormat="1" ht="11.25" x14ac:dyDescent="0.2">
      <c r="B2034" s="145"/>
      <c r="D2034" s="146" t="s">
        <v>144</v>
      </c>
      <c r="E2034" s="147" t="s">
        <v>18</v>
      </c>
      <c r="F2034" s="148" t="s">
        <v>466</v>
      </c>
      <c r="H2034" s="147" t="s">
        <v>18</v>
      </c>
      <c r="I2034" s="149"/>
      <c r="L2034" s="145"/>
      <c r="M2034" s="150"/>
      <c r="T2034" s="151"/>
      <c r="AT2034" s="147" t="s">
        <v>144</v>
      </c>
      <c r="AU2034" s="147" t="s">
        <v>81</v>
      </c>
      <c r="AV2034" s="12" t="s">
        <v>79</v>
      </c>
      <c r="AW2034" s="12" t="s">
        <v>32</v>
      </c>
      <c r="AX2034" s="12" t="s">
        <v>71</v>
      </c>
      <c r="AY2034" s="147" t="s">
        <v>133</v>
      </c>
    </row>
    <row r="2035" spans="2:51" s="13" customFormat="1" ht="11.25" x14ac:dyDescent="0.2">
      <c r="B2035" s="152"/>
      <c r="D2035" s="146" t="s">
        <v>144</v>
      </c>
      <c r="E2035" s="153" t="s">
        <v>18</v>
      </c>
      <c r="F2035" s="154" t="s">
        <v>377</v>
      </c>
      <c r="H2035" s="155">
        <v>2.1</v>
      </c>
      <c r="I2035" s="156"/>
      <c r="L2035" s="152"/>
      <c r="M2035" s="157"/>
      <c r="T2035" s="158"/>
      <c r="AT2035" s="153" t="s">
        <v>144</v>
      </c>
      <c r="AU2035" s="153" t="s">
        <v>81</v>
      </c>
      <c r="AV2035" s="13" t="s">
        <v>81</v>
      </c>
      <c r="AW2035" s="13" t="s">
        <v>32</v>
      </c>
      <c r="AX2035" s="13" t="s">
        <v>71</v>
      </c>
      <c r="AY2035" s="153" t="s">
        <v>133</v>
      </c>
    </row>
    <row r="2036" spans="2:51" s="12" customFormat="1" ht="11.25" x14ac:dyDescent="0.2">
      <c r="B2036" s="145"/>
      <c r="D2036" s="146" t="s">
        <v>144</v>
      </c>
      <c r="E2036" s="147" t="s">
        <v>18</v>
      </c>
      <c r="F2036" s="148" t="s">
        <v>1280</v>
      </c>
      <c r="H2036" s="147" t="s">
        <v>18</v>
      </c>
      <c r="I2036" s="149"/>
      <c r="L2036" s="145"/>
      <c r="M2036" s="150"/>
      <c r="T2036" s="151"/>
      <c r="AT2036" s="147" t="s">
        <v>144</v>
      </c>
      <c r="AU2036" s="147" t="s">
        <v>81</v>
      </c>
      <c r="AV2036" s="12" t="s">
        <v>79</v>
      </c>
      <c r="AW2036" s="12" t="s">
        <v>32</v>
      </c>
      <c r="AX2036" s="12" t="s">
        <v>71</v>
      </c>
      <c r="AY2036" s="147" t="s">
        <v>133</v>
      </c>
    </row>
    <row r="2037" spans="2:51" s="13" customFormat="1" ht="11.25" x14ac:dyDescent="0.2">
      <c r="B2037" s="152"/>
      <c r="D2037" s="146" t="s">
        <v>144</v>
      </c>
      <c r="E2037" s="153" t="s">
        <v>18</v>
      </c>
      <c r="F2037" s="154" t="s">
        <v>1443</v>
      </c>
      <c r="H2037" s="155">
        <v>2.9</v>
      </c>
      <c r="I2037" s="156"/>
      <c r="L2037" s="152"/>
      <c r="M2037" s="157"/>
      <c r="T2037" s="158"/>
      <c r="AT2037" s="153" t="s">
        <v>144</v>
      </c>
      <c r="AU2037" s="153" t="s">
        <v>81</v>
      </c>
      <c r="AV2037" s="13" t="s">
        <v>81</v>
      </c>
      <c r="AW2037" s="13" t="s">
        <v>32</v>
      </c>
      <c r="AX2037" s="13" t="s">
        <v>71</v>
      </c>
      <c r="AY2037" s="153" t="s">
        <v>133</v>
      </c>
    </row>
    <row r="2038" spans="2:51" s="12" customFormat="1" ht="11.25" x14ac:dyDescent="0.2">
      <c r="B2038" s="145"/>
      <c r="D2038" s="146" t="s">
        <v>144</v>
      </c>
      <c r="E2038" s="147" t="s">
        <v>18</v>
      </c>
      <c r="F2038" s="148" t="s">
        <v>244</v>
      </c>
      <c r="H2038" s="147" t="s">
        <v>18</v>
      </c>
      <c r="I2038" s="149"/>
      <c r="L2038" s="145"/>
      <c r="M2038" s="150"/>
      <c r="T2038" s="151"/>
      <c r="AT2038" s="147" t="s">
        <v>144</v>
      </c>
      <c r="AU2038" s="147" t="s">
        <v>81</v>
      </c>
      <c r="AV2038" s="12" t="s">
        <v>79</v>
      </c>
      <c r="AW2038" s="12" t="s">
        <v>32</v>
      </c>
      <c r="AX2038" s="12" t="s">
        <v>71</v>
      </c>
      <c r="AY2038" s="147" t="s">
        <v>133</v>
      </c>
    </row>
    <row r="2039" spans="2:51" s="13" customFormat="1" ht="11.25" x14ac:dyDescent="0.2">
      <c r="B2039" s="152"/>
      <c r="D2039" s="146" t="s">
        <v>144</v>
      </c>
      <c r="E2039" s="153" t="s">
        <v>18</v>
      </c>
      <c r="F2039" s="154" t="s">
        <v>1444</v>
      </c>
      <c r="H2039" s="155">
        <v>7.2</v>
      </c>
      <c r="I2039" s="156"/>
      <c r="L2039" s="152"/>
      <c r="M2039" s="157"/>
      <c r="T2039" s="158"/>
      <c r="AT2039" s="153" t="s">
        <v>144</v>
      </c>
      <c r="AU2039" s="153" t="s">
        <v>81</v>
      </c>
      <c r="AV2039" s="13" t="s">
        <v>81</v>
      </c>
      <c r="AW2039" s="13" t="s">
        <v>32</v>
      </c>
      <c r="AX2039" s="13" t="s">
        <v>71</v>
      </c>
      <c r="AY2039" s="153" t="s">
        <v>133</v>
      </c>
    </row>
    <row r="2040" spans="2:51" s="12" customFormat="1" ht="11.25" x14ac:dyDescent="0.2">
      <c r="B2040" s="145"/>
      <c r="D2040" s="146" t="s">
        <v>144</v>
      </c>
      <c r="E2040" s="147" t="s">
        <v>18</v>
      </c>
      <c r="F2040" s="148" t="s">
        <v>532</v>
      </c>
      <c r="H2040" s="147" t="s">
        <v>18</v>
      </c>
      <c r="I2040" s="149"/>
      <c r="L2040" s="145"/>
      <c r="M2040" s="150"/>
      <c r="T2040" s="151"/>
      <c r="AT2040" s="147" t="s">
        <v>144</v>
      </c>
      <c r="AU2040" s="147" t="s">
        <v>81</v>
      </c>
      <c r="AV2040" s="12" t="s">
        <v>79</v>
      </c>
      <c r="AW2040" s="12" t="s">
        <v>32</v>
      </c>
      <c r="AX2040" s="12" t="s">
        <v>71</v>
      </c>
      <c r="AY2040" s="147" t="s">
        <v>133</v>
      </c>
    </row>
    <row r="2041" spans="2:51" s="13" customFormat="1" ht="11.25" x14ac:dyDescent="0.2">
      <c r="B2041" s="152"/>
      <c r="D2041" s="146" t="s">
        <v>144</v>
      </c>
      <c r="E2041" s="153" t="s">
        <v>18</v>
      </c>
      <c r="F2041" s="154" t="s">
        <v>1445</v>
      </c>
      <c r="H2041" s="155">
        <v>15.6</v>
      </c>
      <c r="I2041" s="156"/>
      <c r="L2041" s="152"/>
      <c r="M2041" s="157"/>
      <c r="T2041" s="158"/>
      <c r="AT2041" s="153" t="s">
        <v>144</v>
      </c>
      <c r="AU2041" s="153" t="s">
        <v>81</v>
      </c>
      <c r="AV2041" s="13" t="s">
        <v>81</v>
      </c>
      <c r="AW2041" s="13" t="s">
        <v>32</v>
      </c>
      <c r="AX2041" s="13" t="s">
        <v>71</v>
      </c>
      <c r="AY2041" s="153" t="s">
        <v>133</v>
      </c>
    </row>
    <row r="2042" spans="2:51" s="12" customFormat="1" ht="11.25" x14ac:dyDescent="0.2">
      <c r="B2042" s="145"/>
      <c r="D2042" s="146" t="s">
        <v>144</v>
      </c>
      <c r="E2042" s="147" t="s">
        <v>18</v>
      </c>
      <c r="F2042" s="148" t="s">
        <v>246</v>
      </c>
      <c r="H2042" s="147" t="s">
        <v>18</v>
      </c>
      <c r="I2042" s="149"/>
      <c r="L2042" s="145"/>
      <c r="M2042" s="150"/>
      <c r="T2042" s="151"/>
      <c r="AT2042" s="147" t="s">
        <v>144</v>
      </c>
      <c r="AU2042" s="147" t="s">
        <v>81</v>
      </c>
      <c r="AV2042" s="12" t="s">
        <v>79</v>
      </c>
      <c r="AW2042" s="12" t="s">
        <v>32</v>
      </c>
      <c r="AX2042" s="12" t="s">
        <v>71</v>
      </c>
      <c r="AY2042" s="147" t="s">
        <v>133</v>
      </c>
    </row>
    <row r="2043" spans="2:51" s="13" customFormat="1" ht="11.25" x14ac:dyDescent="0.2">
      <c r="B2043" s="152"/>
      <c r="D2043" s="146" t="s">
        <v>144</v>
      </c>
      <c r="E2043" s="153" t="s">
        <v>18</v>
      </c>
      <c r="F2043" s="154" t="s">
        <v>1446</v>
      </c>
      <c r="H2043" s="155">
        <v>54.2</v>
      </c>
      <c r="I2043" s="156"/>
      <c r="L2043" s="152"/>
      <c r="M2043" s="157"/>
      <c r="T2043" s="158"/>
      <c r="AT2043" s="153" t="s">
        <v>144</v>
      </c>
      <c r="AU2043" s="153" t="s">
        <v>81</v>
      </c>
      <c r="AV2043" s="13" t="s">
        <v>81</v>
      </c>
      <c r="AW2043" s="13" t="s">
        <v>32</v>
      </c>
      <c r="AX2043" s="13" t="s">
        <v>71</v>
      </c>
      <c r="AY2043" s="153" t="s">
        <v>133</v>
      </c>
    </row>
    <row r="2044" spans="2:51" s="12" customFormat="1" ht="11.25" x14ac:dyDescent="0.2">
      <c r="B2044" s="145"/>
      <c r="D2044" s="146" t="s">
        <v>144</v>
      </c>
      <c r="E2044" s="147" t="s">
        <v>18</v>
      </c>
      <c r="F2044" s="148" t="s">
        <v>527</v>
      </c>
      <c r="H2044" s="147" t="s">
        <v>18</v>
      </c>
      <c r="I2044" s="149"/>
      <c r="L2044" s="145"/>
      <c r="M2044" s="150"/>
      <c r="T2044" s="151"/>
      <c r="AT2044" s="147" t="s">
        <v>144</v>
      </c>
      <c r="AU2044" s="147" t="s">
        <v>81</v>
      </c>
      <c r="AV2044" s="12" t="s">
        <v>79</v>
      </c>
      <c r="AW2044" s="12" t="s">
        <v>32</v>
      </c>
      <c r="AX2044" s="12" t="s">
        <v>71</v>
      </c>
      <c r="AY2044" s="147" t="s">
        <v>133</v>
      </c>
    </row>
    <row r="2045" spans="2:51" s="13" customFormat="1" ht="11.25" x14ac:dyDescent="0.2">
      <c r="B2045" s="152"/>
      <c r="D2045" s="146" t="s">
        <v>144</v>
      </c>
      <c r="E2045" s="153" t="s">
        <v>18</v>
      </c>
      <c r="F2045" s="154" t="s">
        <v>1447</v>
      </c>
      <c r="H2045" s="155">
        <v>48.3</v>
      </c>
      <c r="I2045" s="156"/>
      <c r="L2045" s="152"/>
      <c r="M2045" s="157"/>
      <c r="T2045" s="158"/>
      <c r="AT2045" s="153" t="s">
        <v>144</v>
      </c>
      <c r="AU2045" s="153" t="s">
        <v>81</v>
      </c>
      <c r="AV2045" s="13" t="s">
        <v>81</v>
      </c>
      <c r="AW2045" s="13" t="s">
        <v>32</v>
      </c>
      <c r="AX2045" s="13" t="s">
        <v>71</v>
      </c>
      <c r="AY2045" s="153" t="s">
        <v>133</v>
      </c>
    </row>
    <row r="2046" spans="2:51" s="12" customFormat="1" ht="11.25" x14ac:dyDescent="0.2">
      <c r="B2046" s="145"/>
      <c r="D2046" s="146" t="s">
        <v>144</v>
      </c>
      <c r="E2046" s="147" t="s">
        <v>18</v>
      </c>
      <c r="F2046" s="148" t="s">
        <v>239</v>
      </c>
      <c r="H2046" s="147" t="s">
        <v>18</v>
      </c>
      <c r="I2046" s="149"/>
      <c r="L2046" s="145"/>
      <c r="M2046" s="150"/>
      <c r="T2046" s="151"/>
      <c r="AT2046" s="147" t="s">
        <v>144</v>
      </c>
      <c r="AU2046" s="147" t="s">
        <v>81</v>
      </c>
      <c r="AV2046" s="12" t="s">
        <v>79</v>
      </c>
      <c r="AW2046" s="12" t="s">
        <v>32</v>
      </c>
      <c r="AX2046" s="12" t="s">
        <v>71</v>
      </c>
      <c r="AY2046" s="147" t="s">
        <v>133</v>
      </c>
    </row>
    <row r="2047" spans="2:51" s="12" customFormat="1" ht="11.25" x14ac:dyDescent="0.2">
      <c r="B2047" s="145"/>
      <c r="D2047" s="146" t="s">
        <v>144</v>
      </c>
      <c r="E2047" s="147" t="s">
        <v>18</v>
      </c>
      <c r="F2047" s="148" t="s">
        <v>437</v>
      </c>
      <c r="H2047" s="147" t="s">
        <v>18</v>
      </c>
      <c r="I2047" s="149"/>
      <c r="L2047" s="145"/>
      <c r="M2047" s="150"/>
      <c r="T2047" s="151"/>
      <c r="AT2047" s="147" t="s">
        <v>144</v>
      </c>
      <c r="AU2047" s="147" t="s">
        <v>81</v>
      </c>
      <c r="AV2047" s="12" t="s">
        <v>79</v>
      </c>
      <c r="AW2047" s="12" t="s">
        <v>32</v>
      </c>
      <c r="AX2047" s="12" t="s">
        <v>71</v>
      </c>
      <c r="AY2047" s="147" t="s">
        <v>133</v>
      </c>
    </row>
    <row r="2048" spans="2:51" s="13" customFormat="1" ht="11.25" x14ac:dyDescent="0.2">
      <c r="B2048" s="152"/>
      <c r="D2048" s="146" t="s">
        <v>144</v>
      </c>
      <c r="E2048" s="153" t="s">
        <v>18</v>
      </c>
      <c r="F2048" s="154" t="s">
        <v>369</v>
      </c>
      <c r="H2048" s="155">
        <v>3.5</v>
      </c>
      <c r="I2048" s="156"/>
      <c r="L2048" s="152"/>
      <c r="M2048" s="157"/>
      <c r="T2048" s="158"/>
      <c r="AT2048" s="153" t="s">
        <v>144</v>
      </c>
      <c r="AU2048" s="153" t="s">
        <v>81</v>
      </c>
      <c r="AV2048" s="13" t="s">
        <v>81</v>
      </c>
      <c r="AW2048" s="13" t="s">
        <v>32</v>
      </c>
      <c r="AX2048" s="13" t="s">
        <v>71</v>
      </c>
      <c r="AY2048" s="153" t="s">
        <v>133</v>
      </c>
    </row>
    <row r="2049" spans="2:51" s="12" customFormat="1" ht="11.25" x14ac:dyDescent="0.2">
      <c r="B2049" s="145"/>
      <c r="D2049" s="146" t="s">
        <v>144</v>
      </c>
      <c r="E2049" s="147" t="s">
        <v>18</v>
      </c>
      <c r="F2049" s="148" t="s">
        <v>535</v>
      </c>
      <c r="H2049" s="147" t="s">
        <v>18</v>
      </c>
      <c r="I2049" s="149"/>
      <c r="L2049" s="145"/>
      <c r="M2049" s="150"/>
      <c r="T2049" s="151"/>
      <c r="AT2049" s="147" t="s">
        <v>144</v>
      </c>
      <c r="AU2049" s="147" t="s">
        <v>81</v>
      </c>
      <c r="AV2049" s="12" t="s">
        <v>79</v>
      </c>
      <c r="AW2049" s="12" t="s">
        <v>32</v>
      </c>
      <c r="AX2049" s="12" t="s">
        <v>71</v>
      </c>
      <c r="AY2049" s="147" t="s">
        <v>133</v>
      </c>
    </row>
    <row r="2050" spans="2:51" s="13" customFormat="1" ht="11.25" x14ac:dyDescent="0.2">
      <c r="B2050" s="152"/>
      <c r="D2050" s="146" t="s">
        <v>144</v>
      </c>
      <c r="E2050" s="153" t="s">
        <v>18</v>
      </c>
      <c r="F2050" s="154" t="s">
        <v>388</v>
      </c>
      <c r="H2050" s="155">
        <v>1.1000000000000001</v>
      </c>
      <c r="I2050" s="156"/>
      <c r="L2050" s="152"/>
      <c r="M2050" s="157"/>
      <c r="T2050" s="158"/>
      <c r="AT2050" s="153" t="s">
        <v>144</v>
      </c>
      <c r="AU2050" s="153" t="s">
        <v>81</v>
      </c>
      <c r="AV2050" s="13" t="s">
        <v>81</v>
      </c>
      <c r="AW2050" s="13" t="s">
        <v>32</v>
      </c>
      <c r="AX2050" s="13" t="s">
        <v>71</v>
      </c>
      <c r="AY2050" s="153" t="s">
        <v>133</v>
      </c>
    </row>
    <row r="2051" spans="2:51" s="12" customFormat="1" ht="11.25" x14ac:dyDescent="0.2">
      <c r="B2051" s="145"/>
      <c r="D2051" s="146" t="s">
        <v>144</v>
      </c>
      <c r="E2051" s="147" t="s">
        <v>18</v>
      </c>
      <c r="F2051" s="148" t="s">
        <v>1281</v>
      </c>
      <c r="H2051" s="147" t="s">
        <v>18</v>
      </c>
      <c r="I2051" s="149"/>
      <c r="L2051" s="145"/>
      <c r="M2051" s="150"/>
      <c r="T2051" s="151"/>
      <c r="AT2051" s="147" t="s">
        <v>144</v>
      </c>
      <c r="AU2051" s="147" t="s">
        <v>81</v>
      </c>
      <c r="AV2051" s="12" t="s">
        <v>79</v>
      </c>
      <c r="AW2051" s="12" t="s">
        <v>32</v>
      </c>
      <c r="AX2051" s="12" t="s">
        <v>71</v>
      </c>
      <c r="AY2051" s="147" t="s">
        <v>133</v>
      </c>
    </row>
    <row r="2052" spans="2:51" s="13" customFormat="1" ht="11.25" x14ac:dyDescent="0.2">
      <c r="B2052" s="152"/>
      <c r="D2052" s="146" t="s">
        <v>144</v>
      </c>
      <c r="E2052" s="153" t="s">
        <v>18</v>
      </c>
      <c r="F2052" s="154" t="s">
        <v>362</v>
      </c>
      <c r="H2052" s="155">
        <v>0.6</v>
      </c>
      <c r="I2052" s="156"/>
      <c r="L2052" s="152"/>
      <c r="M2052" s="157"/>
      <c r="T2052" s="158"/>
      <c r="AT2052" s="153" t="s">
        <v>144</v>
      </c>
      <c r="AU2052" s="153" t="s">
        <v>81</v>
      </c>
      <c r="AV2052" s="13" t="s">
        <v>81</v>
      </c>
      <c r="AW2052" s="13" t="s">
        <v>32</v>
      </c>
      <c r="AX2052" s="13" t="s">
        <v>71</v>
      </c>
      <c r="AY2052" s="153" t="s">
        <v>133</v>
      </c>
    </row>
    <row r="2053" spans="2:51" s="12" customFormat="1" ht="11.25" x14ac:dyDescent="0.2">
      <c r="B2053" s="145"/>
      <c r="D2053" s="146" t="s">
        <v>144</v>
      </c>
      <c r="E2053" s="147" t="s">
        <v>18</v>
      </c>
      <c r="F2053" s="148" t="s">
        <v>439</v>
      </c>
      <c r="H2053" s="147" t="s">
        <v>18</v>
      </c>
      <c r="I2053" s="149"/>
      <c r="L2053" s="145"/>
      <c r="M2053" s="150"/>
      <c r="T2053" s="151"/>
      <c r="AT2053" s="147" t="s">
        <v>144</v>
      </c>
      <c r="AU2053" s="147" t="s">
        <v>81</v>
      </c>
      <c r="AV2053" s="12" t="s">
        <v>79</v>
      </c>
      <c r="AW2053" s="12" t="s">
        <v>32</v>
      </c>
      <c r="AX2053" s="12" t="s">
        <v>71</v>
      </c>
      <c r="AY2053" s="147" t="s">
        <v>133</v>
      </c>
    </row>
    <row r="2054" spans="2:51" s="13" customFormat="1" ht="11.25" x14ac:dyDescent="0.2">
      <c r="B2054" s="152"/>
      <c r="D2054" s="146" t="s">
        <v>144</v>
      </c>
      <c r="E2054" s="153" t="s">
        <v>18</v>
      </c>
      <c r="F2054" s="154" t="s">
        <v>1448</v>
      </c>
      <c r="H2054" s="155">
        <v>16.899999999999999</v>
      </c>
      <c r="I2054" s="156"/>
      <c r="L2054" s="152"/>
      <c r="M2054" s="157"/>
      <c r="T2054" s="158"/>
      <c r="AT2054" s="153" t="s">
        <v>144</v>
      </c>
      <c r="AU2054" s="153" t="s">
        <v>81</v>
      </c>
      <c r="AV2054" s="13" t="s">
        <v>81</v>
      </c>
      <c r="AW2054" s="13" t="s">
        <v>32</v>
      </c>
      <c r="AX2054" s="13" t="s">
        <v>71</v>
      </c>
      <c r="AY2054" s="153" t="s">
        <v>133</v>
      </c>
    </row>
    <row r="2055" spans="2:51" s="12" customFormat="1" ht="11.25" x14ac:dyDescent="0.2">
      <c r="B2055" s="145"/>
      <c r="D2055" s="146" t="s">
        <v>144</v>
      </c>
      <c r="E2055" s="147" t="s">
        <v>18</v>
      </c>
      <c r="F2055" s="148" t="s">
        <v>428</v>
      </c>
      <c r="H2055" s="147" t="s">
        <v>18</v>
      </c>
      <c r="I2055" s="149"/>
      <c r="L2055" s="145"/>
      <c r="M2055" s="150"/>
      <c r="T2055" s="151"/>
      <c r="AT2055" s="147" t="s">
        <v>144</v>
      </c>
      <c r="AU2055" s="147" t="s">
        <v>81</v>
      </c>
      <c r="AV2055" s="12" t="s">
        <v>79</v>
      </c>
      <c r="AW2055" s="12" t="s">
        <v>32</v>
      </c>
      <c r="AX2055" s="12" t="s">
        <v>71</v>
      </c>
      <c r="AY2055" s="147" t="s">
        <v>133</v>
      </c>
    </row>
    <row r="2056" spans="2:51" s="13" customFormat="1" ht="11.25" x14ac:dyDescent="0.2">
      <c r="B2056" s="152"/>
      <c r="D2056" s="146" t="s">
        <v>144</v>
      </c>
      <c r="E2056" s="153" t="s">
        <v>18</v>
      </c>
      <c r="F2056" s="154" t="s">
        <v>1449</v>
      </c>
      <c r="H2056" s="155">
        <v>15.7</v>
      </c>
      <c r="I2056" s="156"/>
      <c r="L2056" s="152"/>
      <c r="M2056" s="157"/>
      <c r="T2056" s="158"/>
      <c r="AT2056" s="153" t="s">
        <v>144</v>
      </c>
      <c r="AU2056" s="153" t="s">
        <v>81</v>
      </c>
      <c r="AV2056" s="13" t="s">
        <v>81</v>
      </c>
      <c r="AW2056" s="13" t="s">
        <v>32</v>
      </c>
      <c r="AX2056" s="13" t="s">
        <v>71</v>
      </c>
      <c r="AY2056" s="153" t="s">
        <v>133</v>
      </c>
    </row>
    <row r="2057" spans="2:51" s="12" customFormat="1" ht="11.25" x14ac:dyDescent="0.2">
      <c r="B2057" s="145"/>
      <c r="D2057" s="146" t="s">
        <v>144</v>
      </c>
      <c r="E2057" s="147" t="s">
        <v>18</v>
      </c>
      <c r="F2057" s="148" t="s">
        <v>255</v>
      </c>
      <c r="H2057" s="147" t="s">
        <v>18</v>
      </c>
      <c r="I2057" s="149"/>
      <c r="L2057" s="145"/>
      <c r="M2057" s="150"/>
      <c r="T2057" s="151"/>
      <c r="AT2057" s="147" t="s">
        <v>144</v>
      </c>
      <c r="AU2057" s="147" t="s">
        <v>81</v>
      </c>
      <c r="AV2057" s="12" t="s">
        <v>79</v>
      </c>
      <c r="AW2057" s="12" t="s">
        <v>32</v>
      </c>
      <c r="AX2057" s="12" t="s">
        <v>71</v>
      </c>
      <c r="AY2057" s="147" t="s">
        <v>133</v>
      </c>
    </row>
    <row r="2058" spans="2:51" s="13" customFormat="1" ht="11.25" x14ac:dyDescent="0.2">
      <c r="B2058" s="152"/>
      <c r="D2058" s="146" t="s">
        <v>144</v>
      </c>
      <c r="E2058" s="153" t="s">
        <v>18</v>
      </c>
      <c r="F2058" s="154" t="s">
        <v>1450</v>
      </c>
      <c r="H2058" s="155">
        <v>74.7</v>
      </c>
      <c r="I2058" s="156"/>
      <c r="L2058" s="152"/>
      <c r="M2058" s="157"/>
      <c r="T2058" s="158"/>
      <c r="AT2058" s="153" t="s">
        <v>144</v>
      </c>
      <c r="AU2058" s="153" t="s">
        <v>81</v>
      </c>
      <c r="AV2058" s="13" t="s">
        <v>81</v>
      </c>
      <c r="AW2058" s="13" t="s">
        <v>32</v>
      </c>
      <c r="AX2058" s="13" t="s">
        <v>71</v>
      </c>
      <c r="AY2058" s="153" t="s">
        <v>133</v>
      </c>
    </row>
    <row r="2059" spans="2:51" s="12" customFormat="1" ht="11.25" x14ac:dyDescent="0.2">
      <c r="B2059" s="145"/>
      <c r="D2059" s="146" t="s">
        <v>144</v>
      </c>
      <c r="E2059" s="147" t="s">
        <v>18</v>
      </c>
      <c r="F2059" s="148" t="s">
        <v>560</v>
      </c>
      <c r="H2059" s="147" t="s">
        <v>18</v>
      </c>
      <c r="I2059" s="149"/>
      <c r="L2059" s="145"/>
      <c r="M2059" s="150"/>
      <c r="T2059" s="151"/>
      <c r="AT2059" s="147" t="s">
        <v>144</v>
      </c>
      <c r="AU2059" s="147" t="s">
        <v>81</v>
      </c>
      <c r="AV2059" s="12" t="s">
        <v>79</v>
      </c>
      <c r="AW2059" s="12" t="s">
        <v>32</v>
      </c>
      <c r="AX2059" s="12" t="s">
        <v>71</v>
      </c>
      <c r="AY2059" s="147" t="s">
        <v>133</v>
      </c>
    </row>
    <row r="2060" spans="2:51" s="13" customFormat="1" ht="11.25" x14ac:dyDescent="0.2">
      <c r="B2060" s="152"/>
      <c r="D2060" s="146" t="s">
        <v>144</v>
      </c>
      <c r="E2060" s="153" t="s">
        <v>18</v>
      </c>
      <c r="F2060" s="154" t="s">
        <v>377</v>
      </c>
      <c r="H2060" s="155">
        <v>2.1</v>
      </c>
      <c r="I2060" s="156"/>
      <c r="L2060" s="152"/>
      <c r="M2060" s="157"/>
      <c r="T2060" s="158"/>
      <c r="AT2060" s="153" t="s">
        <v>144</v>
      </c>
      <c r="AU2060" s="153" t="s">
        <v>81</v>
      </c>
      <c r="AV2060" s="13" t="s">
        <v>81</v>
      </c>
      <c r="AW2060" s="13" t="s">
        <v>32</v>
      </c>
      <c r="AX2060" s="13" t="s">
        <v>71</v>
      </c>
      <c r="AY2060" s="153" t="s">
        <v>133</v>
      </c>
    </row>
    <row r="2061" spans="2:51" s="12" customFormat="1" ht="11.25" x14ac:dyDescent="0.2">
      <c r="B2061" s="145"/>
      <c r="D2061" s="146" t="s">
        <v>144</v>
      </c>
      <c r="E2061" s="147" t="s">
        <v>18</v>
      </c>
      <c r="F2061" s="148" t="s">
        <v>251</v>
      </c>
      <c r="H2061" s="147" t="s">
        <v>18</v>
      </c>
      <c r="I2061" s="149"/>
      <c r="L2061" s="145"/>
      <c r="M2061" s="150"/>
      <c r="T2061" s="151"/>
      <c r="AT2061" s="147" t="s">
        <v>144</v>
      </c>
      <c r="AU2061" s="147" t="s">
        <v>81</v>
      </c>
      <c r="AV2061" s="12" t="s">
        <v>79</v>
      </c>
      <c r="AW2061" s="12" t="s">
        <v>32</v>
      </c>
      <c r="AX2061" s="12" t="s">
        <v>71</v>
      </c>
      <c r="AY2061" s="147" t="s">
        <v>133</v>
      </c>
    </row>
    <row r="2062" spans="2:51" s="13" customFormat="1" ht="11.25" x14ac:dyDescent="0.2">
      <c r="B2062" s="152"/>
      <c r="D2062" s="146" t="s">
        <v>144</v>
      </c>
      <c r="E2062" s="153" t="s">
        <v>18</v>
      </c>
      <c r="F2062" s="154" t="s">
        <v>1451</v>
      </c>
      <c r="H2062" s="155">
        <v>7.4</v>
      </c>
      <c r="I2062" s="156"/>
      <c r="L2062" s="152"/>
      <c r="M2062" s="157"/>
      <c r="T2062" s="158"/>
      <c r="AT2062" s="153" t="s">
        <v>144</v>
      </c>
      <c r="AU2062" s="153" t="s">
        <v>81</v>
      </c>
      <c r="AV2062" s="13" t="s">
        <v>81</v>
      </c>
      <c r="AW2062" s="13" t="s">
        <v>32</v>
      </c>
      <c r="AX2062" s="13" t="s">
        <v>71</v>
      </c>
      <c r="AY2062" s="153" t="s">
        <v>133</v>
      </c>
    </row>
    <row r="2063" spans="2:51" s="12" customFormat="1" ht="11.25" x14ac:dyDescent="0.2">
      <c r="B2063" s="145"/>
      <c r="D2063" s="146" t="s">
        <v>144</v>
      </c>
      <c r="E2063" s="147" t="s">
        <v>18</v>
      </c>
      <c r="F2063" s="148" t="s">
        <v>479</v>
      </c>
      <c r="H2063" s="147" t="s">
        <v>18</v>
      </c>
      <c r="I2063" s="149"/>
      <c r="L2063" s="145"/>
      <c r="M2063" s="150"/>
      <c r="T2063" s="151"/>
      <c r="AT2063" s="147" t="s">
        <v>144</v>
      </c>
      <c r="AU2063" s="147" t="s">
        <v>81</v>
      </c>
      <c r="AV2063" s="12" t="s">
        <v>79</v>
      </c>
      <c r="AW2063" s="12" t="s">
        <v>32</v>
      </c>
      <c r="AX2063" s="12" t="s">
        <v>71</v>
      </c>
      <c r="AY2063" s="147" t="s">
        <v>133</v>
      </c>
    </row>
    <row r="2064" spans="2:51" s="13" customFormat="1" ht="11.25" x14ac:dyDescent="0.2">
      <c r="B2064" s="152"/>
      <c r="D2064" s="146" t="s">
        <v>144</v>
      </c>
      <c r="E2064" s="153" t="s">
        <v>18</v>
      </c>
      <c r="F2064" s="154" t="s">
        <v>381</v>
      </c>
      <c r="H2064" s="155">
        <v>2.8</v>
      </c>
      <c r="I2064" s="156"/>
      <c r="L2064" s="152"/>
      <c r="M2064" s="157"/>
      <c r="T2064" s="158"/>
      <c r="AT2064" s="153" t="s">
        <v>144</v>
      </c>
      <c r="AU2064" s="153" t="s">
        <v>81</v>
      </c>
      <c r="AV2064" s="13" t="s">
        <v>81</v>
      </c>
      <c r="AW2064" s="13" t="s">
        <v>32</v>
      </c>
      <c r="AX2064" s="13" t="s">
        <v>71</v>
      </c>
      <c r="AY2064" s="153" t="s">
        <v>133</v>
      </c>
    </row>
    <row r="2065" spans="2:51" s="12" customFormat="1" ht="11.25" x14ac:dyDescent="0.2">
      <c r="B2065" s="145"/>
      <c r="D2065" s="146" t="s">
        <v>144</v>
      </c>
      <c r="E2065" s="147" t="s">
        <v>18</v>
      </c>
      <c r="F2065" s="148" t="s">
        <v>478</v>
      </c>
      <c r="H2065" s="147" t="s">
        <v>18</v>
      </c>
      <c r="I2065" s="149"/>
      <c r="L2065" s="145"/>
      <c r="M2065" s="150"/>
      <c r="T2065" s="151"/>
      <c r="AT2065" s="147" t="s">
        <v>144</v>
      </c>
      <c r="AU2065" s="147" t="s">
        <v>81</v>
      </c>
      <c r="AV2065" s="12" t="s">
        <v>79</v>
      </c>
      <c r="AW2065" s="12" t="s">
        <v>32</v>
      </c>
      <c r="AX2065" s="12" t="s">
        <v>71</v>
      </c>
      <c r="AY2065" s="147" t="s">
        <v>133</v>
      </c>
    </row>
    <row r="2066" spans="2:51" s="13" customFormat="1" ht="11.25" x14ac:dyDescent="0.2">
      <c r="B2066" s="152"/>
      <c r="D2066" s="146" t="s">
        <v>144</v>
      </c>
      <c r="E2066" s="153" t="s">
        <v>18</v>
      </c>
      <c r="F2066" s="154" t="s">
        <v>1452</v>
      </c>
      <c r="H2066" s="155">
        <v>8.6999999999999993</v>
      </c>
      <c r="I2066" s="156"/>
      <c r="L2066" s="152"/>
      <c r="M2066" s="157"/>
      <c r="T2066" s="158"/>
      <c r="AT2066" s="153" t="s">
        <v>144</v>
      </c>
      <c r="AU2066" s="153" t="s">
        <v>81</v>
      </c>
      <c r="AV2066" s="13" t="s">
        <v>81</v>
      </c>
      <c r="AW2066" s="13" t="s">
        <v>32</v>
      </c>
      <c r="AX2066" s="13" t="s">
        <v>71</v>
      </c>
      <c r="AY2066" s="153" t="s">
        <v>133</v>
      </c>
    </row>
    <row r="2067" spans="2:51" s="12" customFormat="1" ht="11.25" x14ac:dyDescent="0.2">
      <c r="B2067" s="145"/>
      <c r="D2067" s="146" t="s">
        <v>144</v>
      </c>
      <c r="E2067" s="147" t="s">
        <v>18</v>
      </c>
      <c r="F2067" s="148" t="s">
        <v>538</v>
      </c>
      <c r="H2067" s="147" t="s">
        <v>18</v>
      </c>
      <c r="I2067" s="149"/>
      <c r="L2067" s="145"/>
      <c r="M2067" s="150"/>
      <c r="T2067" s="151"/>
      <c r="AT2067" s="147" t="s">
        <v>144</v>
      </c>
      <c r="AU2067" s="147" t="s">
        <v>81</v>
      </c>
      <c r="AV2067" s="12" t="s">
        <v>79</v>
      </c>
      <c r="AW2067" s="12" t="s">
        <v>32</v>
      </c>
      <c r="AX2067" s="12" t="s">
        <v>71</v>
      </c>
      <c r="AY2067" s="147" t="s">
        <v>133</v>
      </c>
    </row>
    <row r="2068" spans="2:51" s="13" customFormat="1" ht="11.25" x14ac:dyDescent="0.2">
      <c r="B2068" s="152"/>
      <c r="D2068" s="146" t="s">
        <v>144</v>
      </c>
      <c r="E2068" s="153" t="s">
        <v>18</v>
      </c>
      <c r="F2068" s="154" t="s">
        <v>1453</v>
      </c>
      <c r="H2068" s="155">
        <v>1.4</v>
      </c>
      <c r="I2068" s="156"/>
      <c r="L2068" s="152"/>
      <c r="M2068" s="157"/>
      <c r="T2068" s="158"/>
      <c r="AT2068" s="153" t="s">
        <v>144</v>
      </c>
      <c r="AU2068" s="153" t="s">
        <v>81</v>
      </c>
      <c r="AV2068" s="13" t="s">
        <v>81</v>
      </c>
      <c r="AW2068" s="13" t="s">
        <v>32</v>
      </c>
      <c r="AX2068" s="13" t="s">
        <v>71</v>
      </c>
      <c r="AY2068" s="153" t="s">
        <v>133</v>
      </c>
    </row>
    <row r="2069" spans="2:51" s="12" customFormat="1" ht="11.25" x14ac:dyDescent="0.2">
      <c r="B2069" s="145"/>
      <c r="D2069" s="146" t="s">
        <v>144</v>
      </c>
      <c r="E2069" s="147" t="s">
        <v>18</v>
      </c>
      <c r="F2069" s="148" t="s">
        <v>477</v>
      </c>
      <c r="H2069" s="147" t="s">
        <v>18</v>
      </c>
      <c r="I2069" s="149"/>
      <c r="L2069" s="145"/>
      <c r="M2069" s="150"/>
      <c r="T2069" s="151"/>
      <c r="AT2069" s="147" t="s">
        <v>144</v>
      </c>
      <c r="AU2069" s="147" t="s">
        <v>81</v>
      </c>
      <c r="AV2069" s="12" t="s">
        <v>79</v>
      </c>
      <c r="AW2069" s="12" t="s">
        <v>32</v>
      </c>
      <c r="AX2069" s="12" t="s">
        <v>71</v>
      </c>
      <c r="AY2069" s="147" t="s">
        <v>133</v>
      </c>
    </row>
    <row r="2070" spans="2:51" s="13" customFormat="1" ht="11.25" x14ac:dyDescent="0.2">
      <c r="B2070" s="152"/>
      <c r="D2070" s="146" t="s">
        <v>144</v>
      </c>
      <c r="E2070" s="153" t="s">
        <v>18</v>
      </c>
      <c r="F2070" s="154" t="s">
        <v>377</v>
      </c>
      <c r="H2070" s="155">
        <v>2.1</v>
      </c>
      <c r="I2070" s="156"/>
      <c r="L2070" s="152"/>
      <c r="M2070" s="157"/>
      <c r="T2070" s="158"/>
      <c r="AT2070" s="153" t="s">
        <v>144</v>
      </c>
      <c r="AU2070" s="153" t="s">
        <v>81</v>
      </c>
      <c r="AV2070" s="13" t="s">
        <v>81</v>
      </c>
      <c r="AW2070" s="13" t="s">
        <v>32</v>
      </c>
      <c r="AX2070" s="13" t="s">
        <v>71</v>
      </c>
      <c r="AY2070" s="153" t="s">
        <v>133</v>
      </c>
    </row>
    <row r="2071" spans="2:51" s="12" customFormat="1" ht="11.25" x14ac:dyDescent="0.2">
      <c r="B2071" s="145"/>
      <c r="D2071" s="146" t="s">
        <v>144</v>
      </c>
      <c r="E2071" s="147" t="s">
        <v>18</v>
      </c>
      <c r="F2071" s="148" t="s">
        <v>252</v>
      </c>
      <c r="H2071" s="147" t="s">
        <v>18</v>
      </c>
      <c r="I2071" s="149"/>
      <c r="L2071" s="145"/>
      <c r="M2071" s="150"/>
      <c r="T2071" s="151"/>
      <c r="AT2071" s="147" t="s">
        <v>144</v>
      </c>
      <c r="AU2071" s="147" t="s">
        <v>81</v>
      </c>
      <c r="AV2071" s="12" t="s">
        <v>79</v>
      </c>
      <c r="AW2071" s="12" t="s">
        <v>32</v>
      </c>
      <c r="AX2071" s="12" t="s">
        <v>71</v>
      </c>
      <c r="AY2071" s="147" t="s">
        <v>133</v>
      </c>
    </row>
    <row r="2072" spans="2:51" s="13" customFormat="1" ht="11.25" x14ac:dyDescent="0.2">
      <c r="B2072" s="152"/>
      <c r="D2072" s="146" t="s">
        <v>144</v>
      </c>
      <c r="E2072" s="153" t="s">
        <v>18</v>
      </c>
      <c r="F2072" s="154" t="s">
        <v>1454</v>
      </c>
      <c r="H2072" s="155">
        <v>45.6</v>
      </c>
      <c r="I2072" s="156"/>
      <c r="L2072" s="152"/>
      <c r="M2072" s="157"/>
      <c r="T2072" s="158"/>
      <c r="AT2072" s="153" t="s">
        <v>144</v>
      </c>
      <c r="AU2072" s="153" t="s">
        <v>81</v>
      </c>
      <c r="AV2072" s="13" t="s">
        <v>81</v>
      </c>
      <c r="AW2072" s="13" t="s">
        <v>32</v>
      </c>
      <c r="AX2072" s="13" t="s">
        <v>71</v>
      </c>
      <c r="AY2072" s="153" t="s">
        <v>133</v>
      </c>
    </row>
    <row r="2073" spans="2:51" s="12" customFormat="1" ht="11.25" x14ac:dyDescent="0.2">
      <c r="B2073" s="145"/>
      <c r="D2073" s="146" t="s">
        <v>144</v>
      </c>
      <c r="E2073" s="147" t="s">
        <v>18</v>
      </c>
      <c r="F2073" s="148" t="s">
        <v>1282</v>
      </c>
      <c r="H2073" s="147" t="s">
        <v>18</v>
      </c>
      <c r="I2073" s="149"/>
      <c r="L2073" s="145"/>
      <c r="M2073" s="150"/>
      <c r="T2073" s="151"/>
      <c r="AT2073" s="147" t="s">
        <v>144</v>
      </c>
      <c r="AU2073" s="147" t="s">
        <v>81</v>
      </c>
      <c r="AV2073" s="12" t="s">
        <v>79</v>
      </c>
      <c r="AW2073" s="12" t="s">
        <v>32</v>
      </c>
      <c r="AX2073" s="12" t="s">
        <v>71</v>
      </c>
      <c r="AY2073" s="147" t="s">
        <v>133</v>
      </c>
    </row>
    <row r="2074" spans="2:51" s="13" customFormat="1" ht="11.25" x14ac:dyDescent="0.2">
      <c r="B2074" s="152"/>
      <c r="D2074" s="146" t="s">
        <v>144</v>
      </c>
      <c r="E2074" s="153" t="s">
        <v>18</v>
      </c>
      <c r="F2074" s="154" t="s">
        <v>1171</v>
      </c>
      <c r="H2074" s="155">
        <v>1.3</v>
      </c>
      <c r="I2074" s="156"/>
      <c r="L2074" s="152"/>
      <c r="M2074" s="157"/>
      <c r="T2074" s="158"/>
      <c r="AT2074" s="153" t="s">
        <v>144</v>
      </c>
      <c r="AU2074" s="153" t="s">
        <v>81</v>
      </c>
      <c r="AV2074" s="13" t="s">
        <v>81</v>
      </c>
      <c r="AW2074" s="13" t="s">
        <v>32</v>
      </c>
      <c r="AX2074" s="13" t="s">
        <v>71</v>
      </c>
      <c r="AY2074" s="153" t="s">
        <v>133</v>
      </c>
    </row>
    <row r="2075" spans="2:51" s="12" customFormat="1" ht="11.25" x14ac:dyDescent="0.2">
      <c r="B2075" s="145"/>
      <c r="D2075" s="146" t="s">
        <v>144</v>
      </c>
      <c r="E2075" s="147" t="s">
        <v>18</v>
      </c>
      <c r="F2075" s="148" t="s">
        <v>476</v>
      </c>
      <c r="H2075" s="147" t="s">
        <v>18</v>
      </c>
      <c r="I2075" s="149"/>
      <c r="L2075" s="145"/>
      <c r="M2075" s="150"/>
      <c r="T2075" s="151"/>
      <c r="AT2075" s="147" t="s">
        <v>144</v>
      </c>
      <c r="AU2075" s="147" t="s">
        <v>81</v>
      </c>
      <c r="AV2075" s="12" t="s">
        <v>79</v>
      </c>
      <c r="AW2075" s="12" t="s">
        <v>32</v>
      </c>
      <c r="AX2075" s="12" t="s">
        <v>71</v>
      </c>
      <c r="AY2075" s="147" t="s">
        <v>133</v>
      </c>
    </row>
    <row r="2076" spans="2:51" s="13" customFormat="1" ht="11.25" x14ac:dyDescent="0.2">
      <c r="B2076" s="152"/>
      <c r="D2076" s="146" t="s">
        <v>144</v>
      </c>
      <c r="E2076" s="153" t="s">
        <v>18</v>
      </c>
      <c r="F2076" s="154" t="s">
        <v>377</v>
      </c>
      <c r="H2076" s="155">
        <v>2.1</v>
      </c>
      <c r="I2076" s="156"/>
      <c r="L2076" s="152"/>
      <c r="M2076" s="157"/>
      <c r="T2076" s="158"/>
      <c r="AT2076" s="153" t="s">
        <v>144</v>
      </c>
      <c r="AU2076" s="153" t="s">
        <v>81</v>
      </c>
      <c r="AV2076" s="13" t="s">
        <v>81</v>
      </c>
      <c r="AW2076" s="13" t="s">
        <v>32</v>
      </c>
      <c r="AX2076" s="13" t="s">
        <v>71</v>
      </c>
      <c r="AY2076" s="153" t="s">
        <v>133</v>
      </c>
    </row>
    <row r="2077" spans="2:51" s="12" customFormat="1" ht="11.25" x14ac:dyDescent="0.2">
      <c r="B2077" s="145"/>
      <c r="D2077" s="146" t="s">
        <v>144</v>
      </c>
      <c r="E2077" s="147" t="s">
        <v>18</v>
      </c>
      <c r="F2077" s="148" t="s">
        <v>474</v>
      </c>
      <c r="H2077" s="147" t="s">
        <v>18</v>
      </c>
      <c r="I2077" s="149"/>
      <c r="L2077" s="145"/>
      <c r="M2077" s="150"/>
      <c r="T2077" s="151"/>
      <c r="AT2077" s="147" t="s">
        <v>144</v>
      </c>
      <c r="AU2077" s="147" t="s">
        <v>81</v>
      </c>
      <c r="AV2077" s="12" t="s">
        <v>79</v>
      </c>
      <c r="AW2077" s="12" t="s">
        <v>32</v>
      </c>
      <c r="AX2077" s="12" t="s">
        <v>71</v>
      </c>
      <c r="AY2077" s="147" t="s">
        <v>133</v>
      </c>
    </row>
    <row r="2078" spans="2:51" s="13" customFormat="1" ht="11.25" x14ac:dyDescent="0.2">
      <c r="B2078" s="152"/>
      <c r="D2078" s="146" t="s">
        <v>144</v>
      </c>
      <c r="E2078" s="153" t="s">
        <v>18</v>
      </c>
      <c r="F2078" s="154" t="s">
        <v>1452</v>
      </c>
      <c r="H2078" s="155">
        <v>8.6999999999999993</v>
      </c>
      <c r="I2078" s="156"/>
      <c r="L2078" s="152"/>
      <c r="M2078" s="157"/>
      <c r="T2078" s="158"/>
      <c r="AT2078" s="153" t="s">
        <v>144</v>
      </c>
      <c r="AU2078" s="153" t="s">
        <v>81</v>
      </c>
      <c r="AV2078" s="13" t="s">
        <v>81</v>
      </c>
      <c r="AW2078" s="13" t="s">
        <v>32</v>
      </c>
      <c r="AX2078" s="13" t="s">
        <v>71</v>
      </c>
      <c r="AY2078" s="153" t="s">
        <v>133</v>
      </c>
    </row>
    <row r="2079" spans="2:51" s="12" customFormat="1" ht="11.25" x14ac:dyDescent="0.2">
      <c r="B2079" s="145"/>
      <c r="D2079" s="146" t="s">
        <v>144</v>
      </c>
      <c r="E2079" s="147" t="s">
        <v>18</v>
      </c>
      <c r="F2079" s="148" t="s">
        <v>249</v>
      </c>
      <c r="H2079" s="147" t="s">
        <v>18</v>
      </c>
      <c r="I2079" s="149"/>
      <c r="L2079" s="145"/>
      <c r="M2079" s="150"/>
      <c r="T2079" s="151"/>
      <c r="AT2079" s="147" t="s">
        <v>144</v>
      </c>
      <c r="AU2079" s="147" t="s">
        <v>81</v>
      </c>
      <c r="AV2079" s="12" t="s">
        <v>79</v>
      </c>
      <c r="AW2079" s="12" t="s">
        <v>32</v>
      </c>
      <c r="AX2079" s="12" t="s">
        <v>71</v>
      </c>
      <c r="AY2079" s="147" t="s">
        <v>133</v>
      </c>
    </row>
    <row r="2080" spans="2:51" s="13" customFormat="1" ht="11.25" x14ac:dyDescent="0.2">
      <c r="B2080" s="152"/>
      <c r="D2080" s="146" t="s">
        <v>144</v>
      </c>
      <c r="E2080" s="153" t="s">
        <v>18</v>
      </c>
      <c r="F2080" s="154" t="s">
        <v>1455</v>
      </c>
      <c r="H2080" s="155">
        <v>7.5</v>
      </c>
      <c r="I2080" s="156"/>
      <c r="L2080" s="152"/>
      <c r="M2080" s="157"/>
      <c r="T2080" s="158"/>
      <c r="AT2080" s="153" t="s">
        <v>144</v>
      </c>
      <c r="AU2080" s="153" t="s">
        <v>81</v>
      </c>
      <c r="AV2080" s="13" t="s">
        <v>81</v>
      </c>
      <c r="AW2080" s="13" t="s">
        <v>32</v>
      </c>
      <c r="AX2080" s="13" t="s">
        <v>71</v>
      </c>
      <c r="AY2080" s="153" t="s">
        <v>133</v>
      </c>
    </row>
    <row r="2081" spans="2:51" s="12" customFormat="1" ht="11.25" x14ac:dyDescent="0.2">
      <c r="B2081" s="145"/>
      <c r="D2081" s="146" t="s">
        <v>144</v>
      </c>
      <c r="E2081" s="147" t="s">
        <v>18</v>
      </c>
      <c r="F2081" s="148" t="s">
        <v>1283</v>
      </c>
      <c r="H2081" s="147" t="s">
        <v>18</v>
      </c>
      <c r="I2081" s="149"/>
      <c r="L2081" s="145"/>
      <c r="M2081" s="150"/>
      <c r="T2081" s="151"/>
      <c r="AT2081" s="147" t="s">
        <v>144</v>
      </c>
      <c r="AU2081" s="147" t="s">
        <v>81</v>
      </c>
      <c r="AV2081" s="12" t="s">
        <v>79</v>
      </c>
      <c r="AW2081" s="12" t="s">
        <v>32</v>
      </c>
      <c r="AX2081" s="12" t="s">
        <v>71</v>
      </c>
      <c r="AY2081" s="147" t="s">
        <v>133</v>
      </c>
    </row>
    <row r="2082" spans="2:51" s="13" customFormat="1" ht="11.25" x14ac:dyDescent="0.2">
      <c r="B2082" s="152"/>
      <c r="D2082" s="146" t="s">
        <v>144</v>
      </c>
      <c r="E2082" s="153" t="s">
        <v>18</v>
      </c>
      <c r="F2082" s="154" t="s">
        <v>377</v>
      </c>
      <c r="H2082" s="155">
        <v>2.1</v>
      </c>
      <c r="I2082" s="156"/>
      <c r="L2082" s="152"/>
      <c r="M2082" s="157"/>
      <c r="T2082" s="158"/>
      <c r="AT2082" s="153" t="s">
        <v>144</v>
      </c>
      <c r="AU2082" s="153" t="s">
        <v>81</v>
      </c>
      <c r="AV2082" s="13" t="s">
        <v>81</v>
      </c>
      <c r="AW2082" s="13" t="s">
        <v>32</v>
      </c>
      <c r="AX2082" s="13" t="s">
        <v>71</v>
      </c>
      <c r="AY2082" s="153" t="s">
        <v>133</v>
      </c>
    </row>
    <row r="2083" spans="2:51" s="12" customFormat="1" ht="11.25" x14ac:dyDescent="0.2">
      <c r="B2083" s="145"/>
      <c r="D2083" s="146" t="s">
        <v>144</v>
      </c>
      <c r="E2083" s="147" t="s">
        <v>18</v>
      </c>
      <c r="F2083" s="148" t="s">
        <v>471</v>
      </c>
      <c r="H2083" s="147" t="s">
        <v>18</v>
      </c>
      <c r="I2083" s="149"/>
      <c r="L2083" s="145"/>
      <c r="M2083" s="150"/>
      <c r="T2083" s="151"/>
      <c r="AT2083" s="147" t="s">
        <v>144</v>
      </c>
      <c r="AU2083" s="147" t="s">
        <v>81</v>
      </c>
      <c r="AV2083" s="12" t="s">
        <v>79</v>
      </c>
      <c r="AW2083" s="12" t="s">
        <v>32</v>
      </c>
      <c r="AX2083" s="12" t="s">
        <v>71</v>
      </c>
      <c r="AY2083" s="147" t="s">
        <v>133</v>
      </c>
    </row>
    <row r="2084" spans="2:51" s="13" customFormat="1" ht="11.25" x14ac:dyDescent="0.2">
      <c r="B2084" s="152"/>
      <c r="D2084" s="146" t="s">
        <v>144</v>
      </c>
      <c r="E2084" s="153" t="s">
        <v>18</v>
      </c>
      <c r="F2084" s="154" t="s">
        <v>1443</v>
      </c>
      <c r="H2084" s="155">
        <v>2.9</v>
      </c>
      <c r="I2084" s="156"/>
      <c r="L2084" s="152"/>
      <c r="M2084" s="157"/>
      <c r="T2084" s="158"/>
      <c r="AT2084" s="153" t="s">
        <v>144</v>
      </c>
      <c r="AU2084" s="153" t="s">
        <v>81</v>
      </c>
      <c r="AV2084" s="13" t="s">
        <v>81</v>
      </c>
      <c r="AW2084" s="13" t="s">
        <v>32</v>
      </c>
      <c r="AX2084" s="13" t="s">
        <v>71</v>
      </c>
      <c r="AY2084" s="153" t="s">
        <v>133</v>
      </c>
    </row>
    <row r="2085" spans="2:51" s="12" customFormat="1" ht="11.25" x14ac:dyDescent="0.2">
      <c r="B2085" s="145"/>
      <c r="D2085" s="146" t="s">
        <v>144</v>
      </c>
      <c r="E2085" s="147" t="s">
        <v>18</v>
      </c>
      <c r="F2085" s="148" t="s">
        <v>426</v>
      </c>
      <c r="H2085" s="147" t="s">
        <v>18</v>
      </c>
      <c r="I2085" s="149"/>
      <c r="L2085" s="145"/>
      <c r="M2085" s="150"/>
      <c r="T2085" s="151"/>
      <c r="AT2085" s="147" t="s">
        <v>144</v>
      </c>
      <c r="AU2085" s="147" t="s">
        <v>81</v>
      </c>
      <c r="AV2085" s="12" t="s">
        <v>79</v>
      </c>
      <c r="AW2085" s="12" t="s">
        <v>32</v>
      </c>
      <c r="AX2085" s="12" t="s">
        <v>71</v>
      </c>
      <c r="AY2085" s="147" t="s">
        <v>133</v>
      </c>
    </row>
    <row r="2086" spans="2:51" s="13" customFormat="1" ht="11.25" x14ac:dyDescent="0.2">
      <c r="B2086" s="152"/>
      <c r="D2086" s="146" t="s">
        <v>144</v>
      </c>
      <c r="E2086" s="153" t="s">
        <v>18</v>
      </c>
      <c r="F2086" s="154" t="s">
        <v>1439</v>
      </c>
      <c r="H2086" s="155">
        <v>15.5</v>
      </c>
      <c r="I2086" s="156"/>
      <c r="L2086" s="152"/>
      <c r="M2086" s="157"/>
      <c r="T2086" s="158"/>
      <c r="AT2086" s="153" t="s">
        <v>144</v>
      </c>
      <c r="AU2086" s="153" t="s">
        <v>81</v>
      </c>
      <c r="AV2086" s="13" t="s">
        <v>81</v>
      </c>
      <c r="AW2086" s="13" t="s">
        <v>32</v>
      </c>
      <c r="AX2086" s="13" t="s">
        <v>71</v>
      </c>
      <c r="AY2086" s="153" t="s">
        <v>133</v>
      </c>
    </row>
    <row r="2087" spans="2:51" s="12" customFormat="1" ht="11.25" x14ac:dyDescent="0.2">
      <c r="B2087" s="145"/>
      <c r="D2087" s="146" t="s">
        <v>144</v>
      </c>
      <c r="E2087" s="147" t="s">
        <v>18</v>
      </c>
      <c r="F2087" s="148" t="s">
        <v>155</v>
      </c>
      <c r="H2087" s="147" t="s">
        <v>18</v>
      </c>
      <c r="I2087" s="149"/>
      <c r="L2087" s="145"/>
      <c r="M2087" s="150"/>
      <c r="T2087" s="151"/>
      <c r="AT2087" s="147" t="s">
        <v>144</v>
      </c>
      <c r="AU2087" s="147" t="s">
        <v>81</v>
      </c>
      <c r="AV2087" s="12" t="s">
        <v>79</v>
      </c>
      <c r="AW2087" s="12" t="s">
        <v>32</v>
      </c>
      <c r="AX2087" s="12" t="s">
        <v>71</v>
      </c>
      <c r="AY2087" s="147" t="s">
        <v>133</v>
      </c>
    </row>
    <row r="2088" spans="2:51" s="13" customFormat="1" ht="11.25" x14ac:dyDescent="0.2">
      <c r="B2088" s="152"/>
      <c r="D2088" s="146" t="s">
        <v>144</v>
      </c>
      <c r="E2088" s="153" t="s">
        <v>18</v>
      </c>
      <c r="F2088" s="154" t="s">
        <v>1456</v>
      </c>
      <c r="H2088" s="155">
        <v>28.4</v>
      </c>
      <c r="I2088" s="156"/>
      <c r="L2088" s="152"/>
      <c r="M2088" s="157"/>
      <c r="T2088" s="158"/>
      <c r="AT2088" s="153" t="s">
        <v>144</v>
      </c>
      <c r="AU2088" s="153" t="s">
        <v>81</v>
      </c>
      <c r="AV2088" s="13" t="s">
        <v>81</v>
      </c>
      <c r="AW2088" s="13" t="s">
        <v>32</v>
      </c>
      <c r="AX2088" s="13" t="s">
        <v>71</v>
      </c>
      <c r="AY2088" s="153" t="s">
        <v>133</v>
      </c>
    </row>
    <row r="2089" spans="2:51" s="12" customFormat="1" ht="11.25" x14ac:dyDescent="0.2">
      <c r="B2089" s="145"/>
      <c r="D2089" s="146" t="s">
        <v>144</v>
      </c>
      <c r="E2089" s="147" t="s">
        <v>18</v>
      </c>
      <c r="F2089" s="148" t="s">
        <v>1039</v>
      </c>
      <c r="H2089" s="147" t="s">
        <v>18</v>
      </c>
      <c r="I2089" s="149"/>
      <c r="L2089" s="145"/>
      <c r="M2089" s="150"/>
      <c r="T2089" s="151"/>
      <c r="AT2089" s="147" t="s">
        <v>144</v>
      </c>
      <c r="AU2089" s="147" t="s">
        <v>81</v>
      </c>
      <c r="AV2089" s="12" t="s">
        <v>79</v>
      </c>
      <c r="AW2089" s="12" t="s">
        <v>32</v>
      </c>
      <c r="AX2089" s="12" t="s">
        <v>71</v>
      </c>
      <c r="AY2089" s="147" t="s">
        <v>133</v>
      </c>
    </row>
    <row r="2090" spans="2:51" s="13" customFormat="1" ht="11.25" x14ac:dyDescent="0.2">
      <c r="B2090" s="152"/>
      <c r="D2090" s="146" t="s">
        <v>144</v>
      </c>
      <c r="E2090" s="153" t="s">
        <v>18</v>
      </c>
      <c r="F2090" s="154" t="s">
        <v>1457</v>
      </c>
      <c r="H2090" s="155">
        <v>11.3</v>
      </c>
      <c r="I2090" s="156"/>
      <c r="L2090" s="152"/>
      <c r="M2090" s="157"/>
      <c r="T2090" s="158"/>
      <c r="AT2090" s="153" t="s">
        <v>144</v>
      </c>
      <c r="AU2090" s="153" t="s">
        <v>81</v>
      </c>
      <c r="AV2090" s="13" t="s">
        <v>81</v>
      </c>
      <c r="AW2090" s="13" t="s">
        <v>32</v>
      </c>
      <c r="AX2090" s="13" t="s">
        <v>71</v>
      </c>
      <c r="AY2090" s="153" t="s">
        <v>133</v>
      </c>
    </row>
    <row r="2091" spans="2:51" s="12" customFormat="1" ht="11.25" x14ac:dyDescent="0.2">
      <c r="B2091" s="145"/>
      <c r="D2091" s="146" t="s">
        <v>144</v>
      </c>
      <c r="E2091" s="147" t="s">
        <v>18</v>
      </c>
      <c r="F2091" s="148" t="s">
        <v>540</v>
      </c>
      <c r="H2091" s="147" t="s">
        <v>18</v>
      </c>
      <c r="I2091" s="149"/>
      <c r="L2091" s="145"/>
      <c r="M2091" s="150"/>
      <c r="T2091" s="151"/>
      <c r="AT2091" s="147" t="s">
        <v>144</v>
      </c>
      <c r="AU2091" s="147" t="s">
        <v>81</v>
      </c>
      <c r="AV2091" s="12" t="s">
        <v>79</v>
      </c>
      <c r="AW2091" s="12" t="s">
        <v>32</v>
      </c>
      <c r="AX2091" s="12" t="s">
        <v>71</v>
      </c>
      <c r="AY2091" s="147" t="s">
        <v>133</v>
      </c>
    </row>
    <row r="2092" spans="2:51" s="13" customFormat="1" ht="11.25" x14ac:dyDescent="0.2">
      <c r="B2092" s="152"/>
      <c r="D2092" s="146" t="s">
        <v>144</v>
      </c>
      <c r="E2092" s="153" t="s">
        <v>18</v>
      </c>
      <c r="F2092" s="154" t="s">
        <v>1458</v>
      </c>
      <c r="H2092" s="155">
        <v>25.6</v>
      </c>
      <c r="I2092" s="156"/>
      <c r="L2092" s="152"/>
      <c r="M2092" s="157"/>
      <c r="T2092" s="158"/>
      <c r="AT2092" s="153" t="s">
        <v>144</v>
      </c>
      <c r="AU2092" s="153" t="s">
        <v>81</v>
      </c>
      <c r="AV2092" s="13" t="s">
        <v>81</v>
      </c>
      <c r="AW2092" s="13" t="s">
        <v>32</v>
      </c>
      <c r="AX2092" s="13" t="s">
        <v>71</v>
      </c>
      <c r="AY2092" s="153" t="s">
        <v>133</v>
      </c>
    </row>
    <row r="2093" spans="2:51" s="12" customFormat="1" ht="11.25" x14ac:dyDescent="0.2">
      <c r="B2093" s="145"/>
      <c r="D2093" s="146" t="s">
        <v>144</v>
      </c>
      <c r="E2093" s="147" t="s">
        <v>18</v>
      </c>
      <c r="F2093" s="148" t="s">
        <v>453</v>
      </c>
      <c r="H2093" s="147" t="s">
        <v>18</v>
      </c>
      <c r="I2093" s="149"/>
      <c r="L2093" s="145"/>
      <c r="M2093" s="150"/>
      <c r="T2093" s="151"/>
      <c r="AT2093" s="147" t="s">
        <v>144</v>
      </c>
      <c r="AU2093" s="147" t="s">
        <v>81</v>
      </c>
      <c r="AV2093" s="12" t="s">
        <v>79</v>
      </c>
      <c r="AW2093" s="12" t="s">
        <v>32</v>
      </c>
      <c r="AX2093" s="12" t="s">
        <v>71</v>
      </c>
      <c r="AY2093" s="147" t="s">
        <v>133</v>
      </c>
    </row>
    <row r="2094" spans="2:51" s="13" customFormat="1" ht="11.25" x14ac:dyDescent="0.2">
      <c r="B2094" s="152"/>
      <c r="D2094" s="146" t="s">
        <v>144</v>
      </c>
      <c r="E2094" s="153" t="s">
        <v>18</v>
      </c>
      <c r="F2094" s="154" t="s">
        <v>1448</v>
      </c>
      <c r="H2094" s="155">
        <v>16.899999999999999</v>
      </c>
      <c r="I2094" s="156"/>
      <c r="L2094" s="152"/>
      <c r="M2094" s="157"/>
      <c r="T2094" s="158"/>
      <c r="AT2094" s="153" t="s">
        <v>144</v>
      </c>
      <c r="AU2094" s="153" t="s">
        <v>81</v>
      </c>
      <c r="AV2094" s="13" t="s">
        <v>81</v>
      </c>
      <c r="AW2094" s="13" t="s">
        <v>32</v>
      </c>
      <c r="AX2094" s="13" t="s">
        <v>71</v>
      </c>
      <c r="AY2094" s="153" t="s">
        <v>133</v>
      </c>
    </row>
    <row r="2095" spans="2:51" s="12" customFormat="1" ht="11.25" x14ac:dyDescent="0.2">
      <c r="B2095" s="145"/>
      <c r="D2095" s="146" t="s">
        <v>144</v>
      </c>
      <c r="E2095" s="147" t="s">
        <v>18</v>
      </c>
      <c r="F2095" s="148" t="s">
        <v>435</v>
      </c>
      <c r="H2095" s="147" t="s">
        <v>18</v>
      </c>
      <c r="I2095" s="149"/>
      <c r="L2095" s="145"/>
      <c r="M2095" s="150"/>
      <c r="T2095" s="151"/>
      <c r="AT2095" s="147" t="s">
        <v>144</v>
      </c>
      <c r="AU2095" s="147" t="s">
        <v>81</v>
      </c>
      <c r="AV2095" s="12" t="s">
        <v>79</v>
      </c>
      <c r="AW2095" s="12" t="s">
        <v>32</v>
      </c>
      <c r="AX2095" s="12" t="s">
        <v>71</v>
      </c>
      <c r="AY2095" s="147" t="s">
        <v>133</v>
      </c>
    </row>
    <row r="2096" spans="2:51" s="13" customFormat="1" ht="11.25" x14ac:dyDescent="0.2">
      <c r="B2096" s="152"/>
      <c r="D2096" s="146" t="s">
        <v>144</v>
      </c>
      <c r="E2096" s="153" t="s">
        <v>18</v>
      </c>
      <c r="F2096" s="154" t="s">
        <v>390</v>
      </c>
      <c r="H2096" s="155">
        <v>3.6</v>
      </c>
      <c r="I2096" s="156"/>
      <c r="L2096" s="152"/>
      <c r="M2096" s="157"/>
      <c r="T2096" s="158"/>
      <c r="AT2096" s="153" t="s">
        <v>144</v>
      </c>
      <c r="AU2096" s="153" t="s">
        <v>81</v>
      </c>
      <c r="AV2096" s="13" t="s">
        <v>81</v>
      </c>
      <c r="AW2096" s="13" t="s">
        <v>32</v>
      </c>
      <c r="AX2096" s="13" t="s">
        <v>71</v>
      </c>
      <c r="AY2096" s="153" t="s">
        <v>133</v>
      </c>
    </row>
    <row r="2097" spans="2:65" s="12" customFormat="1" ht="11.25" x14ac:dyDescent="0.2">
      <c r="B2097" s="145"/>
      <c r="D2097" s="146" t="s">
        <v>144</v>
      </c>
      <c r="E2097" s="147" t="s">
        <v>18</v>
      </c>
      <c r="F2097" s="148" t="s">
        <v>1459</v>
      </c>
      <c r="H2097" s="147" t="s">
        <v>18</v>
      </c>
      <c r="I2097" s="149"/>
      <c r="L2097" s="145"/>
      <c r="M2097" s="150"/>
      <c r="T2097" s="151"/>
      <c r="AT2097" s="147" t="s">
        <v>144</v>
      </c>
      <c r="AU2097" s="147" t="s">
        <v>81</v>
      </c>
      <c r="AV2097" s="12" t="s">
        <v>79</v>
      </c>
      <c r="AW2097" s="12" t="s">
        <v>32</v>
      </c>
      <c r="AX2097" s="12" t="s">
        <v>71</v>
      </c>
      <c r="AY2097" s="147" t="s">
        <v>133</v>
      </c>
    </row>
    <row r="2098" spans="2:65" s="13" customFormat="1" ht="11.25" x14ac:dyDescent="0.2">
      <c r="B2098" s="152"/>
      <c r="D2098" s="146" t="s">
        <v>144</v>
      </c>
      <c r="E2098" s="153" t="s">
        <v>18</v>
      </c>
      <c r="F2098" s="154" t="s">
        <v>79</v>
      </c>
      <c r="H2098" s="155">
        <v>1</v>
      </c>
      <c r="I2098" s="156"/>
      <c r="L2098" s="152"/>
      <c r="M2098" s="157"/>
      <c r="T2098" s="158"/>
      <c r="AT2098" s="153" t="s">
        <v>144</v>
      </c>
      <c r="AU2098" s="153" t="s">
        <v>81</v>
      </c>
      <c r="AV2098" s="13" t="s">
        <v>81</v>
      </c>
      <c r="AW2098" s="13" t="s">
        <v>32</v>
      </c>
      <c r="AX2098" s="13" t="s">
        <v>71</v>
      </c>
      <c r="AY2098" s="153" t="s">
        <v>133</v>
      </c>
    </row>
    <row r="2099" spans="2:65" s="12" customFormat="1" ht="11.25" x14ac:dyDescent="0.2">
      <c r="B2099" s="145"/>
      <c r="D2099" s="146" t="s">
        <v>144</v>
      </c>
      <c r="E2099" s="147" t="s">
        <v>18</v>
      </c>
      <c r="F2099" s="148" t="s">
        <v>1460</v>
      </c>
      <c r="H2099" s="147" t="s">
        <v>18</v>
      </c>
      <c r="I2099" s="149"/>
      <c r="L2099" s="145"/>
      <c r="M2099" s="150"/>
      <c r="T2099" s="151"/>
      <c r="AT2099" s="147" t="s">
        <v>144</v>
      </c>
      <c r="AU2099" s="147" t="s">
        <v>81</v>
      </c>
      <c r="AV2099" s="12" t="s">
        <v>79</v>
      </c>
      <c r="AW2099" s="12" t="s">
        <v>32</v>
      </c>
      <c r="AX2099" s="12" t="s">
        <v>71</v>
      </c>
      <c r="AY2099" s="147" t="s">
        <v>133</v>
      </c>
    </row>
    <row r="2100" spans="2:65" s="13" customFormat="1" ht="11.25" x14ac:dyDescent="0.2">
      <c r="B2100" s="152"/>
      <c r="D2100" s="146" t="s">
        <v>144</v>
      </c>
      <c r="E2100" s="153" t="s">
        <v>18</v>
      </c>
      <c r="F2100" s="154" t="s">
        <v>362</v>
      </c>
      <c r="H2100" s="155">
        <v>0.6</v>
      </c>
      <c r="I2100" s="156"/>
      <c r="L2100" s="152"/>
      <c r="M2100" s="157"/>
      <c r="T2100" s="158"/>
      <c r="AT2100" s="153" t="s">
        <v>144</v>
      </c>
      <c r="AU2100" s="153" t="s">
        <v>81</v>
      </c>
      <c r="AV2100" s="13" t="s">
        <v>81</v>
      </c>
      <c r="AW2100" s="13" t="s">
        <v>32</v>
      </c>
      <c r="AX2100" s="13" t="s">
        <v>71</v>
      </c>
      <c r="AY2100" s="153" t="s">
        <v>133</v>
      </c>
    </row>
    <row r="2101" spans="2:65" s="14" customFormat="1" ht="11.25" x14ac:dyDescent="0.2">
      <c r="B2101" s="159"/>
      <c r="D2101" s="146" t="s">
        <v>144</v>
      </c>
      <c r="E2101" s="160" t="s">
        <v>18</v>
      </c>
      <c r="F2101" s="161" t="s">
        <v>147</v>
      </c>
      <c r="H2101" s="162">
        <v>610.79999999999995</v>
      </c>
      <c r="I2101" s="163"/>
      <c r="L2101" s="159"/>
      <c r="M2101" s="164"/>
      <c r="T2101" s="165"/>
      <c r="AT2101" s="160" t="s">
        <v>144</v>
      </c>
      <c r="AU2101" s="160" t="s">
        <v>81</v>
      </c>
      <c r="AV2101" s="14" t="s">
        <v>140</v>
      </c>
      <c r="AW2101" s="14" t="s">
        <v>32</v>
      </c>
      <c r="AX2101" s="14" t="s">
        <v>79</v>
      </c>
      <c r="AY2101" s="160" t="s">
        <v>133</v>
      </c>
    </row>
    <row r="2102" spans="2:65" s="1" customFormat="1" ht="24.2" customHeight="1" x14ac:dyDescent="0.2">
      <c r="B2102" s="33"/>
      <c r="C2102" s="128" t="s">
        <v>1481</v>
      </c>
      <c r="D2102" s="128" t="s">
        <v>135</v>
      </c>
      <c r="E2102" s="129" t="s">
        <v>1482</v>
      </c>
      <c r="F2102" s="130" t="s">
        <v>1483</v>
      </c>
      <c r="G2102" s="131" t="s">
        <v>152</v>
      </c>
      <c r="H2102" s="132">
        <v>379.2</v>
      </c>
      <c r="I2102" s="133"/>
      <c r="J2102" s="134">
        <f>ROUND(I2102*H2102,2)</f>
        <v>0</v>
      </c>
      <c r="K2102" s="130" t="s">
        <v>139</v>
      </c>
      <c r="L2102" s="33"/>
      <c r="M2102" s="135" t="s">
        <v>18</v>
      </c>
      <c r="N2102" s="136" t="s">
        <v>42</v>
      </c>
      <c r="P2102" s="137">
        <f>O2102*H2102</f>
        <v>0</v>
      </c>
      <c r="Q2102" s="137">
        <v>5.0000000000000001E-4</v>
      </c>
      <c r="R2102" s="137">
        <f>Q2102*H2102</f>
        <v>0.18959999999999999</v>
      </c>
      <c r="S2102" s="137">
        <v>0</v>
      </c>
      <c r="T2102" s="138">
        <f>S2102*H2102</f>
        <v>0</v>
      </c>
      <c r="AR2102" s="139" t="s">
        <v>285</v>
      </c>
      <c r="AT2102" s="139" t="s">
        <v>135</v>
      </c>
      <c r="AU2102" s="139" t="s">
        <v>81</v>
      </c>
      <c r="AY2102" s="18" t="s">
        <v>133</v>
      </c>
      <c r="BE2102" s="140">
        <f>IF(N2102="základní",J2102,0)</f>
        <v>0</v>
      </c>
      <c r="BF2102" s="140">
        <f>IF(N2102="snížená",J2102,0)</f>
        <v>0</v>
      </c>
      <c r="BG2102" s="140">
        <f>IF(N2102="zákl. přenesená",J2102,0)</f>
        <v>0</v>
      </c>
      <c r="BH2102" s="140">
        <f>IF(N2102="sníž. přenesená",J2102,0)</f>
        <v>0</v>
      </c>
      <c r="BI2102" s="140">
        <f>IF(N2102="nulová",J2102,0)</f>
        <v>0</v>
      </c>
      <c r="BJ2102" s="18" t="s">
        <v>79</v>
      </c>
      <c r="BK2102" s="140">
        <f>ROUND(I2102*H2102,2)</f>
        <v>0</v>
      </c>
      <c r="BL2102" s="18" t="s">
        <v>285</v>
      </c>
      <c r="BM2102" s="139" t="s">
        <v>1484</v>
      </c>
    </row>
    <row r="2103" spans="2:65" s="1" customFormat="1" ht="11.25" x14ac:dyDescent="0.2">
      <c r="B2103" s="33"/>
      <c r="D2103" s="141" t="s">
        <v>142</v>
      </c>
      <c r="F2103" s="142" t="s">
        <v>1485</v>
      </c>
      <c r="I2103" s="143"/>
      <c r="L2103" s="33"/>
      <c r="M2103" s="144"/>
      <c r="T2103" s="54"/>
      <c r="AT2103" s="18" t="s">
        <v>142</v>
      </c>
      <c r="AU2103" s="18" t="s">
        <v>81</v>
      </c>
    </row>
    <row r="2104" spans="2:65" s="12" customFormat="1" ht="11.25" x14ac:dyDescent="0.2">
      <c r="B2104" s="145"/>
      <c r="D2104" s="146" t="s">
        <v>144</v>
      </c>
      <c r="E2104" s="147" t="s">
        <v>18</v>
      </c>
      <c r="F2104" s="148" t="s">
        <v>237</v>
      </c>
      <c r="H2104" s="147" t="s">
        <v>18</v>
      </c>
      <c r="I2104" s="149"/>
      <c r="L2104" s="145"/>
      <c r="M2104" s="150"/>
      <c r="T2104" s="151"/>
      <c r="AT2104" s="147" t="s">
        <v>144</v>
      </c>
      <c r="AU2104" s="147" t="s">
        <v>81</v>
      </c>
      <c r="AV2104" s="12" t="s">
        <v>79</v>
      </c>
      <c r="AW2104" s="12" t="s">
        <v>32</v>
      </c>
      <c r="AX2104" s="12" t="s">
        <v>71</v>
      </c>
      <c r="AY2104" s="147" t="s">
        <v>133</v>
      </c>
    </row>
    <row r="2105" spans="2:65" s="12" customFormat="1" ht="11.25" x14ac:dyDescent="0.2">
      <c r="B2105" s="145"/>
      <c r="D2105" s="146" t="s">
        <v>144</v>
      </c>
      <c r="E2105" s="147" t="s">
        <v>18</v>
      </c>
      <c r="F2105" s="148" t="s">
        <v>1027</v>
      </c>
      <c r="H2105" s="147" t="s">
        <v>18</v>
      </c>
      <c r="I2105" s="149"/>
      <c r="L2105" s="145"/>
      <c r="M2105" s="150"/>
      <c r="T2105" s="151"/>
      <c r="AT2105" s="147" t="s">
        <v>144</v>
      </c>
      <c r="AU2105" s="147" t="s">
        <v>81</v>
      </c>
      <c r="AV2105" s="12" t="s">
        <v>79</v>
      </c>
      <c r="AW2105" s="12" t="s">
        <v>32</v>
      </c>
      <c r="AX2105" s="12" t="s">
        <v>71</v>
      </c>
      <c r="AY2105" s="147" t="s">
        <v>133</v>
      </c>
    </row>
    <row r="2106" spans="2:65" s="13" customFormat="1" ht="11.25" x14ac:dyDescent="0.2">
      <c r="B2106" s="152"/>
      <c r="D2106" s="146" t="s">
        <v>144</v>
      </c>
      <c r="E2106" s="153" t="s">
        <v>18</v>
      </c>
      <c r="F2106" s="154" t="s">
        <v>1440</v>
      </c>
      <c r="H2106" s="155">
        <v>48.4</v>
      </c>
      <c r="I2106" s="156"/>
      <c r="L2106" s="152"/>
      <c r="M2106" s="157"/>
      <c r="T2106" s="158"/>
      <c r="AT2106" s="153" t="s">
        <v>144</v>
      </c>
      <c r="AU2106" s="153" t="s">
        <v>81</v>
      </c>
      <c r="AV2106" s="13" t="s">
        <v>81</v>
      </c>
      <c r="AW2106" s="13" t="s">
        <v>32</v>
      </c>
      <c r="AX2106" s="13" t="s">
        <v>71</v>
      </c>
      <c r="AY2106" s="153" t="s">
        <v>133</v>
      </c>
    </row>
    <row r="2107" spans="2:65" s="12" customFormat="1" ht="11.25" x14ac:dyDescent="0.2">
      <c r="B2107" s="145"/>
      <c r="D2107" s="146" t="s">
        <v>144</v>
      </c>
      <c r="E2107" s="147" t="s">
        <v>18</v>
      </c>
      <c r="F2107" s="148" t="s">
        <v>247</v>
      </c>
      <c r="H2107" s="147" t="s">
        <v>18</v>
      </c>
      <c r="I2107" s="149"/>
      <c r="L2107" s="145"/>
      <c r="M2107" s="150"/>
      <c r="T2107" s="151"/>
      <c r="AT2107" s="147" t="s">
        <v>144</v>
      </c>
      <c r="AU2107" s="147" t="s">
        <v>81</v>
      </c>
      <c r="AV2107" s="12" t="s">
        <v>79</v>
      </c>
      <c r="AW2107" s="12" t="s">
        <v>32</v>
      </c>
      <c r="AX2107" s="12" t="s">
        <v>71</v>
      </c>
      <c r="AY2107" s="147" t="s">
        <v>133</v>
      </c>
    </row>
    <row r="2108" spans="2:65" s="13" customFormat="1" ht="11.25" x14ac:dyDescent="0.2">
      <c r="B2108" s="152"/>
      <c r="D2108" s="146" t="s">
        <v>144</v>
      </c>
      <c r="E2108" s="153" t="s">
        <v>18</v>
      </c>
      <c r="F2108" s="154" t="s">
        <v>629</v>
      </c>
      <c r="H2108" s="155">
        <v>54</v>
      </c>
      <c r="I2108" s="156"/>
      <c r="L2108" s="152"/>
      <c r="M2108" s="157"/>
      <c r="T2108" s="158"/>
      <c r="AT2108" s="153" t="s">
        <v>144</v>
      </c>
      <c r="AU2108" s="153" t="s">
        <v>81</v>
      </c>
      <c r="AV2108" s="13" t="s">
        <v>81</v>
      </c>
      <c r="AW2108" s="13" t="s">
        <v>32</v>
      </c>
      <c r="AX2108" s="13" t="s">
        <v>71</v>
      </c>
      <c r="AY2108" s="153" t="s">
        <v>133</v>
      </c>
    </row>
    <row r="2109" spans="2:65" s="12" customFormat="1" ht="11.25" x14ac:dyDescent="0.2">
      <c r="B2109" s="145"/>
      <c r="D2109" s="146" t="s">
        <v>144</v>
      </c>
      <c r="E2109" s="147" t="s">
        <v>18</v>
      </c>
      <c r="F2109" s="148" t="s">
        <v>246</v>
      </c>
      <c r="H2109" s="147" t="s">
        <v>18</v>
      </c>
      <c r="I2109" s="149"/>
      <c r="L2109" s="145"/>
      <c r="M2109" s="150"/>
      <c r="T2109" s="151"/>
      <c r="AT2109" s="147" t="s">
        <v>144</v>
      </c>
      <c r="AU2109" s="147" t="s">
        <v>81</v>
      </c>
      <c r="AV2109" s="12" t="s">
        <v>79</v>
      </c>
      <c r="AW2109" s="12" t="s">
        <v>32</v>
      </c>
      <c r="AX2109" s="12" t="s">
        <v>71</v>
      </c>
      <c r="AY2109" s="147" t="s">
        <v>133</v>
      </c>
    </row>
    <row r="2110" spans="2:65" s="13" customFormat="1" ht="11.25" x14ac:dyDescent="0.2">
      <c r="B2110" s="152"/>
      <c r="D2110" s="146" t="s">
        <v>144</v>
      </c>
      <c r="E2110" s="153" t="s">
        <v>18</v>
      </c>
      <c r="F2110" s="154" t="s">
        <v>1446</v>
      </c>
      <c r="H2110" s="155">
        <v>54.2</v>
      </c>
      <c r="I2110" s="156"/>
      <c r="L2110" s="152"/>
      <c r="M2110" s="157"/>
      <c r="T2110" s="158"/>
      <c r="AT2110" s="153" t="s">
        <v>144</v>
      </c>
      <c r="AU2110" s="153" t="s">
        <v>81</v>
      </c>
      <c r="AV2110" s="13" t="s">
        <v>81</v>
      </c>
      <c r="AW2110" s="13" t="s">
        <v>32</v>
      </c>
      <c r="AX2110" s="13" t="s">
        <v>71</v>
      </c>
      <c r="AY2110" s="153" t="s">
        <v>133</v>
      </c>
    </row>
    <row r="2111" spans="2:65" s="12" customFormat="1" ht="11.25" x14ac:dyDescent="0.2">
      <c r="B2111" s="145"/>
      <c r="D2111" s="146" t="s">
        <v>144</v>
      </c>
      <c r="E2111" s="147" t="s">
        <v>18</v>
      </c>
      <c r="F2111" s="148" t="s">
        <v>527</v>
      </c>
      <c r="H2111" s="147" t="s">
        <v>18</v>
      </c>
      <c r="I2111" s="149"/>
      <c r="L2111" s="145"/>
      <c r="M2111" s="150"/>
      <c r="T2111" s="151"/>
      <c r="AT2111" s="147" t="s">
        <v>144</v>
      </c>
      <c r="AU2111" s="147" t="s">
        <v>81</v>
      </c>
      <c r="AV2111" s="12" t="s">
        <v>79</v>
      </c>
      <c r="AW2111" s="12" t="s">
        <v>32</v>
      </c>
      <c r="AX2111" s="12" t="s">
        <v>71</v>
      </c>
      <c r="AY2111" s="147" t="s">
        <v>133</v>
      </c>
    </row>
    <row r="2112" spans="2:65" s="13" customFormat="1" ht="11.25" x14ac:dyDescent="0.2">
      <c r="B2112" s="152"/>
      <c r="D2112" s="146" t="s">
        <v>144</v>
      </c>
      <c r="E2112" s="153" t="s">
        <v>18</v>
      </c>
      <c r="F2112" s="154" t="s">
        <v>1447</v>
      </c>
      <c r="H2112" s="155">
        <v>48.3</v>
      </c>
      <c r="I2112" s="156"/>
      <c r="L2112" s="152"/>
      <c r="M2112" s="157"/>
      <c r="T2112" s="158"/>
      <c r="AT2112" s="153" t="s">
        <v>144</v>
      </c>
      <c r="AU2112" s="153" t="s">
        <v>81</v>
      </c>
      <c r="AV2112" s="13" t="s">
        <v>81</v>
      </c>
      <c r="AW2112" s="13" t="s">
        <v>32</v>
      </c>
      <c r="AX2112" s="13" t="s">
        <v>71</v>
      </c>
      <c r="AY2112" s="153" t="s">
        <v>133</v>
      </c>
    </row>
    <row r="2113" spans="2:65" s="12" customFormat="1" ht="11.25" x14ac:dyDescent="0.2">
      <c r="B2113" s="145"/>
      <c r="D2113" s="146" t="s">
        <v>144</v>
      </c>
      <c r="E2113" s="147" t="s">
        <v>18</v>
      </c>
      <c r="F2113" s="148" t="s">
        <v>255</v>
      </c>
      <c r="H2113" s="147" t="s">
        <v>18</v>
      </c>
      <c r="I2113" s="149"/>
      <c r="L2113" s="145"/>
      <c r="M2113" s="150"/>
      <c r="T2113" s="151"/>
      <c r="AT2113" s="147" t="s">
        <v>144</v>
      </c>
      <c r="AU2113" s="147" t="s">
        <v>81</v>
      </c>
      <c r="AV2113" s="12" t="s">
        <v>79</v>
      </c>
      <c r="AW2113" s="12" t="s">
        <v>32</v>
      </c>
      <c r="AX2113" s="12" t="s">
        <v>71</v>
      </c>
      <c r="AY2113" s="147" t="s">
        <v>133</v>
      </c>
    </row>
    <row r="2114" spans="2:65" s="13" customFormat="1" ht="11.25" x14ac:dyDescent="0.2">
      <c r="B2114" s="152"/>
      <c r="D2114" s="146" t="s">
        <v>144</v>
      </c>
      <c r="E2114" s="153" t="s">
        <v>18</v>
      </c>
      <c r="F2114" s="154" t="s">
        <v>1450</v>
      </c>
      <c r="H2114" s="155">
        <v>74.7</v>
      </c>
      <c r="I2114" s="156"/>
      <c r="L2114" s="152"/>
      <c r="M2114" s="157"/>
      <c r="T2114" s="158"/>
      <c r="AT2114" s="153" t="s">
        <v>144</v>
      </c>
      <c r="AU2114" s="153" t="s">
        <v>81</v>
      </c>
      <c r="AV2114" s="13" t="s">
        <v>81</v>
      </c>
      <c r="AW2114" s="13" t="s">
        <v>32</v>
      </c>
      <c r="AX2114" s="13" t="s">
        <v>71</v>
      </c>
      <c r="AY2114" s="153" t="s">
        <v>133</v>
      </c>
    </row>
    <row r="2115" spans="2:65" s="12" customFormat="1" ht="11.25" x14ac:dyDescent="0.2">
      <c r="B2115" s="145"/>
      <c r="D2115" s="146" t="s">
        <v>144</v>
      </c>
      <c r="E2115" s="147" t="s">
        <v>18</v>
      </c>
      <c r="F2115" s="148" t="s">
        <v>252</v>
      </c>
      <c r="H2115" s="147" t="s">
        <v>18</v>
      </c>
      <c r="I2115" s="149"/>
      <c r="L2115" s="145"/>
      <c r="M2115" s="150"/>
      <c r="T2115" s="151"/>
      <c r="AT2115" s="147" t="s">
        <v>144</v>
      </c>
      <c r="AU2115" s="147" t="s">
        <v>81</v>
      </c>
      <c r="AV2115" s="12" t="s">
        <v>79</v>
      </c>
      <c r="AW2115" s="12" t="s">
        <v>32</v>
      </c>
      <c r="AX2115" s="12" t="s">
        <v>71</v>
      </c>
      <c r="AY2115" s="147" t="s">
        <v>133</v>
      </c>
    </row>
    <row r="2116" spans="2:65" s="13" customFormat="1" ht="11.25" x14ac:dyDescent="0.2">
      <c r="B2116" s="152"/>
      <c r="D2116" s="146" t="s">
        <v>144</v>
      </c>
      <c r="E2116" s="153" t="s">
        <v>18</v>
      </c>
      <c r="F2116" s="154" t="s">
        <v>1454</v>
      </c>
      <c r="H2116" s="155">
        <v>45.6</v>
      </c>
      <c r="I2116" s="156"/>
      <c r="L2116" s="152"/>
      <c r="M2116" s="157"/>
      <c r="T2116" s="158"/>
      <c r="AT2116" s="153" t="s">
        <v>144</v>
      </c>
      <c r="AU2116" s="153" t="s">
        <v>81</v>
      </c>
      <c r="AV2116" s="13" t="s">
        <v>81</v>
      </c>
      <c r="AW2116" s="13" t="s">
        <v>32</v>
      </c>
      <c r="AX2116" s="13" t="s">
        <v>71</v>
      </c>
      <c r="AY2116" s="153" t="s">
        <v>133</v>
      </c>
    </row>
    <row r="2117" spans="2:65" s="12" customFormat="1" ht="11.25" x14ac:dyDescent="0.2">
      <c r="B2117" s="145"/>
      <c r="D2117" s="146" t="s">
        <v>144</v>
      </c>
      <c r="E2117" s="147" t="s">
        <v>18</v>
      </c>
      <c r="F2117" s="148" t="s">
        <v>155</v>
      </c>
      <c r="H2117" s="147" t="s">
        <v>18</v>
      </c>
      <c r="I2117" s="149"/>
      <c r="L2117" s="145"/>
      <c r="M2117" s="150"/>
      <c r="T2117" s="151"/>
      <c r="AT2117" s="147" t="s">
        <v>144</v>
      </c>
      <c r="AU2117" s="147" t="s">
        <v>81</v>
      </c>
      <c r="AV2117" s="12" t="s">
        <v>79</v>
      </c>
      <c r="AW2117" s="12" t="s">
        <v>32</v>
      </c>
      <c r="AX2117" s="12" t="s">
        <v>71</v>
      </c>
      <c r="AY2117" s="147" t="s">
        <v>133</v>
      </c>
    </row>
    <row r="2118" spans="2:65" s="13" customFormat="1" ht="11.25" x14ac:dyDescent="0.2">
      <c r="B2118" s="152"/>
      <c r="D2118" s="146" t="s">
        <v>144</v>
      </c>
      <c r="E2118" s="153" t="s">
        <v>18</v>
      </c>
      <c r="F2118" s="154" t="s">
        <v>1456</v>
      </c>
      <c r="H2118" s="155">
        <v>28.4</v>
      </c>
      <c r="I2118" s="156"/>
      <c r="L2118" s="152"/>
      <c r="M2118" s="157"/>
      <c r="T2118" s="158"/>
      <c r="AT2118" s="153" t="s">
        <v>144</v>
      </c>
      <c r="AU2118" s="153" t="s">
        <v>81</v>
      </c>
      <c r="AV2118" s="13" t="s">
        <v>81</v>
      </c>
      <c r="AW2118" s="13" t="s">
        <v>32</v>
      </c>
      <c r="AX2118" s="13" t="s">
        <v>71</v>
      </c>
      <c r="AY2118" s="153" t="s">
        <v>133</v>
      </c>
    </row>
    <row r="2119" spans="2:65" s="12" customFormat="1" ht="11.25" x14ac:dyDescent="0.2">
      <c r="B2119" s="145"/>
      <c r="D2119" s="146" t="s">
        <v>144</v>
      </c>
      <c r="E2119" s="147" t="s">
        <v>18</v>
      </c>
      <c r="F2119" s="148" t="s">
        <v>540</v>
      </c>
      <c r="H2119" s="147" t="s">
        <v>18</v>
      </c>
      <c r="I2119" s="149"/>
      <c r="L2119" s="145"/>
      <c r="M2119" s="150"/>
      <c r="T2119" s="151"/>
      <c r="AT2119" s="147" t="s">
        <v>144</v>
      </c>
      <c r="AU2119" s="147" t="s">
        <v>81</v>
      </c>
      <c r="AV2119" s="12" t="s">
        <v>79</v>
      </c>
      <c r="AW2119" s="12" t="s">
        <v>32</v>
      </c>
      <c r="AX2119" s="12" t="s">
        <v>71</v>
      </c>
      <c r="AY2119" s="147" t="s">
        <v>133</v>
      </c>
    </row>
    <row r="2120" spans="2:65" s="13" customFormat="1" ht="11.25" x14ac:dyDescent="0.2">
      <c r="B2120" s="152"/>
      <c r="D2120" s="146" t="s">
        <v>144</v>
      </c>
      <c r="E2120" s="153" t="s">
        <v>18</v>
      </c>
      <c r="F2120" s="154" t="s">
        <v>1458</v>
      </c>
      <c r="H2120" s="155">
        <v>25.6</v>
      </c>
      <c r="I2120" s="156"/>
      <c r="L2120" s="152"/>
      <c r="M2120" s="157"/>
      <c r="T2120" s="158"/>
      <c r="AT2120" s="153" t="s">
        <v>144</v>
      </c>
      <c r="AU2120" s="153" t="s">
        <v>81</v>
      </c>
      <c r="AV2120" s="13" t="s">
        <v>81</v>
      </c>
      <c r="AW2120" s="13" t="s">
        <v>32</v>
      </c>
      <c r="AX2120" s="13" t="s">
        <v>71</v>
      </c>
      <c r="AY2120" s="153" t="s">
        <v>133</v>
      </c>
    </row>
    <row r="2121" spans="2:65" s="14" customFormat="1" ht="11.25" x14ac:dyDescent="0.2">
      <c r="B2121" s="159"/>
      <c r="D2121" s="146" t="s">
        <v>144</v>
      </c>
      <c r="E2121" s="160" t="s">
        <v>18</v>
      </c>
      <c r="F2121" s="161" t="s">
        <v>147</v>
      </c>
      <c r="H2121" s="162">
        <v>379.2</v>
      </c>
      <c r="I2121" s="163"/>
      <c r="L2121" s="159"/>
      <c r="M2121" s="164"/>
      <c r="T2121" s="165"/>
      <c r="AT2121" s="160" t="s">
        <v>144</v>
      </c>
      <c r="AU2121" s="160" t="s">
        <v>81</v>
      </c>
      <c r="AV2121" s="14" t="s">
        <v>140</v>
      </c>
      <c r="AW2121" s="14" t="s">
        <v>32</v>
      </c>
      <c r="AX2121" s="14" t="s">
        <v>79</v>
      </c>
      <c r="AY2121" s="160" t="s">
        <v>133</v>
      </c>
    </row>
    <row r="2122" spans="2:65" s="1" customFormat="1" ht="37.9" customHeight="1" x14ac:dyDescent="0.2">
      <c r="B2122" s="33"/>
      <c r="C2122" s="173" t="s">
        <v>1486</v>
      </c>
      <c r="D2122" s="173" t="s">
        <v>265</v>
      </c>
      <c r="E2122" s="174" t="s">
        <v>1487</v>
      </c>
      <c r="F2122" s="175" t="s">
        <v>1488</v>
      </c>
      <c r="G2122" s="176" t="s">
        <v>152</v>
      </c>
      <c r="H2122" s="177">
        <v>417.12</v>
      </c>
      <c r="I2122" s="178"/>
      <c r="J2122" s="179">
        <f>ROUND(I2122*H2122,2)</f>
        <v>0</v>
      </c>
      <c r="K2122" s="175" t="s">
        <v>139</v>
      </c>
      <c r="L2122" s="180"/>
      <c r="M2122" s="181" t="s">
        <v>18</v>
      </c>
      <c r="N2122" s="182" t="s">
        <v>42</v>
      </c>
      <c r="P2122" s="137">
        <f>O2122*H2122</f>
        <v>0</v>
      </c>
      <c r="Q2122" s="137">
        <v>1.32E-3</v>
      </c>
      <c r="R2122" s="137">
        <f>Q2122*H2122</f>
        <v>0.55059840000000004</v>
      </c>
      <c r="S2122" s="137">
        <v>0</v>
      </c>
      <c r="T2122" s="138">
        <f>S2122*H2122</f>
        <v>0</v>
      </c>
      <c r="AR2122" s="139" t="s">
        <v>446</v>
      </c>
      <c r="AT2122" s="139" t="s">
        <v>265</v>
      </c>
      <c r="AU2122" s="139" t="s">
        <v>81</v>
      </c>
      <c r="AY2122" s="18" t="s">
        <v>133</v>
      </c>
      <c r="BE2122" s="140">
        <f>IF(N2122="základní",J2122,0)</f>
        <v>0</v>
      </c>
      <c r="BF2122" s="140">
        <f>IF(N2122="snížená",J2122,0)</f>
        <v>0</v>
      </c>
      <c r="BG2122" s="140">
        <f>IF(N2122="zákl. přenesená",J2122,0)</f>
        <v>0</v>
      </c>
      <c r="BH2122" s="140">
        <f>IF(N2122="sníž. přenesená",J2122,0)</f>
        <v>0</v>
      </c>
      <c r="BI2122" s="140">
        <f>IF(N2122="nulová",J2122,0)</f>
        <v>0</v>
      </c>
      <c r="BJ2122" s="18" t="s">
        <v>79</v>
      </c>
      <c r="BK2122" s="140">
        <f>ROUND(I2122*H2122,2)</f>
        <v>0</v>
      </c>
      <c r="BL2122" s="18" t="s">
        <v>285</v>
      </c>
      <c r="BM2122" s="139" t="s">
        <v>1489</v>
      </c>
    </row>
    <row r="2123" spans="2:65" s="13" customFormat="1" ht="11.25" x14ac:dyDescent="0.2">
      <c r="B2123" s="152"/>
      <c r="D2123" s="146" t="s">
        <v>144</v>
      </c>
      <c r="F2123" s="154" t="s">
        <v>1490</v>
      </c>
      <c r="H2123" s="155">
        <v>417.12</v>
      </c>
      <c r="I2123" s="156"/>
      <c r="L2123" s="152"/>
      <c r="M2123" s="157"/>
      <c r="T2123" s="158"/>
      <c r="AT2123" s="153" t="s">
        <v>144</v>
      </c>
      <c r="AU2123" s="153" t="s">
        <v>81</v>
      </c>
      <c r="AV2123" s="13" t="s">
        <v>81</v>
      </c>
      <c r="AW2123" s="13" t="s">
        <v>4</v>
      </c>
      <c r="AX2123" s="13" t="s">
        <v>79</v>
      </c>
      <c r="AY2123" s="153" t="s">
        <v>133</v>
      </c>
    </row>
    <row r="2124" spans="2:65" s="1" customFormat="1" ht="33" customHeight="1" x14ac:dyDescent="0.2">
      <c r="B2124" s="33"/>
      <c r="C2124" s="128" t="s">
        <v>1491</v>
      </c>
      <c r="D2124" s="128" t="s">
        <v>135</v>
      </c>
      <c r="E2124" s="129" t="s">
        <v>1492</v>
      </c>
      <c r="F2124" s="130" t="s">
        <v>1493</v>
      </c>
      <c r="G2124" s="131" t="s">
        <v>152</v>
      </c>
      <c r="H2124" s="132">
        <v>298</v>
      </c>
      <c r="I2124" s="133"/>
      <c r="J2124" s="134">
        <f>ROUND(I2124*H2124,2)</f>
        <v>0</v>
      </c>
      <c r="K2124" s="130" t="s">
        <v>139</v>
      </c>
      <c r="L2124" s="33"/>
      <c r="M2124" s="135" t="s">
        <v>18</v>
      </c>
      <c r="N2124" s="136" t="s">
        <v>42</v>
      </c>
      <c r="P2124" s="137">
        <f>O2124*H2124</f>
        <v>0</v>
      </c>
      <c r="Q2124" s="137">
        <v>4.0000000000000002E-4</v>
      </c>
      <c r="R2124" s="137">
        <f>Q2124*H2124</f>
        <v>0.1192</v>
      </c>
      <c r="S2124" s="137">
        <v>0</v>
      </c>
      <c r="T2124" s="138">
        <f>S2124*H2124</f>
        <v>0</v>
      </c>
      <c r="AR2124" s="139" t="s">
        <v>285</v>
      </c>
      <c r="AT2124" s="139" t="s">
        <v>135</v>
      </c>
      <c r="AU2124" s="139" t="s">
        <v>81</v>
      </c>
      <c r="AY2124" s="18" t="s">
        <v>133</v>
      </c>
      <c r="BE2124" s="140">
        <f>IF(N2124="základní",J2124,0)</f>
        <v>0</v>
      </c>
      <c r="BF2124" s="140">
        <f>IF(N2124="snížená",J2124,0)</f>
        <v>0</v>
      </c>
      <c r="BG2124" s="140">
        <f>IF(N2124="zákl. přenesená",J2124,0)</f>
        <v>0</v>
      </c>
      <c r="BH2124" s="140">
        <f>IF(N2124="sníž. přenesená",J2124,0)</f>
        <v>0</v>
      </c>
      <c r="BI2124" s="140">
        <f>IF(N2124="nulová",J2124,0)</f>
        <v>0</v>
      </c>
      <c r="BJ2124" s="18" t="s">
        <v>79</v>
      </c>
      <c r="BK2124" s="140">
        <f>ROUND(I2124*H2124,2)</f>
        <v>0</v>
      </c>
      <c r="BL2124" s="18" t="s">
        <v>285</v>
      </c>
      <c r="BM2124" s="139" t="s">
        <v>1494</v>
      </c>
    </row>
    <row r="2125" spans="2:65" s="1" customFormat="1" ht="11.25" x14ac:dyDescent="0.2">
      <c r="B2125" s="33"/>
      <c r="D2125" s="141" t="s">
        <v>142</v>
      </c>
      <c r="F2125" s="142" t="s">
        <v>1495</v>
      </c>
      <c r="I2125" s="143"/>
      <c r="L2125" s="33"/>
      <c r="M2125" s="144"/>
      <c r="T2125" s="54"/>
      <c r="AT2125" s="18" t="s">
        <v>142</v>
      </c>
      <c r="AU2125" s="18" t="s">
        <v>81</v>
      </c>
    </row>
    <row r="2126" spans="2:65" s="12" customFormat="1" ht="11.25" x14ac:dyDescent="0.2">
      <c r="B2126" s="145"/>
      <c r="D2126" s="146" t="s">
        <v>144</v>
      </c>
      <c r="E2126" s="147" t="s">
        <v>18</v>
      </c>
      <c r="F2126" s="148" t="s">
        <v>237</v>
      </c>
      <c r="H2126" s="147" t="s">
        <v>18</v>
      </c>
      <c r="I2126" s="149"/>
      <c r="L2126" s="145"/>
      <c r="M2126" s="150"/>
      <c r="T2126" s="151"/>
      <c r="AT2126" s="147" t="s">
        <v>144</v>
      </c>
      <c r="AU2126" s="147" t="s">
        <v>81</v>
      </c>
      <c r="AV2126" s="12" t="s">
        <v>79</v>
      </c>
      <c r="AW2126" s="12" t="s">
        <v>32</v>
      </c>
      <c r="AX2126" s="12" t="s">
        <v>71</v>
      </c>
      <c r="AY2126" s="147" t="s">
        <v>133</v>
      </c>
    </row>
    <row r="2127" spans="2:65" s="12" customFormat="1" ht="11.25" x14ac:dyDescent="0.2">
      <c r="B2127" s="145"/>
      <c r="D2127" s="146" t="s">
        <v>144</v>
      </c>
      <c r="E2127" s="147" t="s">
        <v>18</v>
      </c>
      <c r="F2127" s="148" t="s">
        <v>970</v>
      </c>
      <c r="H2127" s="147" t="s">
        <v>18</v>
      </c>
      <c r="I2127" s="149"/>
      <c r="L2127" s="145"/>
      <c r="M2127" s="150"/>
      <c r="T2127" s="151"/>
      <c r="AT2127" s="147" t="s">
        <v>144</v>
      </c>
      <c r="AU2127" s="147" t="s">
        <v>81</v>
      </c>
      <c r="AV2127" s="12" t="s">
        <v>79</v>
      </c>
      <c r="AW2127" s="12" t="s">
        <v>32</v>
      </c>
      <c r="AX2127" s="12" t="s">
        <v>71</v>
      </c>
      <c r="AY2127" s="147" t="s">
        <v>133</v>
      </c>
    </row>
    <row r="2128" spans="2:65" s="13" customFormat="1" ht="11.25" x14ac:dyDescent="0.2">
      <c r="B2128" s="152"/>
      <c r="D2128" s="146" t="s">
        <v>144</v>
      </c>
      <c r="E2128" s="153" t="s">
        <v>18</v>
      </c>
      <c r="F2128" s="154" t="s">
        <v>386</v>
      </c>
      <c r="H2128" s="155">
        <v>3.3</v>
      </c>
      <c r="I2128" s="156"/>
      <c r="L2128" s="152"/>
      <c r="M2128" s="157"/>
      <c r="T2128" s="158"/>
      <c r="AT2128" s="153" t="s">
        <v>144</v>
      </c>
      <c r="AU2128" s="153" t="s">
        <v>81</v>
      </c>
      <c r="AV2128" s="13" t="s">
        <v>81</v>
      </c>
      <c r="AW2128" s="13" t="s">
        <v>32</v>
      </c>
      <c r="AX2128" s="13" t="s">
        <v>71</v>
      </c>
      <c r="AY2128" s="153" t="s">
        <v>133</v>
      </c>
    </row>
    <row r="2129" spans="2:51" s="12" customFormat="1" ht="11.25" x14ac:dyDescent="0.2">
      <c r="B2129" s="145"/>
      <c r="D2129" s="146" t="s">
        <v>144</v>
      </c>
      <c r="E2129" s="147" t="s">
        <v>18</v>
      </c>
      <c r="F2129" s="148" t="s">
        <v>1277</v>
      </c>
      <c r="H2129" s="147" t="s">
        <v>18</v>
      </c>
      <c r="I2129" s="149"/>
      <c r="L2129" s="145"/>
      <c r="M2129" s="150"/>
      <c r="T2129" s="151"/>
      <c r="AT2129" s="147" t="s">
        <v>144</v>
      </c>
      <c r="AU2129" s="147" t="s">
        <v>81</v>
      </c>
      <c r="AV2129" s="12" t="s">
        <v>79</v>
      </c>
      <c r="AW2129" s="12" t="s">
        <v>32</v>
      </c>
      <c r="AX2129" s="12" t="s">
        <v>71</v>
      </c>
      <c r="AY2129" s="147" t="s">
        <v>133</v>
      </c>
    </row>
    <row r="2130" spans="2:51" s="13" customFormat="1" ht="11.25" x14ac:dyDescent="0.2">
      <c r="B2130" s="152"/>
      <c r="D2130" s="146" t="s">
        <v>144</v>
      </c>
      <c r="E2130" s="153" t="s">
        <v>18</v>
      </c>
      <c r="F2130" s="154" t="s">
        <v>79</v>
      </c>
      <c r="H2130" s="155">
        <v>1</v>
      </c>
      <c r="I2130" s="156"/>
      <c r="L2130" s="152"/>
      <c r="M2130" s="157"/>
      <c r="T2130" s="158"/>
      <c r="AT2130" s="153" t="s">
        <v>144</v>
      </c>
      <c r="AU2130" s="153" t="s">
        <v>81</v>
      </c>
      <c r="AV2130" s="13" t="s">
        <v>81</v>
      </c>
      <c r="AW2130" s="13" t="s">
        <v>32</v>
      </c>
      <c r="AX2130" s="13" t="s">
        <v>71</v>
      </c>
      <c r="AY2130" s="153" t="s">
        <v>133</v>
      </c>
    </row>
    <row r="2131" spans="2:51" s="12" customFormat="1" ht="11.25" x14ac:dyDescent="0.2">
      <c r="B2131" s="145"/>
      <c r="D2131" s="146" t="s">
        <v>144</v>
      </c>
      <c r="E2131" s="147" t="s">
        <v>18</v>
      </c>
      <c r="F2131" s="148" t="s">
        <v>1278</v>
      </c>
      <c r="H2131" s="147" t="s">
        <v>18</v>
      </c>
      <c r="I2131" s="149"/>
      <c r="L2131" s="145"/>
      <c r="M2131" s="150"/>
      <c r="T2131" s="151"/>
      <c r="AT2131" s="147" t="s">
        <v>144</v>
      </c>
      <c r="AU2131" s="147" t="s">
        <v>81</v>
      </c>
      <c r="AV2131" s="12" t="s">
        <v>79</v>
      </c>
      <c r="AW2131" s="12" t="s">
        <v>32</v>
      </c>
      <c r="AX2131" s="12" t="s">
        <v>71</v>
      </c>
      <c r="AY2131" s="147" t="s">
        <v>133</v>
      </c>
    </row>
    <row r="2132" spans="2:51" s="13" customFormat="1" ht="11.25" x14ac:dyDescent="0.2">
      <c r="B2132" s="152"/>
      <c r="D2132" s="146" t="s">
        <v>144</v>
      </c>
      <c r="E2132" s="153" t="s">
        <v>18</v>
      </c>
      <c r="F2132" s="154" t="s">
        <v>362</v>
      </c>
      <c r="H2132" s="155">
        <v>0.6</v>
      </c>
      <c r="I2132" s="156"/>
      <c r="L2132" s="152"/>
      <c r="M2132" s="157"/>
      <c r="T2132" s="158"/>
      <c r="AT2132" s="153" t="s">
        <v>144</v>
      </c>
      <c r="AU2132" s="153" t="s">
        <v>81</v>
      </c>
      <c r="AV2132" s="13" t="s">
        <v>81</v>
      </c>
      <c r="AW2132" s="13" t="s">
        <v>32</v>
      </c>
      <c r="AX2132" s="13" t="s">
        <v>71</v>
      </c>
      <c r="AY2132" s="153" t="s">
        <v>133</v>
      </c>
    </row>
    <row r="2133" spans="2:51" s="12" customFormat="1" ht="11.25" x14ac:dyDescent="0.2">
      <c r="B2133" s="145"/>
      <c r="D2133" s="146" t="s">
        <v>144</v>
      </c>
      <c r="E2133" s="147" t="s">
        <v>18</v>
      </c>
      <c r="F2133" s="148" t="s">
        <v>534</v>
      </c>
      <c r="H2133" s="147" t="s">
        <v>18</v>
      </c>
      <c r="I2133" s="149"/>
      <c r="L2133" s="145"/>
      <c r="M2133" s="150"/>
      <c r="T2133" s="151"/>
      <c r="AT2133" s="147" t="s">
        <v>144</v>
      </c>
      <c r="AU2133" s="147" t="s">
        <v>81</v>
      </c>
      <c r="AV2133" s="12" t="s">
        <v>79</v>
      </c>
      <c r="AW2133" s="12" t="s">
        <v>32</v>
      </c>
      <c r="AX2133" s="12" t="s">
        <v>71</v>
      </c>
      <c r="AY2133" s="147" t="s">
        <v>133</v>
      </c>
    </row>
    <row r="2134" spans="2:51" s="13" customFormat="1" ht="11.25" x14ac:dyDescent="0.2">
      <c r="B2134" s="152"/>
      <c r="D2134" s="146" t="s">
        <v>144</v>
      </c>
      <c r="E2134" s="153" t="s">
        <v>18</v>
      </c>
      <c r="F2134" s="154" t="s">
        <v>1437</v>
      </c>
      <c r="H2134" s="155">
        <v>17.2</v>
      </c>
      <c r="I2134" s="156"/>
      <c r="L2134" s="152"/>
      <c r="M2134" s="157"/>
      <c r="T2134" s="158"/>
      <c r="AT2134" s="153" t="s">
        <v>144</v>
      </c>
      <c r="AU2134" s="153" t="s">
        <v>81</v>
      </c>
      <c r="AV2134" s="13" t="s">
        <v>81</v>
      </c>
      <c r="AW2134" s="13" t="s">
        <v>32</v>
      </c>
      <c r="AX2134" s="13" t="s">
        <v>71</v>
      </c>
      <c r="AY2134" s="153" t="s">
        <v>133</v>
      </c>
    </row>
    <row r="2135" spans="2:51" s="12" customFormat="1" ht="11.25" x14ac:dyDescent="0.2">
      <c r="B2135" s="145"/>
      <c r="D2135" s="146" t="s">
        <v>144</v>
      </c>
      <c r="E2135" s="147" t="s">
        <v>18</v>
      </c>
      <c r="F2135" s="148" t="s">
        <v>1438</v>
      </c>
      <c r="H2135" s="147" t="s">
        <v>18</v>
      </c>
      <c r="I2135" s="149"/>
      <c r="L2135" s="145"/>
      <c r="M2135" s="150"/>
      <c r="T2135" s="151"/>
      <c r="AT2135" s="147" t="s">
        <v>144</v>
      </c>
      <c r="AU2135" s="147" t="s">
        <v>81</v>
      </c>
      <c r="AV2135" s="12" t="s">
        <v>79</v>
      </c>
      <c r="AW2135" s="12" t="s">
        <v>32</v>
      </c>
      <c r="AX2135" s="12" t="s">
        <v>71</v>
      </c>
      <c r="AY2135" s="147" t="s">
        <v>133</v>
      </c>
    </row>
    <row r="2136" spans="2:51" s="13" customFormat="1" ht="11.25" x14ac:dyDescent="0.2">
      <c r="B2136" s="152"/>
      <c r="D2136" s="146" t="s">
        <v>144</v>
      </c>
      <c r="E2136" s="153" t="s">
        <v>18</v>
      </c>
      <c r="F2136" s="154" t="s">
        <v>1439</v>
      </c>
      <c r="H2136" s="155">
        <v>15.5</v>
      </c>
      <c r="I2136" s="156"/>
      <c r="L2136" s="152"/>
      <c r="M2136" s="157"/>
      <c r="T2136" s="158"/>
      <c r="AT2136" s="153" t="s">
        <v>144</v>
      </c>
      <c r="AU2136" s="153" t="s">
        <v>81</v>
      </c>
      <c r="AV2136" s="13" t="s">
        <v>81</v>
      </c>
      <c r="AW2136" s="13" t="s">
        <v>32</v>
      </c>
      <c r="AX2136" s="13" t="s">
        <v>71</v>
      </c>
      <c r="AY2136" s="153" t="s">
        <v>133</v>
      </c>
    </row>
    <row r="2137" spans="2:51" s="12" customFormat="1" ht="11.25" x14ac:dyDescent="0.2">
      <c r="B2137" s="145"/>
      <c r="D2137" s="146" t="s">
        <v>144</v>
      </c>
      <c r="E2137" s="147" t="s">
        <v>18</v>
      </c>
      <c r="F2137" s="148" t="s">
        <v>533</v>
      </c>
      <c r="H2137" s="147" t="s">
        <v>18</v>
      </c>
      <c r="I2137" s="149"/>
      <c r="L2137" s="145"/>
      <c r="M2137" s="150"/>
      <c r="T2137" s="151"/>
      <c r="AT2137" s="147" t="s">
        <v>144</v>
      </c>
      <c r="AU2137" s="147" t="s">
        <v>81</v>
      </c>
      <c r="AV2137" s="12" t="s">
        <v>79</v>
      </c>
      <c r="AW2137" s="12" t="s">
        <v>32</v>
      </c>
      <c r="AX2137" s="12" t="s">
        <v>71</v>
      </c>
      <c r="AY2137" s="147" t="s">
        <v>133</v>
      </c>
    </row>
    <row r="2138" spans="2:51" s="13" customFormat="1" ht="11.25" x14ac:dyDescent="0.2">
      <c r="B2138" s="152"/>
      <c r="D2138" s="146" t="s">
        <v>144</v>
      </c>
      <c r="E2138" s="153" t="s">
        <v>18</v>
      </c>
      <c r="F2138" s="154" t="s">
        <v>81</v>
      </c>
      <c r="H2138" s="155">
        <v>2</v>
      </c>
      <c r="I2138" s="156"/>
      <c r="L2138" s="152"/>
      <c r="M2138" s="157"/>
      <c r="T2138" s="158"/>
      <c r="AT2138" s="153" t="s">
        <v>144</v>
      </c>
      <c r="AU2138" s="153" t="s">
        <v>81</v>
      </c>
      <c r="AV2138" s="13" t="s">
        <v>81</v>
      </c>
      <c r="AW2138" s="13" t="s">
        <v>32</v>
      </c>
      <c r="AX2138" s="13" t="s">
        <v>71</v>
      </c>
      <c r="AY2138" s="153" t="s">
        <v>133</v>
      </c>
    </row>
    <row r="2139" spans="2:51" s="12" customFormat="1" ht="11.25" x14ac:dyDescent="0.2">
      <c r="B2139" s="145"/>
      <c r="D2139" s="146" t="s">
        <v>144</v>
      </c>
      <c r="E2139" s="147" t="s">
        <v>18</v>
      </c>
      <c r="F2139" s="148" t="s">
        <v>242</v>
      </c>
      <c r="H2139" s="147" t="s">
        <v>18</v>
      </c>
      <c r="I2139" s="149"/>
      <c r="L2139" s="145"/>
      <c r="M2139" s="150"/>
      <c r="T2139" s="151"/>
      <c r="AT2139" s="147" t="s">
        <v>144</v>
      </c>
      <c r="AU2139" s="147" t="s">
        <v>81</v>
      </c>
      <c r="AV2139" s="12" t="s">
        <v>79</v>
      </c>
      <c r="AW2139" s="12" t="s">
        <v>32</v>
      </c>
      <c r="AX2139" s="12" t="s">
        <v>71</v>
      </c>
      <c r="AY2139" s="147" t="s">
        <v>133</v>
      </c>
    </row>
    <row r="2140" spans="2:51" s="13" customFormat="1" ht="11.25" x14ac:dyDescent="0.2">
      <c r="B2140" s="152"/>
      <c r="D2140" s="146" t="s">
        <v>144</v>
      </c>
      <c r="E2140" s="153" t="s">
        <v>18</v>
      </c>
      <c r="F2140" s="154" t="s">
        <v>1441</v>
      </c>
      <c r="H2140" s="155">
        <v>7.1</v>
      </c>
      <c r="I2140" s="156"/>
      <c r="L2140" s="152"/>
      <c r="M2140" s="157"/>
      <c r="T2140" s="158"/>
      <c r="AT2140" s="153" t="s">
        <v>144</v>
      </c>
      <c r="AU2140" s="153" t="s">
        <v>81</v>
      </c>
      <c r="AV2140" s="13" t="s">
        <v>81</v>
      </c>
      <c r="AW2140" s="13" t="s">
        <v>32</v>
      </c>
      <c r="AX2140" s="13" t="s">
        <v>71</v>
      </c>
      <c r="AY2140" s="153" t="s">
        <v>133</v>
      </c>
    </row>
    <row r="2141" spans="2:51" s="12" customFormat="1" ht="11.25" x14ac:dyDescent="0.2">
      <c r="B2141" s="145"/>
      <c r="D2141" s="146" t="s">
        <v>144</v>
      </c>
      <c r="E2141" s="147" t="s">
        <v>18</v>
      </c>
      <c r="F2141" s="148" t="s">
        <v>548</v>
      </c>
      <c r="H2141" s="147" t="s">
        <v>18</v>
      </c>
      <c r="I2141" s="149"/>
      <c r="L2141" s="145"/>
      <c r="M2141" s="150"/>
      <c r="T2141" s="151"/>
      <c r="AT2141" s="147" t="s">
        <v>144</v>
      </c>
      <c r="AU2141" s="147" t="s">
        <v>81</v>
      </c>
      <c r="AV2141" s="12" t="s">
        <v>79</v>
      </c>
      <c r="AW2141" s="12" t="s">
        <v>32</v>
      </c>
      <c r="AX2141" s="12" t="s">
        <v>71</v>
      </c>
      <c r="AY2141" s="147" t="s">
        <v>133</v>
      </c>
    </row>
    <row r="2142" spans="2:51" s="13" customFormat="1" ht="11.25" x14ac:dyDescent="0.2">
      <c r="B2142" s="152"/>
      <c r="D2142" s="146" t="s">
        <v>144</v>
      </c>
      <c r="E2142" s="153" t="s">
        <v>18</v>
      </c>
      <c r="F2142" s="154" t="s">
        <v>1442</v>
      </c>
      <c r="H2142" s="155">
        <v>9.1999999999999993</v>
      </c>
      <c r="I2142" s="156"/>
      <c r="L2142" s="152"/>
      <c r="M2142" s="157"/>
      <c r="T2142" s="158"/>
      <c r="AT2142" s="153" t="s">
        <v>144</v>
      </c>
      <c r="AU2142" s="153" t="s">
        <v>81</v>
      </c>
      <c r="AV2142" s="13" t="s">
        <v>81</v>
      </c>
      <c r="AW2142" s="13" t="s">
        <v>32</v>
      </c>
      <c r="AX2142" s="13" t="s">
        <v>71</v>
      </c>
      <c r="AY2142" s="153" t="s">
        <v>133</v>
      </c>
    </row>
    <row r="2143" spans="2:51" s="12" customFormat="1" ht="11.25" x14ac:dyDescent="0.2">
      <c r="B2143" s="145"/>
      <c r="D2143" s="146" t="s">
        <v>144</v>
      </c>
      <c r="E2143" s="147" t="s">
        <v>18</v>
      </c>
      <c r="F2143" s="148" t="s">
        <v>464</v>
      </c>
      <c r="H2143" s="147" t="s">
        <v>18</v>
      </c>
      <c r="I2143" s="149"/>
      <c r="L2143" s="145"/>
      <c r="M2143" s="150"/>
      <c r="T2143" s="151"/>
      <c r="AT2143" s="147" t="s">
        <v>144</v>
      </c>
      <c r="AU2143" s="147" t="s">
        <v>81</v>
      </c>
      <c r="AV2143" s="12" t="s">
        <v>79</v>
      </c>
      <c r="AW2143" s="12" t="s">
        <v>32</v>
      </c>
      <c r="AX2143" s="12" t="s">
        <v>71</v>
      </c>
      <c r="AY2143" s="147" t="s">
        <v>133</v>
      </c>
    </row>
    <row r="2144" spans="2:51" s="13" customFormat="1" ht="11.25" x14ac:dyDescent="0.2">
      <c r="B2144" s="152"/>
      <c r="D2144" s="146" t="s">
        <v>144</v>
      </c>
      <c r="E2144" s="153" t="s">
        <v>18</v>
      </c>
      <c r="F2144" s="154" t="s">
        <v>1442</v>
      </c>
      <c r="H2144" s="155">
        <v>9.1999999999999993</v>
      </c>
      <c r="I2144" s="156"/>
      <c r="L2144" s="152"/>
      <c r="M2144" s="157"/>
      <c r="T2144" s="158"/>
      <c r="AT2144" s="153" t="s">
        <v>144</v>
      </c>
      <c r="AU2144" s="153" t="s">
        <v>81</v>
      </c>
      <c r="AV2144" s="13" t="s">
        <v>81</v>
      </c>
      <c r="AW2144" s="13" t="s">
        <v>32</v>
      </c>
      <c r="AX2144" s="13" t="s">
        <v>71</v>
      </c>
      <c r="AY2144" s="153" t="s">
        <v>133</v>
      </c>
    </row>
    <row r="2145" spans="2:51" s="12" customFormat="1" ht="11.25" x14ac:dyDescent="0.2">
      <c r="B2145" s="145"/>
      <c r="D2145" s="146" t="s">
        <v>144</v>
      </c>
      <c r="E2145" s="147" t="s">
        <v>18</v>
      </c>
      <c r="F2145" s="148" t="s">
        <v>370</v>
      </c>
      <c r="H2145" s="147" t="s">
        <v>18</v>
      </c>
      <c r="I2145" s="149"/>
      <c r="L2145" s="145"/>
      <c r="M2145" s="150"/>
      <c r="T2145" s="151"/>
      <c r="AT2145" s="147" t="s">
        <v>144</v>
      </c>
      <c r="AU2145" s="147" t="s">
        <v>81</v>
      </c>
      <c r="AV2145" s="12" t="s">
        <v>79</v>
      </c>
      <c r="AW2145" s="12" t="s">
        <v>32</v>
      </c>
      <c r="AX2145" s="12" t="s">
        <v>71</v>
      </c>
      <c r="AY2145" s="147" t="s">
        <v>133</v>
      </c>
    </row>
    <row r="2146" spans="2:51" s="13" customFormat="1" ht="11.25" x14ac:dyDescent="0.2">
      <c r="B2146" s="152"/>
      <c r="D2146" s="146" t="s">
        <v>144</v>
      </c>
      <c r="E2146" s="153" t="s">
        <v>18</v>
      </c>
      <c r="F2146" s="154" t="s">
        <v>371</v>
      </c>
      <c r="H2146" s="155">
        <v>4.5999999999999996</v>
      </c>
      <c r="I2146" s="156"/>
      <c r="L2146" s="152"/>
      <c r="M2146" s="157"/>
      <c r="T2146" s="158"/>
      <c r="AT2146" s="153" t="s">
        <v>144</v>
      </c>
      <c r="AU2146" s="153" t="s">
        <v>81</v>
      </c>
      <c r="AV2146" s="13" t="s">
        <v>81</v>
      </c>
      <c r="AW2146" s="13" t="s">
        <v>32</v>
      </c>
      <c r="AX2146" s="13" t="s">
        <v>71</v>
      </c>
      <c r="AY2146" s="153" t="s">
        <v>133</v>
      </c>
    </row>
    <row r="2147" spans="2:51" s="12" customFormat="1" ht="11.25" x14ac:dyDescent="0.2">
      <c r="B2147" s="145"/>
      <c r="D2147" s="146" t="s">
        <v>144</v>
      </c>
      <c r="E2147" s="147" t="s">
        <v>18</v>
      </c>
      <c r="F2147" s="148" t="s">
        <v>372</v>
      </c>
      <c r="H2147" s="147" t="s">
        <v>18</v>
      </c>
      <c r="I2147" s="149"/>
      <c r="L2147" s="145"/>
      <c r="M2147" s="150"/>
      <c r="T2147" s="151"/>
      <c r="AT2147" s="147" t="s">
        <v>144</v>
      </c>
      <c r="AU2147" s="147" t="s">
        <v>81</v>
      </c>
      <c r="AV2147" s="12" t="s">
        <v>79</v>
      </c>
      <c r="AW2147" s="12" t="s">
        <v>32</v>
      </c>
      <c r="AX2147" s="12" t="s">
        <v>71</v>
      </c>
      <c r="AY2147" s="147" t="s">
        <v>133</v>
      </c>
    </row>
    <row r="2148" spans="2:51" s="13" customFormat="1" ht="11.25" x14ac:dyDescent="0.2">
      <c r="B2148" s="152"/>
      <c r="D2148" s="146" t="s">
        <v>144</v>
      </c>
      <c r="E2148" s="153" t="s">
        <v>18</v>
      </c>
      <c r="F2148" s="154" t="s">
        <v>373</v>
      </c>
      <c r="H2148" s="155">
        <v>4.4000000000000004</v>
      </c>
      <c r="I2148" s="156"/>
      <c r="L2148" s="152"/>
      <c r="M2148" s="157"/>
      <c r="T2148" s="158"/>
      <c r="AT2148" s="153" t="s">
        <v>144</v>
      </c>
      <c r="AU2148" s="153" t="s">
        <v>81</v>
      </c>
      <c r="AV2148" s="13" t="s">
        <v>81</v>
      </c>
      <c r="AW2148" s="13" t="s">
        <v>32</v>
      </c>
      <c r="AX2148" s="13" t="s">
        <v>71</v>
      </c>
      <c r="AY2148" s="153" t="s">
        <v>133</v>
      </c>
    </row>
    <row r="2149" spans="2:51" s="12" customFormat="1" ht="11.25" x14ac:dyDescent="0.2">
      <c r="B2149" s="145"/>
      <c r="D2149" s="146" t="s">
        <v>144</v>
      </c>
      <c r="E2149" s="147" t="s">
        <v>18</v>
      </c>
      <c r="F2149" s="148" t="s">
        <v>1279</v>
      </c>
      <c r="H2149" s="147" t="s">
        <v>18</v>
      </c>
      <c r="I2149" s="149"/>
      <c r="L2149" s="145"/>
      <c r="M2149" s="150"/>
      <c r="T2149" s="151"/>
      <c r="AT2149" s="147" t="s">
        <v>144</v>
      </c>
      <c r="AU2149" s="147" t="s">
        <v>81</v>
      </c>
      <c r="AV2149" s="12" t="s">
        <v>79</v>
      </c>
      <c r="AW2149" s="12" t="s">
        <v>32</v>
      </c>
      <c r="AX2149" s="12" t="s">
        <v>71</v>
      </c>
      <c r="AY2149" s="147" t="s">
        <v>133</v>
      </c>
    </row>
    <row r="2150" spans="2:51" s="13" customFormat="1" ht="11.25" x14ac:dyDescent="0.2">
      <c r="B2150" s="152"/>
      <c r="D2150" s="146" t="s">
        <v>144</v>
      </c>
      <c r="E2150" s="153" t="s">
        <v>18</v>
      </c>
      <c r="F2150" s="154" t="s">
        <v>1443</v>
      </c>
      <c r="H2150" s="155">
        <v>2.9</v>
      </c>
      <c r="I2150" s="156"/>
      <c r="L2150" s="152"/>
      <c r="M2150" s="157"/>
      <c r="T2150" s="158"/>
      <c r="AT2150" s="153" t="s">
        <v>144</v>
      </c>
      <c r="AU2150" s="153" t="s">
        <v>81</v>
      </c>
      <c r="AV2150" s="13" t="s">
        <v>81</v>
      </c>
      <c r="AW2150" s="13" t="s">
        <v>32</v>
      </c>
      <c r="AX2150" s="13" t="s">
        <v>71</v>
      </c>
      <c r="AY2150" s="153" t="s">
        <v>133</v>
      </c>
    </row>
    <row r="2151" spans="2:51" s="12" customFormat="1" ht="11.25" x14ac:dyDescent="0.2">
      <c r="B2151" s="145"/>
      <c r="D2151" s="146" t="s">
        <v>144</v>
      </c>
      <c r="E2151" s="147" t="s">
        <v>18</v>
      </c>
      <c r="F2151" s="148" t="s">
        <v>466</v>
      </c>
      <c r="H2151" s="147" t="s">
        <v>18</v>
      </c>
      <c r="I2151" s="149"/>
      <c r="L2151" s="145"/>
      <c r="M2151" s="150"/>
      <c r="T2151" s="151"/>
      <c r="AT2151" s="147" t="s">
        <v>144</v>
      </c>
      <c r="AU2151" s="147" t="s">
        <v>81</v>
      </c>
      <c r="AV2151" s="12" t="s">
        <v>79</v>
      </c>
      <c r="AW2151" s="12" t="s">
        <v>32</v>
      </c>
      <c r="AX2151" s="12" t="s">
        <v>71</v>
      </c>
      <c r="AY2151" s="147" t="s">
        <v>133</v>
      </c>
    </row>
    <row r="2152" spans="2:51" s="13" customFormat="1" ht="11.25" x14ac:dyDescent="0.2">
      <c r="B2152" s="152"/>
      <c r="D2152" s="146" t="s">
        <v>144</v>
      </c>
      <c r="E2152" s="153" t="s">
        <v>18</v>
      </c>
      <c r="F2152" s="154" t="s">
        <v>377</v>
      </c>
      <c r="H2152" s="155">
        <v>2.1</v>
      </c>
      <c r="I2152" s="156"/>
      <c r="L2152" s="152"/>
      <c r="M2152" s="157"/>
      <c r="T2152" s="158"/>
      <c r="AT2152" s="153" t="s">
        <v>144</v>
      </c>
      <c r="AU2152" s="153" t="s">
        <v>81</v>
      </c>
      <c r="AV2152" s="13" t="s">
        <v>81</v>
      </c>
      <c r="AW2152" s="13" t="s">
        <v>32</v>
      </c>
      <c r="AX2152" s="13" t="s">
        <v>71</v>
      </c>
      <c r="AY2152" s="153" t="s">
        <v>133</v>
      </c>
    </row>
    <row r="2153" spans="2:51" s="12" customFormat="1" ht="11.25" x14ac:dyDescent="0.2">
      <c r="B2153" s="145"/>
      <c r="D2153" s="146" t="s">
        <v>144</v>
      </c>
      <c r="E2153" s="147" t="s">
        <v>18</v>
      </c>
      <c r="F2153" s="148" t="s">
        <v>374</v>
      </c>
      <c r="H2153" s="147" t="s">
        <v>18</v>
      </c>
      <c r="I2153" s="149"/>
      <c r="L2153" s="145"/>
      <c r="M2153" s="150"/>
      <c r="T2153" s="151"/>
      <c r="AT2153" s="147" t="s">
        <v>144</v>
      </c>
      <c r="AU2153" s="147" t="s">
        <v>81</v>
      </c>
      <c r="AV2153" s="12" t="s">
        <v>79</v>
      </c>
      <c r="AW2153" s="12" t="s">
        <v>32</v>
      </c>
      <c r="AX2153" s="12" t="s">
        <v>71</v>
      </c>
      <c r="AY2153" s="147" t="s">
        <v>133</v>
      </c>
    </row>
    <row r="2154" spans="2:51" s="13" customFormat="1" ht="11.25" x14ac:dyDescent="0.2">
      <c r="B2154" s="152"/>
      <c r="D2154" s="146" t="s">
        <v>144</v>
      </c>
      <c r="E2154" s="153" t="s">
        <v>18</v>
      </c>
      <c r="F2154" s="154" t="s">
        <v>371</v>
      </c>
      <c r="H2154" s="155">
        <v>4.5999999999999996</v>
      </c>
      <c r="I2154" s="156"/>
      <c r="L2154" s="152"/>
      <c r="M2154" s="157"/>
      <c r="T2154" s="158"/>
      <c r="AT2154" s="153" t="s">
        <v>144</v>
      </c>
      <c r="AU2154" s="153" t="s">
        <v>81</v>
      </c>
      <c r="AV2154" s="13" t="s">
        <v>81</v>
      </c>
      <c r="AW2154" s="13" t="s">
        <v>32</v>
      </c>
      <c r="AX2154" s="13" t="s">
        <v>71</v>
      </c>
      <c r="AY2154" s="153" t="s">
        <v>133</v>
      </c>
    </row>
    <row r="2155" spans="2:51" s="12" customFormat="1" ht="11.25" x14ac:dyDescent="0.2">
      <c r="B2155" s="145"/>
      <c r="D2155" s="146" t="s">
        <v>144</v>
      </c>
      <c r="E2155" s="147" t="s">
        <v>18</v>
      </c>
      <c r="F2155" s="148" t="s">
        <v>375</v>
      </c>
      <c r="H2155" s="147" t="s">
        <v>18</v>
      </c>
      <c r="I2155" s="149"/>
      <c r="L2155" s="145"/>
      <c r="M2155" s="150"/>
      <c r="T2155" s="151"/>
      <c r="AT2155" s="147" t="s">
        <v>144</v>
      </c>
      <c r="AU2155" s="147" t="s">
        <v>81</v>
      </c>
      <c r="AV2155" s="12" t="s">
        <v>79</v>
      </c>
      <c r="AW2155" s="12" t="s">
        <v>32</v>
      </c>
      <c r="AX2155" s="12" t="s">
        <v>71</v>
      </c>
      <c r="AY2155" s="147" t="s">
        <v>133</v>
      </c>
    </row>
    <row r="2156" spans="2:51" s="13" customFormat="1" ht="11.25" x14ac:dyDescent="0.2">
      <c r="B2156" s="152"/>
      <c r="D2156" s="146" t="s">
        <v>144</v>
      </c>
      <c r="E2156" s="153" t="s">
        <v>18</v>
      </c>
      <c r="F2156" s="154" t="s">
        <v>373</v>
      </c>
      <c r="H2156" s="155">
        <v>4.4000000000000004</v>
      </c>
      <c r="I2156" s="156"/>
      <c r="L2156" s="152"/>
      <c r="M2156" s="157"/>
      <c r="T2156" s="158"/>
      <c r="AT2156" s="153" t="s">
        <v>144</v>
      </c>
      <c r="AU2156" s="153" t="s">
        <v>81</v>
      </c>
      <c r="AV2156" s="13" t="s">
        <v>81</v>
      </c>
      <c r="AW2156" s="13" t="s">
        <v>32</v>
      </c>
      <c r="AX2156" s="13" t="s">
        <v>71</v>
      </c>
      <c r="AY2156" s="153" t="s">
        <v>133</v>
      </c>
    </row>
    <row r="2157" spans="2:51" s="12" customFormat="1" ht="11.25" x14ac:dyDescent="0.2">
      <c r="B2157" s="145"/>
      <c r="D2157" s="146" t="s">
        <v>144</v>
      </c>
      <c r="E2157" s="147" t="s">
        <v>18</v>
      </c>
      <c r="F2157" s="148" t="s">
        <v>1280</v>
      </c>
      <c r="H2157" s="147" t="s">
        <v>18</v>
      </c>
      <c r="I2157" s="149"/>
      <c r="L2157" s="145"/>
      <c r="M2157" s="150"/>
      <c r="T2157" s="151"/>
      <c r="AT2157" s="147" t="s">
        <v>144</v>
      </c>
      <c r="AU2157" s="147" t="s">
        <v>81</v>
      </c>
      <c r="AV2157" s="12" t="s">
        <v>79</v>
      </c>
      <c r="AW2157" s="12" t="s">
        <v>32</v>
      </c>
      <c r="AX2157" s="12" t="s">
        <v>71</v>
      </c>
      <c r="AY2157" s="147" t="s">
        <v>133</v>
      </c>
    </row>
    <row r="2158" spans="2:51" s="13" customFormat="1" ht="11.25" x14ac:dyDescent="0.2">
      <c r="B2158" s="152"/>
      <c r="D2158" s="146" t="s">
        <v>144</v>
      </c>
      <c r="E2158" s="153" t="s">
        <v>18</v>
      </c>
      <c r="F2158" s="154" t="s">
        <v>1443</v>
      </c>
      <c r="H2158" s="155">
        <v>2.9</v>
      </c>
      <c r="I2158" s="156"/>
      <c r="L2158" s="152"/>
      <c r="M2158" s="157"/>
      <c r="T2158" s="158"/>
      <c r="AT2158" s="153" t="s">
        <v>144</v>
      </c>
      <c r="AU2158" s="153" t="s">
        <v>81</v>
      </c>
      <c r="AV2158" s="13" t="s">
        <v>81</v>
      </c>
      <c r="AW2158" s="13" t="s">
        <v>32</v>
      </c>
      <c r="AX2158" s="13" t="s">
        <v>71</v>
      </c>
      <c r="AY2158" s="153" t="s">
        <v>133</v>
      </c>
    </row>
    <row r="2159" spans="2:51" s="12" customFormat="1" ht="11.25" x14ac:dyDescent="0.2">
      <c r="B2159" s="145"/>
      <c r="D2159" s="146" t="s">
        <v>144</v>
      </c>
      <c r="E2159" s="147" t="s">
        <v>18</v>
      </c>
      <c r="F2159" s="148" t="s">
        <v>376</v>
      </c>
      <c r="H2159" s="147" t="s">
        <v>18</v>
      </c>
      <c r="I2159" s="149"/>
      <c r="L2159" s="145"/>
      <c r="M2159" s="150"/>
      <c r="T2159" s="151"/>
      <c r="AT2159" s="147" t="s">
        <v>144</v>
      </c>
      <c r="AU2159" s="147" t="s">
        <v>81</v>
      </c>
      <c r="AV2159" s="12" t="s">
        <v>79</v>
      </c>
      <c r="AW2159" s="12" t="s">
        <v>32</v>
      </c>
      <c r="AX2159" s="12" t="s">
        <v>71</v>
      </c>
      <c r="AY2159" s="147" t="s">
        <v>133</v>
      </c>
    </row>
    <row r="2160" spans="2:51" s="13" customFormat="1" ht="11.25" x14ac:dyDescent="0.2">
      <c r="B2160" s="152"/>
      <c r="D2160" s="146" t="s">
        <v>144</v>
      </c>
      <c r="E2160" s="153" t="s">
        <v>18</v>
      </c>
      <c r="F2160" s="154" t="s">
        <v>377</v>
      </c>
      <c r="H2160" s="155">
        <v>2.1</v>
      </c>
      <c r="I2160" s="156"/>
      <c r="L2160" s="152"/>
      <c r="M2160" s="157"/>
      <c r="T2160" s="158"/>
      <c r="AT2160" s="153" t="s">
        <v>144</v>
      </c>
      <c r="AU2160" s="153" t="s">
        <v>81</v>
      </c>
      <c r="AV2160" s="13" t="s">
        <v>81</v>
      </c>
      <c r="AW2160" s="13" t="s">
        <v>32</v>
      </c>
      <c r="AX2160" s="13" t="s">
        <v>71</v>
      </c>
      <c r="AY2160" s="153" t="s">
        <v>133</v>
      </c>
    </row>
    <row r="2161" spans="2:51" s="12" customFormat="1" ht="11.25" x14ac:dyDescent="0.2">
      <c r="B2161" s="145"/>
      <c r="D2161" s="146" t="s">
        <v>144</v>
      </c>
      <c r="E2161" s="147" t="s">
        <v>18</v>
      </c>
      <c r="F2161" s="148" t="s">
        <v>378</v>
      </c>
      <c r="H2161" s="147" t="s">
        <v>18</v>
      </c>
      <c r="I2161" s="149"/>
      <c r="L2161" s="145"/>
      <c r="M2161" s="150"/>
      <c r="T2161" s="151"/>
      <c r="AT2161" s="147" t="s">
        <v>144</v>
      </c>
      <c r="AU2161" s="147" t="s">
        <v>81</v>
      </c>
      <c r="AV2161" s="12" t="s">
        <v>79</v>
      </c>
      <c r="AW2161" s="12" t="s">
        <v>32</v>
      </c>
      <c r="AX2161" s="12" t="s">
        <v>71</v>
      </c>
      <c r="AY2161" s="147" t="s">
        <v>133</v>
      </c>
    </row>
    <row r="2162" spans="2:51" s="13" customFormat="1" ht="11.25" x14ac:dyDescent="0.2">
      <c r="B2162" s="152"/>
      <c r="D2162" s="146" t="s">
        <v>144</v>
      </c>
      <c r="E2162" s="153" t="s">
        <v>18</v>
      </c>
      <c r="F2162" s="154" t="s">
        <v>379</v>
      </c>
      <c r="H2162" s="155">
        <v>9.1</v>
      </c>
      <c r="I2162" s="156"/>
      <c r="L2162" s="152"/>
      <c r="M2162" s="157"/>
      <c r="T2162" s="158"/>
      <c r="AT2162" s="153" t="s">
        <v>144</v>
      </c>
      <c r="AU2162" s="153" t="s">
        <v>81</v>
      </c>
      <c r="AV2162" s="13" t="s">
        <v>81</v>
      </c>
      <c r="AW2162" s="13" t="s">
        <v>32</v>
      </c>
      <c r="AX2162" s="13" t="s">
        <v>71</v>
      </c>
      <c r="AY2162" s="153" t="s">
        <v>133</v>
      </c>
    </row>
    <row r="2163" spans="2:51" s="12" customFormat="1" ht="11.25" x14ac:dyDescent="0.2">
      <c r="B2163" s="145"/>
      <c r="D2163" s="146" t="s">
        <v>144</v>
      </c>
      <c r="E2163" s="147" t="s">
        <v>18</v>
      </c>
      <c r="F2163" s="148" t="s">
        <v>244</v>
      </c>
      <c r="H2163" s="147" t="s">
        <v>18</v>
      </c>
      <c r="I2163" s="149"/>
      <c r="L2163" s="145"/>
      <c r="M2163" s="150"/>
      <c r="T2163" s="151"/>
      <c r="AT2163" s="147" t="s">
        <v>144</v>
      </c>
      <c r="AU2163" s="147" t="s">
        <v>81</v>
      </c>
      <c r="AV2163" s="12" t="s">
        <v>79</v>
      </c>
      <c r="AW2163" s="12" t="s">
        <v>32</v>
      </c>
      <c r="AX2163" s="12" t="s">
        <v>71</v>
      </c>
      <c r="AY2163" s="147" t="s">
        <v>133</v>
      </c>
    </row>
    <row r="2164" spans="2:51" s="13" customFormat="1" ht="11.25" x14ac:dyDescent="0.2">
      <c r="B2164" s="152"/>
      <c r="D2164" s="146" t="s">
        <v>144</v>
      </c>
      <c r="E2164" s="153" t="s">
        <v>18</v>
      </c>
      <c r="F2164" s="154" t="s">
        <v>1444</v>
      </c>
      <c r="H2164" s="155">
        <v>7.2</v>
      </c>
      <c r="I2164" s="156"/>
      <c r="L2164" s="152"/>
      <c r="M2164" s="157"/>
      <c r="T2164" s="158"/>
      <c r="AT2164" s="153" t="s">
        <v>144</v>
      </c>
      <c r="AU2164" s="153" t="s">
        <v>81</v>
      </c>
      <c r="AV2164" s="13" t="s">
        <v>81</v>
      </c>
      <c r="AW2164" s="13" t="s">
        <v>32</v>
      </c>
      <c r="AX2164" s="13" t="s">
        <v>71</v>
      </c>
      <c r="AY2164" s="153" t="s">
        <v>133</v>
      </c>
    </row>
    <row r="2165" spans="2:51" s="12" customFormat="1" ht="11.25" x14ac:dyDescent="0.2">
      <c r="B2165" s="145"/>
      <c r="D2165" s="146" t="s">
        <v>144</v>
      </c>
      <c r="E2165" s="147" t="s">
        <v>18</v>
      </c>
      <c r="F2165" s="148" t="s">
        <v>380</v>
      </c>
      <c r="H2165" s="147" t="s">
        <v>18</v>
      </c>
      <c r="I2165" s="149"/>
      <c r="L2165" s="145"/>
      <c r="M2165" s="150"/>
      <c r="T2165" s="151"/>
      <c r="AT2165" s="147" t="s">
        <v>144</v>
      </c>
      <c r="AU2165" s="147" t="s">
        <v>81</v>
      </c>
      <c r="AV2165" s="12" t="s">
        <v>79</v>
      </c>
      <c r="AW2165" s="12" t="s">
        <v>32</v>
      </c>
      <c r="AX2165" s="12" t="s">
        <v>71</v>
      </c>
      <c r="AY2165" s="147" t="s">
        <v>133</v>
      </c>
    </row>
    <row r="2166" spans="2:51" s="13" customFormat="1" ht="11.25" x14ac:dyDescent="0.2">
      <c r="B2166" s="152"/>
      <c r="D2166" s="146" t="s">
        <v>144</v>
      </c>
      <c r="E2166" s="153" t="s">
        <v>18</v>
      </c>
      <c r="F2166" s="154" t="s">
        <v>381</v>
      </c>
      <c r="H2166" s="155">
        <v>2.8</v>
      </c>
      <c r="I2166" s="156"/>
      <c r="L2166" s="152"/>
      <c r="M2166" s="157"/>
      <c r="T2166" s="158"/>
      <c r="AT2166" s="153" t="s">
        <v>144</v>
      </c>
      <c r="AU2166" s="153" t="s">
        <v>81</v>
      </c>
      <c r="AV2166" s="13" t="s">
        <v>81</v>
      </c>
      <c r="AW2166" s="13" t="s">
        <v>32</v>
      </c>
      <c r="AX2166" s="13" t="s">
        <v>71</v>
      </c>
      <c r="AY2166" s="153" t="s">
        <v>133</v>
      </c>
    </row>
    <row r="2167" spans="2:51" s="12" customFormat="1" ht="11.25" x14ac:dyDescent="0.2">
      <c r="B2167" s="145"/>
      <c r="D2167" s="146" t="s">
        <v>144</v>
      </c>
      <c r="E2167" s="147" t="s">
        <v>18</v>
      </c>
      <c r="F2167" s="148" t="s">
        <v>532</v>
      </c>
      <c r="H2167" s="147" t="s">
        <v>18</v>
      </c>
      <c r="I2167" s="149"/>
      <c r="L2167" s="145"/>
      <c r="M2167" s="150"/>
      <c r="T2167" s="151"/>
      <c r="AT2167" s="147" t="s">
        <v>144</v>
      </c>
      <c r="AU2167" s="147" t="s">
        <v>81</v>
      </c>
      <c r="AV2167" s="12" t="s">
        <v>79</v>
      </c>
      <c r="AW2167" s="12" t="s">
        <v>32</v>
      </c>
      <c r="AX2167" s="12" t="s">
        <v>71</v>
      </c>
      <c r="AY2167" s="147" t="s">
        <v>133</v>
      </c>
    </row>
    <row r="2168" spans="2:51" s="13" customFormat="1" ht="11.25" x14ac:dyDescent="0.2">
      <c r="B2168" s="152"/>
      <c r="D2168" s="146" t="s">
        <v>144</v>
      </c>
      <c r="E2168" s="153" t="s">
        <v>18</v>
      </c>
      <c r="F2168" s="154" t="s">
        <v>1445</v>
      </c>
      <c r="H2168" s="155">
        <v>15.6</v>
      </c>
      <c r="I2168" s="156"/>
      <c r="L2168" s="152"/>
      <c r="M2168" s="157"/>
      <c r="T2168" s="158"/>
      <c r="AT2168" s="153" t="s">
        <v>144</v>
      </c>
      <c r="AU2168" s="153" t="s">
        <v>81</v>
      </c>
      <c r="AV2168" s="13" t="s">
        <v>81</v>
      </c>
      <c r="AW2168" s="13" t="s">
        <v>32</v>
      </c>
      <c r="AX2168" s="13" t="s">
        <v>71</v>
      </c>
      <c r="AY2168" s="153" t="s">
        <v>133</v>
      </c>
    </row>
    <row r="2169" spans="2:51" s="12" customFormat="1" ht="11.25" x14ac:dyDescent="0.2">
      <c r="B2169" s="145"/>
      <c r="D2169" s="146" t="s">
        <v>144</v>
      </c>
      <c r="E2169" s="147" t="s">
        <v>18</v>
      </c>
      <c r="F2169" s="148" t="s">
        <v>382</v>
      </c>
      <c r="H2169" s="147" t="s">
        <v>18</v>
      </c>
      <c r="I2169" s="149"/>
      <c r="L2169" s="145"/>
      <c r="M2169" s="150"/>
      <c r="T2169" s="151"/>
      <c r="AT2169" s="147" t="s">
        <v>144</v>
      </c>
      <c r="AU2169" s="147" t="s">
        <v>81</v>
      </c>
      <c r="AV2169" s="12" t="s">
        <v>79</v>
      </c>
      <c r="AW2169" s="12" t="s">
        <v>32</v>
      </c>
      <c r="AX2169" s="12" t="s">
        <v>71</v>
      </c>
      <c r="AY2169" s="147" t="s">
        <v>133</v>
      </c>
    </row>
    <row r="2170" spans="2:51" s="13" customFormat="1" ht="11.25" x14ac:dyDescent="0.2">
      <c r="B2170" s="152"/>
      <c r="D2170" s="146" t="s">
        <v>144</v>
      </c>
      <c r="E2170" s="153" t="s">
        <v>18</v>
      </c>
      <c r="F2170" s="154" t="s">
        <v>81</v>
      </c>
      <c r="H2170" s="155">
        <v>2</v>
      </c>
      <c r="I2170" s="156"/>
      <c r="L2170" s="152"/>
      <c r="M2170" s="157"/>
      <c r="T2170" s="158"/>
      <c r="AT2170" s="153" t="s">
        <v>144</v>
      </c>
      <c r="AU2170" s="153" t="s">
        <v>81</v>
      </c>
      <c r="AV2170" s="13" t="s">
        <v>81</v>
      </c>
      <c r="AW2170" s="13" t="s">
        <v>32</v>
      </c>
      <c r="AX2170" s="13" t="s">
        <v>71</v>
      </c>
      <c r="AY2170" s="153" t="s">
        <v>133</v>
      </c>
    </row>
    <row r="2171" spans="2:51" s="12" customFormat="1" ht="11.25" x14ac:dyDescent="0.2">
      <c r="B2171" s="145"/>
      <c r="D2171" s="146" t="s">
        <v>144</v>
      </c>
      <c r="E2171" s="147" t="s">
        <v>18</v>
      </c>
      <c r="F2171" s="148" t="s">
        <v>383</v>
      </c>
      <c r="H2171" s="147" t="s">
        <v>18</v>
      </c>
      <c r="I2171" s="149"/>
      <c r="L2171" s="145"/>
      <c r="M2171" s="150"/>
      <c r="T2171" s="151"/>
      <c r="AT2171" s="147" t="s">
        <v>144</v>
      </c>
      <c r="AU2171" s="147" t="s">
        <v>81</v>
      </c>
      <c r="AV2171" s="12" t="s">
        <v>79</v>
      </c>
      <c r="AW2171" s="12" t="s">
        <v>32</v>
      </c>
      <c r="AX2171" s="12" t="s">
        <v>71</v>
      </c>
      <c r="AY2171" s="147" t="s">
        <v>133</v>
      </c>
    </row>
    <row r="2172" spans="2:51" s="13" customFormat="1" ht="11.25" x14ac:dyDescent="0.2">
      <c r="B2172" s="152"/>
      <c r="D2172" s="146" t="s">
        <v>144</v>
      </c>
      <c r="E2172" s="153" t="s">
        <v>18</v>
      </c>
      <c r="F2172" s="154" t="s">
        <v>384</v>
      </c>
      <c r="H2172" s="155">
        <v>17.3</v>
      </c>
      <c r="I2172" s="156"/>
      <c r="L2172" s="152"/>
      <c r="M2172" s="157"/>
      <c r="T2172" s="158"/>
      <c r="AT2172" s="153" t="s">
        <v>144</v>
      </c>
      <c r="AU2172" s="153" t="s">
        <v>81</v>
      </c>
      <c r="AV2172" s="13" t="s">
        <v>81</v>
      </c>
      <c r="AW2172" s="13" t="s">
        <v>32</v>
      </c>
      <c r="AX2172" s="13" t="s">
        <v>71</v>
      </c>
      <c r="AY2172" s="153" t="s">
        <v>133</v>
      </c>
    </row>
    <row r="2173" spans="2:51" s="12" customFormat="1" ht="11.25" x14ac:dyDescent="0.2">
      <c r="B2173" s="145"/>
      <c r="D2173" s="146" t="s">
        <v>144</v>
      </c>
      <c r="E2173" s="147" t="s">
        <v>18</v>
      </c>
      <c r="F2173" s="148" t="s">
        <v>385</v>
      </c>
      <c r="H2173" s="147" t="s">
        <v>18</v>
      </c>
      <c r="I2173" s="149"/>
      <c r="L2173" s="145"/>
      <c r="M2173" s="150"/>
      <c r="T2173" s="151"/>
      <c r="AT2173" s="147" t="s">
        <v>144</v>
      </c>
      <c r="AU2173" s="147" t="s">
        <v>81</v>
      </c>
      <c r="AV2173" s="12" t="s">
        <v>79</v>
      </c>
      <c r="AW2173" s="12" t="s">
        <v>32</v>
      </c>
      <c r="AX2173" s="12" t="s">
        <v>71</v>
      </c>
      <c r="AY2173" s="147" t="s">
        <v>133</v>
      </c>
    </row>
    <row r="2174" spans="2:51" s="13" customFormat="1" ht="11.25" x14ac:dyDescent="0.2">
      <c r="B2174" s="152"/>
      <c r="D2174" s="146" t="s">
        <v>144</v>
      </c>
      <c r="E2174" s="153" t="s">
        <v>18</v>
      </c>
      <c r="F2174" s="154" t="s">
        <v>386</v>
      </c>
      <c r="H2174" s="155">
        <v>3.3</v>
      </c>
      <c r="I2174" s="156"/>
      <c r="L2174" s="152"/>
      <c r="M2174" s="157"/>
      <c r="T2174" s="158"/>
      <c r="AT2174" s="153" t="s">
        <v>144</v>
      </c>
      <c r="AU2174" s="153" t="s">
        <v>81</v>
      </c>
      <c r="AV2174" s="13" t="s">
        <v>81</v>
      </c>
      <c r="AW2174" s="13" t="s">
        <v>32</v>
      </c>
      <c r="AX2174" s="13" t="s">
        <v>71</v>
      </c>
      <c r="AY2174" s="153" t="s">
        <v>133</v>
      </c>
    </row>
    <row r="2175" spans="2:51" s="12" customFormat="1" ht="11.25" x14ac:dyDescent="0.2">
      <c r="B2175" s="145"/>
      <c r="D2175" s="146" t="s">
        <v>144</v>
      </c>
      <c r="E2175" s="147" t="s">
        <v>18</v>
      </c>
      <c r="F2175" s="148" t="s">
        <v>387</v>
      </c>
      <c r="H2175" s="147" t="s">
        <v>18</v>
      </c>
      <c r="I2175" s="149"/>
      <c r="L2175" s="145"/>
      <c r="M2175" s="150"/>
      <c r="T2175" s="151"/>
      <c r="AT2175" s="147" t="s">
        <v>144</v>
      </c>
      <c r="AU2175" s="147" t="s">
        <v>81</v>
      </c>
      <c r="AV2175" s="12" t="s">
        <v>79</v>
      </c>
      <c r="AW2175" s="12" t="s">
        <v>32</v>
      </c>
      <c r="AX2175" s="12" t="s">
        <v>71</v>
      </c>
      <c r="AY2175" s="147" t="s">
        <v>133</v>
      </c>
    </row>
    <row r="2176" spans="2:51" s="13" customFormat="1" ht="11.25" x14ac:dyDescent="0.2">
      <c r="B2176" s="152"/>
      <c r="D2176" s="146" t="s">
        <v>144</v>
      </c>
      <c r="E2176" s="153" t="s">
        <v>18</v>
      </c>
      <c r="F2176" s="154" t="s">
        <v>388</v>
      </c>
      <c r="H2176" s="155">
        <v>1.1000000000000001</v>
      </c>
      <c r="I2176" s="156"/>
      <c r="L2176" s="152"/>
      <c r="M2176" s="157"/>
      <c r="T2176" s="158"/>
      <c r="AT2176" s="153" t="s">
        <v>144</v>
      </c>
      <c r="AU2176" s="153" t="s">
        <v>81</v>
      </c>
      <c r="AV2176" s="13" t="s">
        <v>81</v>
      </c>
      <c r="AW2176" s="13" t="s">
        <v>32</v>
      </c>
      <c r="AX2176" s="13" t="s">
        <v>71</v>
      </c>
      <c r="AY2176" s="153" t="s">
        <v>133</v>
      </c>
    </row>
    <row r="2177" spans="2:51" s="12" customFormat="1" ht="11.25" x14ac:dyDescent="0.2">
      <c r="B2177" s="145"/>
      <c r="D2177" s="146" t="s">
        <v>144</v>
      </c>
      <c r="E2177" s="147" t="s">
        <v>18</v>
      </c>
      <c r="F2177" s="148" t="s">
        <v>361</v>
      </c>
      <c r="H2177" s="147" t="s">
        <v>18</v>
      </c>
      <c r="I2177" s="149"/>
      <c r="L2177" s="145"/>
      <c r="M2177" s="150"/>
      <c r="T2177" s="151"/>
      <c r="AT2177" s="147" t="s">
        <v>144</v>
      </c>
      <c r="AU2177" s="147" t="s">
        <v>81</v>
      </c>
      <c r="AV2177" s="12" t="s">
        <v>79</v>
      </c>
      <c r="AW2177" s="12" t="s">
        <v>32</v>
      </c>
      <c r="AX2177" s="12" t="s">
        <v>71</v>
      </c>
      <c r="AY2177" s="147" t="s">
        <v>133</v>
      </c>
    </row>
    <row r="2178" spans="2:51" s="13" customFormat="1" ht="11.25" x14ac:dyDescent="0.2">
      <c r="B2178" s="152"/>
      <c r="D2178" s="146" t="s">
        <v>144</v>
      </c>
      <c r="E2178" s="153" t="s">
        <v>18</v>
      </c>
      <c r="F2178" s="154" t="s">
        <v>362</v>
      </c>
      <c r="H2178" s="155">
        <v>0.6</v>
      </c>
      <c r="I2178" s="156"/>
      <c r="L2178" s="152"/>
      <c r="M2178" s="157"/>
      <c r="T2178" s="158"/>
      <c r="AT2178" s="153" t="s">
        <v>144</v>
      </c>
      <c r="AU2178" s="153" t="s">
        <v>81</v>
      </c>
      <c r="AV2178" s="13" t="s">
        <v>81</v>
      </c>
      <c r="AW2178" s="13" t="s">
        <v>32</v>
      </c>
      <c r="AX2178" s="13" t="s">
        <v>71</v>
      </c>
      <c r="AY2178" s="153" t="s">
        <v>133</v>
      </c>
    </row>
    <row r="2179" spans="2:51" s="12" customFormat="1" ht="11.25" x14ac:dyDescent="0.2">
      <c r="B2179" s="145"/>
      <c r="D2179" s="146" t="s">
        <v>144</v>
      </c>
      <c r="E2179" s="147" t="s">
        <v>18</v>
      </c>
      <c r="F2179" s="148" t="s">
        <v>389</v>
      </c>
      <c r="H2179" s="147" t="s">
        <v>18</v>
      </c>
      <c r="I2179" s="149"/>
      <c r="L2179" s="145"/>
      <c r="M2179" s="150"/>
      <c r="T2179" s="151"/>
      <c r="AT2179" s="147" t="s">
        <v>144</v>
      </c>
      <c r="AU2179" s="147" t="s">
        <v>81</v>
      </c>
      <c r="AV2179" s="12" t="s">
        <v>79</v>
      </c>
      <c r="AW2179" s="12" t="s">
        <v>32</v>
      </c>
      <c r="AX2179" s="12" t="s">
        <v>71</v>
      </c>
      <c r="AY2179" s="147" t="s">
        <v>133</v>
      </c>
    </row>
    <row r="2180" spans="2:51" s="13" customFormat="1" ht="11.25" x14ac:dyDescent="0.2">
      <c r="B2180" s="152"/>
      <c r="D2180" s="146" t="s">
        <v>144</v>
      </c>
      <c r="E2180" s="153" t="s">
        <v>18</v>
      </c>
      <c r="F2180" s="154" t="s">
        <v>390</v>
      </c>
      <c r="H2180" s="155">
        <v>3.6</v>
      </c>
      <c r="I2180" s="156"/>
      <c r="L2180" s="152"/>
      <c r="M2180" s="157"/>
      <c r="T2180" s="158"/>
      <c r="AT2180" s="153" t="s">
        <v>144</v>
      </c>
      <c r="AU2180" s="153" t="s">
        <v>81</v>
      </c>
      <c r="AV2180" s="13" t="s">
        <v>81</v>
      </c>
      <c r="AW2180" s="13" t="s">
        <v>32</v>
      </c>
      <c r="AX2180" s="13" t="s">
        <v>71</v>
      </c>
      <c r="AY2180" s="153" t="s">
        <v>133</v>
      </c>
    </row>
    <row r="2181" spans="2:51" s="12" customFormat="1" ht="11.25" x14ac:dyDescent="0.2">
      <c r="B2181" s="145"/>
      <c r="D2181" s="146" t="s">
        <v>144</v>
      </c>
      <c r="E2181" s="147" t="s">
        <v>18</v>
      </c>
      <c r="F2181" s="148" t="s">
        <v>239</v>
      </c>
      <c r="H2181" s="147" t="s">
        <v>18</v>
      </c>
      <c r="I2181" s="149"/>
      <c r="L2181" s="145"/>
      <c r="M2181" s="150"/>
      <c r="T2181" s="151"/>
      <c r="AT2181" s="147" t="s">
        <v>144</v>
      </c>
      <c r="AU2181" s="147" t="s">
        <v>81</v>
      </c>
      <c r="AV2181" s="12" t="s">
        <v>79</v>
      </c>
      <c r="AW2181" s="12" t="s">
        <v>32</v>
      </c>
      <c r="AX2181" s="12" t="s">
        <v>71</v>
      </c>
      <c r="AY2181" s="147" t="s">
        <v>133</v>
      </c>
    </row>
    <row r="2182" spans="2:51" s="12" customFormat="1" ht="11.25" x14ac:dyDescent="0.2">
      <c r="B2182" s="145"/>
      <c r="D2182" s="146" t="s">
        <v>144</v>
      </c>
      <c r="E2182" s="147" t="s">
        <v>18</v>
      </c>
      <c r="F2182" s="148" t="s">
        <v>437</v>
      </c>
      <c r="H2182" s="147" t="s">
        <v>18</v>
      </c>
      <c r="I2182" s="149"/>
      <c r="L2182" s="145"/>
      <c r="M2182" s="150"/>
      <c r="T2182" s="151"/>
      <c r="AT2182" s="147" t="s">
        <v>144</v>
      </c>
      <c r="AU2182" s="147" t="s">
        <v>81</v>
      </c>
      <c r="AV2182" s="12" t="s">
        <v>79</v>
      </c>
      <c r="AW2182" s="12" t="s">
        <v>32</v>
      </c>
      <c r="AX2182" s="12" t="s">
        <v>71</v>
      </c>
      <c r="AY2182" s="147" t="s">
        <v>133</v>
      </c>
    </row>
    <row r="2183" spans="2:51" s="13" customFormat="1" ht="11.25" x14ac:dyDescent="0.2">
      <c r="B2183" s="152"/>
      <c r="D2183" s="146" t="s">
        <v>144</v>
      </c>
      <c r="E2183" s="153" t="s">
        <v>18</v>
      </c>
      <c r="F2183" s="154" t="s">
        <v>369</v>
      </c>
      <c r="H2183" s="155">
        <v>3.5</v>
      </c>
      <c r="I2183" s="156"/>
      <c r="L2183" s="152"/>
      <c r="M2183" s="157"/>
      <c r="T2183" s="158"/>
      <c r="AT2183" s="153" t="s">
        <v>144</v>
      </c>
      <c r="AU2183" s="153" t="s">
        <v>81</v>
      </c>
      <c r="AV2183" s="13" t="s">
        <v>81</v>
      </c>
      <c r="AW2183" s="13" t="s">
        <v>32</v>
      </c>
      <c r="AX2183" s="13" t="s">
        <v>71</v>
      </c>
      <c r="AY2183" s="153" t="s">
        <v>133</v>
      </c>
    </row>
    <row r="2184" spans="2:51" s="12" customFormat="1" ht="11.25" x14ac:dyDescent="0.2">
      <c r="B2184" s="145"/>
      <c r="D2184" s="146" t="s">
        <v>144</v>
      </c>
      <c r="E2184" s="147" t="s">
        <v>18</v>
      </c>
      <c r="F2184" s="148" t="s">
        <v>535</v>
      </c>
      <c r="H2184" s="147" t="s">
        <v>18</v>
      </c>
      <c r="I2184" s="149"/>
      <c r="L2184" s="145"/>
      <c r="M2184" s="150"/>
      <c r="T2184" s="151"/>
      <c r="AT2184" s="147" t="s">
        <v>144</v>
      </c>
      <c r="AU2184" s="147" t="s">
        <v>81</v>
      </c>
      <c r="AV2184" s="12" t="s">
        <v>79</v>
      </c>
      <c r="AW2184" s="12" t="s">
        <v>32</v>
      </c>
      <c r="AX2184" s="12" t="s">
        <v>71</v>
      </c>
      <c r="AY2184" s="147" t="s">
        <v>133</v>
      </c>
    </row>
    <row r="2185" spans="2:51" s="13" customFormat="1" ht="11.25" x14ac:dyDescent="0.2">
      <c r="B2185" s="152"/>
      <c r="D2185" s="146" t="s">
        <v>144</v>
      </c>
      <c r="E2185" s="153" t="s">
        <v>18</v>
      </c>
      <c r="F2185" s="154" t="s">
        <v>388</v>
      </c>
      <c r="H2185" s="155">
        <v>1.1000000000000001</v>
      </c>
      <c r="I2185" s="156"/>
      <c r="L2185" s="152"/>
      <c r="M2185" s="157"/>
      <c r="T2185" s="158"/>
      <c r="AT2185" s="153" t="s">
        <v>144</v>
      </c>
      <c r="AU2185" s="153" t="s">
        <v>81</v>
      </c>
      <c r="AV2185" s="13" t="s">
        <v>81</v>
      </c>
      <c r="AW2185" s="13" t="s">
        <v>32</v>
      </c>
      <c r="AX2185" s="13" t="s">
        <v>71</v>
      </c>
      <c r="AY2185" s="153" t="s">
        <v>133</v>
      </c>
    </row>
    <row r="2186" spans="2:51" s="12" customFormat="1" ht="11.25" x14ac:dyDescent="0.2">
      <c r="B2186" s="145"/>
      <c r="D2186" s="146" t="s">
        <v>144</v>
      </c>
      <c r="E2186" s="147" t="s">
        <v>18</v>
      </c>
      <c r="F2186" s="148" t="s">
        <v>1281</v>
      </c>
      <c r="H2186" s="147" t="s">
        <v>18</v>
      </c>
      <c r="I2186" s="149"/>
      <c r="L2186" s="145"/>
      <c r="M2186" s="150"/>
      <c r="T2186" s="151"/>
      <c r="AT2186" s="147" t="s">
        <v>144</v>
      </c>
      <c r="AU2186" s="147" t="s">
        <v>81</v>
      </c>
      <c r="AV2186" s="12" t="s">
        <v>79</v>
      </c>
      <c r="AW2186" s="12" t="s">
        <v>32</v>
      </c>
      <c r="AX2186" s="12" t="s">
        <v>71</v>
      </c>
      <c r="AY2186" s="147" t="s">
        <v>133</v>
      </c>
    </row>
    <row r="2187" spans="2:51" s="13" customFormat="1" ht="11.25" x14ac:dyDescent="0.2">
      <c r="B2187" s="152"/>
      <c r="D2187" s="146" t="s">
        <v>144</v>
      </c>
      <c r="E2187" s="153" t="s">
        <v>18</v>
      </c>
      <c r="F2187" s="154" t="s">
        <v>362</v>
      </c>
      <c r="H2187" s="155">
        <v>0.6</v>
      </c>
      <c r="I2187" s="156"/>
      <c r="L2187" s="152"/>
      <c r="M2187" s="157"/>
      <c r="T2187" s="158"/>
      <c r="AT2187" s="153" t="s">
        <v>144</v>
      </c>
      <c r="AU2187" s="153" t="s">
        <v>81</v>
      </c>
      <c r="AV2187" s="13" t="s">
        <v>81</v>
      </c>
      <c r="AW2187" s="13" t="s">
        <v>32</v>
      </c>
      <c r="AX2187" s="13" t="s">
        <v>71</v>
      </c>
      <c r="AY2187" s="153" t="s">
        <v>133</v>
      </c>
    </row>
    <row r="2188" spans="2:51" s="12" customFormat="1" ht="11.25" x14ac:dyDescent="0.2">
      <c r="B2188" s="145"/>
      <c r="D2188" s="146" t="s">
        <v>144</v>
      </c>
      <c r="E2188" s="147" t="s">
        <v>18</v>
      </c>
      <c r="F2188" s="148" t="s">
        <v>391</v>
      </c>
      <c r="H2188" s="147" t="s">
        <v>18</v>
      </c>
      <c r="I2188" s="149"/>
      <c r="L2188" s="145"/>
      <c r="M2188" s="150"/>
      <c r="T2188" s="151"/>
      <c r="AT2188" s="147" t="s">
        <v>144</v>
      </c>
      <c r="AU2188" s="147" t="s">
        <v>81</v>
      </c>
      <c r="AV2188" s="12" t="s">
        <v>79</v>
      </c>
      <c r="AW2188" s="12" t="s">
        <v>32</v>
      </c>
      <c r="AX2188" s="12" t="s">
        <v>71</v>
      </c>
      <c r="AY2188" s="147" t="s">
        <v>133</v>
      </c>
    </row>
    <row r="2189" spans="2:51" s="13" customFormat="1" ht="11.25" x14ac:dyDescent="0.2">
      <c r="B2189" s="152"/>
      <c r="D2189" s="146" t="s">
        <v>144</v>
      </c>
      <c r="E2189" s="153" t="s">
        <v>18</v>
      </c>
      <c r="F2189" s="154" t="s">
        <v>386</v>
      </c>
      <c r="H2189" s="155">
        <v>3.3</v>
      </c>
      <c r="I2189" s="156"/>
      <c r="L2189" s="152"/>
      <c r="M2189" s="157"/>
      <c r="T2189" s="158"/>
      <c r="AT2189" s="153" t="s">
        <v>144</v>
      </c>
      <c r="AU2189" s="153" t="s">
        <v>81</v>
      </c>
      <c r="AV2189" s="13" t="s">
        <v>81</v>
      </c>
      <c r="AW2189" s="13" t="s">
        <v>32</v>
      </c>
      <c r="AX2189" s="13" t="s">
        <v>71</v>
      </c>
      <c r="AY2189" s="153" t="s">
        <v>133</v>
      </c>
    </row>
    <row r="2190" spans="2:51" s="12" customFormat="1" ht="11.25" x14ac:dyDescent="0.2">
      <c r="B2190" s="145"/>
      <c r="D2190" s="146" t="s">
        <v>144</v>
      </c>
      <c r="E2190" s="147" t="s">
        <v>18</v>
      </c>
      <c r="F2190" s="148" t="s">
        <v>439</v>
      </c>
      <c r="H2190" s="147" t="s">
        <v>18</v>
      </c>
      <c r="I2190" s="149"/>
      <c r="L2190" s="145"/>
      <c r="M2190" s="150"/>
      <c r="T2190" s="151"/>
      <c r="AT2190" s="147" t="s">
        <v>144</v>
      </c>
      <c r="AU2190" s="147" t="s">
        <v>81</v>
      </c>
      <c r="AV2190" s="12" t="s">
        <v>79</v>
      </c>
      <c r="AW2190" s="12" t="s">
        <v>32</v>
      </c>
      <c r="AX2190" s="12" t="s">
        <v>71</v>
      </c>
      <c r="AY2190" s="147" t="s">
        <v>133</v>
      </c>
    </row>
    <row r="2191" spans="2:51" s="13" customFormat="1" ht="11.25" x14ac:dyDescent="0.2">
      <c r="B2191" s="152"/>
      <c r="D2191" s="146" t="s">
        <v>144</v>
      </c>
      <c r="E2191" s="153" t="s">
        <v>18</v>
      </c>
      <c r="F2191" s="154" t="s">
        <v>1448</v>
      </c>
      <c r="H2191" s="155">
        <v>16.899999999999999</v>
      </c>
      <c r="I2191" s="156"/>
      <c r="L2191" s="152"/>
      <c r="M2191" s="157"/>
      <c r="T2191" s="158"/>
      <c r="AT2191" s="153" t="s">
        <v>144</v>
      </c>
      <c r="AU2191" s="153" t="s">
        <v>81</v>
      </c>
      <c r="AV2191" s="13" t="s">
        <v>81</v>
      </c>
      <c r="AW2191" s="13" t="s">
        <v>32</v>
      </c>
      <c r="AX2191" s="13" t="s">
        <v>71</v>
      </c>
      <c r="AY2191" s="153" t="s">
        <v>133</v>
      </c>
    </row>
    <row r="2192" spans="2:51" s="12" customFormat="1" ht="11.25" x14ac:dyDescent="0.2">
      <c r="B2192" s="145"/>
      <c r="D2192" s="146" t="s">
        <v>144</v>
      </c>
      <c r="E2192" s="147" t="s">
        <v>18</v>
      </c>
      <c r="F2192" s="148" t="s">
        <v>428</v>
      </c>
      <c r="H2192" s="147" t="s">
        <v>18</v>
      </c>
      <c r="I2192" s="149"/>
      <c r="L2192" s="145"/>
      <c r="M2192" s="150"/>
      <c r="T2192" s="151"/>
      <c r="AT2192" s="147" t="s">
        <v>144</v>
      </c>
      <c r="AU2192" s="147" t="s">
        <v>81</v>
      </c>
      <c r="AV2192" s="12" t="s">
        <v>79</v>
      </c>
      <c r="AW2192" s="12" t="s">
        <v>32</v>
      </c>
      <c r="AX2192" s="12" t="s">
        <v>71</v>
      </c>
      <c r="AY2192" s="147" t="s">
        <v>133</v>
      </c>
    </row>
    <row r="2193" spans="2:51" s="13" customFormat="1" ht="11.25" x14ac:dyDescent="0.2">
      <c r="B2193" s="152"/>
      <c r="D2193" s="146" t="s">
        <v>144</v>
      </c>
      <c r="E2193" s="153" t="s">
        <v>18</v>
      </c>
      <c r="F2193" s="154" t="s">
        <v>1449</v>
      </c>
      <c r="H2193" s="155">
        <v>15.7</v>
      </c>
      <c r="I2193" s="156"/>
      <c r="L2193" s="152"/>
      <c r="M2193" s="157"/>
      <c r="T2193" s="158"/>
      <c r="AT2193" s="153" t="s">
        <v>144</v>
      </c>
      <c r="AU2193" s="153" t="s">
        <v>81</v>
      </c>
      <c r="AV2193" s="13" t="s">
        <v>81</v>
      </c>
      <c r="AW2193" s="13" t="s">
        <v>32</v>
      </c>
      <c r="AX2193" s="13" t="s">
        <v>71</v>
      </c>
      <c r="AY2193" s="153" t="s">
        <v>133</v>
      </c>
    </row>
    <row r="2194" spans="2:51" s="12" customFormat="1" ht="11.25" x14ac:dyDescent="0.2">
      <c r="B2194" s="145"/>
      <c r="D2194" s="146" t="s">
        <v>144</v>
      </c>
      <c r="E2194" s="147" t="s">
        <v>18</v>
      </c>
      <c r="F2194" s="148" t="s">
        <v>560</v>
      </c>
      <c r="H2194" s="147" t="s">
        <v>18</v>
      </c>
      <c r="I2194" s="149"/>
      <c r="L2194" s="145"/>
      <c r="M2194" s="150"/>
      <c r="T2194" s="151"/>
      <c r="AT2194" s="147" t="s">
        <v>144</v>
      </c>
      <c r="AU2194" s="147" t="s">
        <v>81</v>
      </c>
      <c r="AV2194" s="12" t="s">
        <v>79</v>
      </c>
      <c r="AW2194" s="12" t="s">
        <v>32</v>
      </c>
      <c r="AX2194" s="12" t="s">
        <v>71</v>
      </c>
      <c r="AY2194" s="147" t="s">
        <v>133</v>
      </c>
    </row>
    <row r="2195" spans="2:51" s="13" customFormat="1" ht="11.25" x14ac:dyDescent="0.2">
      <c r="B2195" s="152"/>
      <c r="D2195" s="146" t="s">
        <v>144</v>
      </c>
      <c r="E2195" s="153" t="s">
        <v>18</v>
      </c>
      <c r="F2195" s="154" t="s">
        <v>377</v>
      </c>
      <c r="H2195" s="155">
        <v>2.1</v>
      </c>
      <c r="I2195" s="156"/>
      <c r="L2195" s="152"/>
      <c r="M2195" s="157"/>
      <c r="T2195" s="158"/>
      <c r="AT2195" s="153" t="s">
        <v>144</v>
      </c>
      <c r="AU2195" s="153" t="s">
        <v>81</v>
      </c>
      <c r="AV2195" s="13" t="s">
        <v>81</v>
      </c>
      <c r="AW2195" s="13" t="s">
        <v>32</v>
      </c>
      <c r="AX2195" s="13" t="s">
        <v>71</v>
      </c>
      <c r="AY2195" s="153" t="s">
        <v>133</v>
      </c>
    </row>
    <row r="2196" spans="2:51" s="12" customFormat="1" ht="11.25" x14ac:dyDescent="0.2">
      <c r="B2196" s="145"/>
      <c r="D2196" s="146" t="s">
        <v>144</v>
      </c>
      <c r="E2196" s="147" t="s">
        <v>18</v>
      </c>
      <c r="F2196" s="148" t="s">
        <v>251</v>
      </c>
      <c r="H2196" s="147" t="s">
        <v>18</v>
      </c>
      <c r="I2196" s="149"/>
      <c r="L2196" s="145"/>
      <c r="M2196" s="150"/>
      <c r="T2196" s="151"/>
      <c r="AT2196" s="147" t="s">
        <v>144</v>
      </c>
      <c r="AU2196" s="147" t="s">
        <v>81</v>
      </c>
      <c r="AV2196" s="12" t="s">
        <v>79</v>
      </c>
      <c r="AW2196" s="12" t="s">
        <v>32</v>
      </c>
      <c r="AX2196" s="12" t="s">
        <v>71</v>
      </c>
      <c r="AY2196" s="147" t="s">
        <v>133</v>
      </c>
    </row>
    <row r="2197" spans="2:51" s="13" customFormat="1" ht="11.25" x14ac:dyDescent="0.2">
      <c r="B2197" s="152"/>
      <c r="D2197" s="146" t="s">
        <v>144</v>
      </c>
      <c r="E2197" s="153" t="s">
        <v>18</v>
      </c>
      <c r="F2197" s="154" t="s">
        <v>1451</v>
      </c>
      <c r="H2197" s="155">
        <v>7.4</v>
      </c>
      <c r="I2197" s="156"/>
      <c r="L2197" s="152"/>
      <c r="M2197" s="157"/>
      <c r="T2197" s="158"/>
      <c r="AT2197" s="153" t="s">
        <v>144</v>
      </c>
      <c r="AU2197" s="153" t="s">
        <v>81</v>
      </c>
      <c r="AV2197" s="13" t="s">
        <v>81</v>
      </c>
      <c r="AW2197" s="13" t="s">
        <v>32</v>
      </c>
      <c r="AX2197" s="13" t="s">
        <v>71</v>
      </c>
      <c r="AY2197" s="153" t="s">
        <v>133</v>
      </c>
    </row>
    <row r="2198" spans="2:51" s="12" customFormat="1" ht="11.25" x14ac:dyDescent="0.2">
      <c r="B2198" s="145"/>
      <c r="D2198" s="146" t="s">
        <v>144</v>
      </c>
      <c r="E2198" s="147" t="s">
        <v>18</v>
      </c>
      <c r="F2198" s="148" t="s">
        <v>479</v>
      </c>
      <c r="H2198" s="147" t="s">
        <v>18</v>
      </c>
      <c r="I2198" s="149"/>
      <c r="L2198" s="145"/>
      <c r="M2198" s="150"/>
      <c r="T2198" s="151"/>
      <c r="AT2198" s="147" t="s">
        <v>144</v>
      </c>
      <c r="AU2198" s="147" t="s">
        <v>81</v>
      </c>
      <c r="AV2198" s="12" t="s">
        <v>79</v>
      </c>
      <c r="AW2198" s="12" t="s">
        <v>32</v>
      </c>
      <c r="AX2198" s="12" t="s">
        <v>71</v>
      </c>
      <c r="AY2198" s="147" t="s">
        <v>133</v>
      </c>
    </row>
    <row r="2199" spans="2:51" s="13" customFormat="1" ht="11.25" x14ac:dyDescent="0.2">
      <c r="B2199" s="152"/>
      <c r="D2199" s="146" t="s">
        <v>144</v>
      </c>
      <c r="E2199" s="153" t="s">
        <v>18</v>
      </c>
      <c r="F2199" s="154" t="s">
        <v>381</v>
      </c>
      <c r="H2199" s="155">
        <v>2.8</v>
      </c>
      <c r="I2199" s="156"/>
      <c r="L2199" s="152"/>
      <c r="M2199" s="157"/>
      <c r="T2199" s="158"/>
      <c r="AT2199" s="153" t="s">
        <v>144</v>
      </c>
      <c r="AU2199" s="153" t="s">
        <v>81</v>
      </c>
      <c r="AV2199" s="13" t="s">
        <v>81</v>
      </c>
      <c r="AW2199" s="13" t="s">
        <v>32</v>
      </c>
      <c r="AX2199" s="13" t="s">
        <v>71</v>
      </c>
      <c r="AY2199" s="153" t="s">
        <v>133</v>
      </c>
    </row>
    <row r="2200" spans="2:51" s="12" customFormat="1" ht="11.25" x14ac:dyDescent="0.2">
      <c r="B2200" s="145"/>
      <c r="D2200" s="146" t="s">
        <v>144</v>
      </c>
      <c r="E2200" s="147" t="s">
        <v>18</v>
      </c>
      <c r="F2200" s="148" t="s">
        <v>478</v>
      </c>
      <c r="H2200" s="147" t="s">
        <v>18</v>
      </c>
      <c r="I2200" s="149"/>
      <c r="L2200" s="145"/>
      <c r="M2200" s="150"/>
      <c r="T2200" s="151"/>
      <c r="AT2200" s="147" t="s">
        <v>144</v>
      </c>
      <c r="AU2200" s="147" t="s">
        <v>81</v>
      </c>
      <c r="AV2200" s="12" t="s">
        <v>79</v>
      </c>
      <c r="AW2200" s="12" t="s">
        <v>32</v>
      </c>
      <c r="AX2200" s="12" t="s">
        <v>71</v>
      </c>
      <c r="AY2200" s="147" t="s">
        <v>133</v>
      </c>
    </row>
    <row r="2201" spans="2:51" s="13" customFormat="1" ht="11.25" x14ac:dyDescent="0.2">
      <c r="B2201" s="152"/>
      <c r="D2201" s="146" t="s">
        <v>144</v>
      </c>
      <c r="E2201" s="153" t="s">
        <v>18</v>
      </c>
      <c r="F2201" s="154" t="s">
        <v>1452</v>
      </c>
      <c r="H2201" s="155">
        <v>8.6999999999999993</v>
      </c>
      <c r="I2201" s="156"/>
      <c r="L2201" s="152"/>
      <c r="M2201" s="157"/>
      <c r="T2201" s="158"/>
      <c r="AT2201" s="153" t="s">
        <v>144</v>
      </c>
      <c r="AU2201" s="153" t="s">
        <v>81</v>
      </c>
      <c r="AV2201" s="13" t="s">
        <v>81</v>
      </c>
      <c r="AW2201" s="13" t="s">
        <v>32</v>
      </c>
      <c r="AX2201" s="13" t="s">
        <v>71</v>
      </c>
      <c r="AY2201" s="153" t="s">
        <v>133</v>
      </c>
    </row>
    <row r="2202" spans="2:51" s="12" customFormat="1" ht="11.25" x14ac:dyDescent="0.2">
      <c r="B2202" s="145"/>
      <c r="D2202" s="146" t="s">
        <v>144</v>
      </c>
      <c r="E2202" s="147" t="s">
        <v>18</v>
      </c>
      <c r="F2202" s="148" t="s">
        <v>538</v>
      </c>
      <c r="H2202" s="147" t="s">
        <v>18</v>
      </c>
      <c r="I2202" s="149"/>
      <c r="L2202" s="145"/>
      <c r="M2202" s="150"/>
      <c r="T2202" s="151"/>
      <c r="AT2202" s="147" t="s">
        <v>144</v>
      </c>
      <c r="AU2202" s="147" t="s">
        <v>81</v>
      </c>
      <c r="AV2202" s="12" t="s">
        <v>79</v>
      </c>
      <c r="AW2202" s="12" t="s">
        <v>32</v>
      </c>
      <c r="AX2202" s="12" t="s">
        <v>71</v>
      </c>
      <c r="AY2202" s="147" t="s">
        <v>133</v>
      </c>
    </row>
    <row r="2203" spans="2:51" s="13" customFormat="1" ht="11.25" x14ac:dyDescent="0.2">
      <c r="B2203" s="152"/>
      <c r="D2203" s="146" t="s">
        <v>144</v>
      </c>
      <c r="E2203" s="153" t="s">
        <v>18</v>
      </c>
      <c r="F2203" s="154" t="s">
        <v>1453</v>
      </c>
      <c r="H2203" s="155">
        <v>1.4</v>
      </c>
      <c r="I2203" s="156"/>
      <c r="L2203" s="152"/>
      <c r="M2203" s="157"/>
      <c r="T2203" s="158"/>
      <c r="AT2203" s="153" t="s">
        <v>144</v>
      </c>
      <c r="AU2203" s="153" t="s">
        <v>81</v>
      </c>
      <c r="AV2203" s="13" t="s">
        <v>81</v>
      </c>
      <c r="AW2203" s="13" t="s">
        <v>32</v>
      </c>
      <c r="AX2203" s="13" t="s">
        <v>71</v>
      </c>
      <c r="AY2203" s="153" t="s">
        <v>133</v>
      </c>
    </row>
    <row r="2204" spans="2:51" s="12" customFormat="1" ht="11.25" x14ac:dyDescent="0.2">
      <c r="B2204" s="145"/>
      <c r="D2204" s="146" t="s">
        <v>144</v>
      </c>
      <c r="E2204" s="147" t="s">
        <v>18</v>
      </c>
      <c r="F2204" s="148" t="s">
        <v>477</v>
      </c>
      <c r="H2204" s="147" t="s">
        <v>18</v>
      </c>
      <c r="I2204" s="149"/>
      <c r="L2204" s="145"/>
      <c r="M2204" s="150"/>
      <c r="T2204" s="151"/>
      <c r="AT2204" s="147" t="s">
        <v>144</v>
      </c>
      <c r="AU2204" s="147" t="s">
        <v>81</v>
      </c>
      <c r="AV2204" s="12" t="s">
        <v>79</v>
      </c>
      <c r="AW2204" s="12" t="s">
        <v>32</v>
      </c>
      <c r="AX2204" s="12" t="s">
        <v>71</v>
      </c>
      <c r="AY2204" s="147" t="s">
        <v>133</v>
      </c>
    </row>
    <row r="2205" spans="2:51" s="13" customFormat="1" ht="11.25" x14ac:dyDescent="0.2">
      <c r="B2205" s="152"/>
      <c r="D2205" s="146" t="s">
        <v>144</v>
      </c>
      <c r="E2205" s="153" t="s">
        <v>18</v>
      </c>
      <c r="F2205" s="154" t="s">
        <v>377</v>
      </c>
      <c r="H2205" s="155">
        <v>2.1</v>
      </c>
      <c r="I2205" s="156"/>
      <c r="L2205" s="152"/>
      <c r="M2205" s="157"/>
      <c r="T2205" s="158"/>
      <c r="AT2205" s="153" t="s">
        <v>144</v>
      </c>
      <c r="AU2205" s="153" t="s">
        <v>81</v>
      </c>
      <c r="AV2205" s="13" t="s">
        <v>81</v>
      </c>
      <c r="AW2205" s="13" t="s">
        <v>32</v>
      </c>
      <c r="AX2205" s="13" t="s">
        <v>71</v>
      </c>
      <c r="AY2205" s="153" t="s">
        <v>133</v>
      </c>
    </row>
    <row r="2206" spans="2:51" s="12" customFormat="1" ht="11.25" x14ac:dyDescent="0.2">
      <c r="B2206" s="145"/>
      <c r="D2206" s="146" t="s">
        <v>144</v>
      </c>
      <c r="E2206" s="147" t="s">
        <v>18</v>
      </c>
      <c r="F2206" s="148" t="s">
        <v>1282</v>
      </c>
      <c r="H2206" s="147" t="s">
        <v>18</v>
      </c>
      <c r="I2206" s="149"/>
      <c r="L2206" s="145"/>
      <c r="M2206" s="150"/>
      <c r="T2206" s="151"/>
      <c r="AT2206" s="147" t="s">
        <v>144</v>
      </c>
      <c r="AU2206" s="147" t="s">
        <v>81</v>
      </c>
      <c r="AV2206" s="12" t="s">
        <v>79</v>
      </c>
      <c r="AW2206" s="12" t="s">
        <v>32</v>
      </c>
      <c r="AX2206" s="12" t="s">
        <v>71</v>
      </c>
      <c r="AY2206" s="147" t="s">
        <v>133</v>
      </c>
    </row>
    <row r="2207" spans="2:51" s="13" customFormat="1" ht="11.25" x14ac:dyDescent="0.2">
      <c r="B2207" s="152"/>
      <c r="D2207" s="146" t="s">
        <v>144</v>
      </c>
      <c r="E2207" s="153" t="s">
        <v>18</v>
      </c>
      <c r="F2207" s="154" t="s">
        <v>1171</v>
      </c>
      <c r="H2207" s="155">
        <v>1.3</v>
      </c>
      <c r="I2207" s="156"/>
      <c r="L2207" s="152"/>
      <c r="M2207" s="157"/>
      <c r="T2207" s="158"/>
      <c r="AT2207" s="153" t="s">
        <v>144</v>
      </c>
      <c r="AU2207" s="153" t="s">
        <v>81</v>
      </c>
      <c r="AV2207" s="13" t="s">
        <v>81</v>
      </c>
      <c r="AW2207" s="13" t="s">
        <v>32</v>
      </c>
      <c r="AX2207" s="13" t="s">
        <v>71</v>
      </c>
      <c r="AY2207" s="153" t="s">
        <v>133</v>
      </c>
    </row>
    <row r="2208" spans="2:51" s="12" customFormat="1" ht="11.25" x14ac:dyDescent="0.2">
      <c r="B2208" s="145"/>
      <c r="D2208" s="146" t="s">
        <v>144</v>
      </c>
      <c r="E2208" s="147" t="s">
        <v>18</v>
      </c>
      <c r="F2208" s="148" t="s">
        <v>476</v>
      </c>
      <c r="H2208" s="147" t="s">
        <v>18</v>
      </c>
      <c r="I2208" s="149"/>
      <c r="L2208" s="145"/>
      <c r="M2208" s="150"/>
      <c r="T2208" s="151"/>
      <c r="AT2208" s="147" t="s">
        <v>144</v>
      </c>
      <c r="AU2208" s="147" t="s">
        <v>81</v>
      </c>
      <c r="AV2208" s="12" t="s">
        <v>79</v>
      </c>
      <c r="AW2208" s="12" t="s">
        <v>32</v>
      </c>
      <c r="AX2208" s="12" t="s">
        <v>71</v>
      </c>
      <c r="AY2208" s="147" t="s">
        <v>133</v>
      </c>
    </row>
    <row r="2209" spans="2:51" s="13" customFormat="1" ht="11.25" x14ac:dyDescent="0.2">
      <c r="B2209" s="152"/>
      <c r="D2209" s="146" t="s">
        <v>144</v>
      </c>
      <c r="E2209" s="153" t="s">
        <v>18</v>
      </c>
      <c r="F2209" s="154" t="s">
        <v>377</v>
      </c>
      <c r="H2209" s="155">
        <v>2.1</v>
      </c>
      <c r="I2209" s="156"/>
      <c r="L2209" s="152"/>
      <c r="M2209" s="157"/>
      <c r="T2209" s="158"/>
      <c r="AT2209" s="153" t="s">
        <v>144</v>
      </c>
      <c r="AU2209" s="153" t="s">
        <v>81</v>
      </c>
      <c r="AV2209" s="13" t="s">
        <v>81</v>
      </c>
      <c r="AW2209" s="13" t="s">
        <v>32</v>
      </c>
      <c r="AX2209" s="13" t="s">
        <v>71</v>
      </c>
      <c r="AY2209" s="153" t="s">
        <v>133</v>
      </c>
    </row>
    <row r="2210" spans="2:51" s="12" customFormat="1" ht="11.25" x14ac:dyDescent="0.2">
      <c r="B2210" s="145"/>
      <c r="D2210" s="146" t="s">
        <v>144</v>
      </c>
      <c r="E2210" s="147" t="s">
        <v>18</v>
      </c>
      <c r="F2210" s="148" t="s">
        <v>474</v>
      </c>
      <c r="H2210" s="147" t="s">
        <v>18</v>
      </c>
      <c r="I2210" s="149"/>
      <c r="L2210" s="145"/>
      <c r="M2210" s="150"/>
      <c r="T2210" s="151"/>
      <c r="AT2210" s="147" t="s">
        <v>144</v>
      </c>
      <c r="AU2210" s="147" t="s">
        <v>81</v>
      </c>
      <c r="AV2210" s="12" t="s">
        <v>79</v>
      </c>
      <c r="AW2210" s="12" t="s">
        <v>32</v>
      </c>
      <c r="AX2210" s="12" t="s">
        <v>71</v>
      </c>
      <c r="AY2210" s="147" t="s">
        <v>133</v>
      </c>
    </row>
    <row r="2211" spans="2:51" s="13" customFormat="1" ht="11.25" x14ac:dyDescent="0.2">
      <c r="B2211" s="152"/>
      <c r="D2211" s="146" t="s">
        <v>144</v>
      </c>
      <c r="E2211" s="153" t="s">
        <v>18</v>
      </c>
      <c r="F2211" s="154" t="s">
        <v>1452</v>
      </c>
      <c r="H2211" s="155">
        <v>8.6999999999999993</v>
      </c>
      <c r="I2211" s="156"/>
      <c r="L2211" s="152"/>
      <c r="M2211" s="157"/>
      <c r="T2211" s="158"/>
      <c r="AT2211" s="153" t="s">
        <v>144</v>
      </c>
      <c r="AU2211" s="153" t="s">
        <v>81</v>
      </c>
      <c r="AV2211" s="13" t="s">
        <v>81</v>
      </c>
      <c r="AW2211" s="13" t="s">
        <v>32</v>
      </c>
      <c r="AX2211" s="13" t="s">
        <v>71</v>
      </c>
      <c r="AY2211" s="153" t="s">
        <v>133</v>
      </c>
    </row>
    <row r="2212" spans="2:51" s="12" customFormat="1" ht="11.25" x14ac:dyDescent="0.2">
      <c r="B2212" s="145"/>
      <c r="D2212" s="146" t="s">
        <v>144</v>
      </c>
      <c r="E2212" s="147" t="s">
        <v>18</v>
      </c>
      <c r="F2212" s="148" t="s">
        <v>249</v>
      </c>
      <c r="H2212" s="147" t="s">
        <v>18</v>
      </c>
      <c r="I2212" s="149"/>
      <c r="L2212" s="145"/>
      <c r="M2212" s="150"/>
      <c r="T2212" s="151"/>
      <c r="AT2212" s="147" t="s">
        <v>144</v>
      </c>
      <c r="AU2212" s="147" t="s">
        <v>81</v>
      </c>
      <c r="AV2212" s="12" t="s">
        <v>79</v>
      </c>
      <c r="AW2212" s="12" t="s">
        <v>32</v>
      </c>
      <c r="AX2212" s="12" t="s">
        <v>71</v>
      </c>
      <c r="AY2212" s="147" t="s">
        <v>133</v>
      </c>
    </row>
    <row r="2213" spans="2:51" s="13" customFormat="1" ht="11.25" x14ac:dyDescent="0.2">
      <c r="B2213" s="152"/>
      <c r="D2213" s="146" t="s">
        <v>144</v>
      </c>
      <c r="E2213" s="153" t="s">
        <v>18</v>
      </c>
      <c r="F2213" s="154" t="s">
        <v>1455</v>
      </c>
      <c r="H2213" s="155">
        <v>7.5</v>
      </c>
      <c r="I2213" s="156"/>
      <c r="L2213" s="152"/>
      <c r="M2213" s="157"/>
      <c r="T2213" s="158"/>
      <c r="AT2213" s="153" t="s">
        <v>144</v>
      </c>
      <c r="AU2213" s="153" t="s">
        <v>81</v>
      </c>
      <c r="AV2213" s="13" t="s">
        <v>81</v>
      </c>
      <c r="AW2213" s="13" t="s">
        <v>32</v>
      </c>
      <c r="AX2213" s="13" t="s">
        <v>71</v>
      </c>
      <c r="AY2213" s="153" t="s">
        <v>133</v>
      </c>
    </row>
    <row r="2214" spans="2:51" s="12" customFormat="1" ht="11.25" x14ac:dyDescent="0.2">
      <c r="B2214" s="145"/>
      <c r="D2214" s="146" t="s">
        <v>144</v>
      </c>
      <c r="E2214" s="147" t="s">
        <v>18</v>
      </c>
      <c r="F2214" s="148" t="s">
        <v>1283</v>
      </c>
      <c r="H2214" s="147" t="s">
        <v>18</v>
      </c>
      <c r="I2214" s="149"/>
      <c r="L2214" s="145"/>
      <c r="M2214" s="150"/>
      <c r="T2214" s="151"/>
      <c r="AT2214" s="147" t="s">
        <v>144</v>
      </c>
      <c r="AU2214" s="147" t="s">
        <v>81</v>
      </c>
      <c r="AV2214" s="12" t="s">
        <v>79</v>
      </c>
      <c r="AW2214" s="12" t="s">
        <v>32</v>
      </c>
      <c r="AX2214" s="12" t="s">
        <v>71</v>
      </c>
      <c r="AY2214" s="147" t="s">
        <v>133</v>
      </c>
    </row>
    <row r="2215" spans="2:51" s="13" customFormat="1" ht="11.25" x14ac:dyDescent="0.2">
      <c r="B2215" s="152"/>
      <c r="D2215" s="146" t="s">
        <v>144</v>
      </c>
      <c r="E2215" s="153" t="s">
        <v>18</v>
      </c>
      <c r="F2215" s="154" t="s">
        <v>377</v>
      </c>
      <c r="H2215" s="155">
        <v>2.1</v>
      </c>
      <c r="I2215" s="156"/>
      <c r="L2215" s="152"/>
      <c r="M2215" s="157"/>
      <c r="T2215" s="158"/>
      <c r="AT2215" s="153" t="s">
        <v>144</v>
      </c>
      <c r="AU2215" s="153" t="s">
        <v>81</v>
      </c>
      <c r="AV2215" s="13" t="s">
        <v>81</v>
      </c>
      <c r="AW2215" s="13" t="s">
        <v>32</v>
      </c>
      <c r="AX2215" s="13" t="s">
        <v>71</v>
      </c>
      <c r="AY2215" s="153" t="s">
        <v>133</v>
      </c>
    </row>
    <row r="2216" spans="2:51" s="12" customFormat="1" ht="11.25" x14ac:dyDescent="0.2">
      <c r="B2216" s="145"/>
      <c r="D2216" s="146" t="s">
        <v>144</v>
      </c>
      <c r="E2216" s="147" t="s">
        <v>18</v>
      </c>
      <c r="F2216" s="148" t="s">
        <v>471</v>
      </c>
      <c r="H2216" s="147" t="s">
        <v>18</v>
      </c>
      <c r="I2216" s="149"/>
      <c r="L2216" s="145"/>
      <c r="M2216" s="150"/>
      <c r="T2216" s="151"/>
      <c r="AT2216" s="147" t="s">
        <v>144</v>
      </c>
      <c r="AU2216" s="147" t="s">
        <v>81</v>
      </c>
      <c r="AV2216" s="12" t="s">
        <v>79</v>
      </c>
      <c r="AW2216" s="12" t="s">
        <v>32</v>
      </c>
      <c r="AX2216" s="12" t="s">
        <v>71</v>
      </c>
      <c r="AY2216" s="147" t="s">
        <v>133</v>
      </c>
    </row>
    <row r="2217" spans="2:51" s="13" customFormat="1" ht="11.25" x14ac:dyDescent="0.2">
      <c r="B2217" s="152"/>
      <c r="D2217" s="146" t="s">
        <v>144</v>
      </c>
      <c r="E2217" s="153" t="s">
        <v>18</v>
      </c>
      <c r="F2217" s="154" t="s">
        <v>1443</v>
      </c>
      <c r="H2217" s="155">
        <v>2.9</v>
      </c>
      <c r="I2217" s="156"/>
      <c r="L2217" s="152"/>
      <c r="M2217" s="157"/>
      <c r="T2217" s="158"/>
      <c r="AT2217" s="153" t="s">
        <v>144</v>
      </c>
      <c r="AU2217" s="153" t="s">
        <v>81</v>
      </c>
      <c r="AV2217" s="13" t="s">
        <v>81</v>
      </c>
      <c r="AW2217" s="13" t="s">
        <v>32</v>
      </c>
      <c r="AX2217" s="13" t="s">
        <v>71</v>
      </c>
      <c r="AY2217" s="153" t="s">
        <v>133</v>
      </c>
    </row>
    <row r="2218" spans="2:51" s="12" customFormat="1" ht="11.25" x14ac:dyDescent="0.2">
      <c r="B2218" s="145"/>
      <c r="D2218" s="146" t="s">
        <v>144</v>
      </c>
      <c r="E2218" s="147" t="s">
        <v>18</v>
      </c>
      <c r="F2218" s="148" t="s">
        <v>426</v>
      </c>
      <c r="H2218" s="147" t="s">
        <v>18</v>
      </c>
      <c r="I2218" s="149"/>
      <c r="L2218" s="145"/>
      <c r="M2218" s="150"/>
      <c r="T2218" s="151"/>
      <c r="AT2218" s="147" t="s">
        <v>144</v>
      </c>
      <c r="AU2218" s="147" t="s">
        <v>81</v>
      </c>
      <c r="AV2218" s="12" t="s">
        <v>79</v>
      </c>
      <c r="AW2218" s="12" t="s">
        <v>32</v>
      </c>
      <c r="AX2218" s="12" t="s">
        <v>71</v>
      </c>
      <c r="AY2218" s="147" t="s">
        <v>133</v>
      </c>
    </row>
    <row r="2219" spans="2:51" s="13" customFormat="1" ht="11.25" x14ac:dyDescent="0.2">
      <c r="B2219" s="152"/>
      <c r="D2219" s="146" t="s">
        <v>144</v>
      </c>
      <c r="E2219" s="153" t="s">
        <v>18</v>
      </c>
      <c r="F2219" s="154" t="s">
        <v>1439</v>
      </c>
      <c r="H2219" s="155">
        <v>15.5</v>
      </c>
      <c r="I2219" s="156"/>
      <c r="L2219" s="152"/>
      <c r="M2219" s="157"/>
      <c r="T2219" s="158"/>
      <c r="AT2219" s="153" t="s">
        <v>144</v>
      </c>
      <c r="AU2219" s="153" t="s">
        <v>81</v>
      </c>
      <c r="AV2219" s="13" t="s">
        <v>81</v>
      </c>
      <c r="AW2219" s="13" t="s">
        <v>32</v>
      </c>
      <c r="AX2219" s="13" t="s">
        <v>71</v>
      </c>
      <c r="AY2219" s="153" t="s">
        <v>133</v>
      </c>
    </row>
    <row r="2220" spans="2:51" s="12" customFormat="1" ht="11.25" x14ac:dyDescent="0.2">
      <c r="B2220" s="145"/>
      <c r="D2220" s="146" t="s">
        <v>144</v>
      </c>
      <c r="E2220" s="147" t="s">
        <v>18</v>
      </c>
      <c r="F2220" s="148" t="s">
        <v>1039</v>
      </c>
      <c r="H2220" s="147" t="s">
        <v>18</v>
      </c>
      <c r="I2220" s="149"/>
      <c r="L2220" s="145"/>
      <c r="M2220" s="150"/>
      <c r="T2220" s="151"/>
      <c r="AT2220" s="147" t="s">
        <v>144</v>
      </c>
      <c r="AU2220" s="147" t="s">
        <v>81</v>
      </c>
      <c r="AV2220" s="12" t="s">
        <v>79</v>
      </c>
      <c r="AW2220" s="12" t="s">
        <v>32</v>
      </c>
      <c r="AX2220" s="12" t="s">
        <v>71</v>
      </c>
      <c r="AY2220" s="147" t="s">
        <v>133</v>
      </c>
    </row>
    <row r="2221" spans="2:51" s="13" customFormat="1" ht="11.25" x14ac:dyDescent="0.2">
      <c r="B2221" s="152"/>
      <c r="D2221" s="146" t="s">
        <v>144</v>
      </c>
      <c r="E2221" s="153" t="s">
        <v>18</v>
      </c>
      <c r="F2221" s="154" t="s">
        <v>1457</v>
      </c>
      <c r="H2221" s="155">
        <v>11.3</v>
      </c>
      <c r="I2221" s="156"/>
      <c r="L2221" s="152"/>
      <c r="M2221" s="157"/>
      <c r="T2221" s="158"/>
      <c r="AT2221" s="153" t="s">
        <v>144</v>
      </c>
      <c r="AU2221" s="153" t="s">
        <v>81</v>
      </c>
      <c r="AV2221" s="13" t="s">
        <v>81</v>
      </c>
      <c r="AW2221" s="13" t="s">
        <v>32</v>
      </c>
      <c r="AX2221" s="13" t="s">
        <v>71</v>
      </c>
      <c r="AY2221" s="153" t="s">
        <v>133</v>
      </c>
    </row>
    <row r="2222" spans="2:51" s="12" customFormat="1" ht="11.25" x14ac:dyDescent="0.2">
      <c r="B2222" s="145"/>
      <c r="D2222" s="146" t="s">
        <v>144</v>
      </c>
      <c r="E2222" s="147" t="s">
        <v>18</v>
      </c>
      <c r="F2222" s="148" t="s">
        <v>453</v>
      </c>
      <c r="H2222" s="147" t="s">
        <v>18</v>
      </c>
      <c r="I2222" s="149"/>
      <c r="L2222" s="145"/>
      <c r="M2222" s="150"/>
      <c r="T2222" s="151"/>
      <c r="AT2222" s="147" t="s">
        <v>144</v>
      </c>
      <c r="AU2222" s="147" t="s">
        <v>81</v>
      </c>
      <c r="AV2222" s="12" t="s">
        <v>79</v>
      </c>
      <c r="AW2222" s="12" t="s">
        <v>32</v>
      </c>
      <c r="AX2222" s="12" t="s">
        <v>71</v>
      </c>
      <c r="AY2222" s="147" t="s">
        <v>133</v>
      </c>
    </row>
    <row r="2223" spans="2:51" s="13" customFormat="1" ht="11.25" x14ac:dyDescent="0.2">
      <c r="B2223" s="152"/>
      <c r="D2223" s="146" t="s">
        <v>144</v>
      </c>
      <c r="E2223" s="153" t="s">
        <v>18</v>
      </c>
      <c r="F2223" s="154" t="s">
        <v>1448</v>
      </c>
      <c r="H2223" s="155">
        <v>16.899999999999999</v>
      </c>
      <c r="I2223" s="156"/>
      <c r="L2223" s="152"/>
      <c r="M2223" s="157"/>
      <c r="T2223" s="158"/>
      <c r="AT2223" s="153" t="s">
        <v>144</v>
      </c>
      <c r="AU2223" s="153" t="s">
        <v>81</v>
      </c>
      <c r="AV2223" s="13" t="s">
        <v>81</v>
      </c>
      <c r="AW2223" s="13" t="s">
        <v>32</v>
      </c>
      <c r="AX2223" s="13" t="s">
        <v>71</v>
      </c>
      <c r="AY2223" s="153" t="s">
        <v>133</v>
      </c>
    </row>
    <row r="2224" spans="2:51" s="12" customFormat="1" ht="11.25" x14ac:dyDescent="0.2">
      <c r="B2224" s="145"/>
      <c r="D2224" s="146" t="s">
        <v>144</v>
      </c>
      <c r="E2224" s="147" t="s">
        <v>18</v>
      </c>
      <c r="F2224" s="148" t="s">
        <v>435</v>
      </c>
      <c r="H2224" s="147" t="s">
        <v>18</v>
      </c>
      <c r="I2224" s="149"/>
      <c r="L2224" s="145"/>
      <c r="M2224" s="150"/>
      <c r="T2224" s="151"/>
      <c r="AT2224" s="147" t="s">
        <v>144</v>
      </c>
      <c r="AU2224" s="147" t="s">
        <v>81</v>
      </c>
      <c r="AV2224" s="12" t="s">
        <v>79</v>
      </c>
      <c r="AW2224" s="12" t="s">
        <v>32</v>
      </c>
      <c r="AX2224" s="12" t="s">
        <v>71</v>
      </c>
      <c r="AY2224" s="147" t="s">
        <v>133</v>
      </c>
    </row>
    <row r="2225" spans="2:65" s="13" customFormat="1" ht="11.25" x14ac:dyDescent="0.2">
      <c r="B2225" s="152"/>
      <c r="D2225" s="146" t="s">
        <v>144</v>
      </c>
      <c r="E2225" s="153" t="s">
        <v>18</v>
      </c>
      <c r="F2225" s="154" t="s">
        <v>390</v>
      </c>
      <c r="H2225" s="155">
        <v>3.6</v>
      </c>
      <c r="I2225" s="156"/>
      <c r="L2225" s="152"/>
      <c r="M2225" s="157"/>
      <c r="T2225" s="158"/>
      <c r="AT2225" s="153" t="s">
        <v>144</v>
      </c>
      <c r="AU2225" s="153" t="s">
        <v>81</v>
      </c>
      <c r="AV2225" s="13" t="s">
        <v>81</v>
      </c>
      <c r="AW2225" s="13" t="s">
        <v>32</v>
      </c>
      <c r="AX2225" s="13" t="s">
        <v>71</v>
      </c>
      <c r="AY2225" s="153" t="s">
        <v>133</v>
      </c>
    </row>
    <row r="2226" spans="2:65" s="12" customFormat="1" ht="11.25" x14ac:dyDescent="0.2">
      <c r="B2226" s="145"/>
      <c r="D2226" s="146" t="s">
        <v>144</v>
      </c>
      <c r="E2226" s="147" t="s">
        <v>18</v>
      </c>
      <c r="F2226" s="148" t="s">
        <v>1459</v>
      </c>
      <c r="H2226" s="147" t="s">
        <v>18</v>
      </c>
      <c r="I2226" s="149"/>
      <c r="L2226" s="145"/>
      <c r="M2226" s="150"/>
      <c r="T2226" s="151"/>
      <c r="AT2226" s="147" t="s">
        <v>144</v>
      </c>
      <c r="AU2226" s="147" t="s">
        <v>81</v>
      </c>
      <c r="AV2226" s="12" t="s">
        <v>79</v>
      </c>
      <c r="AW2226" s="12" t="s">
        <v>32</v>
      </c>
      <c r="AX2226" s="12" t="s">
        <v>71</v>
      </c>
      <c r="AY2226" s="147" t="s">
        <v>133</v>
      </c>
    </row>
    <row r="2227" spans="2:65" s="13" customFormat="1" ht="11.25" x14ac:dyDescent="0.2">
      <c r="B2227" s="152"/>
      <c r="D2227" s="146" t="s">
        <v>144</v>
      </c>
      <c r="E2227" s="153" t="s">
        <v>18</v>
      </c>
      <c r="F2227" s="154" t="s">
        <v>79</v>
      </c>
      <c r="H2227" s="155">
        <v>1</v>
      </c>
      <c r="I2227" s="156"/>
      <c r="L2227" s="152"/>
      <c r="M2227" s="157"/>
      <c r="T2227" s="158"/>
      <c r="AT2227" s="153" t="s">
        <v>144</v>
      </c>
      <c r="AU2227" s="153" t="s">
        <v>81</v>
      </c>
      <c r="AV2227" s="13" t="s">
        <v>81</v>
      </c>
      <c r="AW2227" s="13" t="s">
        <v>32</v>
      </c>
      <c r="AX2227" s="13" t="s">
        <v>71</v>
      </c>
      <c r="AY2227" s="153" t="s">
        <v>133</v>
      </c>
    </row>
    <row r="2228" spans="2:65" s="12" customFormat="1" ht="11.25" x14ac:dyDescent="0.2">
      <c r="B2228" s="145"/>
      <c r="D2228" s="146" t="s">
        <v>144</v>
      </c>
      <c r="E2228" s="147" t="s">
        <v>18</v>
      </c>
      <c r="F2228" s="148" t="s">
        <v>1460</v>
      </c>
      <c r="H2228" s="147" t="s">
        <v>18</v>
      </c>
      <c r="I2228" s="149"/>
      <c r="L2228" s="145"/>
      <c r="M2228" s="150"/>
      <c r="T2228" s="151"/>
      <c r="AT2228" s="147" t="s">
        <v>144</v>
      </c>
      <c r="AU2228" s="147" t="s">
        <v>81</v>
      </c>
      <c r="AV2228" s="12" t="s">
        <v>79</v>
      </c>
      <c r="AW2228" s="12" t="s">
        <v>32</v>
      </c>
      <c r="AX2228" s="12" t="s">
        <v>71</v>
      </c>
      <c r="AY2228" s="147" t="s">
        <v>133</v>
      </c>
    </row>
    <row r="2229" spans="2:65" s="13" customFormat="1" ht="11.25" x14ac:dyDescent="0.2">
      <c r="B2229" s="152"/>
      <c r="D2229" s="146" t="s">
        <v>144</v>
      </c>
      <c r="E2229" s="153" t="s">
        <v>18</v>
      </c>
      <c r="F2229" s="154" t="s">
        <v>362</v>
      </c>
      <c r="H2229" s="155">
        <v>0.6</v>
      </c>
      <c r="I2229" s="156"/>
      <c r="L2229" s="152"/>
      <c r="M2229" s="157"/>
      <c r="T2229" s="158"/>
      <c r="AT2229" s="153" t="s">
        <v>144</v>
      </c>
      <c r="AU2229" s="153" t="s">
        <v>81</v>
      </c>
      <c r="AV2229" s="13" t="s">
        <v>81</v>
      </c>
      <c r="AW2229" s="13" t="s">
        <v>32</v>
      </c>
      <c r="AX2229" s="13" t="s">
        <v>71</v>
      </c>
      <c r="AY2229" s="153" t="s">
        <v>133</v>
      </c>
    </row>
    <row r="2230" spans="2:65" s="12" customFormat="1" ht="11.25" x14ac:dyDescent="0.2">
      <c r="B2230" s="145"/>
      <c r="D2230" s="146" t="s">
        <v>144</v>
      </c>
      <c r="E2230" s="147" t="s">
        <v>18</v>
      </c>
      <c r="F2230" s="148" t="s">
        <v>392</v>
      </c>
      <c r="H2230" s="147" t="s">
        <v>18</v>
      </c>
      <c r="I2230" s="149"/>
      <c r="L2230" s="145"/>
      <c r="M2230" s="150"/>
      <c r="T2230" s="151"/>
      <c r="AT2230" s="147" t="s">
        <v>144</v>
      </c>
      <c r="AU2230" s="147" t="s">
        <v>81</v>
      </c>
      <c r="AV2230" s="12" t="s">
        <v>79</v>
      </c>
      <c r="AW2230" s="12" t="s">
        <v>32</v>
      </c>
      <c r="AX2230" s="12" t="s">
        <v>71</v>
      </c>
      <c r="AY2230" s="147" t="s">
        <v>133</v>
      </c>
    </row>
    <row r="2231" spans="2:65" s="13" customFormat="1" ht="11.25" x14ac:dyDescent="0.2">
      <c r="B2231" s="152"/>
      <c r="D2231" s="146" t="s">
        <v>144</v>
      </c>
      <c r="E2231" s="153" t="s">
        <v>18</v>
      </c>
      <c r="F2231" s="154" t="s">
        <v>393</v>
      </c>
      <c r="H2231" s="155">
        <v>3.2</v>
      </c>
      <c r="I2231" s="156"/>
      <c r="L2231" s="152"/>
      <c r="M2231" s="157"/>
      <c r="T2231" s="158"/>
      <c r="AT2231" s="153" t="s">
        <v>144</v>
      </c>
      <c r="AU2231" s="153" t="s">
        <v>81</v>
      </c>
      <c r="AV2231" s="13" t="s">
        <v>81</v>
      </c>
      <c r="AW2231" s="13" t="s">
        <v>32</v>
      </c>
      <c r="AX2231" s="13" t="s">
        <v>71</v>
      </c>
      <c r="AY2231" s="153" t="s">
        <v>133</v>
      </c>
    </row>
    <row r="2232" spans="2:65" s="14" customFormat="1" ht="11.25" x14ac:dyDescent="0.2">
      <c r="B2232" s="159"/>
      <c r="D2232" s="146" t="s">
        <v>144</v>
      </c>
      <c r="E2232" s="160" t="s">
        <v>18</v>
      </c>
      <c r="F2232" s="161" t="s">
        <v>147</v>
      </c>
      <c r="H2232" s="162">
        <v>298</v>
      </c>
      <c r="I2232" s="163"/>
      <c r="L2232" s="159"/>
      <c r="M2232" s="164"/>
      <c r="T2232" s="165"/>
      <c r="AT2232" s="160" t="s">
        <v>144</v>
      </c>
      <c r="AU2232" s="160" t="s">
        <v>81</v>
      </c>
      <c r="AV2232" s="14" t="s">
        <v>140</v>
      </c>
      <c r="AW2232" s="14" t="s">
        <v>32</v>
      </c>
      <c r="AX2232" s="14" t="s">
        <v>79</v>
      </c>
      <c r="AY2232" s="160" t="s">
        <v>133</v>
      </c>
    </row>
    <row r="2233" spans="2:65" s="1" customFormat="1" ht="24.2" customHeight="1" x14ac:dyDescent="0.2">
      <c r="B2233" s="33"/>
      <c r="C2233" s="173" t="s">
        <v>1496</v>
      </c>
      <c r="D2233" s="173" t="s">
        <v>265</v>
      </c>
      <c r="E2233" s="174" t="s">
        <v>1497</v>
      </c>
      <c r="F2233" s="175" t="s">
        <v>1498</v>
      </c>
      <c r="G2233" s="176" t="s">
        <v>152</v>
      </c>
      <c r="H2233" s="177">
        <v>327.8</v>
      </c>
      <c r="I2233" s="178"/>
      <c r="J2233" s="179">
        <f>ROUND(I2233*H2233,2)</f>
        <v>0</v>
      </c>
      <c r="K2233" s="175" t="s">
        <v>139</v>
      </c>
      <c r="L2233" s="180"/>
      <c r="M2233" s="181" t="s">
        <v>18</v>
      </c>
      <c r="N2233" s="182" t="s">
        <v>42</v>
      </c>
      <c r="P2233" s="137">
        <f>O2233*H2233</f>
        <v>0</v>
      </c>
      <c r="Q2233" s="137">
        <v>2.8999999999999998E-3</v>
      </c>
      <c r="R2233" s="137">
        <f>Q2233*H2233</f>
        <v>0.95062000000000002</v>
      </c>
      <c r="S2233" s="137">
        <v>0</v>
      </c>
      <c r="T2233" s="138">
        <f>S2233*H2233</f>
        <v>0</v>
      </c>
      <c r="AR2233" s="139" t="s">
        <v>446</v>
      </c>
      <c r="AT2233" s="139" t="s">
        <v>265</v>
      </c>
      <c r="AU2233" s="139" t="s">
        <v>81</v>
      </c>
      <c r="AY2233" s="18" t="s">
        <v>133</v>
      </c>
      <c r="BE2233" s="140">
        <f>IF(N2233="základní",J2233,0)</f>
        <v>0</v>
      </c>
      <c r="BF2233" s="140">
        <f>IF(N2233="snížená",J2233,0)</f>
        <v>0</v>
      </c>
      <c r="BG2233" s="140">
        <f>IF(N2233="zákl. přenesená",J2233,0)</f>
        <v>0</v>
      </c>
      <c r="BH2233" s="140">
        <f>IF(N2233="sníž. přenesená",J2233,0)</f>
        <v>0</v>
      </c>
      <c r="BI2233" s="140">
        <f>IF(N2233="nulová",J2233,0)</f>
        <v>0</v>
      </c>
      <c r="BJ2233" s="18" t="s">
        <v>79</v>
      </c>
      <c r="BK2233" s="140">
        <f>ROUND(I2233*H2233,2)</f>
        <v>0</v>
      </c>
      <c r="BL2233" s="18" t="s">
        <v>285</v>
      </c>
      <c r="BM2233" s="139" t="s">
        <v>1499</v>
      </c>
    </row>
    <row r="2234" spans="2:65" s="13" customFormat="1" ht="11.25" x14ac:dyDescent="0.2">
      <c r="B2234" s="152"/>
      <c r="D2234" s="146" t="s">
        <v>144</v>
      </c>
      <c r="F2234" s="154" t="s">
        <v>1500</v>
      </c>
      <c r="H2234" s="155">
        <v>327.8</v>
      </c>
      <c r="I2234" s="156"/>
      <c r="L2234" s="152"/>
      <c r="M2234" s="157"/>
      <c r="T2234" s="158"/>
      <c r="AT2234" s="153" t="s">
        <v>144</v>
      </c>
      <c r="AU2234" s="153" t="s">
        <v>81</v>
      </c>
      <c r="AV2234" s="13" t="s">
        <v>81</v>
      </c>
      <c r="AW2234" s="13" t="s">
        <v>4</v>
      </c>
      <c r="AX2234" s="13" t="s">
        <v>79</v>
      </c>
      <c r="AY2234" s="153" t="s">
        <v>133</v>
      </c>
    </row>
    <row r="2235" spans="2:65" s="1" customFormat="1" ht="21.75" customHeight="1" x14ac:dyDescent="0.2">
      <c r="B2235" s="33"/>
      <c r="C2235" s="128" t="s">
        <v>1501</v>
      </c>
      <c r="D2235" s="128" t="s">
        <v>135</v>
      </c>
      <c r="E2235" s="129" t="s">
        <v>1502</v>
      </c>
      <c r="F2235" s="130" t="s">
        <v>1503</v>
      </c>
      <c r="G2235" s="131" t="s">
        <v>138</v>
      </c>
      <c r="H2235" s="132">
        <v>1075.96</v>
      </c>
      <c r="I2235" s="133"/>
      <c r="J2235" s="134">
        <f>ROUND(I2235*H2235,2)</f>
        <v>0</v>
      </c>
      <c r="K2235" s="130" t="s">
        <v>139</v>
      </c>
      <c r="L2235" s="33"/>
      <c r="M2235" s="135" t="s">
        <v>18</v>
      </c>
      <c r="N2235" s="136" t="s">
        <v>42</v>
      </c>
      <c r="P2235" s="137">
        <f>O2235*H2235</f>
        <v>0</v>
      </c>
      <c r="Q2235" s="137">
        <v>0</v>
      </c>
      <c r="R2235" s="137">
        <f>Q2235*H2235</f>
        <v>0</v>
      </c>
      <c r="S2235" s="137">
        <v>2.9999999999999997E-4</v>
      </c>
      <c r="T2235" s="138">
        <f>S2235*H2235</f>
        <v>0.32278799999999996</v>
      </c>
      <c r="AR2235" s="139" t="s">
        <v>285</v>
      </c>
      <c r="AT2235" s="139" t="s">
        <v>135</v>
      </c>
      <c r="AU2235" s="139" t="s">
        <v>81</v>
      </c>
      <c r="AY2235" s="18" t="s">
        <v>133</v>
      </c>
      <c r="BE2235" s="140">
        <f>IF(N2235="základní",J2235,0)</f>
        <v>0</v>
      </c>
      <c r="BF2235" s="140">
        <f>IF(N2235="snížená",J2235,0)</f>
        <v>0</v>
      </c>
      <c r="BG2235" s="140">
        <f>IF(N2235="zákl. přenesená",J2235,0)</f>
        <v>0</v>
      </c>
      <c r="BH2235" s="140">
        <f>IF(N2235="sníž. přenesená",J2235,0)</f>
        <v>0</v>
      </c>
      <c r="BI2235" s="140">
        <f>IF(N2235="nulová",J2235,0)</f>
        <v>0</v>
      </c>
      <c r="BJ2235" s="18" t="s">
        <v>79</v>
      </c>
      <c r="BK2235" s="140">
        <f>ROUND(I2235*H2235,2)</f>
        <v>0</v>
      </c>
      <c r="BL2235" s="18" t="s">
        <v>285</v>
      </c>
      <c r="BM2235" s="139" t="s">
        <v>1504</v>
      </c>
    </row>
    <row r="2236" spans="2:65" s="1" customFormat="1" ht="11.25" x14ac:dyDescent="0.2">
      <c r="B2236" s="33"/>
      <c r="D2236" s="141" t="s">
        <v>142</v>
      </c>
      <c r="F2236" s="142" t="s">
        <v>1505</v>
      </c>
      <c r="I2236" s="143"/>
      <c r="L2236" s="33"/>
      <c r="M2236" s="144"/>
      <c r="T2236" s="54"/>
      <c r="AT2236" s="18" t="s">
        <v>142</v>
      </c>
      <c r="AU2236" s="18" t="s">
        <v>81</v>
      </c>
    </row>
    <row r="2237" spans="2:65" s="12" customFormat="1" ht="11.25" x14ac:dyDescent="0.2">
      <c r="B2237" s="145"/>
      <c r="D2237" s="146" t="s">
        <v>144</v>
      </c>
      <c r="E2237" s="147" t="s">
        <v>18</v>
      </c>
      <c r="F2237" s="148" t="s">
        <v>237</v>
      </c>
      <c r="H2237" s="147" t="s">
        <v>18</v>
      </c>
      <c r="I2237" s="149"/>
      <c r="L2237" s="145"/>
      <c r="M2237" s="150"/>
      <c r="T2237" s="151"/>
      <c r="AT2237" s="147" t="s">
        <v>144</v>
      </c>
      <c r="AU2237" s="147" t="s">
        <v>81</v>
      </c>
      <c r="AV2237" s="12" t="s">
        <v>79</v>
      </c>
      <c r="AW2237" s="12" t="s">
        <v>32</v>
      </c>
      <c r="AX2237" s="12" t="s">
        <v>71</v>
      </c>
      <c r="AY2237" s="147" t="s">
        <v>133</v>
      </c>
    </row>
    <row r="2238" spans="2:65" s="12" customFormat="1" ht="11.25" x14ac:dyDescent="0.2">
      <c r="B2238" s="145"/>
      <c r="D2238" s="146" t="s">
        <v>144</v>
      </c>
      <c r="E2238" s="147" t="s">
        <v>18</v>
      </c>
      <c r="F2238" s="148" t="s">
        <v>970</v>
      </c>
      <c r="H2238" s="147" t="s">
        <v>18</v>
      </c>
      <c r="I2238" s="149"/>
      <c r="L2238" s="145"/>
      <c r="M2238" s="150"/>
      <c r="T2238" s="151"/>
      <c r="AT2238" s="147" t="s">
        <v>144</v>
      </c>
      <c r="AU2238" s="147" t="s">
        <v>81</v>
      </c>
      <c r="AV2238" s="12" t="s">
        <v>79</v>
      </c>
      <c r="AW2238" s="12" t="s">
        <v>32</v>
      </c>
      <c r="AX2238" s="12" t="s">
        <v>71</v>
      </c>
      <c r="AY2238" s="147" t="s">
        <v>133</v>
      </c>
    </row>
    <row r="2239" spans="2:65" s="13" customFormat="1" ht="11.25" x14ac:dyDescent="0.2">
      <c r="B2239" s="152"/>
      <c r="D2239" s="146" t="s">
        <v>144</v>
      </c>
      <c r="E2239" s="153" t="s">
        <v>18</v>
      </c>
      <c r="F2239" s="154" t="s">
        <v>408</v>
      </c>
      <c r="H2239" s="155">
        <v>8.3000000000000007</v>
      </c>
      <c r="I2239" s="156"/>
      <c r="L2239" s="152"/>
      <c r="M2239" s="157"/>
      <c r="T2239" s="158"/>
      <c r="AT2239" s="153" t="s">
        <v>144</v>
      </c>
      <c r="AU2239" s="153" t="s">
        <v>81</v>
      </c>
      <c r="AV2239" s="13" t="s">
        <v>81</v>
      </c>
      <c r="AW2239" s="13" t="s">
        <v>32</v>
      </c>
      <c r="AX2239" s="13" t="s">
        <v>71</v>
      </c>
      <c r="AY2239" s="153" t="s">
        <v>133</v>
      </c>
    </row>
    <row r="2240" spans="2:65" s="12" customFormat="1" ht="11.25" x14ac:dyDescent="0.2">
      <c r="B2240" s="145"/>
      <c r="D2240" s="146" t="s">
        <v>144</v>
      </c>
      <c r="E2240" s="147" t="s">
        <v>18</v>
      </c>
      <c r="F2240" s="148" t="s">
        <v>1277</v>
      </c>
      <c r="H2240" s="147" t="s">
        <v>18</v>
      </c>
      <c r="I2240" s="149"/>
      <c r="L2240" s="145"/>
      <c r="M2240" s="150"/>
      <c r="T2240" s="151"/>
      <c r="AT2240" s="147" t="s">
        <v>144</v>
      </c>
      <c r="AU2240" s="147" t="s">
        <v>81</v>
      </c>
      <c r="AV2240" s="12" t="s">
        <v>79</v>
      </c>
      <c r="AW2240" s="12" t="s">
        <v>32</v>
      </c>
      <c r="AX2240" s="12" t="s">
        <v>71</v>
      </c>
      <c r="AY2240" s="147" t="s">
        <v>133</v>
      </c>
    </row>
    <row r="2241" spans="2:51" s="13" customFormat="1" ht="11.25" x14ac:dyDescent="0.2">
      <c r="B2241" s="152"/>
      <c r="D2241" s="146" t="s">
        <v>144</v>
      </c>
      <c r="E2241" s="153" t="s">
        <v>18</v>
      </c>
      <c r="F2241" s="154" t="s">
        <v>1506</v>
      </c>
      <c r="H2241" s="155">
        <v>4.12</v>
      </c>
      <c r="I2241" s="156"/>
      <c r="L2241" s="152"/>
      <c r="M2241" s="157"/>
      <c r="T2241" s="158"/>
      <c r="AT2241" s="153" t="s">
        <v>144</v>
      </c>
      <c r="AU2241" s="153" t="s">
        <v>81</v>
      </c>
      <c r="AV2241" s="13" t="s">
        <v>81</v>
      </c>
      <c r="AW2241" s="13" t="s">
        <v>32</v>
      </c>
      <c r="AX2241" s="13" t="s">
        <v>71</v>
      </c>
      <c r="AY2241" s="153" t="s">
        <v>133</v>
      </c>
    </row>
    <row r="2242" spans="2:51" s="12" customFormat="1" ht="11.25" x14ac:dyDescent="0.2">
      <c r="B2242" s="145"/>
      <c r="D2242" s="146" t="s">
        <v>144</v>
      </c>
      <c r="E2242" s="147" t="s">
        <v>18</v>
      </c>
      <c r="F2242" s="148" t="s">
        <v>1278</v>
      </c>
      <c r="H2242" s="147" t="s">
        <v>18</v>
      </c>
      <c r="I2242" s="149"/>
      <c r="L2242" s="145"/>
      <c r="M2242" s="150"/>
      <c r="T2242" s="151"/>
      <c r="AT2242" s="147" t="s">
        <v>144</v>
      </c>
      <c r="AU2242" s="147" t="s">
        <v>81</v>
      </c>
      <c r="AV2242" s="12" t="s">
        <v>79</v>
      </c>
      <c r="AW2242" s="12" t="s">
        <v>32</v>
      </c>
      <c r="AX2242" s="12" t="s">
        <v>71</v>
      </c>
      <c r="AY2242" s="147" t="s">
        <v>133</v>
      </c>
    </row>
    <row r="2243" spans="2:51" s="13" customFormat="1" ht="11.25" x14ac:dyDescent="0.2">
      <c r="B2243" s="152"/>
      <c r="D2243" s="146" t="s">
        <v>144</v>
      </c>
      <c r="E2243" s="153" t="s">
        <v>18</v>
      </c>
      <c r="F2243" s="154" t="s">
        <v>1507</v>
      </c>
      <c r="H2243" s="155">
        <v>3.16</v>
      </c>
      <c r="I2243" s="156"/>
      <c r="L2243" s="152"/>
      <c r="M2243" s="157"/>
      <c r="T2243" s="158"/>
      <c r="AT2243" s="153" t="s">
        <v>144</v>
      </c>
      <c r="AU2243" s="153" t="s">
        <v>81</v>
      </c>
      <c r="AV2243" s="13" t="s">
        <v>81</v>
      </c>
      <c r="AW2243" s="13" t="s">
        <v>32</v>
      </c>
      <c r="AX2243" s="13" t="s">
        <v>71</v>
      </c>
      <c r="AY2243" s="153" t="s">
        <v>133</v>
      </c>
    </row>
    <row r="2244" spans="2:51" s="12" customFormat="1" ht="11.25" x14ac:dyDescent="0.2">
      <c r="B2244" s="145"/>
      <c r="D2244" s="146" t="s">
        <v>144</v>
      </c>
      <c r="E2244" s="147" t="s">
        <v>18</v>
      </c>
      <c r="F2244" s="148" t="s">
        <v>534</v>
      </c>
      <c r="H2244" s="147" t="s">
        <v>18</v>
      </c>
      <c r="I2244" s="149"/>
      <c r="L2244" s="145"/>
      <c r="M2244" s="150"/>
      <c r="T2244" s="151"/>
      <c r="AT2244" s="147" t="s">
        <v>144</v>
      </c>
      <c r="AU2244" s="147" t="s">
        <v>81</v>
      </c>
      <c r="AV2244" s="12" t="s">
        <v>79</v>
      </c>
      <c r="AW2244" s="12" t="s">
        <v>32</v>
      </c>
      <c r="AX2244" s="12" t="s">
        <v>71</v>
      </c>
      <c r="AY2244" s="147" t="s">
        <v>133</v>
      </c>
    </row>
    <row r="2245" spans="2:51" s="13" customFormat="1" ht="11.25" x14ac:dyDescent="0.2">
      <c r="B2245" s="152"/>
      <c r="D2245" s="146" t="s">
        <v>144</v>
      </c>
      <c r="E2245" s="153" t="s">
        <v>18</v>
      </c>
      <c r="F2245" s="154" t="s">
        <v>1508</v>
      </c>
      <c r="H2245" s="155">
        <v>14.2</v>
      </c>
      <c r="I2245" s="156"/>
      <c r="L2245" s="152"/>
      <c r="M2245" s="157"/>
      <c r="T2245" s="158"/>
      <c r="AT2245" s="153" t="s">
        <v>144</v>
      </c>
      <c r="AU2245" s="153" t="s">
        <v>81</v>
      </c>
      <c r="AV2245" s="13" t="s">
        <v>81</v>
      </c>
      <c r="AW2245" s="13" t="s">
        <v>32</v>
      </c>
      <c r="AX2245" s="13" t="s">
        <v>71</v>
      </c>
      <c r="AY2245" s="153" t="s">
        <v>133</v>
      </c>
    </row>
    <row r="2246" spans="2:51" s="12" customFormat="1" ht="11.25" x14ac:dyDescent="0.2">
      <c r="B2246" s="145"/>
      <c r="D2246" s="146" t="s">
        <v>144</v>
      </c>
      <c r="E2246" s="147" t="s">
        <v>18</v>
      </c>
      <c r="F2246" s="148" t="s">
        <v>1438</v>
      </c>
      <c r="H2246" s="147" t="s">
        <v>18</v>
      </c>
      <c r="I2246" s="149"/>
      <c r="L2246" s="145"/>
      <c r="M2246" s="150"/>
      <c r="T2246" s="151"/>
      <c r="AT2246" s="147" t="s">
        <v>144</v>
      </c>
      <c r="AU2246" s="147" t="s">
        <v>81</v>
      </c>
      <c r="AV2246" s="12" t="s">
        <v>79</v>
      </c>
      <c r="AW2246" s="12" t="s">
        <v>32</v>
      </c>
      <c r="AX2246" s="12" t="s">
        <v>71</v>
      </c>
      <c r="AY2246" s="147" t="s">
        <v>133</v>
      </c>
    </row>
    <row r="2247" spans="2:51" s="13" customFormat="1" ht="11.25" x14ac:dyDescent="0.2">
      <c r="B2247" s="152"/>
      <c r="D2247" s="146" t="s">
        <v>144</v>
      </c>
      <c r="E2247" s="153" t="s">
        <v>18</v>
      </c>
      <c r="F2247" s="154" t="s">
        <v>1509</v>
      </c>
      <c r="H2247" s="155">
        <v>16.12</v>
      </c>
      <c r="I2247" s="156"/>
      <c r="L2247" s="152"/>
      <c r="M2247" s="157"/>
      <c r="T2247" s="158"/>
      <c r="AT2247" s="153" t="s">
        <v>144</v>
      </c>
      <c r="AU2247" s="153" t="s">
        <v>81</v>
      </c>
      <c r="AV2247" s="13" t="s">
        <v>81</v>
      </c>
      <c r="AW2247" s="13" t="s">
        <v>32</v>
      </c>
      <c r="AX2247" s="13" t="s">
        <v>71</v>
      </c>
      <c r="AY2247" s="153" t="s">
        <v>133</v>
      </c>
    </row>
    <row r="2248" spans="2:51" s="12" customFormat="1" ht="11.25" x14ac:dyDescent="0.2">
      <c r="B2248" s="145"/>
      <c r="D2248" s="146" t="s">
        <v>144</v>
      </c>
      <c r="E2248" s="147" t="s">
        <v>18</v>
      </c>
      <c r="F2248" s="148" t="s">
        <v>1027</v>
      </c>
      <c r="H2248" s="147" t="s">
        <v>18</v>
      </c>
      <c r="I2248" s="149"/>
      <c r="L2248" s="145"/>
      <c r="M2248" s="150"/>
      <c r="T2248" s="151"/>
      <c r="AT2248" s="147" t="s">
        <v>144</v>
      </c>
      <c r="AU2248" s="147" t="s">
        <v>81</v>
      </c>
      <c r="AV2248" s="12" t="s">
        <v>79</v>
      </c>
      <c r="AW2248" s="12" t="s">
        <v>32</v>
      </c>
      <c r="AX2248" s="12" t="s">
        <v>71</v>
      </c>
      <c r="AY2248" s="147" t="s">
        <v>133</v>
      </c>
    </row>
    <row r="2249" spans="2:51" s="13" customFormat="1" ht="11.25" x14ac:dyDescent="0.2">
      <c r="B2249" s="152"/>
      <c r="D2249" s="146" t="s">
        <v>144</v>
      </c>
      <c r="E2249" s="153" t="s">
        <v>18</v>
      </c>
      <c r="F2249" s="154" t="s">
        <v>1510</v>
      </c>
      <c r="H2249" s="155">
        <v>27.34</v>
      </c>
      <c r="I2249" s="156"/>
      <c r="L2249" s="152"/>
      <c r="M2249" s="157"/>
      <c r="T2249" s="158"/>
      <c r="AT2249" s="153" t="s">
        <v>144</v>
      </c>
      <c r="AU2249" s="153" t="s">
        <v>81</v>
      </c>
      <c r="AV2249" s="13" t="s">
        <v>81</v>
      </c>
      <c r="AW2249" s="13" t="s">
        <v>32</v>
      </c>
      <c r="AX2249" s="13" t="s">
        <v>71</v>
      </c>
      <c r="AY2249" s="153" t="s">
        <v>133</v>
      </c>
    </row>
    <row r="2250" spans="2:51" s="12" customFormat="1" ht="11.25" x14ac:dyDescent="0.2">
      <c r="B2250" s="145"/>
      <c r="D2250" s="146" t="s">
        <v>144</v>
      </c>
      <c r="E2250" s="147" t="s">
        <v>18</v>
      </c>
      <c r="F2250" s="148" t="s">
        <v>247</v>
      </c>
      <c r="H2250" s="147" t="s">
        <v>18</v>
      </c>
      <c r="I2250" s="149"/>
      <c r="L2250" s="145"/>
      <c r="M2250" s="150"/>
      <c r="T2250" s="151"/>
      <c r="AT2250" s="147" t="s">
        <v>144</v>
      </c>
      <c r="AU2250" s="147" t="s">
        <v>81</v>
      </c>
      <c r="AV2250" s="12" t="s">
        <v>79</v>
      </c>
      <c r="AW2250" s="12" t="s">
        <v>32</v>
      </c>
      <c r="AX2250" s="12" t="s">
        <v>71</v>
      </c>
      <c r="AY2250" s="147" t="s">
        <v>133</v>
      </c>
    </row>
    <row r="2251" spans="2:51" s="13" customFormat="1" ht="11.25" x14ac:dyDescent="0.2">
      <c r="B2251" s="152"/>
      <c r="D2251" s="146" t="s">
        <v>144</v>
      </c>
      <c r="E2251" s="153" t="s">
        <v>18</v>
      </c>
      <c r="F2251" s="154" t="s">
        <v>1511</v>
      </c>
      <c r="H2251" s="155">
        <v>29.12</v>
      </c>
      <c r="I2251" s="156"/>
      <c r="L2251" s="152"/>
      <c r="M2251" s="157"/>
      <c r="T2251" s="158"/>
      <c r="AT2251" s="153" t="s">
        <v>144</v>
      </c>
      <c r="AU2251" s="153" t="s">
        <v>81</v>
      </c>
      <c r="AV2251" s="13" t="s">
        <v>81</v>
      </c>
      <c r="AW2251" s="13" t="s">
        <v>32</v>
      </c>
      <c r="AX2251" s="13" t="s">
        <v>71</v>
      </c>
      <c r="AY2251" s="153" t="s">
        <v>133</v>
      </c>
    </row>
    <row r="2252" spans="2:51" s="12" customFormat="1" ht="11.25" x14ac:dyDescent="0.2">
      <c r="B2252" s="145"/>
      <c r="D2252" s="146" t="s">
        <v>144</v>
      </c>
      <c r="E2252" s="147" t="s">
        <v>18</v>
      </c>
      <c r="F2252" s="148" t="s">
        <v>533</v>
      </c>
      <c r="H2252" s="147" t="s">
        <v>18</v>
      </c>
      <c r="I2252" s="149"/>
      <c r="L2252" s="145"/>
      <c r="M2252" s="150"/>
      <c r="T2252" s="151"/>
      <c r="AT2252" s="147" t="s">
        <v>144</v>
      </c>
      <c r="AU2252" s="147" t="s">
        <v>81</v>
      </c>
      <c r="AV2252" s="12" t="s">
        <v>79</v>
      </c>
      <c r="AW2252" s="12" t="s">
        <v>32</v>
      </c>
      <c r="AX2252" s="12" t="s">
        <v>71</v>
      </c>
      <c r="AY2252" s="147" t="s">
        <v>133</v>
      </c>
    </row>
    <row r="2253" spans="2:51" s="13" customFormat="1" ht="11.25" x14ac:dyDescent="0.2">
      <c r="B2253" s="152"/>
      <c r="D2253" s="146" t="s">
        <v>144</v>
      </c>
      <c r="E2253" s="153" t="s">
        <v>18</v>
      </c>
      <c r="F2253" s="154" t="s">
        <v>1512</v>
      </c>
      <c r="H2253" s="155">
        <v>6</v>
      </c>
      <c r="I2253" s="156"/>
      <c r="L2253" s="152"/>
      <c r="M2253" s="157"/>
      <c r="T2253" s="158"/>
      <c r="AT2253" s="153" t="s">
        <v>144</v>
      </c>
      <c r="AU2253" s="153" t="s">
        <v>81</v>
      </c>
      <c r="AV2253" s="13" t="s">
        <v>81</v>
      </c>
      <c r="AW2253" s="13" t="s">
        <v>32</v>
      </c>
      <c r="AX2253" s="13" t="s">
        <v>71</v>
      </c>
      <c r="AY2253" s="153" t="s">
        <v>133</v>
      </c>
    </row>
    <row r="2254" spans="2:51" s="12" customFormat="1" ht="11.25" x14ac:dyDescent="0.2">
      <c r="B2254" s="145"/>
      <c r="D2254" s="146" t="s">
        <v>144</v>
      </c>
      <c r="E2254" s="147" t="s">
        <v>18</v>
      </c>
      <c r="F2254" s="148" t="s">
        <v>242</v>
      </c>
      <c r="H2254" s="147" t="s">
        <v>18</v>
      </c>
      <c r="I2254" s="149"/>
      <c r="L2254" s="145"/>
      <c r="M2254" s="150"/>
      <c r="T2254" s="151"/>
      <c r="AT2254" s="147" t="s">
        <v>144</v>
      </c>
      <c r="AU2254" s="147" t="s">
        <v>81</v>
      </c>
      <c r="AV2254" s="12" t="s">
        <v>79</v>
      </c>
      <c r="AW2254" s="12" t="s">
        <v>32</v>
      </c>
      <c r="AX2254" s="12" t="s">
        <v>71</v>
      </c>
      <c r="AY2254" s="147" t="s">
        <v>133</v>
      </c>
    </row>
    <row r="2255" spans="2:51" s="13" customFormat="1" ht="11.25" x14ac:dyDescent="0.2">
      <c r="B2255" s="152"/>
      <c r="D2255" s="146" t="s">
        <v>144</v>
      </c>
      <c r="E2255" s="153" t="s">
        <v>18</v>
      </c>
      <c r="F2255" s="154" t="s">
        <v>1513</v>
      </c>
      <c r="H2255" s="155">
        <v>12.6</v>
      </c>
      <c r="I2255" s="156"/>
      <c r="L2255" s="152"/>
      <c r="M2255" s="157"/>
      <c r="T2255" s="158"/>
      <c r="AT2255" s="153" t="s">
        <v>144</v>
      </c>
      <c r="AU2255" s="153" t="s">
        <v>81</v>
      </c>
      <c r="AV2255" s="13" t="s">
        <v>81</v>
      </c>
      <c r="AW2255" s="13" t="s">
        <v>32</v>
      </c>
      <c r="AX2255" s="13" t="s">
        <v>71</v>
      </c>
      <c r="AY2255" s="153" t="s">
        <v>133</v>
      </c>
    </row>
    <row r="2256" spans="2:51" s="12" customFormat="1" ht="11.25" x14ac:dyDescent="0.2">
      <c r="B2256" s="145"/>
      <c r="D2256" s="146" t="s">
        <v>144</v>
      </c>
      <c r="E2256" s="147" t="s">
        <v>18</v>
      </c>
      <c r="F2256" s="148" t="s">
        <v>548</v>
      </c>
      <c r="H2256" s="147" t="s">
        <v>18</v>
      </c>
      <c r="I2256" s="149"/>
      <c r="L2256" s="145"/>
      <c r="M2256" s="150"/>
      <c r="T2256" s="151"/>
      <c r="AT2256" s="147" t="s">
        <v>144</v>
      </c>
      <c r="AU2256" s="147" t="s">
        <v>81</v>
      </c>
      <c r="AV2256" s="12" t="s">
        <v>79</v>
      </c>
      <c r="AW2256" s="12" t="s">
        <v>32</v>
      </c>
      <c r="AX2256" s="12" t="s">
        <v>71</v>
      </c>
      <c r="AY2256" s="147" t="s">
        <v>133</v>
      </c>
    </row>
    <row r="2257" spans="2:51" s="13" customFormat="1" ht="11.25" x14ac:dyDescent="0.2">
      <c r="B2257" s="152"/>
      <c r="D2257" s="146" t="s">
        <v>144</v>
      </c>
      <c r="E2257" s="153" t="s">
        <v>18</v>
      </c>
      <c r="F2257" s="154" t="s">
        <v>1514</v>
      </c>
      <c r="H2257" s="155">
        <v>7.3</v>
      </c>
      <c r="I2257" s="156"/>
      <c r="L2257" s="152"/>
      <c r="M2257" s="157"/>
      <c r="T2257" s="158"/>
      <c r="AT2257" s="153" t="s">
        <v>144</v>
      </c>
      <c r="AU2257" s="153" t="s">
        <v>81</v>
      </c>
      <c r="AV2257" s="13" t="s">
        <v>81</v>
      </c>
      <c r="AW2257" s="13" t="s">
        <v>32</v>
      </c>
      <c r="AX2257" s="13" t="s">
        <v>71</v>
      </c>
      <c r="AY2257" s="153" t="s">
        <v>133</v>
      </c>
    </row>
    <row r="2258" spans="2:51" s="12" customFormat="1" ht="11.25" x14ac:dyDescent="0.2">
      <c r="B2258" s="145"/>
      <c r="D2258" s="146" t="s">
        <v>144</v>
      </c>
      <c r="E2258" s="147" t="s">
        <v>18</v>
      </c>
      <c r="F2258" s="148" t="s">
        <v>464</v>
      </c>
      <c r="H2258" s="147" t="s">
        <v>18</v>
      </c>
      <c r="I2258" s="149"/>
      <c r="L2258" s="145"/>
      <c r="M2258" s="150"/>
      <c r="T2258" s="151"/>
      <c r="AT2258" s="147" t="s">
        <v>144</v>
      </c>
      <c r="AU2258" s="147" t="s">
        <v>81</v>
      </c>
      <c r="AV2258" s="12" t="s">
        <v>79</v>
      </c>
      <c r="AW2258" s="12" t="s">
        <v>32</v>
      </c>
      <c r="AX2258" s="12" t="s">
        <v>71</v>
      </c>
      <c r="AY2258" s="147" t="s">
        <v>133</v>
      </c>
    </row>
    <row r="2259" spans="2:51" s="13" customFormat="1" ht="11.25" x14ac:dyDescent="0.2">
      <c r="B2259" s="152"/>
      <c r="D2259" s="146" t="s">
        <v>144</v>
      </c>
      <c r="E2259" s="153" t="s">
        <v>18</v>
      </c>
      <c r="F2259" s="154" t="s">
        <v>1515</v>
      </c>
      <c r="H2259" s="155">
        <v>13.4</v>
      </c>
      <c r="I2259" s="156"/>
      <c r="L2259" s="152"/>
      <c r="M2259" s="157"/>
      <c r="T2259" s="158"/>
      <c r="AT2259" s="153" t="s">
        <v>144</v>
      </c>
      <c r="AU2259" s="153" t="s">
        <v>81</v>
      </c>
      <c r="AV2259" s="13" t="s">
        <v>81</v>
      </c>
      <c r="AW2259" s="13" t="s">
        <v>32</v>
      </c>
      <c r="AX2259" s="13" t="s">
        <v>71</v>
      </c>
      <c r="AY2259" s="153" t="s">
        <v>133</v>
      </c>
    </row>
    <row r="2260" spans="2:51" s="12" customFormat="1" ht="11.25" x14ac:dyDescent="0.2">
      <c r="B2260" s="145"/>
      <c r="D2260" s="146" t="s">
        <v>144</v>
      </c>
      <c r="E2260" s="147" t="s">
        <v>18</v>
      </c>
      <c r="F2260" s="148" t="s">
        <v>1279</v>
      </c>
      <c r="H2260" s="147" t="s">
        <v>18</v>
      </c>
      <c r="I2260" s="149"/>
      <c r="L2260" s="145"/>
      <c r="M2260" s="150"/>
      <c r="T2260" s="151"/>
      <c r="AT2260" s="147" t="s">
        <v>144</v>
      </c>
      <c r="AU2260" s="147" t="s">
        <v>81</v>
      </c>
      <c r="AV2260" s="12" t="s">
        <v>79</v>
      </c>
      <c r="AW2260" s="12" t="s">
        <v>32</v>
      </c>
      <c r="AX2260" s="12" t="s">
        <v>71</v>
      </c>
      <c r="AY2260" s="147" t="s">
        <v>133</v>
      </c>
    </row>
    <row r="2261" spans="2:51" s="13" customFormat="1" ht="11.25" x14ac:dyDescent="0.2">
      <c r="B2261" s="152"/>
      <c r="D2261" s="146" t="s">
        <v>144</v>
      </c>
      <c r="E2261" s="153" t="s">
        <v>18</v>
      </c>
      <c r="F2261" s="154" t="s">
        <v>1516</v>
      </c>
      <c r="H2261" s="155">
        <v>8.5</v>
      </c>
      <c r="I2261" s="156"/>
      <c r="L2261" s="152"/>
      <c r="M2261" s="157"/>
      <c r="T2261" s="158"/>
      <c r="AT2261" s="153" t="s">
        <v>144</v>
      </c>
      <c r="AU2261" s="153" t="s">
        <v>81</v>
      </c>
      <c r="AV2261" s="13" t="s">
        <v>81</v>
      </c>
      <c r="AW2261" s="13" t="s">
        <v>32</v>
      </c>
      <c r="AX2261" s="13" t="s">
        <v>71</v>
      </c>
      <c r="AY2261" s="153" t="s">
        <v>133</v>
      </c>
    </row>
    <row r="2262" spans="2:51" s="12" customFormat="1" ht="11.25" x14ac:dyDescent="0.2">
      <c r="B2262" s="145"/>
      <c r="D2262" s="146" t="s">
        <v>144</v>
      </c>
      <c r="E2262" s="147" t="s">
        <v>18</v>
      </c>
      <c r="F2262" s="148" t="s">
        <v>466</v>
      </c>
      <c r="H2262" s="147" t="s">
        <v>18</v>
      </c>
      <c r="I2262" s="149"/>
      <c r="L2262" s="145"/>
      <c r="M2262" s="150"/>
      <c r="T2262" s="151"/>
      <c r="AT2262" s="147" t="s">
        <v>144</v>
      </c>
      <c r="AU2262" s="147" t="s">
        <v>81</v>
      </c>
      <c r="AV2262" s="12" t="s">
        <v>79</v>
      </c>
      <c r="AW2262" s="12" t="s">
        <v>32</v>
      </c>
      <c r="AX2262" s="12" t="s">
        <v>71</v>
      </c>
      <c r="AY2262" s="147" t="s">
        <v>133</v>
      </c>
    </row>
    <row r="2263" spans="2:51" s="13" customFormat="1" ht="11.25" x14ac:dyDescent="0.2">
      <c r="B2263" s="152"/>
      <c r="D2263" s="146" t="s">
        <v>144</v>
      </c>
      <c r="E2263" s="153" t="s">
        <v>18</v>
      </c>
      <c r="F2263" s="154" t="s">
        <v>1517</v>
      </c>
      <c r="H2263" s="155">
        <v>5.96</v>
      </c>
      <c r="I2263" s="156"/>
      <c r="L2263" s="152"/>
      <c r="M2263" s="157"/>
      <c r="T2263" s="158"/>
      <c r="AT2263" s="153" t="s">
        <v>144</v>
      </c>
      <c r="AU2263" s="153" t="s">
        <v>81</v>
      </c>
      <c r="AV2263" s="13" t="s">
        <v>81</v>
      </c>
      <c r="AW2263" s="13" t="s">
        <v>32</v>
      </c>
      <c r="AX2263" s="13" t="s">
        <v>71</v>
      </c>
      <c r="AY2263" s="153" t="s">
        <v>133</v>
      </c>
    </row>
    <row r="2264" spans="2:51" s="12" customFormat="1" ht="11.25" x14ac:dyDescent="0.2">
      <c r="B2264" s="145"/>
      <c r="D2264" s="146" t="s">
        <v>144</v>
      </c>
      <c r="E2264" s="147" t="s">
        <v>18</v>
      </c>
      <c r="F2264" s="148" t="s">
        <v>1280</v>
      </c>
      <c r="H2264" s="147" t="s">
        <v>18</v>
      </c>
      <c r="I2264" s="149"/>
      <c r="L2264" s="145"/>
      <c r="M2264" s="150"/>
      <c r="T2264" s="151"/>
      <c r="AT2264" s="147" t="s">
        <v>144</v>
      </c>
      <c r="AU2264" s="147" t="s">
        <v>81</v>
      </c>
      <c r="AV2264" s="12" t="s">
        <v>79</v>
      </c>
      <c r="AW2264" s="12" t="s">
        <v>32</v>
      </c>
      <c r="AX2264" s="12" t="s">
        <v>71</v>
      </c>
      <c r="AY2264" s="147" t="s">
        <v>133</v>
      </c>
    </row>
    <row r="2265" spans="2:51" s="13" customFormat="1" ht="11.25" x14ac:dyDescent="0.2">
      <c r="B2265" s="152"/>
      <c r="D2265" s="146" t="s">
        <v>144</v>
      </c>
      <c r="E2265" s="153" t="s">
        <v>18</v>
      </c>
      <c r="F2265" s="154" t="s">
        <v>1518</v>
      </c>
      <c r="H2265" s="155">
        <v>8.4</v>
      </c>
      <c r="I2265" s="156"/>
      <c r="L2265" s="152"/>
      <c r="M2265" s="157"/>
      <c r="T2265" s="158"/>
      <c r="AT2265" s="153" t="s">
        <v>144</v>
      </c>
      <c r="AU2265" s="153" t="s">
        <v>81</v>
      </c>
      <c r="AV2265" s="13" t="s">
        <v>81</v>
      </c>
      <c r="AW2265" s="13" t="s">
        <v>32</v>
      </c>
      <c r="AX2265" s="13" t="s">
        <v>71</v>
      </c>
      <c r="AY2265" s="153" t="s">
        <v>133</v>
      </c>
    </row>
    <row r="2266" spans="2:51" s="12" customFormat="1" ht="11.25" x14ac:dyDescent="0.2">
      <c r="B2266" s="145"/>
      <c r="D2266" s="146" t="s">
        <v>144</v>
      </c>
      <c r="E2266" s="147" t="s">
        <v>18</v>
      </c>
      <c r="F2266" s="148" t="s">
        <v>244</v>
      </c>
      <c r="H2266" s="147" t="s">
        <v>18</v>
      </c>
      <c r="I2266" s="149"/>
      <c r="L2266" s="145"/>
      <c r="M2266" s="150"/>
      <c r="T2266" s="151"/>
      <c r="AT2266" s="147" t="s">
        <v>144</v>
      </c>
      <c r="AU2266" s="147" t="s">
        <v>81</v>
      </c>
      <c r="AV2266" s="12" t="s">
        <v>79</v>
      </c>
      <c r="AW2266" s="12" t="s">
        <v>32</v>
      </c>
      <c r="AX2266" s="12" t="s">
        <v>71</v>
      </c>
      <c r="AY2266" s="147" t="s">
        <v>133</v>
      </c>
    </row>
    <row r="2267" spans="2:51" s="13" customFormat="1" ht="11.25" x14ac:dyDescent="0.2">
      <c r="B2267" s="152"/>
      <c r="D2267" s="146" t="s">
        <v>144</v>
      </c>
      <c r="E2267" s="153" t="s">
        <v>18</v>
      </c>
      <c r="F2267" s="154" t="s">
        <v>1519</v>
      </c>
      <c r="H2267" s="155">
        <v>12.66</v>
      </c>
      <c r="I2267" s="156"/>
      <c r="L2267" s="152"/>
      <c r="M2267" s="157"/>
      <c r="T2267" s="158"/>
      <c r="AT2267" s="153" t="s">
        <v>144</v>
      </c>
      <c r="AU2267" s="153" t="s">
        <v>81</v>
      </c>
      <c r="AV2267" s="13" t="s">
        <v>81</v>
      </c>
      <c r="AW2267" s="13" t="s">
        <v>32</v>
      </c>
      <c r="AX2267" s="13" t="s">
        <v>71</v>
      </c>
      <c r="AY2267" s="153" t="s">
        <v>133</v>
      </c>
    </row>
    <row r="2268" spans="2:51" s="12" customFormat="1" ht="11.25" x14ac:dyDescent="0.2">
      <c r="B2268" s="145"/>
      <c r="D2268" s="146" t="s">
        <v>144</v>
      </c>
      <c r="E2268" s="147" t="s">
        <v>18</v>
      </c>
      <c r="F2268" s="148" t="s">
        <v>532</v>
      </c>
      <c r="H2268" s="147" t="s">
        <v>18</v>
      </c>
      <c r="I2268" s="149"/>
      <c r="L2268" s="145"/>
      <c r="M2268" s="150"/>
      <c r="T2268" s="151"/>
      <c r="AT2268" s="147" t="s">
        <v>144</v>
      </c>
      <c r="AU2268" s="147" t="s">
        <v>81</v>
      </c>
      <c r="AV2268" s="12" t="s">
        <v>79</v>
      </c>
      <c r="AW2268" s="12" t="s">
        <v>32</v>
      </c>
      <c r="AX2268" s="12" t="s">
        <v>71</v>
      </c>
      <c r="AY2268" s="147" t="s">
        <v>133</v>
      </c>
    </row>
    <row r="2269" spans="2:51" s="13" customFormat="1" ht="11.25" x14ac:dyDescent="0.2">
      <c r="B2269" s="152"/>
      <c r="D2269" s="146" t="s">
        <v>144</v>
      </c>
      <c r="E2269" s="153" t="s">
        <v>18</v>
      </c>
      <c r="F2269" s="154" t="s">
        <v>1520</v>
      </c>
      <c r="H2269" s="155">
        <v>16.14</v>
      </c>
      <c r="I2269" s="156"/>
      <c r="L2269" s="152"/>
      <c r="M2269" s="157"/>
      <c r="T2269" s="158"/>
      <c r="AT2269" s="153" t="s">
        <v>144</v>
      </c>
      <c r="AU2269" s="153" t="s">
        <v>81</v>
      </c>
      <c r="AV2269" s="13" t="s">
        <v>81</v>
      </c>
      <c r="AW2269" s="13" t="s">
        <v>32</v>
      </c>
      <c r="AX2269" s="13" t="s">
        <v>71</v>
      </c>
      <c r="AY2269" s="153" t="s">
        <v>133</v>
      </c>
    </row>
    <row r="2270" spans="2:51" s="12" customFormat="1" ht="11.25" x14ac:dyDescent="0.2">
      <c r="B2270" s="145"/>
      <c r="D2270" s="146" t="s">
        <v>144</v>
      </c>
      <c r="E2270" s="147" t="s">
        <v>18</v>
      </c>
      <c r="F2270" s="148" t="s">
        <v>246</v>
      </c>
      <c r="H2270" s="147" t="s">
        <v>18</v>
      </c>
      <c r="I2270" s="149"/>
      <c r="L2270" s="145"/>
      <c r="M2270" s="150"/>
      <c r="T2270" s="151"/>
      <c r="AT2270" s="147" t="s">
        <v>144</v>
      </c>
      <c r="AU2270" s="147" t="s">
        <v>81</v>
      </c>
      <c r="AV2270" s="12" t="s">
        <v>79</v>
      </c>
      <c r="AW2270" s="12" t="s">
        <v>32</v>
      </c>
      <c r="AX2270" s="12" t="s">
        <v>71</v>
      </c>
      <c r="AY2270" s="147" t="s">
        <v>133</v>
      </c>
    </row>
    <row r="2271" spans="2:51" s="13" customFormat="1" ht="11.25" x14ac:dyDescent="0.2">
      <c r="B2271" s="152"/>
      <c r="D2271" s="146" t="s">
        <v>144</v>
      </c>
      <c r="E2271" s="153" t="s">
        <v>18</v>
      </c>
      <c r="F2271" s="154" t="s">
        <v>1521</v>
      </c>
      <c r="H2271" s="155">
        <v>29.2</v>
      </c>
      <c r="I2271" s="156"/>
      <c r="L2271" s="152"/>
      <c r="M2271" s="157"/>
      <c r="T2271" s="158"/>
      <c r="AT2271" s="153" t="s">
        <v>144</v>
      </c>
      <c r="AU2271" s="153" t="s">
        <v>81</v>
      </c>
      <c r="AV2271" s="13" t="s">
        <v>81</v>
      </c>
      <c r="AW2271" s="13" t="s">
        <v>32</v>
      </c>
      <c r="AX2271" s="13" t="s">
        <v>71</v>
      </c>
      <c r="AY2271" s="153" t="s">
        <v>133</v>
      </c>
    </row>
    <row r="2272" spans="2:51" s="12" customFormat="1" ht="11.25" x14ac:dyDescent="0.2">
      <c r="B2272" s="145"/>
      <c r="D2272" s="146" t="s">
        <v>144</v>
      </c>
      <c r="E2272" s="147" t="s">
        <v>18</v>
      </c>
      <c r="F2272" s="148" t="s">
        <v>527</v>
      </c>
      <c r="H2272" s="147" t="s">
        <v>18</v>
      </c>
      <c r="I2272" s="149"/>
      <c r="L2272" s="145"/>
      <c r="M2272" s="150"/>
      <c r="T2272" s="151"/>
      <c r="AT2272" s="147" t="s">
        <v>144</v>
      </c>
      <c r="AU2272" s="147" t="s">
        <v>81</v>
      </c>
      <c r="AV2272" s="12" t="s">
        <v>79</v>
      </c>
      <c r="AW2272" s="12" t="s">
        <v>32</v>
      </c>
      <c r="AX2272" s="12" t="s">
        <v>71</v>
      </c>
      <c r="AY2272" s="147" t="s">
        <v>133</v>
      </c>
    </row>
    <row r="2273" spans="2:51" s="13" customFormat="1" ht="11.25" x14ac:dyDescent="0.2">
      <c r="B2273" s="152"/>
      <c r="D2273" s="146" t="s">
        <v>144</v>
      </c>
      <c r="E2273" s="153" t="s">
        <v>18</v>
      </c>
      <c r="F2273" s="154" t="s">
        <v>1522</v>
      </c>
      <c r="H2273" s="155">
        <v>27.3</v>
      </c>
      <c r="I2273" s="156"/>
      <c r="L2273" s="152"/>
      <c r="M2273" s="157"/>
      <c r="T2273" s="158"/>
      <c r="AT2273" s="153" t="s">
        <v>144</v>
      </c>
      <c r="AU2273" s="153" t="s">
        <v>81</v>
      </c>
      <c r="AV2273" s="13" t="s">
        <v>81</v>
      </c>
      <c r="AW2273" s="13" t="s">
        <v>32</v>
      </c>
      <c r="AX2273" s="13" t="s">
        <v>71</v>
      </c>
      <c r="AY2273" s="153" t="s">
        <v>133</v>
      </c>
    </row>
    <row r="2274" spans="2:51" s="12" customFormat="1" ht="11.25" x14ac:dyDescent="0.2">
      <c r="B2274" s="145"/>
      <c r="D2274" s="146" t="s">
        <v>144</v>
      </c>
      <c r="E2274" s="147" t="s">
        <v>18</v>
      </c>
      <c r="F2274" s="148" t="s">
        <v>239</v>
      </c>
      <c r="H2274" s="147" t="s">
        <v>18</v>
      </c>
      <c r="I2274" s="149"/>
      <c r="L2274" s="145"/>
      <c r="M2274" s="150"/>
      <c r="T2274" s="151"/>
      <c r="AT2274" s="147" t="s">
        <v>144</v>
      </c>
      <c r="AU2274" s="147" t="s">
        <v>81</v>
      </c>
      <c r="AV2274" s="12" t="s">
        <v>79</v>
      </c>
      <c r="AW2274" s="12" t="s">
        <v>32</v>
      </c>
      <c r="AX2274" s="12" t="s">
        <v>71</v>
      </c>
      <c r="AY2274" s="147" t="s">
        <v>133</v>
      </c>
    </row>
    <row r="2275" spans="2:51" s="12" customFormat="1" ht="11.25" x14ac:dyDescent="0.2">
      <c r="B2275" s="145"/>
      <c r="D2275" s="146" t="s">
        <v>144</v>
      </c>
      <c r="E2275" s="147" t="s">
        <v>18</v>
      </c>
      <c r="F2275" s="148" t="s">
        <v>437</v>
      </c>
      <c r="H2275" s="147" t="s">
        <v>18</v>
      </c>
      <c r="I2275" s="149"/>
      <c r="L2275" s="145"/>
      <c r="M2275" s="150"/>
      <c r="T2275" s="151"/>
      <c r="AT2275" s="147" t="s">
        <v>144</v>
      </c>
      <c r="AU2275" s="147" t="s">
        <v>81</v>
      </c>
      <c r="AV2275" s="12" t="s">
        <v>79</v>
      </c>
      <c r="AW2275" s="12" t="s">
        <v>32</v>
      </c>
      <c r="AX2275" s="12" t="s">
        <v>71</v>
      </c>
      <c r="AY2275" s="147" t="s">
        <v>133</v>
      </c>
    </row>
    <row r="2276" spans="2:51" s="13" customFormat="1" ht="11.25" x14ac:dyDescent="0.2">
      <c r="B2276" s="152"/>
      <c r="D2276" s="146" t="s">
        <v>144</v>
      </c>
      <c r="E2276" s="153" t="s">
        <v>18</v>
      </c>
      <c r="F2276" s="154" t="s">
        <v>1523</v>
      </c>
      <c r="H2276" s="155">
        <v>8.4</v>
      </c>
      <c r="I2276" s="156"/>
      <c r="L2276" s="152"/>
      <c r="M2276" s="157"/>
      <c r="T2276" s="158"/>
      <c r="AT2276" s="153" t="s">
        <v>144</v>
      </c>
      <c r="AU2276" s="153" t="s">
        <v>81</v>
      </c>
      <c r="AV2276" s="13" t="s">
        <v>81</v>
      </c>
      <c r="AW2276" s="13" t="s">
        <v>32</v>
      </c>
      <c r="AX2276" s="13" t="s">
        <v>71</v>
      </c>
      <c r="AY2276" s="153" t="s">
        <v>133</v>
      </c>
    </row>
    <row r="2277" spans="2:51" s="12" customFormat="1" ht="11.25" x14ac:dyDescent="0.2">
      <c r="B2277" s="145"/>
      <c r="D2277" s="146" t="s">
        <v>144</v>
      </c>
      <c r="E2277" s="147" t="s">
        <v>18</v>
      </c>
      <c r="F2277" s="148" t="s">
        <v>535</v>
      </c>
      <c r="H2277" s="147" t="s">
        <v>18</v>
      </c>
      <c r="I2277" s="149"/>
      <c r="L2277" s="145"/>
      <c r="M2277" s="150"/>
      <c r="T2277" s="151"/>
      <c r="AT2277" s="147" t="s">
        <v>144</v>
      </c>
      <c r="AU2277" s="147" t="s">
        <v>81</v>
      </c>
      <c r="AV2277" s="12" t="s">
        <v>79</v>
      </c>
      <c r="AW2277" s="12" t="s">
        <v>32</v>
      </c>
      <c r="AX2277" s="12" t="s">
        <v>71</v>
      </c>
      <c r="AY2277" s="147" t="s">
        <v>133</v>
      </c>
    </row>
    <row r="2278" spans="2:51" s="13" customFormat="1" ht="11.25" x14ac:dyDescent="0.2">
      <c r="B2278" s="152"/>
      <c r="D2278" s="146" t="s">
        <v>144</v>
      </c>
      <c r="E2278" s="153" t="s">
        <v>18</v>
      </c>
      <c r="F2278" s="154" t="s">
        <v>1524</v>
      </c>
      <c r="H2278" s="155">
        <v>4.4400000000000004</v>
      </c>
      <c r="I2278" s="156"/>
      <c r="L2278" s="152"/>
      <c r="M2278" s="157"/>
      <c r="T2278" s="158"/>
      <c r="AT2278" s="153" t="s">
        <v>144</v>
      </c>
      <c r="AU2278" s="153" t="s">
        <v>81</v>
      </c>
      <c r="AV2278" s="13" t="s">
        <v>81</v>
      </c>
      <c r="AW2278" s="13" t="s">
        <v>32</v>
      </c>
      <c r="AX2278" s="13" t="s">
        <v>71</v>
      </c>
      <c r="AY2278" s="153" t="s">
        <v>133</v>
      </c>
    </row>
    <row r="2279" spans="2:51" s="12" customFormat="1" ht="11.25" x14ac:dyDescent="0.2">
      <c r="B2279" s="145"/>
      <c r="D2279" s="146" t="s">
        <v>144</v>
      </c>
      <c r="E2279" s="147" t="s">
        <v>18</v>
      </c>
      <c r="F2279" s="148" t="s">
        <v>1281</v>
      </c>
      <c r="H2279" s="147" t="s">
        <v>18</v>
      </c>
      <c r="I2279" s="149"/>
      <c r="L2279" s="145"/>
      <c r="M2279" s="150"/>
      <c r="T2279" s="151"/>
      <c r="AT2279" s="147" t="s">
        <v>144</v>
      </c>
      <c r="AU2279" s="147" t="s">
        <v>81</v>
      </c>
      <c r="AV2279" s="12" t="s">
        <v>79</v>
      </c>
      <c r="AW2279" s="12" t="s">
        <v>32</v>
      </c>
      <c r="AX2279" s="12" t="s">
        <v>71</v>
      </c>
      <c r="AY2279" s="147" t="s">
        <v>133</v>
      </c>
    </row>
    <row r="2280" spans="2:51" s="13" customFormat="1" ht="11.25" x14ac:dyDescent="0.2">
      <c r="B2280" s="152"/>
      <c r="D2280" s="146" t="s">
        <v>144</v>
      </c>
      <c r="E2280" s="153" t="s">
        <v>18</v>
      </c>
      <c r="F2280" s="154" t="s">
        <v>1525</v>
      </c>
      <c r="H2280" s="155">
        <v>3.08</v>
      </c>
      <c r="I2280" s="156"/>
      <c r="L2280" s="152"/>
      <c r="M2280" s="157"/>
      <c r="T2280" s="158"/>
      <c r="AT2280" s="153" t="s">
        <v>144</v>
      </c>
      <c r="AU2280" s="153" t="s">
        <v>81</v>
      </c>
      <c r="AV2280" s="13" t="s">
        <v>81</v>
      </c>
      <c r="AW2280" s="13" t="s">
        <v>32</v>
      </c>
      <c r="AX2280" s="13" t="s">
        <v>71</v>
      </c>
      <c r="AY2280" s="153" t="s">
        <v>133</v>
      </c>
    </row>
    <row r="2281" spans="2:51" s="12" customFormat="1" ht="11.25" x14ac:dyDescent="0.2">
      <c r="B2281" s="145"/>
      <c r="D2281" s="146" t="s">
        <v>144</v>
      </c>
      <c r="E2281" s="147" t="s">
        <v>18</v>
      </c>
      <c r="F2281" s="148" t="s">
        <v>439</v>
      </c>
      <c r="H2281" s="147" t="s">
        <v>18</v>
      </c>
      <c r="I2281" s="149"/>
      <c r="L2281" s="145"/>
      <c r="M2281" s="150"/>
      <c r="T2281" s="151"/>
      <c r="AT2281" s="147" t="s">
        <v>144</v>
      </c>
      <c r="AU2281" s="147" t="s">
        <v>81</v>
      </c>
      <c r="AV2281" s="12" t="s">
        <v>79</v>
      </c>
      <c r="AW2281" s="12" t="s">
        <v>32</v>
      </c>
      <c r="AX2281" s="12" t="s">
        <v>71</v>
      </c>
      <c r="AY2281" s="147" t="s">
        <v>133</v>
      </c>
    </row>
    <row r="2282" spans="2:51" s="13" customFormat="1" ht="11.25" x14ac:dyDescent="0.2">
      <c r="B2282" s="152"/>
      <c r="D2282" s="146" t="s">
        <v>144</v>
      </c>
      <c r="E2282" s="153" t="s">
        <v>18</v>
      </c>
      <c r="F2282" s="154" t="s">
        <v>1526</v>
      </c>
      <c r="H2282" s="155">
        <v>16.8</v>
      </c>
      <c r="I2282" s="156"/>
      <c r="L2282" s="152"/>
      <c r="M2282" s="157"/>
      <c r="T2282" s="158"/>
      <c r="AT2282" s="153" t="s">
        <v>144</v>
      </c>
      <c r="AU2282" s="153" t="s">
        <v>81</v>
      </c>
      <c r="AV2282" s="13" t="s">
        <v>81</v>
      </c>
      <c r="AW2282" s="13" t="s">
        <v>32</v>
      </c>
      <c r="AX2282" s="13" t="s">
        <v>71</v>
      </c>
      <c r="AY2282" s="153" t="s">
        <v>133</v>
      </c>
    </row>
    <row r="2283" spans="2:51" s="12" customFormat="1" ht="11.25" x14ac:dyDescent="0.2">
      <c r="B2283" s="145"/>
      <c r="D2283" s="146" t="s">
        <v>144</v>
      </c>
      <c r="E2283" s="147" t="s">
        <v>18</v>
      </c>
      <c r="F2283" s="148" t="s">
        <v>428</v>
      </c>
      <c r="H2283" s="147" t="s">
        <v>18</v>
      </c>
      <c r="I2283" s="149"/>
      <c r="L2283" s="145"/>
      <c r="M2283" s="150"/>
      <c r="T2283" s="151"/>
      <c r="AT2283" s="147" t="s">
        <v>144</v>
      </c>
      <c r="AU2283" s="147" t="s">
        <v>81</v>
      </c>
      <c r="AV2283" s="12" t="s">
        <v>79</v>
      </c>
      <c r="AW2283" s="12" t="s">
        <v>32</v>
      </c>
      <c r="AX2283" s="12" t="s">
        <v>71</v>
      </c>
      <c r="AY2283" s="147" t="s">
        <v>133</v>
      </c>
    </row>
    <row r="2284" spans="2:51" s="13" customFormat="1" ht="11.25" x14ac:dyDescent="0.2">
      <c r="B2284" s="152"/>
      <c r="D2284" s="146" t="s">
        <v>144</v>
      </c>
      <c r="E2284" s="153" t="s">
        <v>18</v>
      </c>
      <c r="F2284" s="154" t="s">
        <v>1527</v>
      </c>
      <c r="H2284" s="155">
        <v>16.440000000000001</v>
      </c>
      <c r="I2284" s="156"/>
      <c r="L2284" s="152"/>
      <c r="M2284" s="157"/>
      <c r="T2284" s="158"/>
      <c r="AT2284" s="153" t="s">
        <v>144</v>
      </c>
      <c r="AU2284" s="153" t="s">
        <v>81</v>
      </c>
      <c r="AV2284" s="13" t="s">
        <v>81</v>
      </c>
      <c r="AW2284" s="13" t="s">
        <v>32</v>
      </c>
      <c r="AX2284" s="13" t="s">
        <v>71</v>
      </c>
      <c r="AY2284" s="153" t="s">
        <v>133</v>
      </c>
    </row>
    <row r="2285" spans="2:51" s="12" customFormat="1" ht="11.25" x14ac:dyDescent="0.2">
      <c r="B2285" s="145"/>
      <c r="D2285" s="146" t="s">
        <v>144</v>
      </c>
      <c r="E2285" s="147" t="s">
        <v>18</v>
      </c>
      <c r="F2285" s="148" t="s">
        <v>255</v>
      </c>
      <c r="H2285" s="147" t="s">
        <v>18</v>
      </c>
      <c r="I2285" s="149"/>
      <c r="L2285" s="145"/>
      <c r="M2285" s="150"/>
      <c r="T2285" s="151"/>
      <c r="AT2285" s="147" t="s">
        <v>144</v>
      </c>
      <c r="AU2285" s="147" t="s">
        <v>81</v>
      </c>
      <c r="AV2285" s="12" t="s">
        <v>79</v>
      </c>
      <c r="AW2285" s="12" t="s">
        <v>32</v>
      </c>
      <c r="AX2285" s="12" t="s">
        <v>71</v>
      </c>
      <c r="AY2285" s="147" t="s">
        <v>133</v>
      </c>
    </row>
    <row r="2286" spans="2:51" s="13" customFormat="1" ht="11.25" x14ac:dyDescent="0.2">
      <c r="B2286" s="152"/>
      <c r="D2286" s="146" t="s">
        <v>144</v>
      </c>
      <c r="E2286" s="153" t="s">
        <v>18</v>
      </c>
      <c r="F2286" s="154" t="s">
        <v>1528</v>
      </c>
      <c r="H2286" s="155">
        <v>35.700000000000003</v>
      </c>
      <c r="I2286" s="156"/>
      <c r="L2286" s="152"/>
      <c r="M2286" s="157"/>
      <c r="T2286" s="158"/>
      <c r="AT2286" s="153" t="s">
        <v>144</v>
      </c>
      <c r="AU2286" s="153" t="s">
        <v>81</v>
      </c>
      <c r="AV2286" s="13" t="s">
        <v>81</v>
      </c>
      <c r="AW2286" s="13" t="s">
        <v>32</v>
      </c>
      <c r="AX2286" s="13" t="s">
        <v>71</v>
      </c>
      <c r="AY2286" s="153" t="s">
        <v>133</v>
      </c>
    </row>
    <row r="2287" spans="2:51" s="12" customFormat="1" ht="11.25" x14ac:dyDescent="0.2">
      <c r="B2287" s="145"/>
      <c r="D2287" s="146" t="s">
        <v>144</v>
      </c>
      <c r="E2287" s="147" t="s">
        <v>18</v>
      </c>
      <c r="F2287" s="148" t="s">
        <v>560</v>
      </c>
      <c r="H2287" s="147" t="s">
        <v>18</v>
      </c>
      <c r="I2287" s="149"/>
      <c r="L2287" s="145"/>
      <c r="M2287" s="150"/>
      <c r="T2287" s="151"/>
      <c r="AT2287" s="147" t="s">
        <v>144</v>
      </c>
      <c r="AU2287" s="147" t="s">
        <v>81</v>
      </c>
      <c r="AV2287" s="12" t="s">
        <v>79</v>
      </c>
      <c r="AW2287" s="12" t="s">
        <v>32</v>
      </c>
      <c r="AX2287" s="12" t="s">
        <v>71</v>
      </c>
      <c r="AY2287" s="147" t="s">
        <v>133</v>
      </c>
    </row>
    <row r="2288" spans="2:51" s="13" customFormat="1" ht="11.25" x14ac:dyDescent="0.2">
      <c r="B2288" s="152"/>
      <c r="D2288" s="146" t="s">
        <v>144</v>
      </c>
      <c r="E2288" s="153" t="s">
        <v>18</v>
      </c>
      <c r="F2288" s="154" t="s">
        <v>1529</v>
      </c>
      <c r="H2288" s="155">
        <v>6.14</v>
      </c>
      <c r="I2288" s="156"/>
      <c r="L2288" s="152"/>
      <c r="M2288" s="157"/>
      <c r="T2288" s="158"/>
      <c r="AT2288" s="153" t="s">
        <v>144</v>
      </c>
      <c r="AU2288" s="153" t="s">
        <v>81</v>
      </c>
      <c r="AV2288" s="13" t="s">
        <v>81</v>
      </c>
      <c r="AW2288" s="13" t="s">
        <v>32</v>
      </c>
      <c r="AX2288" s="13" t="s">
        <v>71</v>
      </c>
      <c r="AY2288" s="153" t="s">
        <v>133</v>
      </c>
    </row>
    <row r="2289" spans="2:51" s="12" customFormat="1" ht="11.25" x14ac:dyDescent="0.2">
      <c r="B2289" s="145"/>
      <c r="D2289" s="146" t="s">
        <v>144</v>
      </c>
      <c r="E2289" s="147" t="s">
        <v>18</v>
      </c>
      <c r="F2289" s="148" t="s">
        <v>251</v>
      </c>
      <c r="H2289" s="147" t="s">
        <v>18</v>
      </c>
      <c r="I2289" s="149"/>
      <c r="L2289" s="145"/>
      <c r="M2289" s="150"/>
      <c r="T2289" s="151"/>
      <c r="AT2289" s="147" t="s">
        <v>144</v>
      </c>
      <c r="AU2289" s="147" t="s">
        <v>81</v>
      </c>
      <c r="AV2289" s="12" t="s">
        <v>79</v>
      </c>
      <c r="AW2289" s="12" t="s">
        <v>32</v>
      </c>
      <c r="AX2289" s="12" t="s">
        <v>71</v>
      </c>
      <c r="AY2289" s="147" t="s">
        <v>133</v>
      </c>
    </row>
    <row r="2290" spans="2:51" s="13" customFormat="1" ht="11.25" x14ac:dyDescent="0.2">
      <c r="B2290" s="152"/>
      <c r="D2290" s="146" t="s">
        <v>144</v>
      </c>
      <c r="E2290" s="153" t="s">
        <v>18</v>
      </c>
      <c r="F2290" s="154" t="s">
        <v>1530</v>
      </c>
      <c r="H2290" s="155">
        <v>12.62</v>
      </c>
      <c r="I2290" s="156"/>
      <c r="L2290" s="152"/>
      <c r="M2290" s="157"/>
      <c r="T2290" s="158"/>
      <c r="AT2290" s="153" t="s">
        <v>144</v>
      </c>
      <c r="AU2290" s="153" t="s">
        <v>81</v>
      </c>
      <c r="AV2290" s="13" t="s">
        <v>81</v>
      </c>
      <c r="AW2290" s="13" t="s">
        <v>32</v>
      </c>
      <c r="AX2290" s="13" t="s">
        <v>71</v>
      </c>
      <c r="AY2290" s="153" t="s">
        <v>133</v>
      </c>
    </row>
    <row r="2291" spans="2:51" s="12" customFormat="1" ht="11.25" x14ac:dyDescent="0.2">
      <c r="B2291" s="145"/>
      <c r="D2291" s="146" t="s">
        <v>144</v>
      </c>
      <c r="E2291" s="147" t="s">
        <v>18</v>
      </c>
      <c r="F2291" s="148" t="s">
        <v>479</v>
      </c>
      <c r="H2291" s="147" t="s">
        <v>18</v>
      </c>
      <c r="I2291" s="149"/>
      <c r="L2291" s="145"/>
      <c r="M2291" s="150"/>
      <c r="T2291" s="151"/>
      <c r="AT2291" s="147" t="s">
        <v>144</v>
      </c>
      <c r="AU2291" s="147" t="s">
        <v>81</v>
      </c>
      <c r="AV2291" s="12" t="s">
        <v>79</v>
      </c>
      <c r="AW2291" s="12" t="s">
        <v>32</v>
      </c>
      <c r="AX2291" s="12" t="s">
        <v>71</v>
      </c>
      <c r="AY2291" s="147" t="s">
        <v>133</v>
      </c>
    </row>
    <row r="2292" spans="2:51" s="13" customFormat="1" ht="11.25" x14ac:dyDescent="0.2">
      <c r="B2292" s="152"/>
      <c r="D2292" s="146" t="s">
        <v>144</v>
      </c>
      <c r="E2292" s="153" t="s">
        <v>18</v>
      </c>
      <c r="F2292" s="154" t="s">
        <v>1531</v>
      </c>
      <c r="H2292" s="155">
        <v>518.20000000000005</v>
      </c>
      <c r="I2292" s="156"/>
      <c r="L2292" s="152"/>
      <c r="M2292" s="157"/>
      <c r="T2292" s="158"/>
      <c r="AT2292" s="153" t="s">
        <v>144</v>
      </c>
      <c r="AU2292" s="153" t="s">
        <v>81</v>
      </c>
      <c r="AV2292" s="13" t="s">
        <v>81</v>
      </c>
      <c r="AW2292" s="13" t="s">
        <v>32</v>
      </c>
      <c r="AX2292" s="13" t="s">
        <v>71</v>
      </c>
      <c r="AY2292" s="153" t="s">
        <v>133</v>
      </c>
    </row>
    <row r="2293" spans="2:51" s="12" customFormat="1" ht="11.25" x14ac:dyDescent="0.2">
      <c r="B2293" s="145"/>
      <c r="D2293" s="146" t="s">
        <v>144</v>
      </c>
      <c r="E2293" s="147" t="s">
        <v>18</v>
      </c>
      <c r="F2293" s="148" t="s">
        <v>478</v>
      </c>
      <c r="H2293" s="147" t="s">
        <v>18</v>
      </c>
      <c r="I2293" s="149"/>
      <c r="L2293" s="145"/>
      <c r="M2293" s="150"/>
      <c r="T2293" s="151"/>
      <c r="AT2293" s="147" t="s">
        <v>144</v>
      </c>
      <c r="AU2293" s="147" t="s">
        <v>81</v>
      </c>
      <c r="AV2293" s="12" t="s">
        <v>79</v>
      </c>
      <c r="AW2293" s="12" t="s">
        <v>32</v>
      </c>
      <c r="AX2293" s="12" t="s">
        <v>71</v>
      </c>
      <c r="AY2293" s="147" t="s">
        <v>133</v>
      </c>
    </row>
    <row r="2294" spans="2:51" s="13" customFormat="1" ht="11.25" x14ac:dyDescent="0.2">
      <c r="B2294" s="152"/>
      <c r="D2294" s="146" t="s">
        <v>144</v>
      </c>
      <c r="E2294" s="153" t="s">
        <v>18</v>
      </c>
      <c r="F2294" s="154" t="s">
        <v>1532</v>
      </c>
      <c r="H2294" s="155">
        <v>13.2</v>
      </c>
      <c r="I2294" s="156"/>
      <c r="L2294" s="152"/>
      <c r="M2294" s="157"/>
      <c r="T2294" s="158"/>
      <c r="AT2294" s="153" t="s">
        <v>144</v>
      </c>
      <c r="AU2294" s="153" t="s">
        <v>81</v>
      </c>
      <c r="AV2294" s="13" t="s">
        <v>81</v>
      </c>
      <c r="AW2294" s="13" t="s">
        <v>32</v>
      </c>
      <c r="AX2294" s="13" t="s">
        <v>71</v>
      </c>
      <c r="AY2294" s="153" t="s">
        <v>133</v>
      </c>
    </row>
    <row r="2295" spans="2:51" s="12" customFormat="1" ht="11.25" x14ac:dyDescent="0.2">
      <c r="B2295" s="145"/>
      <c r="D2295" s="146" t="s">
        <v>144</v>
      </c>
      <c r="E2295" s="147" t="s">
        <v>18</v>
      </c>
      <c r="F2295" s="148" t="s">
        <v>538</v>
      </c>
      <c r="H2295" s="147" t="s">
        <v>18</v>
      </c>
      <c r="I2295" s="149"/>
      <c r="L2295" s="145"/>
      <c r="M2295" s="150"/>
      <c r="T2295" s="151"/>
      <c r="AT2295" s="147" t="s">
        <v>144</v>
      </c>
      <c r="AU2295" s="147" t="s">
        <v>81</v>
      </c>
      <c r="AV2295" s="12" t="s">
        <v>79</v>
      </c>
      <c r="AW2295" s="12" t="s">
        <v>32</v>
      </c>
      <c r="AX2295" s="12" t="s">
        <v>71</v>
      </c>
      <c r="AY2295" s="147" t="s">
        <v>133</v>
      </c>
    </row>
    <row r="2296" spans="2:51" s="13" customFormat="1" ht="11.25" x14ac:dyDescent="0.2">
      <c r="B2296" s="152"/>
      <c r="D2296" s="146" t="s">
        <v>144</v>
      </c>
      <c r="E2296" s="153" t="s">
        <v>18</v>
      </c>
      <c r="F2296" s="154" t="s">
        <v>1533</v>
      </c>
      <c r="H2296" s="155">
        <v>4.92</v>
      </c>
      <c r="I2296" s="156"/>
      <c r="L2296" s="152"/>
      <c r="M2296" s="157"/>
      <c r="T2296" s="158"/>
      <c r="AT2296" s="153" t="s">
        <v>144</v>
      </c>
      <c r="AU2296" s="153" t="s">
        <v>81</v>
      </c>
      <c r="AV2296" s="13" t="s">
        <v>81</v>
      </c>
      <c r="AW2296" s="13" t="s">
        <v>32</v>
      </c>
      <c r="AX2296" s="13" t="s">
        <v>71</v>
      </c>
      <c r="AY2296" s="153" t="s">
        <v>133</v>
      </c>
    </row>
    <row r="2297" spans="2:51" s="12" customFormat="1" ht="11.25" x14ac:dyDescent="0.2">
      <c r="B2297" s="145"/>
      <c r="D2297" s="146" t="s">
        <v>144</v>
      </c>
      <c r="E2297" s="147" t="s">
        <v>18</v>
      </c>
      <c r="F2297" s="148" t="s">
        <v>477</v>
      </c>
      <c r="H2297" s="147" t="s">
        <v>18</v>
      </c>
      <c r="I2297" s="149"/>
      <c r="L2297" s="145"/>
      <c r="M2297" s="150"/>
      <c r="T2297" s="151"/>
      <c r="AT2297" s="147" t="s">
        <v>144</v>
      </c>
      <c r="AU2297" s="147" t="s">
        <v>81</v>
      </c>
      <c r="AV2297" s="12" t="s">
        <v>79</v>
      </c>
      <c r="AW2297" s="12" t="s">
        <v>32</v>
      </c>
      <c r="AX2297" s="12" t="s">
        <v>71</v>
      </c>
      <c r="AY2297" s="147" t="s">
        <v>133</v>
      </c>
    </row>
    <row r="2298" spans="2:51" s="13" customFormat="1" ht="11.25" x14ac:dyDescent="0.2">
      <c r="B2298" s="152"/>
      <c r="D2298" s="146" t="s">
        <v>144</v>
      </c>
      <c r="E2298" s="153" t="s">
        <v>18</v>
      </c>
      <c r="F2298" s="154" t="s">
        <v>1534</v>
      </c>
      <c r="H2298" s="155">
        <v>6</v>
      </c>
      <c r="I2298" s="156"/>
      <c r="L2298" s="152"/>
      <c r="M2298" s="157"/>
      <c r="T2298" s="158"/>
      <c r="AT2298" s="153" t="s">
        <v>144</v>
      </c>
      <c r="AU2298" s="153" t="s">
        <v>81</v>
      </c>
      <c r="AV2298" s="13" t="s">
        <v>81</v>
      </c>
      <c r="AW2298" s="13" t="s">
        <v>32</v>
      </c>
      <c r="AX2298" s="13" t="s">
        <v>71</v>
      </c>
      <c r="AY2298" s="153" t="s">
        <v>133</v>
      </c>
    </row>
    <row r="2299" spans="2:51" s="12" customFormat="1" ht="11.25" x14ac:dyDescent="0.2">
      <c r="B2299" s="145"/>
      <c r="D2299" s="146" t="s">
        <v>144</v>
      </c>
      <c r="E2299" s="147" t="s">
        <v>18</v>
      </c>
      <c r="F2299" s="148" t="s">
        <v>252</v>
      </c>
      <c r="H2299" s="147" t="s">
        <v>18</v>
      </c>
      <c r="I2299" s="149"/>
      <c r="L2299" s="145"/>
      <c r="M2299" s="150"/>
      <c r="T2299" s="151"/>
      <c r="AT2299" s="147" t="s">
        <v>144</v>
      </c>
      <c r="AU2299" s="147" t="s">
        <v>81</v>
      </c>
      <c r="AV2299" s="12" t="s">
        <v>79</v>
      </c>
      <c r="AW2299" s="12" t="s">
        <v>32</v>
      </c>
      <c r="AX2299" s="12" t="s">
        <v>71</v>
      </c>
      <c r="AY2299" s="147" t="s">
        <v>133</v>
      </c>
    </row>
    <row r="2300" spans="2:51" s="13" customFormat="1" ht="11.25" x14ac:dyDescent="0.2">
      <c r="B2300" s="152"/>
      <c r="D2300" s="146" t="s">
        <v>144</v>
      </c>
      <c r="E2300" s="153" t="s">
        <v>18</v>
      </c>
      <c r="F2300" s="154" t="s">
        <v>1535</v>
      </c>
      <c r="H2300" s="155">
        <v>26.6</v>
      </c>
      <c r="I2300" s="156"/>
      <c r="L2300" s="152"/>
      <c r="M2300" s="157"/>
      <c r="T2300" s="158"/>
      <c r="AT2300" s="153" t="s">
        <v>144</v>
      </c>
      <c r="AU2300" s="153" t="s">
        <v>81</v>
      </c>
      <c r="AV2300" s="13" t="s">
        <v>81</v>
      </c>
      <c r="AW2300" s="13" t="s">
        <v>32</v>
      </c>
      <c r="AX2300" s="13" t="s">
        <v>71</v>
      </c>
      <c r="AY2300" s="153" t="s">
        <v>133</v>
      </c>
    </row>
    <row r="2301" spans="2:51" s="12" customFormat="1" ht="11.25" x14ac:dyDescent="0.2">
      <c r="B2301" s="145"/>
      <c r="D2301" s="146" t="s">
        <v>144</v>
      </c>
      <c r="E2301" s="147" t="s">
        <v>18</v>
      </c>
      <c r="F2301" s="148" t="s">
        <v>1282</v>
      </c>
      <c r="H2301" s="147" t="s">
        <v>18</v>
      </c>
      <c r="I2301" s="149"/>
      <c r="L2301" s="145"/>
      <c r="M2301" s="150"/>
      <c r="T2301" s="151"/>
      <c r="AT2301" s="147" t="s">
        <v>144</v>
      </c>
      <c r="AU2301" s="147" t="s">
        <v>81</v>
      </c>
      <c r="AV2301" s="12" t="s">
        <v>79</v>
      </c>
      <c r="AW2301" s="12" t="s">
        <v>32</v>
      </c>
      <c r="AX2301" s="12" t="s">
        <v>71</v>
      </c>
      <c r="AY2301" s="147" t="s">
        <v>133</v>
      </c>
    </row>
    <row r="2302" spans="2:51" s="13" customFormat="1" ht="11.25" x14ac:dyDescent="0.2">
      <c r="B2302" s="152"/>
      <c r="D2302" s="146" t="s">
        <v>144</v>
      </c>
      <c r="E2302" s="153" t="s">
        <v>18</v>
      </c>
      <c r="F2302" s="154" t="s">
        <v>1533</v>
      </c>
      <c r="H2302" s="155">
        <v>4.92</v>
      </c>
      <c r="I2302" s="156"/>
      <c r="L2302" s="152"/>
      <c r="M2302" s="157"/>
      <c r="T2302" s="158"/>
      <c r="AT2302" s="153" t="s">
        <v>144</v>
      </c>
      <c r="AU2302" s="153" t="s">
        <v>81</v>
      </c>
      <c r="AV2302" s="13" t="s">
        <v>81</v>
      </c>
      <c r="AW2302" s="13" t="s">
        <v>32</v>
      </c>
      <c r="AX2302" s="13" t="s">
        <v>71</v>
      </c>
      <c r="AY2302" s="153" t="s">
        <v>133</v>
      </c>
    </row>
    <row r="2303" spans="2:51" s="12" customFormat="1" ht="11.25" x14ac:dyDescent="0.2">
      <c r="B2303" s="145"/>
      <c r="D2303" s="146" t="s">
        <v>144</v>
      </c>
      <c r="E2303" s="147" t="s">
        <v>18</v>
      </c>
      <c r="F2303" s="148" t="s">
        <v>476</v>
      </c>
      <c r="H2303" s="147" t="s">
        <v>18</v>
      </c>
      <c r="I2303" s="149"/>
      <c r="L2303" s="145"/>
      <c r="M2303" s="150"/>
      <c r="T2303" s="151"/>
      <c r="AT2303" s="147" t="s">
        <v>144</v>
      </c>
      <c r="AU2303" s="147" t="s">
        <v>81</v>
      </c>
      <c r="AV2303" s="12" t="s">
        <v>79</v>
      </c>
      <c r="AW2303" s="12" t="s">
        <v>32</v>
      </c>
      <c r="AX2303" s="12" t="s">
        <v>71</v>
      </c>
      <c r="AY2303" s="147" t="s">
        <v>133</v>
      </c>
    </row>
    <row r="2304" spans="2:51" s="13" customFormat="1" ht="11.25" x14ac:dyDescent="0.2">
      <c r="B2304" s="152"/>
      <c r="D2304" s="146" t="s">
        <v>144</v>
      </c>
      <c r="E2304" s="153" t="s">
        <v>18</v>
      </c>
      <c r="F2304" s="154" t="s">
        <v>1536</v>
      </c>
      <c r="H2304" s="155">
        <v>6.04</v>
      </c>
      <c r="I2304" s="156"/>
      <c r="L2304" s="152"/>
      <c r="M2304" s="157"/>
      <c r="T2304" s="158"/>
      <c r="AT2304" s="153" t="s">
        <v>144</v>
      </c>
      <c r="AU2304" s="153" t="s">
        <v>81</v>
      </c>
      <c r="AV2304" s="13" t="s">
        <v>81</v>
      </c>
      <c r="AW2304" s="13" t="s">
        <v>32</v>
      </c>
      <c r="AX2304" s="13" t="s">
        <v>71</v>
      </c>
      <c r="AY2304" s="153" t="s">
        <v>133</v>
      </c>
    </row>
    <row r="2305" spans="2:51" s="12" customFormat="1" ht="11.25" x14ac:dyDescent="0.2">
      <c r="B2305" s="145"/>
      <c r="D2305" s="146" t="s">
        <v>144</v>
      </c>
      <c r="E2305" s="147" t="s">
        <v>18</v>
      </c>
      <c r="F2305" s="148" t="s">
        <v>474</v>
      </c>
      <c r="H2305" s="147" t="s">
        <v>18</v>
      </c>
      <c r="I2305" s="149"/>
      <c r="L2305" s="145"/>
      <c r="M2305" s="150"/>
      <c r="T2305" s="151"/>
      <c r="AT2305" s="147" t="s">
        <v>144</v>
      </c>
      <c r="AU2305" s="147" t="s">
        <v>81</v>
      </c>
      <c r="AV2305" s="12" t="s">
        <v>79</v>
      </c>
      <c r="AW2305" s="12" t="s">
        <v>32</v>
      </c>
      <c r="AX2305" s="12" t="s">
        <v>71</v>
      </c>
      <c r="AY2305" s="147" t="s">
        <v>133</v>
      </c>
    </row>
    <row r="2306" spans="2:51" s="13" customFormat="1" ht="11.25" x14ac:dyDescent="0.2">
      <c r="B2306" s="152"/>
      <c r="D2306" s="146" t="s">
        <v>144</v>
      </c>
      <c r="E2306" s="153" t="s">
        <v>18</v>
      </c>
      <c r="F2306" s="154" t="s">
        <v>1537</v>
      </c>
      <c r="H2306" s="155">
        <v>13.22</v>
      </c>
      <c r="I2306" s="156"/>
      <c r="L2306" s="152"/>
      <c r="M2306" s="157"/>
      <c r="T2306" s="158"/>
      <c r="AT2306" s="153" t="s">
        <v>144</v>
      </c>
      <c r="AU2306" s="153" t="s">
        <v>81</v>
      </c>
      <c r="AV2306" s="13" t="s">
        <v>81</v>
      </c>
      <c r="AW2306" s="13" t="s">
        <v>32</v>
      </c>
      <c r="AX2306" s="13" t="s">
        <v>71</v>
      </c>
      <c r="AY2306" s="153" t="s">
        <v>133</v>
      </c>
    </row>
    <row r="2307" spans="2:51" s="12" customFormat="1" ht="11.25" x14ac:dyDescent="0.2">
      <c r="B2307" s="145"/>
      <c r="D2307" s="146" t="s">
        <v>144</v>
      </c>
      <c r="E2307" s="147" t="s">
        <v>18</v>
      </c>
      <c r="F2307" s="148" t="s">
        <v>249</v>
      </c>
      <c r="H2307" s="147" t="s">
        <v>18</v>
      </c>
      <c r="I2307" s="149"/>
      <c r="L2307" s="145"/>
      <c r="M2307" s="150"/>
      <c r="T2307" s="151"/>
      <c r="AT2307" s="147" t="s">
        <v>144</v>
      </c>
      <c r="AU2307" s="147" t="s">
        <v>81</v>
      </c>
      <c r="AV2307" s="12" t="s">
        <v>79</v>
      </c>
      <c r="AW2307" s="12" t="s">
        <v>32</v>
      </c>
      <c r="AX2307" s="12" t="s">
        <v>71</v>
      </c>
      <c r="AY2307" s="147" t="s">
        <v>133</v>
      </c>
    </row>
    <row r="2308" spans="2:51" s="13" customFormat="1" ht="11.25" x14ac:dyDescent="0.2">
      <c r="B2308" s="152"/>
      <c r="D2308" s="146" t="s">
        <v>144</v>
      </c>
      <c r="E2308" s="153" t="s">
        <v>18</v>
      </c>
      <c r="F2308" s="154" t="s">
        <v>1519</v>
      </c>
      <c r="H2308" s="155">
        <v>12.66</v>
      </c>
      <c r="I2308" s="156"/>
      <c r="L2308" s="152"/>
      <c r="M2308" s="157"/>
      <c r="T2308" s="158"/>
      <c r="AT2308" s="153" t="s">
        <v>144</v>
      </c>
      <c r="AU2308" s="153" t="s">
        <v>81</v>
      </c>
      <c r="AV2308" s="13" t="s">
        <v>81</v>
      </c>
      <c r="AW2308" s="13" t="s">
        <v>32</v>
      </c>
      <c r="AX2308" s="13" t="s">
        <v>71</v>
      </c>
      <c r="AY2308" s="153" t="s">
        <v>133</v>
      </c>
    </row>
    <row r="2309" spans="2:51" s="12" customFormat="1" ht="11.25" x14ac:dyDescent="0.2">
      <c r="B2309" s="145"/>
      <c r="D2309" s="146" t="s">
        <v>144</v>
      </c>
      <c r="E2309" s="147" t="s">
        <v>18</v>
      </c>
      <c r="F2309" s="148" t="s">
        <v>1283</v>
      </c>
      <c r="H2309" s="147" t="s">
        <v>18</v>
      </c>
      <c r="I2309" s="149"/>
      <c r="L2309" s="145"/>
      <c r="M2309" s="150"/>
      <c r="T2309" s="151"/>
      <c r="AT2309" s="147" t="s">
        <v>144</v>
      </c>
      <c r="AU2309" s="147" t="s">
        <v>81</v>
      </c>
      <c r="AV2309" s="12" t="s">
        <v>79</v>
      </c>
      <c r="AW2309" s="12" t="s">
        <v>32</v>
      </c>
      <c r="AX2309" s="12" t="s">
        <v>71</v>
      </c>
      <c r="AY2309" s="147" t="s">
        <v>133</v>
      </c>
    </row>
    <row r="2310" spans="2:51" s="13" customFormat="1" ht="11.25" x14ac:dyDescent="0.2">
      <c r="B2310" s="152"/>
      <c r="D2310" s="146" t="s">
        <v>144</v>
      </c>
      <c r="E2310" s="153" t="s">
        <v>18</v>
      </c>
      <c r="F2310" s="154" t="s">
        <v>1538</v>
      </c>
      <c r="H2310" s="155">
        <v>6.14</v>
      </c>
      <c r="I2310" s="156"/>
      <c r="L2310" s="152"/>
      <c r="M2310" s="157"/>
      <c r="T2310" s="158"/>
      <c r="AT2310" s="153" t="s">
        <v>144</v>
      </c>
      <c r="AU2310" s="153" t="s">
        <v>81</v>
      </c>
      <c r="AV2310" s="13" t="s">
        <v>81</v>
      </c>
      <c r="AW2310" s="13" t="s">
        <v>32</v>
      </c>
      <c r="AX2310" s="13" t="s">
        <v>71</v>
      </c>
      <c r="AY2310" s="153" t="s">
        <v>133</v>
      </c>
    </row>
    <row r="2311" spans="2:51" s="12" customFormat="1" ht="11.25" x14ac:dyDescent="0.2">
      <c r="B2311" s="145"/>
      <c r="D2311" s="146" t="s">
        <v>144</v>
      </c>
      <c r="E2311" s="147" t="s">
        <v>18</v>
      </c>
      <c r="F2311" s="148" t="s">
        <v>471</v>
      </c>
      <c r="H2311" s="147" t="s">
        <v>18</v>
      </c>
      <c r="I2311" s="149"/>
      <c r="L2311" s="145"/>
      <c r="M2311" s="150"/>
      <c r="T2311" s="151"/>
      <c r="AT2311" s="147" t="s">
        <v>144</v>
      </c>
      <c r="AU2311" s="147" t="s">
        <v>81</v>
      </c>
      <c r="AV2311" s="12" t="s">
        <v>79</v>
      </c>
      <c r="AW2311" s="12" t="s">
        <v>32</v>
      </c>
      <c r="AX2311" s="12" t="s">
        <v>71</v>
      </c>
      <c r="AY2311" s="147" t="s">
        <v>133</v>
      </c>
    </row>
    <row r="2312" spans="2:51" s="13" customFormat="1" ht="11.25" x14ac:dyDescent="0.2">
      <c r="B2312" s="152"/>
      <c r="D2312" s="146" t="s">
        <v>144</v>
      </c>
      <c r="E2312" s="153" t="s">
        <v>18</v>
      </c>
      <c r="F2312" s="154" t="s">
        <v>1539</v>
      </c>
      <c r="H2312" s="155">
        <v>7.44</v>
      </c>
      <c r="I2312" s="156"/>
      <c r="L2312" s="152"/>
      <c r="M2312" s="157"/>
      <c r="T2312" s="158"/>
      <c r="AT2312" s="153" t="s">
        <v>144</v>
      </c>
      <c r="AU2312" s="153" t="s">
        <v>81</v>
      </c>
      <c r="AV2312" s="13" t="s">
        <v>81</v>
      </c>
      <c r="AW2312" s="13" t="s">
        <v>32</v>
      </c>
      <c r="AX2312" s="13" t="s">
        <v>71</v>
      </c>
      <c r="AY2312" s="153" t="s">
        <v>133</v>
      </c>
    </row>
    <row r="2313" spans="2:51" s="12" customFormat="1" ht="11.25" x14ac:dyDescent="0.2">
      <c r="B2313" s="145"/>
      <c r="D2313" s="146" t="s">
        <v>144</v>
      </c>
      <c r="E2313" s="147" t="s">
        <v>18</v>
      </c>
      <c r="F2313" s="148" t="s">
        <v>426</v>
      </c>
      <c r="H2313" s="147" t="s">
        <v>18</v>
      </c>
      <c r="I2313" s="149"/>
      <c r="L2313" s="145"/>
      <c r="M2313" s="150"/>
      <c r="T2313" s="151"/>
      <c r="AT2313" s="147" t="s">
        <v>144</v>
      </c>
      <c r="AU2313" s="147" t="s">
        <v>81</v>
      </c>
      <c r="AV2313" s="12" t="s">
        <v>79</v>
      </c>
      <c r="AW2313" s="12" t="s">
        <v>32</v>
      </c>
      <c r="AX2313" s="12" t="s">
        <v>71</v>
      </c>
      <c r="AY2313" s="147" t="s">
        <v>133</v>
      </c>
    </row>
    <row r="2314" spans="2:51" s="13" customFormat="1" ht="11.25" x14ac:dyDescent="0.2">
      <c r="B2314" s="152"/>
      <c r="D2314" s="146" t="s">
        <v>144</v>
      </c>
      <c r="E2314" s="153" t="s">
        <v>18</v>
      </c>
      <c r="F2314" s="154" t="s">
        <v>1540</v>
      </c>
      <c r="H2314" s="155">
        <v>16.34</v>
      </c>
      <c r="I2314" s="156"/>
      <c r="L2314" s="152"/>
      <c r="M2314" s="157"/>
      <c r="T2314" s="158"/>
      <c r="AT2314" s="153" t="s">
        <v>144</v>
      </c>
      <c r="AU2314" s="153" t="s">
        <v>81</v>
      </c>
      <c r="AV2314" s="13" t="s">
        <v>81</v>
      </c>
      <c r="AW2314" s="13" t="s">
        <v>32</v>
      </c>
      <c r="AX2314" s="13" t="s">
        <v>71</v>
      </c>
      <c r="AY2314" s="153" t="s">
        <v>133</v>
      </c>
    </row>
    <row r="2315" spans="2:51" s="12" customFormat="1" ht="11.25" x14ac:dyDescent="0.2">
      <c r="B2315" s="145"/>
      <c r="D2315" s="146" t="s">
        <v>144</v>
      </c>
      <c r="E2315" s="147" t="s">
        <v>18</v>
      </c>
      <c r="F2315" s="148" t="s">
        <v>155</v>
      </c>
      <c r="H2315" s="147" t="s">
        <v>18</v>
      </c>
      <c r="I2315" s="149"/>
      <c r="L2315" s="145"/>
      <c r="M2315" s="150"/>
      <c r="T2315" s="151"/>
      <c r="AT2315" s="147" t="s">
        <v>144</v>
      </c>
      <c r="AU2315" s="147" t="s">
        <v>81</v>
      </c>
      <c r="AV2315" s="12" t="s">
        <v>79</v>
      </c>
      <c r="AW2315" s="12" t="s">
        <v>32</v>
      </c>
      <c r="AX2315" s="12" t="s">
        <v>71</v>
      </c>
      <c r="AY2315" s="147" t="s">
        <v>133</v>
      </c>
    </row>
    <row r="2316" spans="2:51" s="13" customFormat="1" ht="11.25" x14ac:dyDescent="0.2">
      <c r="B2316" s="152"/>
      <c r="D2316" s="146" t="s">
        <v>144</v>
      </c>
      <c r="E2316" s="153" t="s">
        <v>18</v>
      </c>
      <c r="F2316" s="154" t="s">
        <v>1541</v>
      </c>
      <c r="H2316" s="155">
        <v>21.48</v>
      </c>
      <c r="I2316" s="156"/>
      <c r="L2316" s="152"/>
      <c r="M2316" s="157"/>
      <c r="T2316" s="158"/>
      <c r="AT2316" s="153" t="s">
        <v>144</v>
      </c>
      <c r="AU2316" s="153" t="s">
        <v>81</v>
      </c>
      <c r="AV2316" s="13" t="s">
        <v>81</v>
      </c>
      <c r="AW2316" s="13" t="s">
        <v>32</v>
      </c>
      <c r="AX2316" s="13" t="s">
        <v>71</v>
      </c>
      <c r="AY2316" s="153" t="s">
        <v>133</v>
      </c>
    </row>
    <row r="2317" spans="2:51" s="12" customFormat="1" ht="11.25" x14ac:dyDescent="0.2">
      <c r="B2317" s="145"/>
      <c r="D2317" s="146" t="s">
        <v>144</v>
      </c>
      <c r="E2317" s="147" t="s">
        <v>18</v>
      </c>
      <c r="F2317" s="148" t="s">
        <v>1039</v>
      </c>
      <c r="H2317" s="147" t="s">
        <v>18</v>
      </c>
      <c r="I2317" s="149"/>
      <c r="L2317" s="145"/>
      <c r="M2317" s="150"/>
      <c r="T2317" s="151"/>
      <c r="AT2317" s="147" t="s">
        <v>144</v>
      </c>
      <c r="AU2317" s="147" t="s">
        <v>81</v>
      </c>
      <c r="AV2317" s="12" t="s">
        <v>79</v>
      </c>
      <c r="AW2317" s="12" t="s">
        <v>32</v>
      </c>
      <c r="AX2317" s="12" t="s">
        <v>71</v>
      </c>
      <c r="AY2317" s="147" t="s">
        <v>133</v>
      </c>
    </row>
    <row r="2318" spans="2:51" s="13" customFormat="1" ht="11.25" x14ac:dyDescent="0.2">
      <c r="B2318" s="152"/>
      <c r="D2318" s="146" t="s">
        <v>144</v>
      </c>
      <c r="E2318" s="153" t="s">
        <v>18</v>
      </c>
      <c r="F2318" s="154" t="s">
        <v>1542</v>
      </c>
      <c r="H2318" s="155">
        <v>15.74</v>
      </c>
      <c r="I2318" s="156"/>
      <c r="L2318" s="152"/>
      <c r="M2318" s="157"/>
      <c r="T2318" s="158"/>
      <c r="AT2318" s="153" t="s">
        <v>144</v>
      </c>
      <c r="AU2318" s="153" t="s">
        <v>81</v>
      </c>
      <c r="AV2318" s="13" t="s">
        <v>81</v>
      </c>
      <c r="AW2318" s="13" t="s">
        <v>32</v>
      </c>
      <c r="AX2318" s="13" t="s">
        <v>71</v>
      </c>
      <c r="AY2318" s="153" t="s">
        <v>133</v>
      </c>
    </row>
    <row r="2319" spans="2:51" s="12" customFormat="1" ht="11.25" x14ac:dyDescent="0.2">
      <c r="B2319" s="145"/>
      <c r="D2319" s="146" t="s">
        <v>144</v>
      </c>
      <c r="E2319" s="147" t="s">
        <v>18</v>
      </c>
      <c r="F2319" s="148" t="s">
        <v>540</v>
      </c>
      <c r="H2319" s="147" t="s">
        <v>18</v>
      </c>
      <c r="I2319" s="149"/>
      <c r="L2319" s="145"/>
      <c r="M2319" s="150"/>
      <c r="T2319" s="151"/>
      <c r="AT2319" s="147" t="s">
        <v>144</v>
      </c>
      <c r="AU2319" s="147" t="s">
        <v>81</v>
      </c>
      <c r="AV2319" s="12" t="s">
        <v>79</v>
      </c>
      <c r="AW2319" s="12" t="s">
        <v>32</v>
      </c>
      <c r="AX2319" s="12" t="s">
        <v>71</v>
      </c>
      <c r="AY2319" s="147" t="s">
        <v>133</v>
      </c>
    </row>
    <row r="2320" spans="2:51" s="13" customFormat="1" ht="11.25" x14ac:dyDescent="0.2">
      <c r="B2320" s="152"/>
      <c r="D2320" s="146" t="s">
        <v>144</v>
      </c>
      <c r="E2320" s="153" t="s">
        <v>18</v>
      </c>
      <c r="F2320" s="154" t="s">
        <v>1543</v>
      </c>
      <c r="H2320" s="155">
        <v>19.96</v>
      </c>
      <c r="I2320" s="156"/>
      <c r="L2320" s="152"/>
      <c r="M2320" s="157"/>
      <c r="T2320" s="158"/>
      <c r="AT2320" s="153" t="s">
        <v>144</v>
      </c>
      <c r="AU2320" s="153" t="s">
        <v>81</v>
      </c>
      <c r="AV2320" s="13" t="s">
        <v>81</v>
      </c>
      <c r="AW2320" s="13" t="s">
        <v>32</v>
      </c>
      <c r="AX2320" s="13" t="s">
        <v>71</v>
      </c>
      <c r="AY2320" s="153" t="s">
        <v>133</v>
      </c>
    </row>
    <row r="2321" spans="2:65" s="12" customFormat="1" ht="11.25" x14ac:dyDescent="0.2">
      <c r="B2321" s="145"/>
      <c r="D2321" s="146" t="s">
        <v>144</v>
      </c>
      <c r="E2321" s="147" t="s">
        <v>18</v>
      </c>
      <c r="F2321" s="148" t="s">
        <v>453</v>
      </c>
      <c r="H2321" s="147" t="s">
        <v>18</v>
      </c>
      <c r="I2321" s="149"/>
      <c r="L2321" s="145"/>
      <c r="M2321" s="150"/>
      <c r="T2321" s="151"/>
      <c r="AT2321" s="147" t="s">
        <v>144</v>
      </c>
      <c r="AU2321" s="147" t="s">
        <v>81</v>
      </c>
      <c r="AV2321" s="12" t="s">
        <v>79</v>
      </c>
      <c r="AW2321" s="12" t="s">
        <v>32</v>
      </c>
      <c r="AX2321" s="12" t="s">
        <v>71</v>
      </c>
      <c r="AY2321" s="147" t="s">
        <v>133</v>
      </c>
    </row>
    <row r="2322" spans="2:65" s="13" customFormat="1" ht="11.25" x14ac:dyDescent="0.2">
      <c r="B2322" s="152"/>
      <c r="D2322" s="146" t="s">
        <v>144</v>
      </c>
      <c r="E2322" s="153" t="s">
        <v>18</v>
      </c>
      <c r="F2322" s="154" t="s">
        <v>1544</v>
      </c>
      <c r="H2322" s="155">
        <v>16.760000000000002</v>
      </c>
      <c r="I2322" s="156"/>
      <c r="L2322" s="152"/>
      <c r="M2322" s="157"/>
      <c r="T2322" s="158"/>
      <c r="AT2322" s="153" t="s">
        <v>144</v>
      </c>
      <c r="AU2322" s="153" t="s">
        <v>81</v>
      </c>
      <c r="AV2322" s="13" t="s">
        <v>81</v>
      </c>
      <c r="AW2322" s="13" t="s">
        <v>32</v>
      </c>
      <c r="AX2322" s="13" t="s">
        <v>71</v>
      </c>
      <c r="AY2322" s="153" t="s">
        <v>133</v>
      </c>
    </row>
    <row r="2323" spans="2:65" s="12" customFormat="1" ht="11.25" x14ac:dyDescent="0.2">
      <c r="B2323" s="145"/>
      <c r="D2323" s="146" t="s">
        <v>144</v>
      </c>
      <c r="E2323" s="147" t="s">
        <v>18</v>
      </c>
      <c r="F2323" s="148" t="s">
        <v>435</v>
      </c>
      <c r="H2323" s="147" t="s">
        <v>18</v>
      </c>
      <c r="I2323" s="149"/>
      <c r="L2323" s="145"/>
      <c r="M2323" s="150"/>
      <c r="T2323" s="151"/>
      <c r="AT2323" s="147" t="s">
        <v>144</v>
      </c>
      <c r="AU2323" s="147" t="s">
        <v>81</v>
      </c>
      <c r="AV2323" s="12" t="s">
        <v>79</v>
      </c>
      <c r="AW2323" s="12" t="s">
        <v>32</v>
      </c>
      <c r="AX2323" s="12" t="s">
        <v>71</v>
      </c>
      <c r="AY2323" s="147" t="s">
        <v>133</v>
      </c>
    </row>
    <row r="2324" spans="2:65" s="13" customFormat="1" ht="11.25" x14ac:dyDescent="0.2">
      <c r="B2324" s="152"/>
      <c r="D2324" s="146" t="s">
        <v>144</v>
      </c>
      <c r="E2324" s="153" t="s">
        <v>18</v>
      </c>
      <c r="F2324" s="154" t="s">
        <v>1545</v>
      </c>
      <c r="H2324" s="155">
        <v>8.44</v>
      </c>
      <c r="I2324" s="156"/>
      <c r="L2324" s="152"/>
      <c r="M2324" s="157"/>
      <c r="T2324" s="158"/>
      <c r="AT2324" s="153" t="s">
        <v>144</v>
      </c>
      <c r="AU2324" s="153" t="s">
        <v>81</v>
      </c>
      <c r="AV2324" s="13" t="s">
        <v>81</v>
      </c>
      <c r="AW2324" s="13" t="s">
        <v>32</v>
      </c>
      <c r="AX2324" s="13" t="s">
        <v>71</v>
      </c>
      <c r="AY2324" s="153" t="s">
        <v>133</v>
      </c>
    </row>
    <row r="2325" spans="2:65" s="12" customFormat="1" ht="11.25" x14ac:dyDescent="0.2">
      <c r="B2325" s="145"/>
      <c r="D2325" s="146" t="s">
        <v>144</v>
      </c>
      <c r="E2325" s="147" t="s">
        <v>18</v>
      </c>
      <c r="F2325" s="148" t="s">
        <v>1459</v>
      </c>
      <c r="H2325" s="147" t="s">
        <v>18</v>
      </c>
      <c r="I2325" s="149"/>
      <c r="L2325" s="145"/>
      <c r="M2325" s="150"/>
      <c r="T2325" s="151"/>
      <c r="AT2325" s="147" t="s">
        <v>144</v>
      </c>
      <c r="AU2325" s="147" t="s">
        <v>81</v>
      </c>
      <c r="AV2325" s="12" t="s">
        <v>79</v>
      </c>
      <c r="AW2325" s="12" t="s">
        <v>32</v>
      </c>
      <c r="AX2325" s="12" t="s">
        <v>71</v>
      </c>
      <c r="AY2325" s="147" t="s">
        <v>133</v>
      </c>
    </row>
    <row r="2326" spans="2:65" s="13" customFormat="1" ht="11.25" x14ac:dyDescent="0.2">
      <c r="B2326" s="152"/>
      <c r="D2326" s="146" t="s">
        <v>144</v>
      </c>
      <c r="E2326" s="153" t="s">
        <v>18</v>
      </c>
      <c r="F2326" s="154" t="s">
        <v>1546</v>
      </c>
      <c r="H2326" s="155">
        <v>4.46</v>
      </c>
      <c r="I2326" s="156"/>
      <c r="L2326" s="152"/>
      <c r="M2326" s="157"/>
      <c r="T2326" s="158"/>
      <c r="AT2326" s="153" t="s">
        <v>144</v>
      </c>
      <c r="AU2326" s="153" t="s">
        <v>81</v>
      </c>
      <c r="AV2326" s="13" t="s">
        <v>81</v>
      </c>
      <c r="AW2326" s="13" t="s">
        <v>32</v>
      </c>
      <c r="AX2326" s="13" t="s">
        <v>71</v>
      </c>
      <c r="AY2326" s="153" t="s">
        <v>133</v>
      </c>
    </row>
    <row r="2327" spans="2:65" s="12" customFormat="1" ht="11.25" x14ac:dyDescent="0.2">
      <c r="B2327" s="145"/>
      <c r="D2327" s="146" t="s">
        <v>144</v>
      </c>
      <c r="E2327" s="147" t="s">
        <v>18</v>
      </c>
      <c r="F2327" s="148" t="s">
        <v>1460</v>
      </c>
      <c r="H2327" s="147" t="s">
        <v>18</v>
      </c>
      <c r="I2327" s="149"/>
      <c r="L2327" s="145"/>
      <c r="M2327" s="150"/>
      <c r="T2327" s="151"/>
      <c r="AT2327" s="147" t="s">
        <v>144</v>
      </c>
      <c r="AU2327" s="147" t="s">
        <v>81</v>
      </c>
      <c r="AV2327" s="12" t="s">
        <v>79</v>
      </c>
      <c r="AW2327" s="12" t="s">
        <v>32</v>
      </c>
      <c r="AX2327" s="12" t="s">
        <v>71</v>
      </c>
      <c r="AY2327" s="147" t="s">
        <v>133</v>
      </c>
    </row>
    <row r="2328" spans="2:65" s="12" customFormat="1" ht="11.25" x14ac:dyDescent="0.2">
      <c r="B2328" s="145"/>
      <c r="D2328" s="146" t="s">
        <v>144</v>
      </c>
      <c r="E2328" s="147" t="s">
        <v>18</v>
      </c>
      <c r="F2328" s="148" t="s">
        <v>1547</v>
      </c>
      <c r="H2328" s="147" t="s">
        <v>18</v>
      </c>
      <c r="I2328" s="149"/>
      <c r="L2328" s="145"/>
      <c r="M2328" s="150"/>
      <c r="T2328" s="151"/>
      <c r="AT2328" s="147" t="s">
        <v>144</v>
      </c>
      <c r="AU2328" s="147" t="s">
        <v>81</v>
      </c>
      <c r="AV2328" s="12" t="s">
        <v>79</v>
      </c>
      <c r="AW2328" s="12" t="s">
        <v>32</v>
      </c>
      <c r="AX2328" s="12" t="s">
        <v>71</v>
      </c>
      <c r="AY2328" s="147" t="s">
        <v>133</v>
      </c>
    </row>
    <row r="2329" spans="2:65" s="14" customFormat="1" ht="11.25" x14ac:dyDescent="0.2">
      <c r="B2329" s="159"/>
      <c r="D2329" s="146" t="s">
        <v>144</v>
      </c>
      <c r="E2329" s="160" t="s">
        <v>18</v>
      </c>
      <c r="F2329" s="161" t="s">
        <v>147</v>
      </c>
      <c r="H2329" s="162">
        <v>1075.96</v>
      </c>
      <c r="I2329" s="163"/>
      <c r="L2329" s="159"/>
      <c r="M2329" s="164"/>
      <c r="T2329" s="165"/>
      <c r="AT2329" s="160" t="s">
        <v>144</v>
      </c>
      <c r="AU2329" s="160" t="s">
        <v>81</v>
      </c>
      <c r="AV2329" s="14" t="s">
        <v>140</v>
      </c>
      <c r="AW2329" s="14" t="s">
        <v>32</v>
      </c>
      <c r="AX2329" s="14" t="s">
        <v>79</v>
      </c>
      <c r="AY2329" s="160" t="s">
        <v>133</v>
      </c>
    </row>
    <row r="2330" spans="2:65" s="1" customFormat="1" ht="21.75" customHeight="1" x14ac:dyDescent="0.2">
      <c r="B2330" s="33"/>
      <c r="C2330" s="128" t="s">
        <v>1548</v>
      </c>
      <c r="D2330" s="128" t="s">
        <v>135</v>
      </c>
      <c r="E2330" s="129" t="s">
        <v>1549</v>
      </c>
      <c r="F2330" s="130" t="s">
        <v>1550</v>
      </c>
      <c r="G2330" s="131" t="s">
        <v>138</v>
      </c>
      <c r="H2330" s="132">
        <v>703.74</v>
      </c>
      <c r="I2330" s="133"/>
      <c r="J2330" s="134">
        <f>ROUND(I2330*H2330,2)</f>
        <v>0</v>
      </c>
      <c r="K2330" s="130" t="s">
        <v>139</v>
      </c>
      <c r="L2330" s="33"/>
      <c r="M2330" s="135" t="s">
        <v>18</v>
      </c>
      <c r="N2330" s="136" t="s">
        <v>42</v>
      </c>
      <c r="P2330" s="137">
        <f>O2330*H2330</f>
        <v>0</v>
      </c>
      <c r="Q2330" s="137">
        <v>1.0000000000000001E-5</v>
      </c>
      <c r="R2330" s="137">
        <f>Q2330*H2330</f>
        <v>7.0374000000000009E-3</v>
      </c>
      <c r="S2330" s="137">
        <v>0</v>
      </c>
      <c r="T2330" s="138">
        <f>S2330*H2330</f>
        <v>0</v>
      </c>
      <c r="AR2330" s="139" t="s">
        <v>285</v>
      </c>
      <c r="AT2330" s="139" t="s">
        <v>135</v>
      </c>
      <c r="AU2330" s="139" t="s">
        <v>81</v>
      </c>
      <c r="AY2330" s="18" t="s">
        <v>133</v>
      </c>
      <c r="BE2330" s="140">
        <f>IF(N2330="základní",J2330,0)</f>
        <v>0</v>
      </c>
      <c r="BF2330" s="140">
        <f>IF(N2330="snížená",J2330,0)</f>
        <v>0</v>
      </c>
      <c r="BG2330" s="140">
        <f>IF(N2330="zákl. přenesená",J2330,0)</f>
        <v>0</v>
      </c>
      <c r="BH2330" s="140">
        <f>IF(N2330="sníž. přenesená",J2330,0)</f>
        <v>0</v>
      </c>
      <c r="BI2330" s="140">
        <f>IF(N2330="nulová",J2330,0)</f>
        <v>0</v>
      </c>
      <c r="BJ2330" s="18" t="s">
        <v>79</v>
      </c>
      <c r="BK2330" s="140">
        <f>ROUND(I2330*H2330,2)</f>
        <v>0</v>
      </c>
      <c r="BL2330" s="18" t="s">
        <v>285</v>
      </c>
      <c r="BM2330" s="139" t="s">
        <v>1551</v>
      </c>
    </row>
    <row r="2331" spans="2:65" s="1" customFormat="1" ht="11.25" x14ac:dyDescent="0.2">
      <c r="B2331" s="33"/>
      <c r="D2331" s="141" t="s">
        <v>142</v>
      </c>
      <c r="F2331" s="142" t="s">
        <v>1552</v>
      </c>
      <c r="I2331" s="143"/>
      <c r="L2331" s="33"/>
      <c r="M2331" s="144"/>
      <c r="T2331" s="54"/>
      <c r="AT2331" s="18" t="s">
        <v>142</v>
      </c>
      <c r="AU2331" s="18" t="s">
        <v>81</v>
      </c>
    </row>
    <row r="2332" spans="2:65" s="12" customFormat="1" ht="11.25" x14ac:dyDescent="0.2">
      <c r="B2332" s="145"/>
      <c r="D2332" s="146" t="s">
        <v>144</v>
      </c>
      <c r="E2332" s="147" t="s">
        <v>18</v>
      </c>
      <c r="F2332" s="148" t="s">
        <v>237</v>
      </c>
      <c r="H2332" s="147" t="s">
        <v>18</v>
      </c>
      <c r="I2332" s="149"/>
      <c r="L2332" s="145"/>
      <c r="M2332" s="150"/>
      <c r="T2332" s="151"/>
      <c r="AT2332" s="147" t="s">
        <v>144</v>
      </c>
      <c r="AU2332" s="147" t="s">
        <v>81</v>
      </c>
      <c r="AV2332" s="12" t="s">
        <v>79</v>
      </c>
      <c r="AW2332" s="12" t="s">
        <v>32</v>
      </c>
      <c r="AX2332" s="12" t="s">
        <v>71</v>
      </c>
      <c r="AY2332" s="147" t="s">
        <v>133</v>
      </c>
    </row>
    <row r="2333" spans="2:65" s="12" customFormat="1" ht="11.25" x14ac:dyDescent="0.2">
      <c r="B2333" s="145"/>
      <c r="D2333" s="146" t="s">
        <v>144</v>
      </c>
      <c r="E2333" s="147" t="s">
        <v>18</v>
      </c>
      <c r="F2333" s="148" t="s">
        <v>970</v>
      </c>
      <c r="H2333" s="147" t="s">
        <v>18</v>
      </c>
      <c r="I2333" s="149"/>
      <c r="L2333" s="145"/>
      <c r="M2333" s="150"/>
      <c r="T2333" s="151"/>
      <c r="AT2333" s="147" t="s">
        <v>144</v>
      </c>
      <c r="AU2333" s="147" t="s">
        <v>81</v>
      </c>
      <c r="AV2333" s="12" t="s">
        <v>79</v>
      </c>
      <c r="AW2333" s="12" t="s">
        <v>32</v>
      </c>
      <c r="AX2333" s="12" t="s">
        <v>71</v>
      </c>
      <c r="AY2333" s="147" t="s">
        <v>133</v>
      </c>
    </row>
    <row r="2334" spans="2:65" s="13" customFormat="1" ht="11.25" x14ac:dyDescent="0.2">
      <c r="B2334" s="152"/>
      <c r="D2334" s="146" t="s">
        <v>144</v>
      </c>
      <c r="E2334" s="153" t="s">
        <v>18</v>
      </c>
      <c r="F2334" s="154" t="s">
        <v>408</v>
      </c>
      <c r="H2334" s="155">
        <v>8.3000000000000007</v>
      </c>
      <c r="I2334" s="156"/>
      <c r="L2334" s="152"/>
      <c r="M2334" s="157"/>
      <c r="T2334" s="158"/>
      <c r="AT2334" s="153" t="s">
        <v>144</v>
      </c>
      <c r="AU2334" s="153" t="s">
        <v>81</v>
      </c>
      <c r="AV2334" s="13" t="s">
        <v>81</v>
      </c>
      <c r="AW2334" s="13" t="s">
        <v>32</v>
      </c>
      <c r="AX2334" s="13" t="s">
        <v>71</v>
      </c>
      <c r="AY2334" s="153" t="s">
        <v>133</v>
      </c>
    </row>
    <row r="2335" spans="2:65" s="12" customFormat="1" ht="11.25" x14ac:dyDescent="0.2">
      <c r="B2335" s="145"/>
      <c r="D2335" s="146" t="s">
        <v>144</v>
      </c>
      <c r="E2335" s="147" t="s">
        <v>18</v>
      </c>
      <c r="F2335" s="148" t="s">
        <v>1277</v>
      </c>
      <c r="H2335" s="147" t="s">
        <v>18</v>
      </c>
      <c r="I2335" s="149"/>
      <c r="L2335" s="145"/>
      <c r="M2335" s="150"/>
      <c r="T2335" s="151"/>
      <c r="AT2335" s="147" t="s">
        <v>144</v>
      </c>
      <c r="AU2335" s="147" t="s">
        <v>81</v>
      </c>
      <c r="AV2335" s="12" t="s">
        <v>79</v>
      </c>
      <c r="AW2335" s="12" t="s">
        <v>32</v>
      </c>
      <c r="AX2335" s="12" t="s">
        <v>71</v>
      </c>
      <c r="AY2335" s="147" t="s">
        <v>133</v>
      </c>
    </row>
    <row r="2336" spans="2:65" s="13" customFormat="1" ht="11.25" x14ac:dyDescent="0.2">
      <c r="B2336" s="152"/>
      <c r="D2336" s="146" t="s">
        <v>144</v>
      </c>
      <c r="E2336" s="153" t="s">
        <v>18</v>
      </c>
      <c r="F2336" s="154" t="s">
        <v>1506</v>
      </c>
      <c r="H2336" s="155">
        <v>4.12</v>
      </c>
      <c r="I2336" s="156"/>
      <c r="L2336" s="152"/>
      <c r="M2336" s="157"/>
      <c r="T2336" s="158"/>
      <c r="AT2336" s="153" t="s">
        <v>144</v>
      </c>
      <c r="AU2336" s="153" t="s">
        <v>81</v>
      </c>
      <c r="AV2336" s="13" t="s">
        <v>81</v>
      </c>
      <c r="AW2336" s="13" t="s">
        <v>32</v>
      </c>
      <c r="AX2336" s="13" t="s">
        <v>71</v>
      </c>
      <c r="AY2336" s="153" t="s">
        <v>133</v>
      </c>
    </row>
    <row r="2337" spans="2:51" s="12" customFormat="1" ht="11.25" x14ac:dyDescent="0.2">
      <c r="B2337" s="145"/>
      <c r="D2337" s="146" t="s">
        <v>144</v>
      </c>
      <c r="E2337" s="147" t="s">
        <v>18</v>
      </c>
      <c r="F2337" s="148" t="s">
        <v>1278</v>
      </c>
      <c r="H2337" s="147" t="s">
        <v>18</v>
      </c>
      <c r="I2337" s="149"/>
      <c r="L2337" s="145"/>
      <c r="M2337" s="150"/>
      <c r="T2337" s="151"/>
      <c r="AT2337" s="147" t="s">
        <v>144</v>
      </c>
      <c r="AU2337" s="147" t="s">
        <v>81</v>
      </c>
      <c r="AV2337" s="12" t="s">
        <v>79</v>
      </c>
      <c r="AW2337" s="12" t="s">
        <v>32</v>
      </c>
      <c r="AX2337" s="12" t="s">
        <v>71</v>
      </c>
      <c r="AY2337" s="147" t="s">
        <v>133</v>
      </c>
    </row>
    <row r="2338" spans="2:51" s="13" customFormat="1" ht="11.25" x14ac:dyDescent="0.2">
      <c r="B2338" s="152"/>
      <c r="D2338" s="146" t="s">
        <v>144</v>
      </c>
      <c r="E2338" s="153" t="s">
        <v>18</v>
      </c>
      <c r="F2338" s="154" t="s">
        <v>1507</v>
      </c>
      <c r="H2338" s="155">
        <v>3.16</v>
      </c>
      <c r="I2338" s="156"/>
      <c r="L2338" s="152"/>
      <c r="M2338" s="157"/>
      <c r="T2338" s="158"/>
      <c r="AT2338" s="153" t="s">
        <v>144</v>
      </c>
      <c r="AU2338" s="153" t="s">
        <v>81</v>
      </c>
      <c r="AV2338" s="13" t="s">
        <v>81</v>
      </c>
      <c r="AW2338" s="13" t="s">
        <v>32</v>
      </c>
      <c r="AX2338" s="13" t="s">
        <v>71</v>
      </c>
      <c r="AY2338" s="153" t="s">
        <v>133</v>
      </c>
    </row>
    <row r="2339" spans="2:51" s="12" customFormat="1" ht="11.25" x14ac:dyDescent="0.2">
      <c r="B2339" s="145"/>
      <c r="D2339" s="146" t="s">
        <v>144</v>
      </c>
      <c r="E2339" s="147" t="s">
        <v>18</v>
      </c>
      <c r="F2339" s="148" t="s">
        <v>534</v>
      </c>
      <c r="H2339" s="147" t="s">
        <v>18</v>
      </c>
      <c r="I2339" s="149"/>
      <c r="L2339" s="145"/>
      <c r="M2339" s="150"/>
      <c r="T2339" s="151"/>
      <c r="AT2339" s="147" t="s">
        <v>144</v>
      </c>
      <c r="AU2339" s="147" t="s">
        <v>81</v>
      </c>
      <c r="AV2339" s="12" t="s">
        <v>79</v>
      </c>
      <c r="AW2339" s="12" t="s">
        <v>32</v>
      </c>
      <c r="AX2339" s="12" t="s">
        <v>71</v>
      </c>
      <c r="AY2339" s="147" t="s">
        <v>133</v>
      </c>
    </row>
    <row r="2340" spans="2:51" s="13" customFormat="1" ht="11.25" x14ac:dyDescent="0.2">
      <c r="B2340" s="152"/>
      <c r="D2340" s="146" t="s">
        <v>144</v>
      </c>
      <c r="E2340" s="153" t="s">
        <v>18</v>
      </c>
      <c r="F2340" s="154" t="s">
        <v>1553</v>
      </c>
      <c r="H2340" s="155">
        <v>17.100000000000001</v>
      </c>
      <c r="I2340" s="156"/>
      <c r="L2340" s="152"/>
      <c r="M2340" s="157"/>
      <c r="T2340" s="158"/>
      <c r="AT2340" s="153" t="s">
        <v>144</v>
      </c>
      <c r="AU2340" s="153" t="s">
        <v>81</v>
      </c>
      <c r="AV2340" s="13" t="s">
        <v>81</v>
      </c>
      <c r="AW2340" s="13" t="s">
        <v>32</v>
      </c>
      <c r="AX2340" s="13" t="s">
        <v>71</v>
      </c>
      <c r="AY2340" s="153" t="s">
        <v>133</v>
      </c>
    </row>
    <row r="2341" spans="2:51" s="12" customFormat="1" ht="11.25" x14ac:dyDescent="0.2">
      <c r="B2341" s="145"/>
      <c r="D2341" s="146" t="s">
        <v>144</v>
      </c>
      <c r="E2341" s="147" t="s">
        <v>18</v>
      </c>
      <c r="F2341" s="148" t="s">
        <v>1438</v>
      </c>
      <c r="H2341" s="147" t="s">
        <v>18</v>
      </c>
      <c r="I2341" s="149"/>
      <c r="L2341" s="145"/>
      <c r="M2341" s="150"/>
      <c r="T2341" s="151"/>
      <c r="AT2341" s="147" t="s">
        <v>144</v>
      </c>
      <c r="AU2341" s="147" t="s">
        <v>81</v>
      </c>
      <c r="AV2341" s="12" t="s">
        <v>79</v>
      </c>
      <c r="AW2341" s="12" t="s">
        <v>32</v>
      </c>
      <c r="AX2341" s="12" t="s">
        <v>71</v>
      </c>
      <c r="AY2341" s="147" t="s">
        <v>133</v>
      </c>
    </row>
    <row r="2342" spans="2:51" s="13" customFormat="1" ht="11.25" x14ac:dyDescent="0.2">
      <c r="B2342" s="152"/>
      <c r="D2342" s="146" t="s">
        <v>144</v>
      </c>
      <c r="E2342" s="153" t="s">
        <v>18</v>
      </c>
      <c r="F2342" s="154" t="s">
        <v>1509</v>
      </c>
      <c r="H2342" s="155">
        <v>16.12</v>
      </c>
      <c r="I2342" s="156"/>
      <c r="L2342" s="152"/>
      <c r="M2342" s="157"/>
      <c r="T2342" s="158"/>
      <c r="AT2342" s="153" t="s">
        <v>144</v>
      </c>
      <c r="AU2342" s="153" t="s">
        <v>81</v>
      </c>
      <c r="AV2342" s="13" t="s">
        <v>81</v>
      </c>
      <c r="AW2342" s="13" t="s">
        <v>32</v>
      </c>
      <c r="AX2342" s="13" t="s">
        <v>71</v>
      </c>
      <c r="AY2342" s="153" t="s">
        <v>133</v>
      </c>
    </row>
    <row r="2343" spans="2:51" s="12" customFormat="1" ht="11.25" x14ac:dyDescent="0.2">
      <c r="B2343" s="145"/>
      <c r="D2343" s="146" t="s">
        <v>144</v>
      </c>
      <c r="E2343" s="147" t="s">
        <v>18</v>
      </c>
      <c r="F2343" s="148" t="s">
        <v>1027</v>
      </c>
      <c r="H2343" s="147" t="s">
        <v>18</v>
      </c>
      <c r="I2343" s="149"/>
      <c r="L2343" s="145"/>
      <c r="M2343" s="150"/>
      <c r="T2343" s="151"/>
      <c r="AT2343" s="147" t="s">
        <v>144</v>
      </c>
      <c r="AU2343" s="147" t="s">
        <v>81</v>
      </c>
      <c r="AV2343" s="12" t="s">
        <v>79</v>
      </c>
      <c r="AW2343" s="12" t="s">
        <v>32</v>
      </c>
      <c r="AX2343" s="12" t="s">
        <v>71</v>
      </c>
      <c r="AY2343" s="147" t="s">
        <v>133</v>
      </c>
    </row>
    <row r="2344" spans="2:51" s="13" customFormat="1" ht="11.25" x14ac:dyDescent="0.2">
      <c r="B2344" s="152"/>
      <c r="D2344" s="146" t="s">
        <v>144</v>
      </c>
      <c r="E2344" s="153" t="s">
        <v>18</v>
      </c>
      <c r="F2344" s="154" t="s">
        <v>1554</v>
      </c>
      <c r="H2344" s="155">
        <v>26.58</v>
      </c>
      <c r="I2344" s="156"/>
      <c r="L2344" s="152"/>
      <c r="M2344" s="157"/>
      <c r="T2344" s="158"/>
      <c r="AT2344" s="153" t="s">
        <v>144</v>
      </c>
      <c r="AU2344" s="153" t="s">
        <v>81</v>
      </c>
      <c r="AV2344" s="13" t="s">
        <v>81</v>
      </c>
      <c r="AW2344" s="13" t="s">
        <v>32</v>
      </c>
      <c r="AX2344" s="13" t="s">
        <v>71</v>
      </c>
      <c r="AY2344" s="153" t="s">
        <v>133</v>
      </c>
    </row>
    <row r="2345" spans="2:51" s="12" customFormat="1" ht="11.25" x14ac:dyDescent="0.2">
      <c r="B2345" s="145"/>
      <c r="D2345" s="146" t="s">
        <v>144</v>
      </c>
      <c r="E2345" s="147" t="s">
        <v>18</v>
      </c>
      <c r="F2345" s="148" t="s">
        <v>247</v>
      </c>
      <c r="H2345" s="147" t="s">
        <v>18</v>
      </c>
      <c r="I2345" s="149"/>
      <c r="L2345" s="145"/>
      <c r="M2345" s="150"/>
      <c r="T2345" s="151"/>
      <c r="AT2345" s="147" t="s">
        <v>144</v>
      </c>
      <c r="AU2345" s="147" t="s">
        <v>81</v>
      </c>
      <c r="AV2345" s="12" t="s">
        <v>79</v>
      </c>
      <c r="AW2345" s="12" t="s">
        <v>32</v>
      </c>
      <c r="AX2345" s="12" t="s">
        <v>71</v>
      </c>
      <c r="AY2345" s="147" t="s">
        <v>133</v>
      </c>
    </row>
    <row r="2346" spans="2:51" s="13" customFormat="1" ht="11.25" x14ac:dyDescent="0.2">
      <c r="B2346" s="152"/>
      <c r="D2346" s="146" t="s">
        <v>144</v>
      </c>
      <c r="E2346" s="153" t="s">
        <v>18</v>
      </c>
      <c r="F2346" s="154" t="s">
        <v>1511</v>
      </c>
      <c r="H2346" s="155">
        <v>29.12</v>
      </c>
      <c r="I2346" s="156"/>
      <c r="L2346" s="152"/>
      <c r="M2346" s="157"/>
      <c r="T2346" s="158"/>
      <c r="AT2346" s="153" t="s">
        <v>144</v>
      </c>
      <c r="AU2346" s="153" t="s">
        <v>81</v>
      </c>
      <c r="AV2346" s="13" t="s">
        <v>81</v>
      </c>
      <c r="AW2346" s="13" t="s">
        <v>32</v>
      </c>
      <c r="AX2346" s="13" t="s">
        <v>71</v>
      </c>
      <c r="AY2346" s="153" t="s">
        <v>133</v>
      </c>
    </row>
    <row r="2347" spans="2:51" s="12" customFormat="1" ht="11.25" x14ac:dyDescent="0.2">
      <c r="B2347" s="145"/>
      <c r="D2347" s="146" t="s">
        <v>144</v>
      </c>
      <c r="E2347" s="147" t="s">
        <v>18</v>
      </c>
      <c r="F2347" s="148" t="s">
        <v>533</v>
      </c>
      <c r="H2347" s="147" t="s">
        <v>18</v>
      </c>
      <c r="I2347" s="149"/>
      <c r="L2347" s="145"/>
      <c r="M2347" s="150"/>
      <c r="T2347" s="151"/>
      <c r="AT2347" s="147" t="s">
        <v>144</v>
      </c>
      <c r="AU2347" s="147" t="s">
        <v>81</v>
      </c>
      <c r="AV2347" s="12" t="s">
        <v>79</v>
      </c>
      <c r="AW2347" s="12" t="s">
        <v>32</v>
      </c>
      <c r="AX2347" s="12" t="s">
        <v>71</v>
      </c>
      <c r="AY2347" s="147" t="s">
        <v>133</v>
      </c>
    </row>
    <row r="2348" spans="2:51" s="13" customFormat="1" ht="11.25" x14ac:dyDescent="0.2">
      <c r="B2348" s="152"/>
      <c r="D2348" s="146" t="s">
        <v>144</v>
      </c>
      <c r="E2348" s="153" t="s">
        <v>18</v>
      </c>
      <c r="F2348" s="154" t="s">
        <v>1512</v>
      </c>
      <c r="H2348" s="155">
        <v>6</v>
      </c>
      <c r="I2348" s="156"/>
      <c r="L2348" s="152"/>
      <c r="M2348" s="157"/>
      <c r="T2348" s="158"/>
      <c r="AT2348" s="153" t="s">
        <v>144</v>
      </c>
      <c r="AU2348" s="153" t="s">
        <v>81</v>
      </c>
      <c r="AV2348" s="13" t="s">
        <v>81</v>
      </c>
      <c r="AW2348" s="13" t="s">
        <v>32</v>
      </c>
      <c r="AX2348" s="13" t="s">
        <v>71</v>
      </c>
      <c r="AY2348" s="153" t="s">
        <v>133</v>
      </c>
    </row>
    <row r="2349" spans="2:51" s="12" customFormat="1" ht="11.25" x14ac:dyDescent="0.2">
      <c r="B2349" s="145"/>
      <c r="D2349" s="146" t="s">
        <v>144</v>
      </c>
      <c r="E2349" s="147" t="s">
        <v>18</v>
      </c>
      <c r="F2349" s="148" t="s">
        <v>242</v>
      </c>
      <c r="H2349" s="147" t="s">
        <v>18</v>
      </c>
      <c r="I2349" s="149"/>
      <c r="L2349" s="145"/>
      <c r="M2349" s="150"/>
      <c r="T2349" s="151"/>
      <c r="AT2349" s="147" t="s">
        <v>144</v>
      </c>
      <c r="AU2349" s="147" t="s">
        <v>81</v>
      </c>
      <c r="AV2349" s="12" t="s">
        <v>79</v>
      </c>
      <c r="AW2349" s="12" t="s">
        <v>32</v>
      </c>
      <c r="AX2349" s="12" t="s">
        <v>71</v>
      </c>
      <c r="AY2349" s="147" t="s">
        <v>133</v>
      </c>
    </row>
    <row r="2350" spans="2:51" s="13" customFormat="1" ht="11.25" x14ac:dyDescent="0.2">
      <c r="B2350" s="152"/>
      <c r="D2350" s="146" t="s">
        <v>144</v>
      </c>
      <c r="E2350" s="153" t="s">
        <v>18</v>
      </c>
      <c r="F2350" s="154" t="s">
        <v>1513</v>
      </c>
      <c r="H2350" s="155">
        <v>12.6</v>
      </c>
      <c r="I2350" s="156"/>
      <c r="L2350" s="152"/>
      <c r="M2350" s="157"/>
      <c r="T2350" s="158"/>
      <c r="AT2350" s="153" t="s">
        <v>144</v>
      </c>
      <c r="AU2350" s="153" t="s">
        <v>81</v>
      </c>
      <c r="AV2350" s="13" t="s">
        <v>81</v>
      </c>
      <c r="AW2350" s="13" t="s">
        <v>32</v>
      </c>
      <c r="AX2350" s="13" t="s">
        <v>71</v>
      </c>
      <c r="AY2350" s="153" t="s">
        <v>133</v>
      </c>
    </row>
    <row r="2351" spans="2:51" s="12" customFormat="1" ht="11.25" x14ac:dyDescent="0.2">
      <c r="B2351" s="145"/>
      <c r="D2351" s="146" t="s">
        <v>144</v>
      </c>
      <c r="E2351" s="147" t="s">
        <v>18</v>
      </c>
      <c r="F2351" s="148" t="s">
        <v>548</v>
      </c>
      <c r="H2351" s="147" t="s">
        <v>18</v>
      </c>
      <c r="I2351" s="149"/>
      <c r="L2351" s="145"/>
      <c r="M2351" s="150"/>
      <c r="T2351" s="151"/>
      <c r="AT2351" s="147" t="s">
        <v>144</v>
      </c>
      <c r="AU2351" s="147" t="s">
        <v>81</v>
      </c>
      <c r="AV2351" s="12" t="s">
        <v>79</v>
      </c>
      <c r="AW2351" s="12" t="s">
        <v>32</v>
      </c>
      <c r="AX2351" s="12" t="s">
        <v>71</v>
      </c>
      <c r="AY2351" s="147" t="s">
        <v>133</v>
      </c>
    </row>
    <row r="2352" spans="2:51" s="13" customFormat="1" ht="11.25" x14ac:dyDescent="0.2">
      <c r="B2352" s="152"/>
      <c r="D2352" s="146" t="s">
        <v>144</v>
      </c>
      <c r="E2352" s="153" t="s">
        <v>18</v>
      </c>
      <c r="F2352" s="154" t="s">
        <v>1514</v>
      </c>
      <c r="H2352" s="155">
        <v>7.3</v>
      </c>
      <c r="I2352" s="156"/>
      <c r="L2352" s="152"/>
      <c r="M2352" s="157"/>
      <c r="T2352" s="158"/>
      <c r="AT2352" s="153" t="s">
        <v>144</v>
      </c>
      <c r="AU2352" s="153" t="s">
        <v>81</v>
      </c>
      <c r="AV2352" s="13" t="s">
        <v>81</v>
      </c>
      <c r="AW2352" s="13" t="s">
        <v>32</v>
      </c>
      <c r="AX2352" s="13" t="s">
        <v>71</v>
      </c>
      <c r="AY2352" s="153" t="s">
        <v>133</v>
      </c>
    </row>
    <row r="2353" spans="2:51" s="12" customFormat="1" ht="11.25" x14ac:dyDescent="0.2">
      <c r="B2353" s="145"/>
      <c r="D2353" s="146" t="s">
        <v>144</v>
      </c>
      <c r="E2353" s="147" t="s">
        <v>18</v>
      </c>
      <c r="F2353" s="148" t="s">
        <v>464</v>
      </c>
      <c r="H2353" s="147" t="s">
        <v>18</v>
      </c>
      <c r="I2353" s="149"/>
      <c r="L2353" s="145"/>
      <c r="M2353" s="150"/>
      <c r="T2353" s="151"/>
      <c r="AT2353" s="147" t="s">
        <v>144</v>
      </c>
      <c r="AU2353" s="147" t="s">
        <v>81</v>
      </c>
      <c r="AV2353" s="12" t="s">
        <v>79</v>
      </c>
      <c r="AW2353" s="12" t="s">
        <v>32</v>
      </c>
      <c r="AX2353" s="12" t="s">
        <v>71</v>
      </c>
      <c r="AY2353" s="147" t="s">
        <v>133</v>
      </c>
    </row>
    <row r="2354" spans="2:51" s="13" customFormat="1" ht="11.25" x14ac:dyDescent="0.2">
      <c r="B2354" s="152"/>
      <c r="D2354" s="146" t="s">
        <v>144</v>
      </c>
      <c r="E2354" s="153" t="s">
        <v>18</v>
      </c>
      <c r="F2354" s="154" t="s">
        <v>1515</v>
      </c>
      <c r="H2354" s="155">
        <v>13.4</v>
      </c>
      <c r="I2354" s="156"/>
      <c r="L2354" s="152"/>
      <c r="M2354" s="157"/>
      <c r="T2354" s="158"/>
      <c r="AT2354" s="153" t="s">
        <v>144</v>
      </c>
      <c r="AU2354" s="153" t="s">
        <v>81</v>
      </c>
      <c r="AV2354" s="13" t="s">
        <v>81</v>
      </c>
      <c r="AW2354" s="13" t="s">
        <v>32</v>
      </c>
      <c r="AX2354" s="13" t="s">
        <v>71</v>
      </c>
      <c r="AY2354" s="153" t="s">
        <v>133</v>
      </c>
    </row>
    <row r="2355" spans="2:51" s="12" customFormat="1" ht="11.25" x14ac:dyDescent="0.2">
      <c r="B2355" s="145"/>
      <c r="D2355" s="146" t="s">
        <v>144</v>
      </c>
      <c r="E2355" s="147" t="s">
        <v>18</v>
      </c>
      <c r="F2355" s="148" t="s">
        <v>370</v>
      </c>
      <c r="H2355" s="147" t="s">
        <v>18</v>
      </c>
      <c r="I2355" s="149"/>
      <c r="L2355" s="145"/>
      <c r="M2355" s="150"/>
      <c r="T2355" s="151"/>
      <c r="AT2355" s="147" t="s">
        <v>144</v>
      </c>
      <c r="AU2355" s="147" t="s">
        <v>81</v>
      </c>
      <c r="AV2355" s="12" t="s">
        <v>79</v>
      </c>
      <c r="AW2355" s="12" t="s">
        <v>32</v>
      </c>
      <c r="AX2355" s="12" t="s">
        <v>71</v>
      </c>
      <c r="AY2355" s="147" t="s">
        <v>133</v>
      </c>
    </row>
    <row r="2356" spans="2:51" s="13" customFormat="1" ht="11.25" x14ac:dyDescent="0.2">
      <c r="B2356" s="152"/>
      <c r="D2356" s="146" t="s">
        <v>144</v>
      </c>
      <c r="E2356" s="153" t="s">
        <v>18</v>
      </c>
      <c r="F2356" s="154" t="s">
        <v>401</v>
      </c>
      <c r="H2356" s="155">
        <v>8.6199999999999992</v>
      </c>
      <c r="I2356" s="156"/>
      <c r="L2356" s="152"/>
      <c r="M2356" s="157"/>
      <c r="T2356" s="158"/>
      <c r="AT2356" s="153" t="s">
        <v>144</v>
      </c>
      <c r="AU2356" s="153" t="s">
        <v>81</v>
      </c>
      <c r="AV2356" s="13" t="s">
        <v>81</v>
      </c>
      <c r="AW2356" s="13" t="s">
        <v>32</v>
      </c>
      <c r="AX2356" s="13" t="s">
        <v>71</v>
      </c>
      <c r="AY2356" s="153" t="s">
        <v>133</v>
      </c>
    </row>
    <row r="2357" spans="2:51" s="12" customFormat="1" ht="11.25" x14ac:dyDescent="0.2">
      <c r="B2357" s="145"/>
      <c r="D2357" s="146" t="s">
        <v>144</v>
      </c>
      <c r="E2357" s="147" t="s">
        <v>18</v>
      </c>
      <c r="F2357" s="148" t="s">
        <v>372</v>
      </c>
      <c r="H2357" s="147" t="s">
        <v>18</v>
      </c>
      <c r="I2357" s="149"/>
      <c r="L2357" s="145"/>
      <c r="M2357" s="150"/>
      <c r="T2357" s="151"/>
      <c r="AT2357" s="147" t="s">
        <v>144</v>
      </c>
      <c r="AU2357" s="147" t="s">
        <v>81</v>
      </c>
      <c r="AV2357" s="12" t="s">
        <v>79</v>
      </c>
      <c r="AW2357" s="12" t="s">
        <v>32</v>
      </c>
      <c r="AX2357" s="12" t="s">
        <v>71</v>
      </c>
      <c r="AY2357" s="147" t="s">
        <v>133</v>
      </c>
    </row>
    <row r="2358" spans="2:51" s="13" customFormat="1" ht="11.25" x14ac:dyDescent="0.2">
      <c r="B2358" s="152"/>
      <c r="D2358" s="146" t="s">
        <v>144</v>
      </c>
      <c r="E2358" s="153" t="s">
        <v>18</v>
      </c>
      <c r="F2358" s="154" t="s">
        <v>401</v>
      </c>
      <c r="H2358" s="155">
        <v>8.6199999999999992</v>
      </c>
      <c r="I2358" s="156"/>
      <c r="L2358" s="152"/>
      <c r="M2358" s="157"/>
      <c r="T2358" s="158"/>
      <c r="AT2358" s="153" t="s">
        <v>144</v>
      </c>
      <c r="AU2358" s="153" t="s">
        <v>81</v>
      </c>
      <c r="AV2358" s="13" t="s">
        <v>81</v>
      </c>
      <c r="AW2358" s="13" t="s">
        <v>32</v>
      </c>
      <c r="AX2358" s="13" t="s">
        <v>71</v>
      </c>
      <c r="AY2358" s="153" t="s">
        <v>133</v>
      </c>
    </row>
    <row r="2359" spans="2:51" s="12" customFormat="1" ht="11.25" x14ac:dyDescent="0.2">
      <c r="B2359" s="145"/>
      <c r="D2359" s="146" t="s">
        <v>144</v>
      </c>
      <c r="E2359" s="147" t="s">
        <v>18</v>
      </c>
      <c r="F2359" s="148" t="s">
        <v>1279</v>
      </c>
      <c r="H2359" s="147" t="s">
        <v>18</v>
      </c>
      <c r="I2359" s="149"/>
      <c r="L2359" s="145"/>
      <c r="M2359" s="150"/>
      <c r="T2359" s="151"/>
      <c r="AT2359" s="147" t="s">
        <v>144</v>
      </c>
      <c r="AU2359" s="147" t="s">
        <v>81</v>
      </c>
      <c r="AV2359" s="12" t="s">
        <v>79</v>
      </c>
      <c r="AW2359" s="12" t="s">
        <v>32</v>
      </c>
      <c r="AX2359" s="12" t="s">
        <v>71</v>
      </c>
      <c r="AY2359" s="147" t="s">
        <v>133</v>
      </c>
    </row>
    <row r="2360" spans="2:51" s="13" customFormat="1" ht="11.25" x14ac:dyDescent="0.2">
      <c r="B2360" s="152"/>
      <c r="D2360" s="146" t="s">
        <v>144</v>
      </c>
      <c r="E2360" s="153" t="s">
        <v>18</v>
      </c>
      <c r="F2360" s="154" t="s">
        <v>1518</v>
      </c>
      <c r="H2360" s="155">
        <v>8.4</v>
      </c>
      <c r="I2360" s="156"/>
      <c r="L2360" s="152"/>
      <c r="M2360" s="157"/>
      <c r="T2360" s="158"/>
      <c r="AT2360" s="153" t="s">
        <v>144</v>
      </c>
      <c r="AU2360" s="153" t="s">
        <v>81</v>
      </c>
      <c r="AV2360" s="13" t="s">
        <v>81</v>
      </c>
      <c r="AW2360" s="13" t="s">
        <v>32</v>
      </c>
      <c r="AX2360" s="13" t="s">
        <v>71</v>
      </c>
      <c r="AY2360" s="153" t="s">
        <v>133</v>
      </c>
    </row>
    <row r="2361" spans="2:51" s="12" customFormat="1" ht="11.25" x14ac:dyDescent="0.2">
      <c r="B2361" s="145"/>
      <c r="D2361" s="146" t="s">
        <v>144</v>
      </c>
      <c r="E2361" s="147" t="s">
        <v>18</v>
      </c>
      <c r="F2361" s="148" t="s">
        <v>466</v>
      </c>
      <c r="H2361" s="147" t="s">
        <v>18</v>
      </c>
      <c r="I2361" s="149"/>
      <c r="L2361" s="145"/>
      <c r="M2361" s="150"/>
      <c r="T2361" s="151"/>
      <c r="AT2361" s="147" t="s">
        <v>144</v>
      </c>
      <c r="AU2361" s="147" t="s">
        <v>81</v>
      </c>
      <c r="AV2361" s="12" t="s">
        <v>79</v>
      </c>
      <c r="AW2361" s="12" t="s">
        <v>32</v>
      </c>
      <c r="AX2361" s="12" t="s">
        <v>71</v>
      </c>
      <c r="AY2361" s="147" t="s">
        <v>133</v>
      </c>
    </row>
    <row r="2362" spans="2:51" s="13" customFormat="1" ht="11.25" x14ac:dyDescent="0.2">
      <c r="B2362" s="152"/>
      <c r="D2362" s="146" t="s">
        <v>144</v>
      </c>
      <c r="E2362" s="153" t="s">
        <v>18</v>
      </c>
      <c r="F2362" s="154" t="s">
        <v>1517</v>
      </c>
      <c r="H2362" s="155">
        <v>5.96</v>
      </c>
      <c r="I2362" s="156"/>
      <c r="L2362" s="152"/>
      <c r="M2362" s="157"/>
      <c r="T2362" s="158"/>
      <c r="AT2362" s="153" t="s">
        <v>144</v>
      </c>
      <c r="AU2362" s="153" t="s">
        <v>81</v>
      </c>
      <c r="AV2362" s="13" t="s">
        <v>81</v>
      </c>
      <c r="AW2362" s="13" t="s">
        <v>32</v>
      </c>
      <c r="AX2362" s="13" t="s">
        <v>71</v>
      </c>
      <c r="AY2362" s="153" t="s">
        <v>133</v>
      </c>
    </row>
    <row r="2363" spans="2:51" s="12" customFormat="1" ht="11.25" x14ac:dyDescent="0.2">
      <c r="B2363" s="145"/>
      <c r="D2363" s="146" t="s">
        <v>144</v>
      </c>
      <c r="E2363" s="147" t="s">
        <v>18</v>
      </c>
      <c r="F2363" s="148" t="s">
        <v>374</v>
      </c>
      <c r="H2363" s="147" t="s">
        <v>18</v>
      </c>
      <c r="I2363" s="149"/>
      <c r="L2363" s="145"/>
      <c r="M2363" s="150"/>
      <c r="T2363" s="151"/>
      <c r="AT2363" s="147" t="s">
        <v>144</v>
      </c>
      <c r="AU2363" s="147" t="s">
        <v>81</v>
      </c>
      <c r="AV2363" s="12" t="s">
        <v>79</v>
      </c>
      <c r="AW2363" s="12" t="s">
        <v>32</v>
      </c>
      <c r="AX2363" s="12" t="s">
        <v>71</v>
      </c>
      <c r="AY2363" s="147" t="s">
        <v>133</v>
      </c>
    </row>
    <row r="2364" spans="2:51" s="13" customFormat="1" ht="11.25" x14ac:dyDescent="0.2">
      <c r="B2364" s="152"/>
      <c r="D2364" s="146" t="s">
        <v>144</v>
      </c>
      <c r="E2364" s="153" t="s">
        <v>18</v>
      </c>
      <c r="F2364" s="154" t="s">
        <v>401</v>
      </c>
      <c r="H2364" s="155">
        <v>8.6199999999999992</v>
      </c>
      <c r="I2364" s="156"/>
      <c r="L2364" s="152"/>
      <c r="M2364" s="157"/>
      <c r="T2364" s="158"/>
      <c r="AT2364" s="153" t="s">
        <v>144</v>
      </c>
      <c r="AU2364" s="153" t="s">
        <v>81</v>
      </c>
      <c r="AV2364" s="13" t="s">
        <v>81</v>
      </c>
      <c r="AW2364" s="13" t="s">
        <v>32</v>
      </c>
      <c r="AX2364" s="13" t="s">
        <v>71</v>
      </c>
      <c r="AY2364" s="153" t="s">
        <v>133</v>
      </c>
    </row>
    <row r="2365" spans="2:51" s="12" customFormat="1" ht="11.25" x14ac:dyDescent="0.2">
      <c r="B2365" s="145"/>
      <c r="D2365" s="146" t="s">
        <v>144</v>
      </c>
      <c r="E2365" s="147" t="s">
        <v>18</v>
      </c>
      <c r="F2365" s="148" t="s">
        <v>375</v>
      </c>
      <c r="H2365" s="147" t="s">
        <v>18</v>
      </c>
      <c r="I2365" s="149"/>
      <c r="L2365" s="145"/>
      <c r="M2365" s="150"/>
      <c r="T2365" s="151"/>
      <c r="AT2365" s="147" t="s">
        <v>144</v>
      </c>
      <c r="AU2365" s="147" t="s">
        <v>81</v>
      </c>
      <c r="AV2365" s="12" t="s">
        <v>79</v>
      </c>
      <c r="AW2365" s="12" t="s">
        <v>32</v>
      </c>
      <c r="AX2365" s="12" t="s">
        <v>71</v>
      </c>
      <c r="AY2365" s="147" t="s">
        <v>133</v>
      </c>
    </row>
    <row r="2366" spans="2:51" s="13" customFormat="1" ht="11.25" x14ac:dyDescent="0.2">
      <c r="B2366" s="152"/>
      <c r="D2366" s="146" t="s">
        <v>144</v>
      </c>
      <c r="E2366" s="153" t="s">
        <v>18</v>
      </c>
      <c r="F2366" s="154" t="s">
        <v>401</v>
      </c>
      <c r="H2366" s="155">
        <v>8.6199999999999992</v>
      </c>
      <c r="I2366" s="156"/>
      <c r="L2366" s="152"/>
      <c r="M2366" s="157"/>
      <c r="T2366" s="158"/>
      <c r="AT2366" s="153" t="s">
        <v>144</v>
      </c>
      <c r="AU2366" s="153" t="s">
        <v>81</v>
      </c>
      <c r="AV2366" s="13" t="s">
        <v>81</v>
      </c>
      <c r="AW2366" s="13" t="s">
        <v>32</v>
      </c>
      <c r="AX2366" s="13" t="s">
        <v>71</v>
      </c>
      <c r="AY2366" s="153" t="s">
        <v>133</v>
      </c>
    </row>
    <row r="2367" spans="2:51" s="12" customFormat="1" ht="11.25" x14ac:dyDescent="0.2">
      <c r="B2367" s="145"/>
      <c r="D2367" s="146" t="s">
        <v>144</v>
      </c>
      <c r="E2367" s="147" t="s">
        <v>18</v>
      </c>
      <c r="F2367" s="148" t="s">
        <v>1280</v>
      </c>
      <c r="H2367" s="147" t="s">
        <v>18</v>
      </c>
      <c r="I2367" s="149"/>
      <c r="L2367" s="145"/>
      <c r="M2367" s="150"/>
      <c r="T2367" s="151"/>
      <c r="AT2367" s="147" t="s">
        <v>144</v>
      </c>
      <c r="AU2367" s="147" t="s">
        <v>81</v>
      </c>
      <c r="AV2367" s="12" t="s">
        <v>79</v>
      </c>
      <c r="AW2367" s="12" t="s">
        <v>32</v>
      </c>
      <c r="AX2367" s="12" t="s">
        <v>71</v>
      </c>
      <c r="AY2367" s="147" t="s">
        <v>133</v>
      </c>
    </row>
    <row r="2368" spans="2:51" s="13" customFormat="1" ht="11.25" x14ac:dyDescent="0.2">
      <c r="B2368" s="152"/>
      <c r="D2368" s="146" t="s">
        <v>144</v>
      </c>
      <c r="E2368" s="153" t="s">
        <v>18</v>
      </c>
      <c r="F2368" s="154" t="s">
        <v>1518</v>
      </c>
      <c r="H2368" s="155">
        <v>8.4</v>
      </c>
      <c r="I2368" s="156"/>
      <c r="L2368" s="152"/>
      <c r="M2368" s="157"/>
      <c r="T2368" s="158"/>
      <c r="AT2368" s="153" t="s">
        <v>144</v>
      </c>
      <c r="AU2368" s="153" t="s">
        <v>81</v>
      </c>
      <c r="AV2368" s="13" t="s">
        <v>81</v>
      </c>
      <c r="AW2368" s="13" t="s">
        <v>32</v>
      </c>
      <c r="AX2368" s="13" t="s">
        <v>71</v>
      </c>
      <c r="AY2368" s="153" t="s">
        <v>133</v>
      </c>
    </row>
    <row r="2369" spans="2:51" s="12" customFormat="1" ht="11.25" x14ac:dyDescent="0.2">
      <c r="B2369" s="145"/>
      <c r="D2369" s="146" t="s">
        <v>144</v>
      </c>
      <c r="E2369" s="147" t="s">
        <v>18</v>
      </c>
      <c r="F2369" s="148" t="s">
        <v>376</v>
      </c>
      <c r="H2369" s="147" t="s">
        <v>18</v>
      </c>
      <c r="I2369" s="149"/>
      <c r="L2369" s="145"/>
      <c r="M2369" s="150"/>
      <c r="T2369" s="151"/>
      <c r="AT2369" s="147" t="s">
        <v>144</v>
      </c>
      <c r="AU2369" s="147" t="s">
        <v>81</v>
      </c>
      <c r="AV2369" s="12" t="s">
        <v>79</v>
      </c>
      <c r="AW2369" s="12" t="s">
        <v>32</v>
      </c>
      <c r="AX2369" s="12" t="s">
        <v>71</v>
      </c>
      <c r="AY2369" s="147" t="s">
        <v>133</v>
      </c>
    </row>
    <row r="2370" spans="2:51" s="13" customFormat="1" ht="11.25" x14ac:dyDescent="0.2">
      <c r="B2370" s="152"/>
      <c r="D2370" s="146" t="s">
        <v>144</v>
      </c>
      <c r="E2370" s="153" t="s">
        <v>18</v>
      </c>
      <c r="F2370" s="154" t="s">
        <v>403</v>
      </c>
      <c r="H2370" s="155">
        <v>5.98</v>
      </c>
      <c r="I2370" s="156"/>
      <c r="L2370" s="152"/>
      <c r="M2370" s="157"/>
      <c r="T2370" s="158"/>
      <c r="AT2370" s="153" t="s">
        <v>144</v>
      </c>
      <c r="AU2370" s="153" t="s">
        <v>81</v>
      </c>
      <c r="AV2370" s="13" t="s">
        <v>81</v>
      </c>
      <c r="AW2370" s="13" t="s">
        <v>32</v>
      </c>
      <c r="AX2370" s="13" t="s">
        <v>71</v>
      </c>
      <c r="AY2370" s="153" t="s">
        <v>133</v>
      </c>
    </row>
    <row r="2371" spans="2:51" s="12" customFormat="1" ht="11.25" x14ac:dyDescent="0.2">
      <c r="B2371" s="145"/>
      <c r="D2371" s="146" t="s">
        <v>144</v>
      </c>
      <c r="E2371" s="147" t="s">
        <v>18</v>
      </c>
      <c r="F2371" s="148" t="s">
        <v>378</v>
      </c>
      <c r="H2371" s="147" t="s">
        <v>18</v>
      </c>
      <c r="I2371" s="149"/>
      <c r="L2371" s="145"/>
      <c r="M2371" s="150"/>
      <c r="T2371" s="151"/>
      <c r="AT2371" s="147" t="s">
        <v>144</v>
      </c>
      <c r="AU2371" s="147" t="s">
        <v>81</v>
      </c>
      <c r="AV2371" s="12" t="s">
        <v>79</v>
      </c>
      <c r="AW2371" s="12" t="s">
        <v>32</v>
      </c>
      <c r="AX2371" s="12" t="s">
        <v>71</v>
      </c>
      <c r="AY2371" s="147" t="s">
        <v>133</v>
      </c>
    </row>
    <row r="2372" spans="2:51" s="13" customFormat="1" ht="11.25" x14ac:dyDescent="0.2">
      <c r="B2372" s="152"/>
      <c r="D2372" s="146" t="s">
        <v>144</v>
      </c>
      <c r="E2372" s="153" t="s">
        <v>18</v>
      </c>
      <c r="F2372" s="154" t="s">
        <v>1555</v>
      </c>
      <c r="H2372" s="155">
        <v>13.36</v>
      </c>
      <c r="I2372" s="156"/>
      <c r="L2372" s="152"/>
      <c r="M2372" s="157"/>
      <c r="T2372" s="158"/>
      <c r="AT2372" s="153" t="s">
        <v>144</v>
      </c>
      <c r="AU2372" s="153" t="s">
        <v>81</v>
      </c>
      <c r="AV2372" s="13" t="s">
        <v>81</v>
      </c>
      <c r="AW2372" s="13" t="s">
        <v>32</v>
      </c>
      <c r="AX2372" s="13" t="s">
        <v>71</v>
      </c>
      <c r="AY2372" s="153" t="s">
        <v>133</v>
      </c>
    </row>
    <row r="2373" spans="2:51" s="12" customFormat="1" ht="11.25" x14ac:dyDescent="0.2">
      <c r="B2373" s="145"/>
      <c r="D2373" s="146" t="s">
        <v>144</v>
      </c>
      <c r="E2373" s="147" t="s">
        <v>18</v>
      </c>
      <c r="F2373" s="148" t="s">
        <v>244</v>
      </c>
      <c r="H2373" s="147" t="s">
        <v>18</v>
      </c>
      <c r="I2373" s="149"/>
      <c r="L2373" s="145"/>
      <c r="M2373" s="150"/>
      <c r="T2373" s="151"/>
      <c r="AT2373" s="147" t="s">
        <v>144</v>
      </c>
      <c r="AU2373" s="147" t="s">
        <v>81</v>
      </c>
      <c r="AV2373" s="12" t="s">
        <v>79</v>
      </c>
      <c r="AW2373" s="12" t="s">
        <v>32</v>
      </c>
      <c r="AX2373" s="12" t="s">
        <v>71</v>
      </c>
      <c r="AY2373" s="147" t="s">
        <v>133</v>
      </c>
    </row>
    <row r="2374" spans="2:51" s="13" customFormat="1" ht="11.25" x14ac:dyDescent="0.2">
      <c r="B2374" s="152"/>
      <c r="D2374" s="146" t="s">
        <v>144</v>
      </c>
      <c r="E2374" s="153" t="s">
        <v>18</v>
      </c>
      <c r="F2374" s="154" t="s">
        <v>1519</v>
      </c>
      <c r="H2374" s="155">
        <v>12.66</v>
      </c>
      <c r="I2374" s="156"/>
      <c r="L2374" s="152"/>
      <c r="M2374" s="157"/>
      <c r="T2374" s="158"/>
      <c r="AT2374" s="153" t="s">
        <v>144</v>
      </c>
      <c r="AU2374" s="153" t="s">
        <v>81</v>
      </c>
      <c r="AV2374" s="13" t="s">
        <v>81</v>
      </c>
      <c r="AW2374" s="13" t="s">
        <v>32</v>
      </c>
      <c r="AX2374" s="13" t="s">
        <v>71</v>
      </c>
      <c r="AY2374" s="153" t="s">
        <v>133</v>
      </c>
    </row>
    <row r="2375" spans="2:51" s="12" customFormat="1" ht="11.25" x14ac:dyDescent="0.2">
      <c r="B2375" s="145"/>
      <c r="D2375" s="146" t="s">
        <v>144</v>
      </c>
      <c r="E2375" s="147" t="s">
        <v>18</v>
      </c>
      <c r="F2375" s="148" t="s">
        <v>380</v>
      </c>
      <c r="H2375" s="147" t="s">
        <v>18</v>
      </c>
      <c r="I2375" s="149"/>
      <c r="L2375" s="145"/>
      <c r="M2375" s="150"/>
      <c r="T2375" s="151"/>
      <c r="AT2375" s="147" t="s">
        <v>144</v>
      </c>
      <c r="AU2375" s="147" t="s">
        <v>81</v>
      </c>
      <c r="AV2375" s="12" t="s">
        <v>79</v>
      </c>
      <c r="AW2375" s="12" t="s">
        <v>32</v>
      </c>
      <c r="AX2375" s="12" t="s">
        <v>71</v>
      </c>
      <c r="AY2375" s="147" t="s">
        <v>133</v>
      </c>
    </row>
    <row r="2376" spans="2:51" s="13" customFormat="1" ht="11.25" x14ac:dyDescent="0.2">
      <c r="B2376" s="152"/>
      <c r="D2376" s="146" t="s">
        <v>144</v>
      </c>
      <c r="E2376" s="153" t="s">
        <v>18</v>
      </c>
      <c r="F2376" s="154" t="s">
        <v>405</v>
      </c>
      <c r="H2376" s="155">
        <v>7.26</v>
      </c>
      <c r="I2376" s="156"/>
      <c r="L2376" s="152"/>
      <c r="M2376" s="157"/>
      <c r="T2376" s="158"/>
      <c r="AT2376" s="153" t="s">
        <v>144</v>
      </c>
      <c r="AU2376" s="153" t="s">
        <v>81</v>
      </c>
      <c r="AV2376" s="13" t="s">
        <v>81</v>
      </c>
      <c r="AW2376" s="13" t="s">
        <v>32</v>
      </c>
      <c r="AX2376" s="13" t="s">
        <v>71</v>
      </c>
      <c r="AY2376" s="153" t="s">
        <v>133</v>
      </c>
    </row>
    <row r="2377" spans="2:51" s="12" customFormat="1" ht="11.25" x14ac:dyDescent="0.2">
      <c r="B2377" s="145"/>
      <c r="D2377" s="146" t="s">
        <v>144</v>
      </c>
      <c r="E2377" s="147" t="s">
        <v>18</v>
      </c>
      <c r="F2377" s="148" t="s">
        <v>532</v>
      </c>
      <c r="H2377" s="147" t="s">
        <v>18</v>
      </c>
      <c r="I2377" s="149"/>
      <c r="L2377" s="145"/>
      <c r="M2377" s="150"/>
      <c r="T2377" s="151"/>
      <c r="AT2377" s="147" t="s">
        <v>144</v>
      </c>
      <c r="AU2377" s="147" t="s">
        <v>81</v>
      </c>
      <c r="AV2377" s="12" t="s">
        <v>79</v>
      </c>
      <c r="AW2377" s="12" t="s">
        <v>32</v>
      </c>
      <c r="AX2377" s="12" t="s">
        <v>71</v>
      </c>
      <c r="AY2377" s="147" t="s">
        <v>133</v>
      </c>
    </row>
    <row r="2378" spans="2:51" s="13" customFormat="1" ht="11.25" x14ac:dyDescent="0.2">
      <c r="B2378" s="152"/>
      <c r="D2378" s="146" t="s">
        <v>144</v>
      </c>
      <c r="E2378" s="153" t="s">
        <v>18</v>
      </c>
      <c r="F2378" s="154" t="s">
        <v>1520</v>
      </c>
      <c r="H2378" s="155">
        <v>16.14</v>
      </c>
      <c r="I2378" s="156"/>
      <c r="L2378" s="152"/>
      <c r="M2378" s="157"/>
      <c r="T2378" s="158"/>
      <c r="AT2378" s="153" t="s">
        <v>144</v>
      </c>
      <c r="AU2378" s="153" t="s">
        <v>81</v>
      </c>
      <c r="AV2378" s="13" t="s">
        <v>81</v>
      </c>
      <c r="AW2378" s="13" t="s">
        <v>32</v>
      </c>
      <c r="AX2378" s="13" t="s">
        <v>71</v>
      </c>
      <c r="AY2378" s="153" t="s">
        <v>133</v>
      </c>
    </row>
    <row r="2379" spans="2:51" s="12" customFormat="1" ht="11.25" x14ac:dyDescent="0.2">
      <c r="B2379" s="145"/>
      <c r="D2379" s="146" t="s">
        <v>144</v>
      </c>
      <c r="E2379" s="147" t="s">
        <v>18</v>
      </c>
      <c r="F2379" s="148" t="s">
        <v>382</v>
      </c>
      <c r="H2379" s="147" t="s">
        <v>18</v>
      </c>
      <c r="I2379" s="149"/>
      <c r="L2379" s="145"/>
      <c r="M2379" s="150"/>
      <c r="T2379" s="151"/>
      <c r="AT2379" s="147" t="s">
        <v>144</v>
      </c>
      <c r="AU2379" s="147" t="s">
        <v>81</v>
      </c>
      <c r="AV2379" s="12" t="s">
        <v>79</v>
      </c>
      <c r="AW2379" s="12" t="s">
        <v>32</v>
      </c>
      <c r="AX2379" s="12" t="s">
        <v>71</v>
      </c>
      <c r="AY2379" s="147" t="s">
        <v>133</v>
      </c>
    </row>
    <row r="2380" spans="2:51" s="13" customFormat="1" ht="11.25" x14ac:dyDescent="0.2">
      <c r="B2380" s="152"/>
      <c r="D2380" s="146" t="s">
        <v>144</v>
      </c>
      <c r="E2380" s="153" t="s">
        <v>18</v>
      </c>
      <c r="F2380" s="154" t="s">
        <v>1556</v>
      </c>
      <c r="H2380" s="155">
        <v>6.04</v>
      </c>
      <c r="I2380" s="156"/>
      <c r="L2380" s="152"/>
      <c r="M2380" s="157"/>
      <c r="T2380" s="158"/>
      <c r="AT2380" s="153" t="s">
        <v>144</v>
      </c>
      <c r="AU2380" s="153" t="s">
        <v>81</v>
      </c>
      <c r="AV2380" s="13" t="s">
        <v>81</v>
      </c>
      <c r="AW2380" s="13" t="s">
        <v>32</v>
      </c>
      <c r="AX2380" s="13" t="s">
        <v>71</v>
      </c>
      <c r="AY2380" s="153" t="s">
        <v>133</v>
      </c>
    </row>
    <row r="2381" spans="2:51" s="12" customFormat="1" ht="11.25" x14ac:dyDescent="0.2">
      <c r="B2381" s="145"/>
      <c r="D2381" s="146" t="s">
        <v>144</v>
      </c>
      <c r="E2381" s="147" t="s">
        <v>18</v>
      </c>
      <c r="F2381" s="148" t="s">
        <v>246</v>
      </c>
      <c r="H2381" s="147" t="s">
        <v>18</v>
      </c>
      <c r="I2381" s="149"/>
      <c r="L2381" s="145"/>
      <c r="M2381" s="150"/>
      <c r="T2381" s="151"/>
      <c r="AT2381" s="147" t="s">
        <v>144</v>
      </c>
      <c r="AU2381" s="147" t="s">
        <v>81</v>
      </c>
      <c r="AV2381" s="12" t="s">
        <v>79</v>
      </c>
      <c r="AW2381" s="12" t="s">
        <v>32</v>
      </c>
      <c r="AX2381" s="12" t="s">
        <v>71</v>
      </c>
      <c r="AY2381" s="147" t="s">
        <v>133</v>
      </c>
    </row>
    <row r="2382" spans="2:51" s="13" customFormat="1" ht="11.25" x14ac:dyDescent="0.2">
      <c r="B2382" s="152"/>
      <c r="D2382" s="146" t="s">
        <v>144</v>
      </c>
      <c r="E2382" s="153" t="s">
        <v>18</v>
      </c>
      <c r="F2382" s="154" t="s">
        <v>1557</v>
      </c>
      <c r="H2382" s="155">
        <v>29.24</v>
      </c>
      <c r="I2382" s="156"/>
      <c r="L2382" s="152"/>
      <c r="M2382" s="157"/>
      <c r="T2382" s="158"/>
      <c r="AT2382" s="153" t="s">
        <v>144</v>
      </c>
      <c r="AU2382" s="153" t="s">
        <v>81</v>
      </c>
      <c r="AV2382" s="13" t="s">
        <v>81</v>
      </c>
      <c r="AW2382" s="13" t="s">
        <v>32</v>
      </c>
      <c r="AX2382" s="13" t="s">
        <v>71</v>
      </c>
      <c r="AY2382" s="153" t="s">
        <v>133</v>
      </c>
    </row>
    <row r="2383" spans="2:51" s="12" customFormat="1" ht="11.25" x14ac:dyDescent="0.2">
      <c r="B2383" s="145"/>
      <c r="D2383" s="146" t="s">
        <v>144</v>
      </c>
      <c r="E2383" s="147" t="s">
        <v>18</v>
      </c>
      <c r="F2383" s="148" t="s">
        <v>527</v>
      </c>
      <c r="H2383" s="147" t="s">
        <v>18</v>
      </c>
      <c r="I2383" s="149"/>
      <c r="L2383" s="145"/>
      <c r="M2383" s="150"/>
      <c r="T2383" s="151"/>
      <c r="AT2383" s="147" t="s">
        <v>144</v>
      </c>
      <c r="AU2383" s="147" t="s">
        <v>81</v>
      </c>
      <c r="AV2383" s="12" t="s">
        <v>79</v>
      </c>
      <c r="AW2383" s="12" t="s">
        <v>32</v>
      </c>
      <c r="AX2383" s="12" t="s">
        <v>71</v>
      </c>
      <c r="AY2383" s="147" t="s">
        <v>133</v>
      </c>
    </row>
    <row r="2384" spans="2:51" s="13" customFormat="1" ht="11.25" x14ac:dyDescent="0.2">
      <c r="B2384" s="152"/>
      <c r="D2384" s="146" t="s">
        <v>144</v>
      </c>
      <c r="E2384" s="153" t="s">
        <v>18</v>
      </c>
      <c r="F2384" s="154" t="s">
        <v>1522</v>
      </c>
      <c r="H2384" s="155">
        <v>27.3</v>
      </c>
      <c r="I2384" s="156"/>
      <c r="L2384" s="152"/>
      <c r="M2384" s="157"/>
      <c r="T2384" s="158"/>
      <c r="AT2384" s="153" t="s">
        <v>144</v>
      </c>
      <c r="AU2384" s="153" t="s">
        <v>81</v>
      </c>
      <c r="AV2384" s="13" t="s">
        <v>81</v>
      </c>
      <c r="AW2384" s="13" t="s">
        <v>32</v>
      </c>
      <c r="AX2384" s="13" t="s">
        <v>71</v>
      </c>
      <c r="AY2384" s="153" t="s">
        <v>133</v>
      </c>
    </row>
    <row r="2385" spans="2:51" s="12" customFormat="1" ht="11.25" x14ac:dyDescent="0.2">
      <c r="B2385" s="145"/>
      <c r="D2385" s="146" t="s">
        <v>144</v>
      </c>
      <c r="E2385" s="147" t="s">
        <v>18</v>
      </c>
      <c r="F2385" s="148" t="s">
        <v>383</v>
      </c>
      <c r="H2385" s="147" t="s">
        <v>18</v>
      </c>
      <c r="I2385" s="149"/>
      <c r="L2385" s="145"/>
      <c r="M2385" s="150"/>
      <c r="T2385" s="151"/>
      <c r="AT2385" s="147" t="s">
        <v>144</v>
      </c>
      <c r="AU2385" s="147" t="s">
        <v>81</v>
      </c>
      <c r="AV2385" s="12" t="s">
        <v>79</v>
      </c>
      <c r="AW2385" s="12" t="s">
        <v>32</v>
      </c>
      <c r="AX2385" s="12" t="s">
        <v>71</v>
      </c>
      <c r="AY2385" s="147" t="s">
        <v>133</v>
      </c>
    </row>
    <row r="2386" spans="2:51" s="13" customFormat="1" ht="11.25" x14ac:dyDescent="0.2">
      <c r="B2386" s="152"/>
      <c r="D2386" s="146" t="s">
        <v>144</v>
      </c>
      <c r="E2386" s="153" t="s">
        <v>18</v>
      </c>
      <c r="F2386" s="154" t="s">
        <v>1553</v>
      </c>
      <c r="H2386" s="155">
        <v>17.100000000000001</v>
      </c>
      <c r="I2386" s="156"/>
      <c r="L2386" s="152"/>
      <c r="M2386" s="157"/>
      <c r="T2386" s="158"/>
      <c r="AT2386" s="153" t="s">
        <v>144</v>
      </c>
      <c r="AU2386" s="153" t="s">
        <v>81</v>
      </c>
      <c r="AV2386" s="13" t="s">
        <v>81</v>
      </c>
      <c r="AW2386" s="13" t="s">
        <v>32</v>
      </c>
      <c r="AX2386" s="13" t="s">
        <v>71</v>
      </c>
      <c r="AY2386" s="153" t="s">
        <v>133</v>
      </c>
    </row>
    <row r="2387" spans="2:51" s="13" customFormat="1" ht="11.25" x14ac:dyDescent="0.2">
      <c r="B2387" s="152"/>
      <c r="D2387" s="146" t="s">
        <v>144</v>
      </c>
      <c r="E2387" s="153" t="s">
        <v>18</v>
      </c>
      <c r="F2387" s="154" t="s">
        <v>1558</v>
      </c>
      <c r="H2387" s="155">
        <v>7.12</v>
      </c>
      <c r="I2387" s="156"/>
      <c r="L2387" s="152"/>
      <c r="M2387" s="157"/>
      <c r="T2387" s="158"/>
      <c r="AT2387" s="153" t="s">
        <v>144</v>
      </c>
      <c r="AU2387" s="153" t="s">
        <v>81</v>
      </c>
      <c r="AV2387" s="13" t="s">
        <v>81</v>
      </c>
      <c r="AW2387" s="13" t="s">
        <v>32</v>
      </c>
      <c r="AX2387" s="13" t="s">
        <v>71</v>
      </c>
      <c r="AY2387" s="153" t="s">
        <v>133</v>
      </c>
    </row>
    <row r="2388" spans="2:51" s="12" customFormat="1" ht="11.25" x14ac:dyDescent="0.2">
      <c r="B2388" s="145"/>
      <c r="D2388" s="146" t="s">
        <v>144</v>
      </c>
      <c r="E2388" s="147" t="s">
        <v>18</v>
      </c>
      <c r="F2388" s="148" t="s">
        <v>385</v>
      </c>
      <c r="H2388" s="147" t="s">
        <v>18</v>
      </c>
      <c r="I2388" s="149"/>
      <c r="L2388" s="145"/>
      <c r="M2388" s="150"/>
      <c r="T2388" s="151"/>
      <c r="AT2388" s="147" t="s">
        <v>144</v>
      </c>
      <c r="AU2388" s="147" t="s">
        <v>81</v>
      </c>
      <c r="AV2388" s="12" t="s">
        <v>79</v>
      </c>
      <c r="AW2388" s="12" t="s">
        <v>32</v>
      </c>
      <c r="AX2388" s="12" t="s">
        <v>71</v>
      </c>
      <c r="AY2388" s="147" t="s">
        <v>133</v>
      </c>
    </row>
    <row r="2389" spans="2:51" s="13" customFormat="1" ht="11.25" x14ac:dyDescent="0.2">
      <c r="B2389" s="152"/>
      <c r="D2389" s="146" t="s">
        <v>144</v>
      </c>
      <c r="E2389" s="153" t="s">
        <v>18</v>
      </c>
      <c r="F2389" s="154" t="s">
        <v>408</v>
      </c>
      <c r="H2389" s="155">
        <v>8.3000000000000007</v>
      </c>
      <c r="I2389" s="156"/>
      <c r="L2389" s="152"/>
      <c r="M2389" s="157"/>
      <c r="T2389" s="158"/>
      <c r="AT2389" s="153" t="s">
        <v>144</v>
      </c>
      <c r="AU2389" s="153" t="s">
        <v>81</v>
      </c>
      <c r="AV2389" s="13" t="s">
        <v>81</v>
      </c>
      <c r="AW2389" s="13" t="s">
        <v>32</v>
      </c>
      <c r="AX2389" s="13" t="s">
        <v>71</v>
      </c>
      <c r="AY2389" s="153" t="s">
        <v>133</v>
      </c>
    </row>
    <row r="2390" spans="2:51" s="12" customFormat="1" ht="11.25" x14ac:dyDescent="0.2">
      <c r="B2390" s="145"/>
      <c r="D2390" s="146" t="s">
        <v>144</v>
      </c>
      <c r="E2390" s="147" t="s">
        <v>18</v>
      </c>
      <c r="F2390" s="148" t="s">
        <v>387</v>
      </c>
      <c r="H2390" s="147" t="s">
        <v>18</v>
      </c>
      <c r="I2390" s="149"/>
      <c r="L2390" s="145"/>
      <c r="M2390" s="150"/>
      <c r="T2390" s="151"/>
      <c r="AT2390" s="147" t="s">
        <v>144</v>
      </c>
      <c r="AU2390" s="147" t="s">
        <v>81</v>
      </c>
      <c r="AV2390" s="12" t="s">
        <v>79</v>
      </c>
      <c r="AW2390" s="12" t="s">
        <v>32</v>
      </c>
      <c r="AX2390" s="12" t="s">
        <v>71</v>
      </c>
      <c r="AY2390" s="147" t="s">
        <v>133</v>
      </c>
    </row>
    <row r="2391" spans="2:51" s="13" customFormat="1" ht="11.25" x14ac:dyDescent="0.2">
      <c r="B2391" s="152"/>
      <c r="D2391" s="146" t="s">
        <v>144</v>
      </c>
      <c r="E2391" s="153" t="s">
        <v>18</v>
      </c>
      <c r="F2391" s="154" t="s">
        <v>1559</v>
      </c>
      <c r="H2391" s="155">
        <v>4.46</v>
      </c>
      <c r="I2391" s="156"/>
      <c r="L2391" s="152"/>
      <c r="M2391" s="157"/>
      <c r="T2391" s="158"/>
      <c r="AT2391" s="153" t="s">
        <v>144</v>
      </c>
      <c r="AU2391" s="153" t="s">
        <v>81</v>
      </c>
      <c r="AV2391" s="13" t="s">
        <v>81</v>
      </c>
      <c r="AW2391" s="13" t="s">
        <v>32</v>
      </c>
      <c r="AX2391" s="13" t="s">
        <v>71</v>
      </c>
      <c r="AY2391" s="153" t="s">
        <v>133</v>
      </c>
    </row>
    <row r="2392" spans="2:51" s="12" customFormat="1" ht="11.25" x14ac:dyDescent="0.2">
      <c r="B2392" s="145"/>
      <c r="D2392" s="146" t="s">
        <v>144</v>
      </c>
      <c r="E2392" s="147" t="s">
        <v>18</v>
      </c>
      <c r="F2392" s="148" t="s">
        <v>361</v>
      </c>
      <c r="H2392" s="147" t="s">
        <v>18</v>
      </c>
      <c r="I2392" s="149"/>
      <c r="L2392" s="145"/>
      <c r="M2392" s="150"/>
      <c r="T2392" s="151"/>
      <c r="AT2392" s="147" t="s">
        <v>144</v>
      </c>
      <c r="AU2392" s="147" t="s">
        <v>81</v>
      </c>
      <c r="AV2392" s="12" t="s">
        <v>79</v>
      </c>
      <c r="AW2392" s="12" t="s">
        <v>32</v>
      </c>
      <c r="AX2392" s="12" t="s">
        <v>71</v>
      </c>
      <c r="AY2392" s="147" t="s">
        <v>133</v>
      </c>
    </row>
    <row r="2393" spans="2:51" s="13" customFormat="1" ht="11.25" x14ac:dyDescent="0.2">
      <c r="B2393" s="152"/>
      <c r="D2393" s="146" t="s">
        <v>144</v>
      </c>
      <c r="E2393" s="153" t="s">
        <v>18</v>
      </c>
      <c r="F2393" s="154" t="s">
        <v>1560</v>
      </c>
      <c r="H2393" s="155">
        <v>3.06</v>
      </c>
      <c r="I2393" s="156"/>
      <c r="L2393" s="152"/>
      <c r="M2393" s="157"/>
      <c r="T2393" s="158"/>
      <c r="AT2393" s="153" t="s">
        <v>144</v>
      </c>
      <c r="AU2393" s="153" t="s">
        <v>81</v>
      </c>
      <c r="AV2393" s="13" t="s">
        <v>81</v>
      </c>
      <c r="AW2393" s="13" t="s">
        <v>32</v>
      </c>
      <c r="AX2393" s="13" t="s">
        <v>71</v>
      </c>
      <c r="AY2393" s="153" t="s">
        <v>133</v>
      </c>
    </row>
    <row r="2394" spans="2:51" s="12" customFormat="1" ht="11.25" x14ac:dyDescent="0.2">
      <c r="B2394" s="145"/>
      <c r="D2394" s="146" t="s">
        <v>144</v>
      </c>
      <c r="E2394" s="147" t="s">
        <v>18</v>
      </c>
      <c r="F2394" s="148" t="s">
        <v>389</v>
      </c>
      <c r="H2394" s="147" t="s">
        <v>18</v>
      </c>
      <c r="I2394" s="149"/>
      <c r="L2394" s="145"/>
      <c r="M2394" s="150"/>
      <c r="T2394" s="151"/>
      <c r="AT2394" s="147" t="s">
        <v>144</v>
      </c>
      <c r="AU2394" s="147" t="s">
        <v>81</v>
      </c>
      <c r="AV2394" s="12" t="s">
        <v>79</v>
      </c>
      <c r="AW2394" s="12" t="s">
        <v>32</v>
      </c>
      <c r="AX2394" s="12" t="s">
        <v>71</v>
      </c>
      <c r="AY2394" s="147" t="s">
        <v>133</v>
      </c>
    </row>
    <row r="2395" spans="2:51" s="13" customFormat="1" ht="11.25" x14ac:dyDescent="0.2">
      <c r="B2395" s="152"/>
      <c r="D2395" s="146" t="s">
        <v>144</v>
      </c>
      <c r="E2395" s="153" t="s">
        <v>18</v>
      </c>
      <c r="F2395" s="154" t="s">
        <v>1561</v>
      </c>
      <c r="H2395" s="155">
        <v>8.56</v>
      </c>
      <c r="I2395" s="156"/>
      <c r="L2395" s="152"/>
      <c r="M2395" s="157"/>
      <c r="T2395" s="158"/>
      <c r="AT2395" s="153" t="s">
        <v>144</v>
      </c>
      <c r="AU2395" s="153" t="s">
        <v>81</v>
      </c>
      <c r="AV2395" s="13" t="s">
        <v>81</v>
      </c>
      <c r="AW2395" s="13" t="s">
        <v>32</v>
      </c>
      <c r="AX2395" s="13" t="s">
        <v>71</v>
      </c>
      <c r="AY2395" s="153" t="s">
        <v>133</v>
      </c>
    </row>
    <row r="2396" spans="2:51" s="12" customFormat="1" ht="11.25" x14ac:dyDescent="0.2">
      <c r="B2396" s="145"/>
      <c r="D2396" s="146" t="s">
        <v>144</v>
      </c>
      <c r="E2396" s="147" t="s">
        <v>18</v>
      </c>
      <c r="F2396" s="148" t="s">
        <v>239</v>
      </c>
      <c r="H2396" s="147" t="s">
        <v>18</v>
      </c>
      <c r="I2396" s="149"/>
      <c r="L2396" s="145"/>
      <c r="M2396" s="150"/>
      <c r="T2396" s="151"/>
      <c r="AT2396" s="147" t="s">
        <v>144</v>
      </c>
      <c r="AU2396" s="147" t="s">
        <v>81</v>
      </c>
      <c r="AV2396" s="12" t="s">
        <v>79</v>
      </c>
      <c r="AW2396" s="12" t="s">
        <v>32</v>
      </c>
      <c r="AX2396" s="12" t="s">
        <v>71</v>
      </c>
      <c r="AY2396" s="147" t="s">
        <v>133</v>
      </c>
    </row>
    <row r="2397" spans="2:51" s="12" customFormat="1" ht="11.25" x14ac:dyDescent="0.2">
      <c r="B2397" s="145"/>
      <c r="D2397" s="146" t="s">
        <v>144</v>
      </c>
      <c r="E2397" s="147" t="s">
        <v>18</v>
      </c>
      <c r="F2397" s="148" t="s">
        <v>437</v>
      </c>
      <c r="H2397" s="147" t="s">
        <v>18</v>
      </c>
      <c r="I2397" s="149"/>
      <c r="L2397" s="145"/>
      <c r="M2397" s="150"/>
      <c r="T2397" s="151"/>
      <c r="AT2397" s="147" t="s">
        <v>144</v>
      </c>
      <c r="AU2397" s="147" t="s">
        <v>81</v>
      </c>
      <c r="AV2397" s="12" t="s">
        <v>79</v>
      </c>
      <c r="AW2397" s="12" t="s">
        <v>32</v>
      </c>
      <c r="AX2397" s="12" t="s">
        <v>71</v>
      </c>
      <c r="AY2397" s="147" t="s">
        <v>133</v>
      </c>
    </row>
    <row r="2398" spans="2:51" s="13" customFormat="1" ht="11.25" x14ac:dyDescent="0.2">
      <c r="B2398" s="152"/>
      <c r="D2398" s="146" t="s">
        <v>144</v>
      </c>
      <c r="E2398" s="153" t="s">
        <v>18</v>
      </c>
      <c r="F2398" s="154" t="s">
        <v>1523</v>
      </c>
      <c r="H2398" s="155">
        <v>8.4</v>
      </c>
      <c r="I2398" s="156"/>
      <c r="L2398" s="152"/>
      <c r="M2398" s="157"/>
      <c r="T2398" s="158"/>
      <c r="AT2398" s="153" t="s">
        <v>144</v>
      </c>
      <c r="AU2398" s="153" t="s">
        <v>81</v>
      </c>
      <c r="AV2398" s="13" t="s">
        <v>81</v>
      </c>
      <c r="AW2398" s="13" t="s">
        <v>32</v>
      </c>
      <c r="AX2398" s="13" t="s">
        <v>71</v>
      </c>
      <c r="AY2398" s="153" t="s">
        <v>133</v>
      </c>
    </row>
    <row r="2399" spans="2:51" s="12" customFormat="1" ht="11.25" x14ac:dyDescent="0.2">
      <c r="B2399" s="145"/>
      <c r="D2399" s="146" t="s">
        <v>144</v>
      </c>
      <c r="E2399" s="147" t="s">
        <v>18</v>
      </c>
      <c r="F2399" s="148" t="s">
        <v>535</v>
      </c>
      <c r="H2399" s="147" t="s">
        <v>18</v>
      </c>
      <c r="I2399" s="149"/>
      <c r="L2399" s="145"/>
      <c r="M2399" s="150"/>
      <c r="T2399" s="151"/>
      <c r="AT2399" s="147" t="s">
        <v>144</v>
      </c>
      <c r="AU2399" s="147" t="s">
        <v>81</v>
      </c>
      <c r="AV2399" s="12" t="s">
        <v>79</v>
      </c>
      <c r="AW2399" s="12" t="s">
        <v>32</v>
      </c>
      <c r="AX2399" s="12" t="s">
        <v>71</v>
      </c>
      <c r="AY2399" s="147" t="s">
        <v>133</v>
      </c>
    </row>
    <row r="2400" spans="2:51" s="13" customFormat="1" ht="11.25" x14ac:dyDescent="0.2">
      <c r="B2400" s="152"/>
      <c r="D2400" s="146" t="s">
        <v>144</v>
      </c>
      <c r="E2400" s="153" t="s">
        <v>18</v>
      </c>
      <c r="F2400" s="154" t="s">
        <v>1524</v>
      </c>
      <c r="H2400" s="155">
        <v>4.4400000000000004</v>
      </c>
      <c r="I2400" s="156"/>
      <c r="L2400" s="152"/>
      <c r="M2400" s="157"/>
      <c r="T2400" s="158"/>
      <c r="AT2400" s="153" t="s">
        <v>144</v>
      </c>
      <c r="AU2400" s="153" t="s">
        <v>81</v>
      </c>
      <c r="AV2400" s="13" t="s">
        <v>81</v>
      </c>
      <c r="AW2400" s="13" t="s">
        <v>32</v>
      </c>
      <c r="AX2400" s="13" t="s">
        <v>71</v>
      </c>
      <c r="AY2400" s="153" t="s">
        <v>133</v>
      </c>
    </row>
    <row r="2401" spans="2:51" s="12" customFormat="1" ht="11.25" x14ac:dyDescent="0.2">
      <c r="B2401" s="145"/>
      <c r="D2401" s="146" t="s">
        <v>144</v>
      </c>
      <c r="E2401" s="147" t="s">
        <v>18</v>
      </c>
      <c r="F2401" s="148" t="s">
        <v>1281</v>
      </c>
      <c r="H2401" s="147" t="s">
        <v>18</v>
      </c>
      <c r="I2401" s="149"/>
      <c r="L2401" s="145"/>
      <c r="M2401" s="150"/>
      <c r="T2401" s="151"/>
      <c r="AT2401" s="147" t="s">
        <v>144</v>
      </c>
      <c r="AU2401" s="147" t="s">
        <v>81</v>
      </c>
      <c r="AV2401" s="12" t="s">
        <v>79</v>
      </c>
      <c r="AW2401" s="12" t="s">
        <v>32</v>
      </c>
      <c r="AX2401" s="12" t="s">
        <v>71</v>
      </c>
      <c r="AY2401" s="147" t="s">
        <v>133</v>
      </c>
    </row>
    <row r="2402" spans="2:51" s="13" customFormat="1" ht="11.25" x14ac:dyDescent="0.2">
      <c r="B2402" s="152"/>
      <c r="D2402" s="146" t="s">
        <v>144</v>
      </c>
      <c r="E2402" s="153" t="s">
        <v>18</v>
      </c>
      <c r="F2402" s="154" t="s">
        <v>1562</v>
      </c>
      <c r="H2402" s="155">
        <v>3.08</v>
      </c>
      <c r="I2402" s="156"/>
      <c r="L2402" s="152"/>
      <c r="M2402" s="157"/>
      <c r="T2402" s="158"/>
      <c r="AT2402" s="153" t="s">
        <v>144</v>
      </c>
      <c r="AU2402" s="153" t="s">
        <v>81</v>
      </c>
      <c r="AV2402" s="13" t="s">
        <v>81</v>
      </c>
      <c r="AW2402" s="13" t="s">
        <v>32</v>
      </c>
      <c r="AX2402" s="13" t="s">
        <v>71</v>
      </c>
      <c r="AY2402" s="153" t="s">
        <v>133</v>
      </c>
    </row>
    <row r="2403" spans="2:51" s="12" customFormat="1" ht="11.25" x14ac:dyDescent="0.2">
      <c r="B2403" s="145"/>
      <c r="D2403" s="146" t="s">
        <v>144</v>
      </c>
      <c r="E2403" s="147" t="s">
        <v>18</v>
      </c>
      <c r="F2403" s="148" t="s">
        <v>391</v>
      </c>
      <c r="H2403" s="147" t="s">
        <v>18</v>
      </c>
      <c r="I2403" s="149"/>
      <c r="L2403" s="145"/>
      <c r="M2403" s="150"/>
      <c r="T2403" s="151"/>
      <c r="AT2403" s="147" t="s">
        <v>144</v>
      </c>
      <c r="AU2403" s="147" t="s">
        <v>81</v>
      </c>
      <c r="AV2403" s="12" t="s">
        <v>79</v>
      </c>
      <c r="AW2403" s="12" t="s">
        <v>32</v>
      </c>
      <c r="AX2403" s="12" t="s">
        <v>71</v>
      </c>
      <c r="AY2403" s="147" t="s">
        <v>133</v>
      </c>
    </row>
    <row r="2404" spans="2:51" s="13" customFormat="1" ht="11.25" x14ac:dyDescent="0.2">
      <c r="B2404" s="152"/>
      <c r="D2404" s="146" t="s">
        <v>144</v>
      </c>
      <c r="E2404" s="153" t="s">
        <v>18</v>
      </c>
      <c r="F2404" s="154" t="s">
        <v>1563</v>
      </c>
      <c r="H2404" s="155">
        <v>8.52</v>
      </c>
      <c r="I2404" s="156"/>
      <c r="L2404" s="152"/>
      <c r="M2404" s="157"/>
      <c r="T2404" s="158"/>
      <c r="AT2404" s="153" t="s">
        <v>144</v>
      </c>
      <c r="AU2404" s="153" t="s">
        <v>81</v>
      </c>
      <c r="AV2404" s="13" t="s">
        <v>81</v>
      </c>
      <c r="AW2404" s="13" t="s">
        <v>32</v>
      </c>
      <c r="AX2404" s="13" t="s">
        <v>71</v>
      </c>
      <c r="AY2404" s="153" t="s">
        <v>133</v>
      </c>
    </row>
    <row r="2405" spans="2:51" s="12" customFormat="1" ht="11.25" x14ac:dyDescent="0.2">
      <c r="B2405" s="145"/>
      <c r="D2405" s="146" t="s">
        <v>144</v>
      </c>
      <c r="E2405" s="147" t="s">
        <v>18</v>
      </c>
      <c r="F2405" s="148" t="s">
        <v>439</v>
      </c>
      <c r="H2405" s="147" t="s">
        <v>18</v>
      </c>
      <c r="I2405" s="149"/>
      <c r="L2405" s="145"/>
      <c r="M2405" s="150"/>
      <c r="T2405" s="151"/>
      <c r="AT2405" s="147" t="s">
        <v>144</v>
      </c>
      <c r="AU2405" s="147" t="s">
        <v>81</v>
      </c>
      <c r="AV2405" s="12" t="s">
        <v>79</v>
      </c>
      <c r="AW2405" s="12" t="s">
        <v>32</v>
      </c>
      <c r="AX2405" s="12" t="s">
        <v>71</v>
      </c>
      <c r="AY2405" s="147" t="s">
        <v>133</v>
      </c>
    </row>
    <row r="2406" spans="2:51" s="13" customFormat="1" ht="11.25" x14ac:dyDescent="0.2">
      <c r="B2406" s="152"/>
      <c r="D2406" s="146" t="s">
        <v>144</v>
      </c>
      <c r="E2406" s="153" t="s">
        <v>18</v>
      </c>
      <c r="F2406" s="154" t="s">
        <v>1526</v>
      </c>
      <c r="H2406" s="155">
        <v>16.8</v>
      </c>
      <c r="I2406" s="156"/>
      <c r="L2406" s="152"/>
      <c r="M2406" s="157"/>
      <c r="T2406" s="158"/>
      <c r="AT2406" s="153" t="s">
        <v>144</v>
      </c>
      <c r="AU2406" s="153" t="s">
        <v>81</v>
      </c>
      <c r="AV2406" s="13" t="s">
        <v>81</v>
      </c>
      <c r="AW2406" s="13" t="s">
        <v>32</v>
      </c>
      <c r="AX2406" s="13" t="s">
        <v>71</v>
      </c>
      <c r="AY2406" s="153" t="s">
        <v>133</v>
      </c>
    </row>
    <row r="2407" spans="2:51" s="12" customFormat="1" ht="11.25" x14ac:dyDescent="0.2">
      <c r="B2407" s="145"/>
      <c r="D2407" s="146" t="s">
        <v>144</v>
      </c>
      <c r="E2407" s="147" t="s">
        <v>18</v>
      </c>
      <c r="F2407" s="148" t="s">
        <v>428</v>
      </c>
      <c r="H2407" s="147" t="s">
        <v>18</v>
      </c>
      <c r="I2407" s="149"/>
      <c r="L2407" s="145"/>
      <c r="M2407" s="150"/>
      <c r="T2407" s="151"/>
      <c r="AT2407" s="147" t="s">
        <v>144</v>
      </c>
      <c r="AU2407" s="147" t="s">
        <v>81</v>
      </c>
      <c r="AV2407" s="12" t="s">
        <v>79</v>
      </c>
      <c r="AW2407" s="12" t="s">
        <v>32</v>
      </c>
      <c r="AX2407" s="12" t="s">
        <v>71</v>
      </c>
      <c r="AY2407" s="147" t="s">
        <v>133</v>
      </c>
    </row>
    <row r="2408" spans="2:51" s="13" customFormat="1" ht="11.25" x14ac:dyDescent="0.2">
      <c r="B2408" s="152"/>
      <c r="D2408" s="146" t="s">
        <v>144</v>
      </c>
      <c r="E2408" s="153" t="s">
        <v>18</v>
      </c>
      <c r="F2408" s="154" t="s">
        <v>1527</v>
      </c>
      <c r="H2408" s="155">
        <v>16.440000000000001</v>
      </c>
      <c r="I2408" s="156"/>
      <c r="L2408" s="152"/>
      <c r="M2408" s="157"/>
      <c r="T2408" s="158"/>
      <c r="AT2408" s="153" t="s">
        <v>144</v>
      </c>
      <c r="AU2408" s="153" t="s">
        <v>81</v>
      </c>
      <c r="AV2408" s="13" t="s">
        <v>81</v>
      </c>
      <c r="AW2408" s="13" t="s">
        <v>32</v>
      </c>
      <c r="AX2408" s="13" t="s">
        <v>71</v>
      </c>
      <c r="AY2408" s="153" t="s">
        <v>133</v>
      </c>
    </row>
    <row r="2409" spans="2:51" s="12" customFormat="1" ht="11.25" x14ac:dyDescent="0.2">
      <c r="B2409" s="145"/>
      <c r="D2409" s="146" t="s">
        <v>144</v>
      </c>
      <c r="E2409" s="147" t="s">
        <v>18</v>
      </c>
      <c r="F2409" s="148" t="s">
        <v>255</v>
      </c>
      <c r="H2409" s="147" t="s">
        <v>18</v>
      </c>
      <c r="I2409" s="149"/>
      <c r="L2409" s="145"/>
      <c r="M2409" s="150"/>
      <c r="T2409" s="151"/>
      <c r="AT2409" s="147" t="s">
        <v>144</v>
      </c>
      <c r="AU2409" s="147" t="s">
        <v>81</v>
      </c>
      <c r="AV2409" s="12" t="s">
        <v>79</v>
      </c>
      <c r="AW2409" s="12" t="s">
        <v>32</v>
      </c>
      <c r="AX2409" s="12" t="s">
        <v>71</v>
      </c>
      <c r="AY2409" s="147" t="s">
        <v>133</v>
      </c>
    </row>
    <row r="2410" spans="2:51" s="13" customFormat="1" ht="11.25" x14ac:dyDescent="0.2">
      <c r="B2410" s="152"/>
      <c r="D2410" s="146" t="s">
        <v>144</v>
      </c>
      <c r="E2410" s="153" t="s">
        <v>18</v>
      </c>
      <c r="F2410" s="154" t="s">
        <v>1564</v>
      </c>
      <c r="H2410" s="155">
        <v>36.28</v>
      </c>
      <c r="I2410" s="156"/>
      <c r="L2410" s="152"/>
      <c r="M2410" s="157"/>
      <c r="T2410" s="158"/>
      <c r="AT2410" s="153" t="s">
        <v>144</v>
      </c>
      <c r="AU2410" s="153" t="s">
        <v>81</v>
      </c>
      <c r="AV2410" s="13" t="s">
        <v>81</v>
      </c>
      <c r="AW2410" s="13" t="s">
        <v>32</v>
      </c>
      <c r="AX2410" s="13" t="s">
        <v>71</v>
      </c>
      <c r="AY2410" s="153" t="s">
        <v>133</v>
      </c>
    </row>
    <row r="2411" spans="2:51" s="12" customFormat="1" ht="11.25" x14ac:dyDescent="0.2">
      <c r="B2411" s="145"/>
      <c r="D2411" s="146" t="s">
        <v>144</v>
      </c>
      <c r="E2411" s="147" t="s">
        <v>18</v>
      </c>
      <c r="F2411" s="148" t="s">
        <v>560</v>
      </c>
      <c r="H2411" s="147" t="s">
        <v>18</v>
      </c>
      <c r="I2411" s="149"/>
      <c r="L2411" s="145"/>
      <c r="M2411" s="150"/>
      <c r="T2411" s="151"/>
      <c r="AT2411" s="147" t="s">
        <v>144</v>
      </c>
      <c r="AU2411" s="147" t="s">
        <v>81</v>
      </c>
      <c r="AV2411" s="12" t="s">
        <v>79</v>
      </c>
      <c r="AW2411" s="12" t="s">
        <v>32</v>
      </c>
      <c r="AX2411" s="12" t="s">
        <v>71</v>
      </c>
      <c r="AY2411" s="147" t="s">
        <v>133</v>
      </c>
    </row>
    <row r="2412" spans="2:51" s="13" customFormat="1" ht="11.25" x14ac:dyDescent="0.2">
      <c r="B2412" s="152"/>
      <c r="D2412" s="146" t="s">
        <v>144</v>
      </c>
      <c r="E2412" s="153" t="s">
        <v>18</v>
      </c>
      <c r="F2412" s="154" t="s">
        <v>1565</v>
      </c>
      <c r="H2412" s="155">
        <v>6.14</v>
      </c>
      <c r="I2412" s="156"/>
      <c r="L2412" s="152"/>
      <c r="M2412" s="157"/>
      <c r="T2412" s="158"/>
      <c r="AT2412" s="153" t="s">
        <v>144</v>
      </c>
      <c r="AU2412" s="153" t="s">
        <v>81</v>
      </c>
      <c r="AV2412" s="13" t="s">
        <v>81</v>
      </c>
      <c r="AW2412" s="13" t="s">
        <v>32</v>
      </c>
      <c r="AX2412" s="13" t="s">
        <v>71</v>
      </c>
      <c r="AY2412" s="153" t="s">
        <v>133</v>
      </c>
    </row>
    <row r="2413" spans="2:51" s="12" customFormat="1" ht="11.25" x14ac:dyDescent="0.2">
      <c r="B2413" s="145"/>
      <c r="D2413" s="146" t="s">
        <v>144</v>
      </c>
      <c r="E2413" s="147" t="s">
        <v>18</v>
      </c>
      <c r="F2413" s="148" t="s">
        <v>251</v>
      </c>
      <c r="H2413" s="147" t="s">
        <v>18</v>
      </c>
      <c r="I2413" s="149"/>
      <c r="L2413" s="145"/>
      <c r="M2413" s="150"/>
      <c r="T2413" s="151"/>
      <c r="AT2413" s="147" t="s">
        <v>144</v>
      </c>
      <c r="AU2413" s="147" t="s">
        <v>81</v>
      </c>
      <c r="AV2413" s="12" t="s">
        <v>79</v>
      </c>
      <c r="AW2413" s="12" t="s">
        <v>32</v>
      </c>
      <c r="AX2413" s="12" t="s">
        <v>71</v>
      </c>
      <c r="AY2413" s="147" t="s">
        <v>133</v>
      </c>
    </row>
    <row r="2414" spans="2:51" s="13" customFormat="1" ht="11.25" x14ac:dyDescent="0.2">
      <c r="B2414" s="152"/>
      <c r="D2414" s="146" t="s">
        <v>144</v>
      </c>
      <c r="E2414" s="153" t="s">
        <v>18</v>
      </c>
      <c r="F2414" s="154" t="s">
        <v>1530</v>
      </c>
      <c r="H2414" s="155">
        <v>12.62</v>
      </c>
      <c r="I2414" s="156"/>
      <c r="L2414" s="152"/>
      <c r="M2414" s="157"/>
      <c r="T2414" s="158"/>
      <c r="AT2414" s="153" t="s">
        <v>144</v>
      </c>
      <c r="AU2414" s="153" t="s">
        <v>81</v>
      </c>
      <c r="AV2414" s="13" t="s">
        <v>81</v>
      </c>
      <c r="AW2414" s="13" t="s">
        <v>32</v>
      </c>
      <c r="AX2414" s="13" t="s">
        <v>71</v>
      </c>
      <c r="AY2414" s="153" t="s">
        <v>133</v>
      </c>
    </row>
    <row r="2415" spans="2:51" s="12" customFormat="1" ht="11.25" x14ac:dyDescent="0.2">
      <c r="B2415" s="145"/>
      <c r="D2415" s="146" t="s">
        <v>144</v>
      </c>
      <c r="E2415" s="147" t="s">
        <v>18</v>
      </c>
      <c r="F2415" s="148" t="s">
        <v>479</v>
      </c>
      <c r="H2415" s="147" t="s">
        <v>18</v>
      </c>
      <c r="I2415" s="149"/>
      <c r="L2415" s="145"/>
      <c r="M2415" s="150"/>
      <c r="T2415" s="151"/>
      <c r="AT2415" s="147" t="s">
        <v>144</v>
      </c>
      <c r="AU2415" s="147" t="s">
        <v>81</v>
      </c>
      <c r="AV2415" s="12" t="s">
        <v>79</v>
      </c>
      <c r="AW2415" s="12" t="s">
        <v>32</v>
      </c>
      <c r="AX2415" s="12" t="s">
        <v>71</v>
      </c>
      <c r="AY2415" s="147" t="s">
        <v>133</v>
      </c>
    </row>
    <row r="2416" spans="2:51" s="13" customFormat="1" ht="11.25" x14ac:dyDescent="0.2">
      <c r="B2416" s="152"/>
      <c r="D2416" s="146" t="s">
        <v>144</v>
      </c>
      <c r="E2416" s="153" t="s">
        <v>18</v>
      </c>
      <c r="F2416" s="154" t="s">
        <v>1566</v>
      </c>
      <c r="H2416" s="155">
        <v>7.36</v>
      </c>
      <c r="I2416" s="156"/>
      <c r="L2416" s="152"/>
      <c r="M2416" s="157"/>
      <c r="T2416" s="158"/>
      <c r="AT2416" s="153" t="s">
        <v>144</v>
      </c>
      <c r="AU2416" s="153" t="s">
        <v>81</v>
      </c>
      <c r="AV2416" s="13" t="s">
        <v>81</v>
      </c>
      <c r="AW2416" s="13" t="s">
        <v>32</v>
      </c>
      <c r="AX2416" s="13" t="s">
        <v>71</v>
      </c>
      <c r="AY2416" s="153" t="s">
        <v>133</v>
      </c>
    </row>
    <row r="2417" spans="2:51" s="12" customFormat="1" ht="11.25" x14ac:dyDescent="0.2">
      <c r="B2417" s="145"/>
      <c r="D2417" s="146" t="s">
        <v>144</v>
      </c>
      <c r="E2417" s="147" t="s">
        <v>18</v>
      </c>
      <c r="F2417" s="148" t="s">
        <v>478</v>
      </c>
      <c r="H2417" s="147" t="s">
        <v>18</v>
      </c>
      <c r="I2417" s="149"/>
      <c r="L2417" s="145"/>
      <c r="M2417" s="150"/>
      <c r="T2417" s="151"/>
      <c r="AT2417" s="147" t="s">
        <v>144</v>
      </c>
      <c r="AU2417" s="147" t="s">
        <v>81</v>
      </c>
      <c r="AV2417" s="12" t="s">
        <v>79</v>
      </c>
      <c r="AW2417" s="12" t="s">
        <v>32</v>
      </c>
      <c r="AX2417" s="12" t="s">
        <v>71</v>
      </c>
      <c r="AY2417" s="147" t="s">
        <v>133</v>
      </c>
    </row>
    <row r="2418" spans="2:51" s="13" customFormat="1" ht="11.25" x14ac:dyDescent="0.2">
      <c r="B2418" s="152"/>
      <c r="D2418" s="146" t="s">
        <v>144</v>
      </c>
      <c r="E2418" s="153" t="s">
        <v>18</v>
      </c>
      <c r="F2418" s="154" t="s">
        <v>1532</v>
      </c>
      <c r="H2418" s="155">
        <v>13.2</v>
      </c>
      <c r="I2418" s="156"/>
      <c r="L2418" s="152"/>
      <c r="M2418" s="157"/>
      <c r="T2418" s="158"/>
      <c r="AT2418" s="153" t="s">
        <v>144</v>
      </c>
      <c r="AU2418" s="153" t="s">
        <v>81</v>
      </c>
      <c r="AV2418" s="13" t="s">
        <v>81</v>
      </c>
      <c r="AW2418" s="13" t="s">
        <v>32</v>
      </c>
      <c r="AX2418" s="13" t="s">
        <v>71</v>
      </c>
      <c r="AY2418" s="153" t="s">
        <v>133</v>
      </c>
    </row>
    <row r="2419" spans="2:51" s="12" customFormat="1" ht="11.25" x14ac:dyDescent="0.2">
      <c r="B2419" s="145"/>
      <c r="D2419" s="146" t="s">
        <v>144</v>
      </c>
      <c r="E2419" s="147" t="s">
        <v>18</v>
      </c>
      <c r="F2419" s="148" t="s">
        <v>538</v>
      </c>
      <c r="H2419" s="147" t="s">
        <v>18</v>
      </c>
      <c r="I2419" s="149"/>
      <c r="L2419" s="145"/>
      <c r="M2419" s="150"/>
      <c r="T2419" s="151"/>
      <c r="AT2419" s="147" t="s">
        <v>144</v>
      </c>
      <c r="AU2419" s="147" t="s">
        <v>81</v>
      </c>
      <c r="AV2419" s="12" t="s">
        <v>79</v>
      </c>
      <c r="AW2419" s="12" t="s">
        <v>32</v>
      </c>
      <c r="AX2419" s="12" t="s">
        <v>71</v>
      </c>
      <c r="AY2419" s="147" t="s">
        <v>133</v>
      </c>
    </row>
    <row r="2420" spans="2:51" s="13" customFormat="1" ht="11.25" x14ac:dyDescent="0.2">
      <c r="B2420" s="152"/>
      <c r="D2420" s="146" t="s">
        <v>144</v>
      </c>
      <c r="E2420" s="153" t="s">
        <v>18</v>
      </c>
      <c r="F2420" s="154" t="s">
        <v>1567</v>
      </c>
      <c r="H2420" s="155">
        <v>5</v>
      </c>
      <c r="I2420" s="156"/>
      <c r="L2420" s="152"/>
      <c r="M2420" s="157"/>
      <c r="T2420" s="158"/>
      <c r="AT2420" s="153" t="s">
        <v>144</v>
      </c>
      <c r="AU2420" s="153" t="s">
        <v>81</v>
      </c>
      <c r="AV2420" s="13" t="s">
        <v>81</v>
      </c>
      <c r="AW2420" s="13" t="s">
        <v>32</v>
      </c>
      <c r="AX2420" s="13" t="s">
        <v>71</v>
      </c>
      <c r="AY2420" s="153" t="s">
        <v>133</v>
      </c>
    </row>
    <row r="2421" spans="2:51" s="12" customFormat="1" ht="11.25" x14ac:dyDescent="0.2">
      <c r="B2421" s="145"/>
      <c r="D2421" s="146" t="s">
        <v>144</v>
      </c>
      <c r="E2421" s="147" t="s">
        <v>18</v>
      </c>
      <c r="F2421" s="148" t="s">
        <v>477</v>
      </c>
      <c r="H2421" s="147" t="s">
        <v>18</v>
      </c>
      <c r="I2421" s="149"/>
      <c r="L2421" s="145"/>
      <c r="M2421" s="150"/>
      <c r="T2421" s="151"/>
      <c r="AT2421" s="147" t="s">
        <v>144</v>
      </c>
      <c r="AU2421" s="147" t="s">
        <v>81</v>
      </c>
      <c r="AV2421" s="12" t="s">
        <v>79</v>
      </c>
      <c r="AW2421" s="12" t="s">
        <v>32</v>
      </c>
      <c r="AX2421" s="12" t="s">
        <v>71</v>
      </c>
      <c r="AY2421" s="147" t="s">
        <v>133</v>
      </c>
    </row>
    <row r="2422" spans="2:51" s="13" customFormat="1" ht="11.25" x14ac:dyDescent="0.2">
      <c r="B2422" s="152"/>
      <c r="D2422" s="146" t="s">
        <v>144</v>
      </c>
      <c r="E2422" s="153" t="s">
        <v>18</v>
      </c>
      <c r="F2422" s="154" t="s">
        <v>1568</v>
      </c>
      <c r="H2422" s="155">
        <v>5.88</v>
      </c>
      <c r="I2422" s="156"/>
      <c r="L2422" s="152"/>
      <c r="M2422" s="157"/>
      <c r="T2422" s="158"/>
      <c r="AT2422" s="153" t="s">
        <v>144</v>
      </c>
      <c r="AU2422" s="153" t="s">
        <v>81</v>
      </c>
      <c r="AV2422" s="13" t="s">
        <v>81</v>
      </c>
      <c r="AW2422" s="13" t="s">
        <v>32</v>
      </c>
      <c r="AX2422" s="13" t="s">
        <v>71</v>
      </c>
      <c r="AY2422" s="153" t="s">
        <v>133</v>
      </c>
    </row>
    <row r="2423" spans="2:51" s="12" customFormat="1" ht="11.25" x14ac:dyDescent="0.2">
      <c r="B2423" s="145"/>
      <c r="D2423" s="146" t="s">
        <v>144</v>
      </c>
      <c r="E2423" s="147" t="s">
        <v>18</v>
      </c>
      <c r="F2423" s="148" t="s">
        <v>252</v>
      </c>
      <c r="H2423" s="147" t="s">
        <v>18</v>
      </c>
      <c r="I2423" s="149"/>
      <c r="L2423" s="145"/>
      <c r="M2423" s="150"/>
      <c r="T2423" s="151"/>
      <c r="AT2423" s="147" t="s">
        <v>144</v>
      </c>
      <c r="AU2423" s="147" t="s">
        <v>81</v>
      </c>
      <c r="AV2423" s="12" t="s">
        <v>79</v>
      </c>
      <c r="AW2423" s="12" t="s">
        <v>32</v>
      </c>
      <c r="AX2423" s="12" t="s">
        <v>71</v>
      </c>
      <c r="AY2423" s="147" t="s">
        <v>133</v>
      </c>
    </row>
    <row r="2424" spans="2:51" s="13" customFormat="1" ht="11.25" x14ac:dyDescent="0.2">
      <c r="B2424" s="152"/>
      <c r="D2424" s="146" t="s">
        <v>144</v>
      </c>
      <c r="E2424" s="153" t="s">
        <v>18</v>
      </c>
      <c r="F2424" s="154" t="s">
        <v>1535</v>
      </c>
      <c r="H2424" s="155">
        <v>26.6</v>
      </c>
      <c r="I2424" s="156"/>
      <c r="L2424" s="152"/>
      <c r="M2424" s="157"/>
      <c r="T2424" s="158"/>
      <c r="AT2424" s="153" t="s">
        <v>144</v>
      </c>
      <c r="AU2424" s="153" t="s">
        <v>81</v>
      </c>
      <c r="AV2424" s="13" t="s">
        <v>81</v>
      </c>
      <c r="AW2424" s="13" t="s">
        <v>32</v>
      </c>
      <c r="AX2424" s="13" t="s">
        <v>71</v>
      </c>
      <c r="AY2424" s="153" t="s">
        <v>133</v>
      </c>
    </row>
    <row r="2425" spans="2:51" s="12" customFormat="1" ht="11.25" x14ac:dyDescent="0.2">
      <c r="B2425" s="145"/>
      <c r="D2425" s="146" t="s">
        <v>144</v>
      </c>
      <c r="E2425" s="147" t="s">
        <v>18</v>
      </c>
      <c r="F2425" s="148" t="s">
        <v>1282</v>
      </c>
      <c r="H2425" s="147" t="s">
        <v>18</v>
      </c>
      <c r="I2425" s="149"/>
      <c r="L2425" s="145"/>
      <c r="M2425" s="150"/>
      <c r="T2425" s="151"/>
      <c r="AT2425" s="147" t="s">
        <v>144</v>
      </c>
      <c r="AU2425" s="147" t="s">
        <v>81</v>
      </c>
      <c r="AV2425" s="12" t="s">
        <v>79</v>
      </c>
      <c r="AW2425" s="12" t="s">
        <v>32</v>
      </c>
      <c r="AX2425" s="12" t="s">
        <v>71</v>
      </c>
      <c r="AY2425" s="147" t="s">
        <v>133</v>
      </c>
    </row>
    <row r="2426" spans="2:51" s="13" customFormat="1" ht="11.25" x14ac:dyDescent="0.2">
      <c r="B2426" s="152"/>
      <c r="D2426" s="146" t="s">
        <v>144</v>
      </c>
      <c r="E2426" s="153" t="s">
        <v>18</v>
      </c>
      <c r="F2426" s="154" t="s">
        <v>1567</v>
      </c>
      <c r="H2426" s="155">
        <v>5</v>
      </c>
      <c r="I2426" s="156"/>
      <c r="L2426" s="152"/>
      <c r="M2426" s="157"/>
      <c r="T2426" s="158"/>
      <c r="AT2426" s="153" t="s">
        <v>144</v>
      </c>
      <c r="AU2426" s="153" t="s">
        <v>81</v>
      </c>
      <c r="AV2426" s="13" t="s">
        <v>81</v>
      </c>
      <c r="AW2426" s="13" t="s">
        <v>32</v>
      </c>
      <c r="AX2426" s="13" t="s">
        <v>71</v>
      </c>
      <c r="AY2426" s="153" t="s">
        <v>133</v>
      </c>
    </row>
    <row r="2427" spans="2:51" s="12" customFormat="1" ht="11.25" x14ac:dyDescent="0.2">
      <c r="B2427" s="145"/>
      <c r="D2427" s="146" t="s">
        <v>144</v>
      </c>
      <c r="E2427" s="147" t="s">
        <v>18</v>
      </c>
      <c r="F2427" s="148" t="s">
        <v>476</v>
      </c>
      <c r="H2427" s="147" t="s">
        <v>18</v>
      </c>
      <c r="I2427" s="149"/>
      <c r="L2427" s="145"/>
      <c r="M2427" s="150"/>
      <c r="T2427" s="151"/>
      <c r="AT2427" s="147" t="s">
        <v>144</v>
      </c>
      <c r="AU2427" s="147" t="s">
        <v>81</v>
      </c>
      <c r="AV2427" s="12" t="s">
        <v>79</v>
      </c>
      <c r="AW2427" s="12" t="s">
        <v>32</v>
      </c>
      <c r="AX2427" s="12" t="s">
        <v>71</v>
      </c>
      <c r="AY2427" s="147" t="s">
        <v>133</v>
      </c>
    </row>
    <row r="2428" spans="2:51" s="13" customFormat="1" ht="11.25" x14ac:dyDescent="0.2">
      <c r="B2428" s="152"/>
      <c r="D2428" s="146" t="s">
        <v>144</v>
      </c>
      <c r="E2428" s="153" t="s">
        <v>18</v>
      </c>
      <c r="F2428" s="154" t="s">
        <v>1536</v>
      </c>
      <c r="H2428" s="155">
        <v>6.04</v>
      </c>
      <c r="I2428" s="156"/>
      <c r="L2428" s="152"/>
      <c r="M2428" s="157"/>
      <c r="T2428" s="158"/>
      <c r="AT2428" s="153" t="s">
        <v>144</v>
      </c>
      <c r="AU2428" s="153" t="s">
        <v>81</v>
      </c>
      <c r="AV2428" s="13" t="s">
        <v>81</v>
      </c>
      <c r="AW2428" s="13" t="s">
        <v>32</v>
      </c>
      <c r="AX2428" s="13" t="s">
        <v>71</v>
      </c>
      <c r="AY2428" s="153" t="s">
        <v>133</v>
      </c>
    </row>
    <row r="2429" spans="2:51" s="12" customFormat="1" ht="11.25" x14ac:dyDescent="0.2">
      <c r="B2429" s="145"/>
      <c r="D2429" s="146" t="s">
        <v>144</v>
      </c>
      <c r="E2429" s="147" t="s">
        <v>18</v>
      </c>
      <c r="F2429" s="148" t="s">
        <v>474</v>
      </c>
      <c r="H2429" s="147" t="s">
        <v>18</v>
      </c>
      <c r="I2429" s="149"/>
      <c r="L2429" s="145"/>
      <c r="M2429" s="150"/>
      <c r="T2429" s="151"/>
      <c r="AT2429" s="147" t="s">
        <v>144</v>
      </c>
      <c r="AU2429" s="147" t="s">
        <v>81</v>
      </c>
      <c r="AV2429" s="12" t="s">
        <v>79</v>
      </c>
      <c r="AW2429" s="12" t="s">
        <v>32</v>
      </c>
      <c r="AX2429" s="12" t="s">
        <v>71</v>
      </c>
      <c r="AY2429" s="147" t="s">
        <v>133</v>
      </c>
    </row>
    <row r="2430" spans="2:51" s="13" customFormat="1" ht="11.25" x14ac:dyDescent="0.2">
      <c r="B2430" s="152"/>
      <c r="D2430" s="146" t="s">
        <v>144</v>
      </c>
      <c r="E2430" s="153" t="s">
        <v>18</v>
      </c>
      <c r="F2430" s="154" t="s">
        <v>1537</v>
      </c>
      <c r="H2430" s="155">
        <v>13.22</v>
      </c>
      <c r="I2430" s="156"/>
      <c r="L2430" s="152"/>
      <c r="M2430" s="157"/>
      <c r="T2430" s="158"/>
      <c r="AT2430" s="153" t="s">
        <v>144</v>
      </c>
      <c r="AU2430" s="153" t="s">
        <v>81</v>
      </c>
      <c r="AV2430" s="13" t="s">
        <v>81</v>
      </c>
      <c r="AW2430" s="13" t="s">
        <v>32</v>
      </c>
      <c r="AX2430" s="13" t="s">
        <v>71</v>
      </c>
      <c r="AY2430" s="153" t="s">
        <v>133</v>
      </c>
    </row>
    <row r="2431" spans="2:51" s="12" customFormat="1" ht="11.25" x14ac:dyDescent="0.2">
      <c r="B2431" s="145"/>
      <c r="D2431" s="146" t="s">
        <v>144</v>
      </c>
      <c r="E2431" s="147" t="s">
        <v>18</v>
      </c>
      <c r="F2431" s="148" t="s">
        <v>249</v>
      </c>
      <c r="H2431" s="147" t="s">
        <v>18</v>
      </c>
      <c r="I2431" s="149"/>
      <c r="L2431" s="145"/>
      <c r="M2431" s="150"/>
      <c r="T2431" s="151"/>
      <c r="AT2431" s="147" t="s">
        <v>144</v>
      </c>
      <c r="AU2431" s="147" t="s">
        <v>81</v>
      </c>
      <c r="AV2431" s="12" t="s">
        <v>79</v>
      </c>
      <c r="AW2431" s="12" t="s">
        <v>32</v>
      </c>
      <c r="AX2431" s="12" t="s">
        <v>71</v>
      </c>
      <c r="AY2431" s="147" t="s">
        <v>133</v>
      </c>
    </row>
    <row r="2432" spans="2:51" s="13" customFormat="1" ht="11.25" x14ac:dyDescent="0.2">
      <c r="B2432" s="152"/>
      <c r="D2432" s="146" t="s">
        <v>144</v>
      </c>
      <c r="E2432" s="153" t="s">
        <v>18</v>
      </c>
      <c r="F2432" s="154" t="s">
        <v>1519</v>
      </c>
      <c r="H2432" s="155">
        <v>12.66</v>
      </c>
      <c r="I2432" s="156"/>
      <c r="L2432" s="152"/>
      <c r="M2432" s="157"/>
      <c r="T2432" s="158"/>
      <c r="AT2432" s="153" t="s">
        <v>144</v>
      </c>
      <c r="AU2432" s="153" t="s">
        <v>81</v>
      </c>
      <c r="AV2432" s="13" t="s">
        <v>81</v>
      </c>
      <c r="AW2432" s="13" t="s">
        <v>32</v>
      </c>
      <c r="AX2432" s="13" t="s">
        <v>71</v>
      </c>
      <c r="AY2432" s="153" t="s">
        <v>133</v>
      </c>
    </row>
    <row r="2433" spans="2:51" s="12" customFormat="1" ht="11.25" x14ac:dyDescent="0.2">
      <c r="B2433" s="145"/>
      <c r="D2433" s="146" t="s">
        <v>144</v>
      </c>
      <c r="E2433" s="147" t="s">
        <v>18</v>
      </c>
      <c r="F2433" s="148" t="s">
        <v>1283</v>
      </c>
      <c r="H2433" s="147" t="s">
        <v>18</v>
      </c>
      <c r="I2433" s="149"/>
      <c r="L2433" s="145"/>
      <c r="M2433" s="150"/>
      <c r="T2433" s="151"/>
      <c r="AT2433" s="147" t="s">
        <v>144</v>
      </c>
      <c r="AU2433" s="147" t="s">
        <v>81</v>
      </c>
      <c r="AV2433" s="12" t="s">
        <v>79</v>
      </c>
      <c r="AW2433" s="12" t="s">
        <v>32</v>
      </c>
      <c r="AX2433" s="12" t="s">
        <v>71</v>
      </c>
      <c r="AY2433" s="147" t="s">
        <v>133</v>
      </c>
    </row>
    <row r="2434" spans="2:51" s="13" customFormat="1" ht="11.25" x14ac:dyDescent="0.2">
      <c r="B2434" s="152"/>
      <c r="D2434" s="146" t="s">
        <v>144</v>
      </c>
      <c r="E2434" s="153" t="s">
        <v>18</v>
      </c>
      <c r="F2434" s="154" t="s">
        <v>1538</v>
      </c>
      <c r="H2434" s="155">
        <v>6.14</v>
      </c>
      <c r="I2434" s="156"/>
      <c r="L2434" s="152"/>
      <c r="M2434" s="157"/>
      <c r="T2434" s="158"/>
      <c r="AT2434" s="153" t="s">
        <v>144</v>
      </c>
      <c r="AU2434" s="153" t="s">
        <v>81</v>
      </c>
      <c r="AV2434" s="13" t="s">
        <v>81</v>
      </c>
      <c r="AW2434" s="13" t="s">
        <v>32</v>
      </c>
      <c r="AX2434" s="13" t="s">
        <v>71</v>
      </c>
      <c r="AY2434" s="153" t="s">
        <v>133</v>
      </c>
    </row>
    <row r="2435" spans="2:51" s="12" customFormat="1" ht="11.25" x14ac:dyDescent="0.2">
      <c r="B2435" s="145"/>
      <c r="D2435" s="146" t="s">
        <v>144</v>
      </c>
      <c r="E2435" s="147" t="s">
        <v>18</v>
      </c>
      <c r="F2435" s="148" t="s">
        <v>471</v>
      </c>
      <c r="H2435" s="147" t="s">
        <v>18</v>
      </c>
      <c r="I2435" s="149"/>
      <c r="L2435" s="145"/>
      <c r="M2435" s="150"/>
      <c r="T2435" s="151"/>
      <c r="AT2435" s="147" t="s">
        <v>144</v>
      </c>
      <c r="AU2435" s="147" t="s">
        <v>81</v>
      </c>
      <c r="AV2435" s="12" t="s">
        <v>79</v>
      </c>
      <c r="AW2435" s="12" t="s">
        <v>32</v>
      </c>
      <c r="AX2435" s="12" t="s">
        <v>71</v>
      </c>
      <c r="AY2435" s="147" t="s">
        <v>133</v>
      </c>
    </row>
    <row r="2436" spans="2:51" s="13" customFormat="1" ht="11.25" x14ac:dyDescent="0.2">
      <c r="B2436" s="152"/>
      <c r="D2436" s="146" t="s">
        <v>144</v>
      </c>
      <c r="E2436" s="153" t="s">
        <v>18</v>
      </c>
      <c r="F2436" s="154" t="s">
        <v>1539</v>
      </c>
      <c r="H2436" s="155">
        <v>7.44</v>
      </c>
      <c r="I2436" s="156"/>
      <c r="L2436" s="152"/>
      <c r="M2436" s="157"/>
      <c r="T2436" s="158"/>
      <c r="AT2436" s="153" t="s">
        <v>144</v>
      </c>
      <c r="AU2436" s="153" t="s">
        <v>81</v>
      </c>
      <c r="AV2436" s="13" t="s">
        <v>81</v>
      </c>
      <c r="AW2436" s="13" t="s">
        <v>32</v>
      </c>
      <c r="AX2436" s="13" t="s">
        <v>71</v>
      </c>
      <c r="AY2436" s="153" t="s">
        <v>133</v>
      </c>
    </row>
    <row r="2437" spans="2:51" s="12" customFormat="1" ht="11.25" x14ac:dyDescent="0.2">
      <c r="B2437" s="145"/>
      <c r="D2437" s="146" t="s">
        <v>144</v>
      </c>
      <c r="E2437" s="147" t="s">
        <v>18</v>
      </c>
      <c r="F2437" s="148" t="s">
        <v>426</v>
      </c>
      <c r="H2437" s="147" t="s">
        <v>18</v>
      </c>
      <c r="I2437" s="149"/>
      <c r="L2437" s="145"/>
      <c r="M2437" s="150"/>
      <c r="T2437" s="151"/>
      <c r="AT2437" s="147" t="s">
        <v>144</v>
      </c>
      <c r="AU2437" s="147" t="s">
        <v>81</v>
      </c>
      <c r="AV2437" s="12" t="s">
        <v>79</v>
      </c>
      <c r="AW2437" s="12" t="s">
        <v>32</v>
      </c>
      <c r="AX2437" s="12" t="s">
        <v>71</v>
      </c>
      <c r="AY2437" s="147" t="s">
        <v>133</v>
      </c>
    </row>
    <row r="2438" spans="2:51" s="13" customFormat="1" ht="11.25" x14ac:dyDescent="0.2">
      <c r="B2438" s="152"/>
      <c r="D2438" s="146" t="s">
        <v>144</v>
      </c>
      <c r="E2438" s="153" t="s">
        <v>18</v>
      </c>
      <c r="F2438" s="154" t="s">
        <v>1540</v>
      </c>
      <c r="H2438" s="155">
        <v>16.34</v>
      </c>
      <c r="I2438" s="156"/>
      <c r="L2438" s="152"/>
      <c r="M2438" s="157"/>
      <c r="T2438" s="158"/>
      <c r="AT2438" s="153" t="s">
        <v>144</v>
      </c>
      <c r="AU2438" s="153" t="s">
        <v>81</v>
      </c>
      <c r="AV2438" s="13" t="s">
        <v>81</v>
      </c>
      <c r="AW2438" s="13" t="s">
        <v>32</v>
      </c>
      <c r="AX2438" s="13" t="s">
        <v>71</v>
      </c>
      <c r="AY2438" s="153" t="s">
        <v>133</v>
      </c>
    </row>
    <row r="2439" spans="2:51" s="12" customFormat="1" ht="11.25" x14ac:dyDescent="0.2">
      <c r="B2439" s="145"/>
      <c r="D2439" s="146" t="s">
        <v>144</v>
      </c>
      <c r="E2439" s="147" t="s">
        <v>18</v>
      </c>
      <c r="F2439" s="148" t="s">
        <v>155</v>
      </c>
      <c r="H2439" s="147" t="s">
        <v>18</v>
      </c>
      <c r="I2439" s="149"/>
      <c r="L2439" s="145"/>
      <c r="M2439" s="150"/>
      <c r="T2439" s="151"/>
      <c r="AT2439" s="147" t="s">
        <v>144</v>
      </c>
      <c r="AU2439" s="147" t="s">
        <v>81</v>
      </c>
      <c r="AV2439" s="12" t="s">
        <v>79</v>
      </c>
      <c r="AW2439" s="12" t="s">
        <v>32</v>
      </c>
      <c r="AX2439" s="12" t="s">
        <v>71</v>
      </c>
      <c r="AY2439" s="147" t="s">
        <v>133</v>
      </c>
    </row>
    <row r="2440" spans="2:51" s="13" customFormat="1" ht="11.25" x14ac:dyDescent="0.2">
      <c r="B2440" s="152"/>
      <c r="D2440" s="146" t="s">
        <v>144</v>
      </c>
      <c r="E2440" s="153" t="s">
        <v>18</v>
      </c>
      <c r="F2440" s="154" t="s">
        <v>1541</v>
      </c>
      <c r="H2440" s="155">
        <v>21.48</v>
      </c>
      <c r="I2440" s="156"/>
      <c r="L2440" s="152"/>
      <c r="M2440" s="157"/>
      <c r="T2440" s="158"/>
      <c r="AT2440" s="153" t="s">
        <v>144</v>
      </c>
      <c r="AU2440" s="153" t="s">
        <v>81</v>
      </c>
      <c r="AV2440" s="13" t="s">
        <v>81</v>
      </c>
      <c r="AW2440" s="13" t="s">
        <v>32</v>
      </c>
      <c r="AX2440" s="13" t="s">
        <v>71</v>
      </c>
      <c r="AY2440" s="153" t="s">
        <v>133</v>
      </c>
    </row>
    <row r="2441" spans="2:51" s="12" customFormat="1" ht="11.25" x14ac:dyDescent="0.2">
      <c r="B2441" s="145"/>
      <c r="D2441" s="146" t="s">
        <v>144</v>
      </c>
      <c r="E2441" s="147" t="s">
        <v>18</v>
      </c>
      <c r="F2441" s="148" t="s">
        <v>1039</v>
      </c>
      <c r="H2441" s="147" t="s">
        <v>18</v>
      </c>
      <c r="I2441" s="149"/>
      <c r="L2441" s="145"/>
      <c r="M2441" s="150"/>
      <c r="T2441" s="151"/>
      <c r="AT2441" s="147" t="s">
        <v>144</v>
      </c>
      <c r="AU2441" s="147" t="s">
        <v>81</v>
      </c>
      <c r="AV2441" s="12" t="s">
        <v>79</v>
      </c>
      <c r="AW2441" s="12" t="s">
        <v>32</v>
      </c>
      <c r="AX2441" s="12" t="s">
        <v>71</v>
      </c>
      <c r="AY2441" s="147" t="s">
        <v>133</v>
      </c>
    </row>
    <row r="2442" spans="2:51" s="13" customFormat="1" ht="11.25" x14ac:dyDescent="0.2">
      <c r="B2442" s="152"/>
      <c r="D2442" s="146" t="s">
        <v>144</v>
      </c>
      <c r="E2442" s="153" t="s">
        <v>18</v>
      </c>
      <c r="F2442" s="154" t="s">
        <v>1569</v>
      </c>
      <c r="H2442" s="155">
        <v>15.74</v>
      </c>
      <c r="I2442" s="156"/>
      <c r="L2442" s="152"/>
      <c r="M2442" s="157"/>
      <c r="T2442" s="158"/>
      <c r="AT2442" s="153" t="s">
        <v>144</v>
      </c>
      <c r="AU2442" s="153" t="s">
        <v>81</v>
      </c>
      <c r="AV2442" s="13" t="s">
        <v>81</v>
      </c>
      <c r="AW2442" s="13" t="s">
        <v>32</v>
      </c>
      <c r="AX2442" s="13" t="s">
        <v>71</v>
      </c>
      <c r="AY2442" s="153" t="s">
        <v>133</v>
      </c>
    </row>
    <row r="2443" spans="2:51" s="12" customFormat="1" ht="11.25" x14ac:dyDescent="0.2">
      <c r="B2443" s="145"/>
      <c r="D2443" s="146" t="s">
        <v>144</v>
      </c>
      <c r="E2443" s="147" t="s">
        <v>18</v>
      </c>
      <c r="F2443" s="148" t="s">
        <v>540</v>
      </c>
      <c r="H2443" s="147" t="s">
        <v>18</v>
      </c>
      <c r="I2443" s="149"/>
      <c r="L2443" s="145"/>
      <c r="M2443" s="150"/>
      <c r="T2443" s="151"/>
      <c r="AT2443" s="147" t="s">
        <v>144</v>
      </c>
      <c r="AU2443" s="147" t="s">
        <v>81</v>
      </c>
      <c r="AV2443" s="12" t="s">
        <v>79</v>
      </c>
      <c r="AW2443" s="12" t="s">
        <v>32</v>
      </c>
      <c r="AX2443" s="12" t="s">
        <v>71</v>
      </c>
      <c r="AY2443" s="147" t="s">
        <v>133</v>
      </c>
    </row>
    <row r="2444" spans="2:51" s="13" customFormat="1" ht="11.25" x14ac:dyDescent="0.2">
      <c r="B2444" s="152"/>
      <c r="D2444" s="146" t="s">
        <v>144</v>
      </c>
      <c r="E2444" s="153" t="s">
        <v>18</v>
      </c>
      <c r="F2444" s="154" t="s">
        <v>1543</v>
      </c>
      <c r="H2444" s="155">
        <v>19.96</v>
      </c>
      <c r="I2444" s="156"/>
      <c r="L2444" s="152"/>
      <c r="M2444" s="157"/>
      <c r="T2444" s="158"/>
      <c r="AT2444" s="153" t="s">
        <v>144</v>
      </c>
      <c r="AU2444" s="153" t="s">
        <v>81</v>
      </c>
      <c r="AV2444" s="13" t="s">
        <v>81</v>
      </c>
      <c r="AW2444" s="13" t="s">
        <v>32</v>
      </c>
      <c r="AX2444" s="13" t="s">
        <v>71</v>
      </c>
      <c r="AY2444" s="153" t="s">
        <v>133</v>
      </c>
    </row>
    <row r="2445" spans="2:51" s="12" customFormat="1" ht="11.25" x14ac:dyDescent="0.2">
      <c r="B2445" s="145"/>
      <c r="D2445" s="146" t="s">
        <v>144</v>
      </c>
      <c r="E2445" s="147" t="s">
        <v>18</v>
      </c>
      <c r="F2445" s="148" t="s">
        <v>453</v>
      </c>
      <c r="H2445" s="147" t="s">
        <v>18</v>
      </c>
      <c r="I2445" s="149"/>
      <c r="L2445" s="145"/>
      <c r="M2445" s="150"/>
      <c r="T2445" s="151"/>
      <c r="AT2445" s="147" t="s">
        <v>144</v>
      </c>
      <c r="AU2445" s="147" t="s">
        <v>81</v>
      </c>
      <c r="AV2445" s="12" t="s">
        <v>79</v>
      </c>
      <c r="AW2445" s="12" t="s">
        <v>32</v>
      </c>
      <c r="AX2445" s="12" t="s">
        <v>71</v>
      </c>
      <c r="AY2445" s="147" t="s">
        <v>133</v>
      </c>
    </row>
    <row r="2446" spans="2:51" s="13" customFormat="1" ht="11.25" x14ac:dyDescent="0.2">
      <c r="B2446" s="152"/>
      <c r="D2446" s="146" t="s">
        <v>144</v>
      </c>
      <c r="E2446" s="153" t="s">
        <v>18</v>
      </c>
      <c r="F2446" s="154" t="s">
        <v>1544</v>
      </c>
      <c r="H2446" s="155">
        <v>16.760000000000002</v>
      </c>
      <c r="I2446" s="156"/>
      <c r="L2446" s="152"/>
      <c r="M2446" s="157"/>
      <c r="T2446" s="158"/>
      <c r="AT2446" s="153" t="s">
        <v>144</v>
      </c>
      <c r="AU2446" s="153" t="s">
        <v>81</v>
      </c>
      <c r="AV2446" s="13" t="s">
        <v>81</v>
      </c>
      <c r="AW2446" s="13" t="s">
        <v>32</v>
      </c>
      <c r="AX2446" s="13" t="s">
        <v>71</v>
      </c>
      <c r="AY2446" s="153" t="s">
        <v>133</v>
      </c>
    </row>
    <row r="2447" spans="2:51" s="12" customFormat="1" ht="11.25" x14ac:dyDescent="0.2">
      <c r="B2447" s="145"/>
      <c r="D2447" s="146" t="s">
        <v>144</v>
      </c>
      <c r="E2447" s="147" t="s">
        <v>18</v>
      </c>
      <c r="F2447" s="148" t="s">
        <v>435</v>
      </c>
      <c r="H2447" s="147" t="s">
        <v>18</v>
      </c>
      <c r="I2447" s="149"/>
      <c r="L2447" s="145"/>
      <c r="M2447" s="150"/>
      <c r="T2447" s="151"/>
      <c r="AT2447" s="147" t="s">
        <v>144</v>
      </c>
      <c r="AU2447" s="147" t="s">
        <v>81</v>
      </c>
      <c r="AV2447" s="12" t="s">
        <v>79</v>
      </c>
      <c r="AW2447" s="12" t="s">
        <v>32</v>
      </c>
      <c r="AX2447" s="12" t="s">
        <v>71</v>
      </c>
      <c r="AY2447" s="147" t="s">
        <v>133</v>
      </c>
    </row>
    <row r="2448" spans="2:51" s="13" customFormat="1" ht="11.25" x14ac:dyDescent="0.2">
      <c r="B2448" s="152"/>
      <c r="D2448" s="146" t="s">
        <v>144</v>
      </c>
      <c r="E2448" s="153" t="s">
        <v>18</v>
      </c>
      <c r="F2448" s="154" t="s">
        <v>1570</v>
      </c>
      <c r="H2448" s="155">
        <v>8.44</v>
      </c>
      <c r="I2448" s="156"/>
      <c r="L2448" s="152"/>
      <c r="M2448" s="157"/>
      <c r="T2448" s="158"/>
      <c r="AT2448" s="153" t="s">
        <v>144</v>
      </c>
      <c r="AU2448" s="153" t="s">
        <v>81</v>
      </c>
      <c r="AV2448" s="13" t="s">
        <v>81</v>
      </c>
      <c r="AW2448" s="13" t="s">
        <v>32</v>
      </c>
      <c r="AX2448" s="13" t="s">
        <v>71</v>
      </c>
      <c r="AY2448" s="153" t="s">
        <v>133</v>
      </c>
    </row>
    <row r="2449" spans="2:65" s="12" customFormat="1" ht="11.25" x14ac:dyDescent="0.2">
      <c r="B2449" s="145"/>
      <c r="D2449" s="146" t="s">
        <v>144</v>
      </c>
      <c r="E2449" s="147" t="s">
        <v>18</v>
      </c>
      <c r="F2449" s="148" t="s">
        <v>1459</v>
      </c>
      <c r="H2449" s="147" t="s">
        <v>18</v>
      </c>
      <c r="I2449" s="149"/>
      <c r="L2449" s="145"/>
      <c r="M2449" s="150"/>
      <c r="T2449" s="151"/>
      <c r="AT2449" s="147" t="s">
        <v>144</v>
      </c>
      <c r="AU2449" s="147" t="s">
        <v>81</v>
      </c>
      <c r="AV2449" s="12" t="s">
        <v>79</v>
      </c>
      <c r="AW2449" s="12" t="s">
        <v>32</v>
      </c>
      <c r="AX2449" s="12" t="s">
        <v>71</v>
      </c>
      <c r="AY2449" s="147" t="s">
        <v>133</v>
      </c>
    </row>
    <row r="2450" spans="2:65" s="13" customFormat="1" ht="11.25" x14ac:dyDescent="0.2">
      <c r="B2450" s="152"/>
      <c r="D2450" s="146" t="s">
        <v>144</v>
      </c>
      <c r="E2450" s="153" t="s">
        <v>18</v>
      </c>
      <c r="F2450" s="154" t="s">
        <v>1571</v>
      </c>
      <c r="H2450" s="155">
        <v>4.46</v>
      </c>
      <c r="I2450" s="156"/>
      <c r="L2450" s="152"/>
      <c r="M2450" s="157"/>
      <c r="T2450" s="158"/>
      <c r="AT2450" s="153" t="s">
        <v>144</v>
      </c>
      <c r="AU2450" s="153" t="s">
        <v>81</v>
      </c>
      <c r="AV2450" s="13" t="s">
        <v>81</v>
      </c>
      <c r="AW2450" s="13" t="s">
        <v>32</v>
      </c>
      <c r="AX2450" s="13" t="s">
        <v>71</v>
      </c>
      <c r="AY2450" s="153" t="s">
        <v>133</v>
      </c>
    </row>
    <row r="2451" spans="2:65" s="12" customFormat="1" ht="11.25" x14ac:dyDescent="0.2">
      <c r="B2451" s="145"/>
      <c r="D2451" s="146" t="s">
        <v>144</v>
      </c>
      <c r="E2451" s="147" t="s">
        <v>18</v>
      </c>
      <c r="F2451" s="148" t="s">
        <v>1460</v>
      </c>
      <c r="H2451" s="147" t="s">
        <v>18</v>
      </c>
      <c r="I2451" s="149"/>
      <c r="L2451" s="145"/>
      <c r="M2451" s="150"/>
      <c r="T2451" s="151"/>
      <c r="AT2451" s="147" t="s">
        <v>144</v>
      </c>
      <c r="AU2451" s="147" t="s">
        <v>81</v>
      </c>
      <c r="AV2451" s="12" t="s">
        <v>79</v>
      </c>
      <c r="AW2451" s="12" t="s">
        <v>32</v>
      </c>
      <c r="AX2451" s="12" t="s">
        <v>71</v>
      </c>
      <c r="AY2451" s="147" t="s">
        <v>133</v>
      </c>
    </row>
    <row r="2452" spans="2:65" s="13" customFormat="1" ht="11.25" x14ac:dyDescent="0.2">
      <c r="B2452" s="152"/>
      <c r="D2452" s="146" t="s">
        <v>144</v>
      </c>
      <c r="E2452" s="153" t="s">
        <v>18</v>
      </c>
      <c r="F2452" s="154" t="s">
        <v>1572</v>
      </c>
      <c r="H2452" s="155">
        <v>3.1</v>
      </c>
      <c r="I2452" s="156"/>
      <c r="L2452" s="152"/>
      <c r="M2452" s="157"/>
      <c r="T2452" s="158"/>
      <c r="AT2452" s="153" t="s">
        <v>144</v>
      </c>
      <c r="AU2452" s="153" t="s">
        <v>81</v>
      </c>
      <c r="AV2452" s="13" t="s">
        <v>81</v>
      </c>
      <c r="AW2452" s="13" t="s">
        <v>32</v>
      </c>
      <c r="AX2452" s="13" t="s">
        <v>71</v>
      </c>
      <c r="AY2452" s="153" t="s">
        <v>133</v>
      </c>
    </row>
    <row r="2453" spans="2:65" s="12" customFormat="1" ht="11.25" x14ac:dyDescent="0.2">
      <c r="B2453" s="145"/>
      <c r="D2453" s="146" t="s">
        <v>144</v>
      </c>
      <c r="E2453" s="147" t="s">
        <v>18</v>
      </c>
      <c r="F2453" s="148" t="s">
        <v>392</v>
      </c>
      <c r="H2453" s="147" t="s">
        <v>18</v>
      </c>
      <c r="I2453" s="149"/>
      <c r="L2453" s="145"/>
      <c r="M2453" s="150"/>
      <c r="T2453" s="151"/>
      <c r="AT2453" s="147" t="s">
        <v>144</v>
      </c>
      <c r="AU2453" s="147" t="s">
        <v>81</v>
      </c>
      <c r="AV2453" s="12" t="s">
        <v>79</v>
      </c>
      <c r="AW2453" s="12" t="s">
        <v>32</v>
      </c>
      <c r="AX2453" s="12" t="s">
        <v>71</v>
      </c>
      <c r="AY2453" s="147" t="s">
        <v>133</v>
      </c>
    </row>
    <row r="2454" spans="2:65" s="13" customFormat="1" ht="11.25" x14ac:dyDescent="0.2">
      <c r="B2454" s="152"/>
      <c r="D2454" s="146" t="s">
        <v>144</v>
      </c>
      <c r="E2454" s="153" t="s">
        <v>18</v>
      </c>
      <c r="F2454" s="154" t="s">
        <v>1573</v>
      </c>
      <c r="H2454" s="155">
        <v>8.58</v>
      </c>
      <c r="I2454" s="156"/>
      <c r="L2454" s="152"/>
      <c r="M2454" s="157"/>
      <c r="T2454" s="158"/>
      <c r="AT2454" s="153" t="s">
        <v>144</v>
      </c>
      <c r="AU2454" s="153" t="s">
        <v>81</v>
      </c>
      <c r="AV2454" s="13" t="s">
        <v>81</v>
      </c>
      <c r="AW2454" s="13" t="s">
        <v>32</v>
      </c>
      <c r="AX2454" s="13" t="s">
        <v>71</v>
      </c>
      <c r="AY2454" s="153" t="s">
        <v>133</v>
      </c>
    </row>
    <row r="2455" spans="2:65" s="14" customFormat="1" ht="11.25" x14ac:dyDescent="0.2">
      <c r="B2455" s="159"/>
      <c r="D2455" s="146" t="s">
        <v>144</v>
      </c>
      <c r="E2455" s="160" t="s">
        <v>18</v>
      </c>
      <c r="F2455" s="161" t="s">
        <v>147</v>
      </c>
      <c r="H2455" s="162">
        <v>703.74</v>
      </c>
      <c r="I2455" s="163"/>
      <c r="L2455" s="159"/>
      <c r="M2455" s="164"/>
      <c r="T2455" s="165"/>
      <c r="AT2455" s="160" t="s">
        <v>144</v>
      </c>
      <c r="AU2455" s="160" t="s">
        <v>81</v>
      </c>
      <c r="AV2455" s="14" t="s">
        <v>140</v>
      </c>
      <c r="AW2455" s="14" t="s">
        <v>32</v>
      </c>
      <c r="AX2455" s="14" t="s">
        <v>79</v>
      </c>
      <c r="AY2455" s="160" t="s">
        <v>133</v>
      </c>
    </row>
    <row r="2456" spans="2:65" s="1" customFormat="1" ht="24.2" customHeight="1" x14ac:dyDescent="0.2">
      <c r="B2456" s="33"/>
      <c r="C2456" s="173" t="s">
        <v>1574</v>
      </c>
      <c r="D2456" s="173" t="s">
        <v>265</v>
      </c>
      <c r="E2456" s="174" t="s">
        <v>1497</v>
      </c>
      <c r="F2456" s="175" t="s">
        <v>1498</v>
      </c>
      <c r="G2456" s="176" t="s">
        <v>152</v>
      </c>
      <c r="H2456" s="177">
        <v>53.59</v>
      </c>
      <c r="I2456" s="178"/>
      <c r="J2456" s="179">
        <f>ROUND(I2456*H2456,2)</f>
        <v>0</v>
      </c>
      <c r="K2456" s="175" t="s">
        <v>139</v>
      </c>
      <c r="L2456" s="180"/>
      <c r="M2456" s="181" t="s">
        <v>18</v>
      </c>
      <c r="N2456" s="182" t="s">
        <v>42</v>
      </c>
      <c r="P2456" s="137">
        <f>O2456*H2456</f>
        <v>0</v>
      </c>
      <c r="Q2456" s="137">
        <v>2.8999999999999998E-3</v>
      </c>
      <c r="R2456" s="137">
        <f>Q2456*H2456</f>
        <v>0.15541099999999999</v>
      </c>
      <c r="S2456" s="137">
        <v>0</v>
      </c>
      <c r="T2456" s="138">
        <f>S2456*H2456</f>
        <v>0</v>
      </c>
      <c r="AR2456" s="139" t="s">
        <v>446</v>
      </c>
      <c r="AT2456" s="139" t="s">
        <v>265</v>
      </c>
      <c r="AU2456" s="139" t="s">
        <v>81</v>
      </c>
      <c r="AY2456" s="18" t="s">
        <v>133</v>
      </c>
      <c r="BE2456" s="140">
        <f>IF(N2456="základní",J2456,0)</f>
        <v>0</v>
      </c>
      <c r="BF2456" s="140">
        <f>IF(N2456="snížená",J2456,0)</f>
        <v>0</v>
      </c>
      <c r="BG2456" s="140">
        <f>IF(N2456="zákl. přenesená",J2456,0)</f>
        <v>0</v>
      </c>
      <c r="BH2456" s="140">
        <f>IF(N2456="sníž. přenesená",J2456,0)</f>
        <v>0</v>
      </c>
      <c r="BI2456" s="140">
        <f>IF(N2456="nulová",J2456,0)</f>
        <v>0</v>
      </c>
      <c r="BJ2456" s="18" t="s">
        <v>79</v>
      </c>
      <c r="BK2456" s="140">
        <f>ROUND(I2456*H2456,2)</f>
        <v>0</v>
      </c>
      <c r="BL2456" s="18" t="s">
        <v>285</v>
      </c>
      <c r="BM2456" s="139" t="s">
        <v>1575</v>
      </c>
    </row>
    <row r="2457" spans="2:65" s="12" customFormat="1" ht="11.25" x14ac:dyDescent="0.2">
      <c r="B2457" s="145"/>
      <c r="D2457" s="146" t="s">
        <v>144</v>
      </c>
      <c r="E2457" s="147" t="s">
        <v>18</v>
      </c>
      <c r="F2457" s="148" t="s">
        <v>237</v>
      </c>
      <c r="H2457" s="147" t="s">
        <v>18</v>
      </c>
      <c r="I2457" s="149"/>
      <c r="L2457" s="145"/>
      <c r="M2457" s="150"/>
      <c r="T2457" s="151"/>
      <c r="AT2457" s="147" t="s">
        <v>144</v>
      </c>
      <c r="AU2457" s="147" t="s">
        <v>81</v>
      </c>
      <c r="AV2457" s="12" t="s">
        <v>79</v>
      </c>
      <c r="AW2457" s="12" t="s">
        <v>32</v>
      </c>
      <c r="AX2457" s="12" t="s">
        <v>71</v>
      </c>
      <c r="AY2457" s="147" t="s">
        <v>133</v>
      </c>
    </row>
    <row r="2458" spans="2:65" s="12" customFormat="1" ht="11.25" x14ac:dyDescent="0.2">
      <c r="B2458" s="145"/>
      <c r="D2458" s="146" t="s">
        <v>144</v>
      </c>
      <c r="E2458" s="147" t="s">
        <v>18</v>
      </c>
      <c r="F2458" s="148" t="s">
        <v>970</v>
      </c>
      <c r="H2458" s="147" t="s">
        <v>18</v>
      </c>
      <c r="I2458" s="149"/>
      <c r="L2458" s="145"/>
      <c r="M2458" s="150"/>
      <c r="T2458" s="151"/>
      <c r="AT2458" s="147" t="s">
        <v>144</v>
      </c>
      <c r="AU2458" s="147" t="s">
        <v>81</v>
      </c>
      <c r="AV2458" s="12" t="s">
        <v>79</v>
      </c>
      <c r="AW2458" s="12" t="s">
        <v>32</v>
      </c>
      <c r="AX2458" s="12" t="s">
        <v>71</v>
      </c>
      <c r="AY2458" s="147" t="s">
        <v>133</v>
      </c>
    </row>
    <row r="2459" spans="2:65" s="13" customFormat="1" ht="11.25" x14ac:dyDescent="0.2">
      <c r="B2459" s="152"/>
      <c r="D2459" s="146" t="s">
        <v>144</v>
      </c>
      <c r="E2459" s="153" t="s">
        <v>18</v>
      </c>
      <c r="F2459" s="154" t="s">
        <v>408</v>
      </c>
      <c r="H2459" s="155">
        <v>8.3000000000000007</v>
      </c>
      <c r="I2459" s="156"/>
      <c r="L2459" s="152"/>
      <c r="M2459" s="157"/>
      <c r="T2459" s="158"/>
      <c r="AT2459" s="153" t="s">
        <v>144</v>
      </c>
      <c r="AU2459" s="153" t="s">
        <v>81</v>
      </c>
      <c r="AV2459" s="13" t="s">
        <v>81</v>
      </c>
      <c r="AW2459" s="13" t="s">
        <v>32</v>
      </c>
      <c r="AX2459" s="13" t="s">
        <v>71</v>
      </c>
      <c r="AY2459" s="153" t="s">
        <v>133</v>
      </c>
    </row>
    <row r="2460" spans="2:65" s="12" customFormat="1" ht="11.25" x14ac:dyDescent="0.2">
      <c r="B2460" s="145"/>
      <c r="D2460" s="146" t="s">
        <v>144</v>
      </c>
      <c r="E2460" s="147" t="s">
        <v>18</v>
      </c>
      <c r="F2460" s="148" t="s">
        <v>1277</v>
      </c>
      <c r="H2460" s="147" t="s">
        <v>18</v>
      </c>
      <c r="I2460" s="149"/>
      <c r="L2460" s="145"/>
      <c r="M2460" s="150"/>
      <c r="T2460" s="151"/>
      <c r="AT2460" s="147" t="s">
        <v>144</v>
      </c>
      <c r="AU2460" s="147" t="s">
        <v>81</v>
      </c>
      <c r="AV2460" s="12" t="s">
        <v>79</v>
      </c>
      <c r="AW2460" s="12" t="s">
        <v>32</v>
      </c>
      <c r="AX2460" s="12" t="s">
        <v>71</v>
      </c>
      <c r="AY2460" s="147" t="s">
        <v>133</v>
      </c>
    </row>
    <row r="2461" spans="2:65" s="13" customFormat="1" ht="11.25" x14ac:dyDescent="0.2">
      <c r="B2461" s="152"/>
      <c r="D2461" s="146" t="s">
        <v>144</v>
      </c>
      <c r="E2461" s="153" t="s">
        <v>18</v>
      </c>
      <c r="F2461" s="154" t="s">
        <v>1506</v>
      </c>
      <c r="H2461" s="155">
        <v>4.12</v>
      </c>
      <c r="I2461" s="156"/>
      <c r="L2461" s="152"/>
      <c r="M2461" s="157"/>
      <c r="T2461" s="158"/>
      <c r="AT2461" s="153" t="s">
        <v>144</v>
      </c>
      <c r="AU2461" s="153" t="s">
        <v>81</v>
      </c>
      <c r="AV2461" s="13" t="s">
        <v>81</v>
      </c>
      <c r="AW2461" s="13" t="s">
        <v>32</v>
      </c>
      <c r="AX2461" s="13" t="s">
        <v>71</v>
      </c>
      <c r="AY2461" s="153" t="s">
        <v>133</v>
      </c>
    </row>
    <row r="2462" spans="2:65" s="12" customFormat="1" ht="11.25" x14ac:dyDescent="0.2">
      <c r="B2462" s="145"/>
      <c r="D2462" s="146" t="s">
        <v>144</v>
      </c>
      <c r="E2462" s="147" t="s">
        <v>18</v>
      </c>
      <c r="F2462" s="148" t="s">
        <v>1278</v>
      </c>
      <c r="H2462" s="147" t="s">
        <v>18</v>
      </c>
      <c r="I2462" s="149"/>
      <c r="L2462" s="145"/>
      <c r="M2462" s="150"/>
      <c r="T2462" s="151"/>
      <c r="AT2462" s="147" t="s">
        <v>144</v>
      </c>
      <c r="AU2462" s="147" t="s">
        <v>81</v>
      </c>
      <c r="AV2462" s="12" t="s">
        <v>79</v>
      </c>
      <c r="AW2462" s="12" t="s">
        <v>32</v>
      </c>
      <c r="AX2462" s="12" t="s">
        <v>71</v>
      </c>
      <c r="AY2462" s="147" t="s">
        <v>133</v>
      </c>
    </row>
    <row r="2463" spans="2:65" s="13" customFormat="1" ht="11.25" x14ac:dyDescent="0.2">
      <c r="B2463" s="152"/>
      <c r="D2463" s="146" t="s">
        <v>144</v>
      </c>
      <c r="E2463" s="153" t="s">
        <v>18</v>
      </c>
      <c r="F2463" s="154" t="s">
        <v>1507</v>
      </c>
      <c r="H2463" s="155">
        <v>3.16</v>
      </c>
      <c r="I2463" s="156"/>
      <c r="L2463" s="152"/>
      <c r="M2463" s="157"/>
      <c r="T2463" s="158"/>
      <c r="AT2463" s="153" t="s">
        <v>144</v>
      </c>
      <c r="AU2463" s="153" t="s">
        <v>81</v>
      </c>
      <c r="AV2463" s="13" t="s">
        <v>81</v>
      </c>
      <c r="AW2463" s="13" t="s">
        <v>32</v>
      </c>
      <c r="AX2463" s="13" t="s">
        <v>71</v>
      </c>
      <c r="AY2463" s="153" t="s">
        <v>133</v>
      </c>
    </row>
    <row r="2464" spans="2:65" s="12" customFormat="1" ht="11.25" x14ac:dyDescent="0.2">
      <c r="B2464" s="145"/>
      <c r="D2464" s="146" t="s">
        <v>144</v>
      </c>
      <c r="E2464" s="147" t="s">
        <v>18</v>
      </c>
      <c r="F2464" s="148" t="s">
        <v>534</v>
      </c>
      <c r="H2464" s="147" t="s">
        <v>18</v>
      </c>
      <c r="I2464" s="149"/>
      <c r="L2464" s="145"/>
      <c r="M2464" s="150"/>
      <c r="T2464" s="151"/>
      <c r="AT2464" s="147" t="s">
        <v>144</v>
      </c>
      <c r="AU2464" s="147" t="s">
        <v>81</v>
      </c>
      <c r="AV2464" s="12" t="s">
        <v>79</v>
      </c>
      <c r="AW2464" s="12" t="s">
        <v>32</v>
      </c>
      <c r="AX2464" s="12" t="s">
        <v>71</v>
      </c>
      <c r="AY2464" s="147" t="s">
        <v>133</v>
      </c>
    </row>
    <row r="2465" spans="2:51" s="13" customFormat="1" ht="11.25" x14ac:dyDescent="0.2">
      <c r="B2465" s="152"/>
      <c r="D2465" s="146" t="s">
        <v>144</v>
      </c>
      <c r="E2465" s="153" t="s">
        <v>18</v>
      </c>
      <c r="F2465" s="154" t="s">
        <v>1553</v>
      </c>
      <c r="H2465" s="155">
        <v>17.100000000000001</v>
      </c>
      <c r="I2465" s="156"/>
      <c r="L2465" s="152"/>
      <c r="M2465" s="157"/>
      <c r="T2465" s="158"/>
      <c r="AT2465" s="153" t="s">
        <v>144</v>
      </c>
      <c r="AU2465" s="153" t="s">
        <v>81</v>
      </c>
      <c r="AV2465" s="13" t="s">
        <v>81</v>
      </c>
      <c r="AW2465" s="13" t="s">
        <v>32</v>
      </c>
      <c r="AX2465" s="13" t="s">
        <v>71</v>
      </c>
      <c r="AY2465" s="153" t="s">
        <v>133</v>
      </c>
    </row>
    <row r="2466" spans="2:51" s="12" customFormat="1" ht="11.25" x14ac:dyDescent="0.2">
      <c r="B2466" s="145"/>
      <c r="D2466" s="146" t="s">
        <v>144</v>
      </c>
      <c r="E2466" s="147" t="s">
        <v>18</v>
      </c>
      <c r="F2466" s="148" t="s">
        <v>1438</v>
      </c>
      <c r="H2466" s="147" t="s">
        <v>18</v>
      </c>
      <c r="I2466" s="149"/>
      <c r="L2466" s="145"/>
      <c r="M2466" s="150"/>
      <c r="T2466" s="151"/>
      <c r="AT2466" s="147" t="s">
        <v>144</v>
      </c>
      <c r="AU2466" s="147" t="s">
        <v>81</v>
      </c>
      <c r="AV2466" s="12" t="s">
        <v>79</v>
      </c>
      <c r="AW2466" s="12" t="s">
        <v>32</v>
      </c>
      <c r="AX2466" s="12" t="s">
        <v>71</v>
      </c>
      <c r="AY2466" s="147" t="s">
        <v>133</v>
      </c>
    </row>
    <row r="2467" spans="2:51" s="13" customFormat="1" ht="11.25" x14ac:dyDescent="0.2">
      <c r="B2467" s="152"/>
      <c r="D2467" s="146" t="s">
        <v>144</v>
      </c>
      <c r="E2467" s="153" t="s">
        <v>18</v>
      </c>
      <c r="F2467" s="154" t="s">
        <v>1509</v>
      </c>
      <c r="H2467" s="155">
        <v>16.12</v>
      </c>
      <c r="I2467" s="156"/>
      <c r="L2467" s="152"/>
      <c r="M2467" s="157"/>
      <c r="T2467" s="158"/>
      <c r="AT2467" s="153" t="s">
        <v>144</v>
      </c>
      <c r="AU2467" s="153" t="s">
        <v>81</v>
      </c>
      <c r="AV2467" s="13" t="s">
        <v>81</v>
      </c>
      <c r="AW2467" s="13" t="s">
        <v>32</v>
      </c>
      <c r="AX2467" s="13" t="s">
        <v>71</v>
      </c>
      <c r="AY2467" s="153" t="s">
        <v>133</v>
      </c>
    </row>
    <row r="2468" spans="2:51" s="12" customFormat="1" ht="11.25" x14ac:dyDescent="0.2">
      <c r="B2468" s="145"/>
      <c r="D2468" s="146" t="s">
        <v>144</v>
      </c>
      <c r="E2468" s="147" t="s">
        <v>18</v>
      </c>
      <c r="F2468" s="148" t="s">
        <v>533</v>
      </c>
      <c r="H2468" s="147" t="s">
        <v>18</v>
      </c>
      <c r="I2468" s="149"/>
      <c r="L2468" s="145"/>
      <c r="M2468" s="150"/>
      <c r="T2468" s="151"/>
      <c r="AT2468" s="147" t="s">
        <v>144</v>
      </c>
      <c r="AU2468" s="147" t="s">
        <v>81</v>
      </c>
      <c r="AV2468" s="12" t="s">
        <v>79</v>
      </c>
      <c r="AW2468" s="12" t="s">
        <v>32</v>
      </c>
      <c r="AX2468" s="12" t="s">
        <v>71</v>
      </c>
      <c r="AY2468" s="147" t="s">
        <v>133</v>
      </c>
    </row>
    <row r="2469" spans="2:51" s="13" customFormat="1" ht="11.25" x14ac:dyDescent="0.2">
      <c r="B2469" s="152"/>
      <c r="D2469" s="146" t="s">
        <v>144</v>
      </c>
      <c r="E2469" s="153" t="s">
        <v>18</v>
      </c>
      <c r="F2469" s="154" t="s">
        <v>1512</v>
      </c>
      <c r="H2469" s="155">
        <v>6</v>
      </c>
      <c r="I2469" s="156"/>
      <c r="L2469" s="152"/>
      <c r="M2469" s="157"/>
      <c r="T2469" s="158"/>
      <c r="AT2469" s="153" t="s">
        <v>144</v>
      </c>
      <c r="AU2469" s="153" t="s">
        <v>81</v>
      </c>
      <c r="AV2469" s="13" t="s">
        <v>81</v>
      </c>
      <c r="AW2469" s="13" t="s">
        <v>32</v>
      </c>
      <c r="AX2469" s="13" t="s">
        <v>71</v>
      </c>
      <c r="AY2469" s="153" t="s">
        <v>133</v>
      </c>
    </row>
    <row r="2470" spans="2:51" s="12" customFormat="1" ht="11.25" x14ac:dyDescent="0.2">
      <c r="B2470" s="145"/>
      <c r="D2470" s="146" t="s">
        <v>144</v>
      </c>
      <c r="E2470" s="147" t="s">
        <v>18</v>
      </c>
      <c r="F2470" s="148" t="s">
        <v>242</v>
      </c>
      <c r="H2470" s="147" t="s">
        <v>18</v>
      </c>
      <c r="I2470" s="149"/>
      <c r="L2470" s="145"/>
      <c r="M2470" s="150"/>
      <c r="T2470" s="151"/>
      <c r="AT2470" s="147" t="s">
        <v>144</v>
      </c>
      <c r="AU2470" s="147" t="s">
        <v>81</v>
      </c>
      <c r="AV2470" s="12" t="s">
        <v>79</v>
      </c>
      <c r="AW2470" s="12" t="s">
        <v>32</v>
      </c>
      <c r="AX2470" s="12" t="s">
        <v>71</v>
      </c>
      <c r="AY2470" s="147" t="s">
        <v>133</v>
      </c>
    </row>
    <row r="2471" spans="2:51" s="13" customFormat="1" ht="11.25" x14ac:dyDescent="0.2">
      <c r="B2471" s="152"/>
      <c r="D2471" s="146" t="s">
        <v>144</v>
      </c>
      <c r="E2471" s="153" t="s">
        <v>18</v>
      </c>
      <c r="F2471" s="154" t="s">
        <v>1513</v>
      </c>
      <c r="H2471" s="155">
        <v>12.6</v>
      </c>
      <c r="I2471" s="156"/>
      <c r="L2471" s="152"/>
      <c r="M2471" s="157"/>
      <c r="T2471" s="158"/>
      <c r="AT2471" s="153" t="s">
        <v>144</v>
      </c>
      <c r="AU2471" s="153" t="s">
        <v>81</v>
      </c>
      <c r="AV2471" s="13" t="s">
        <v>81</v>
      </c>
      <c r="AW2471" s="13" t="s">
        <v>32</v>
      </c>
      <c r="AX2471" s="13" t="s">
        <v>71</v>
      </c>
      <c r="AY2471" s="153" t="s">
        <v>133</v>
      </c>
    </row>
    <row r="2472" spans="2:51" s="12" customFormat="1" ht="11.25" x14ac:dyDescent="0.2">
      <c r="B2472" s="145"/>
      <c r="D2472" s="146" t="s">
        <v>144</v>
      </c>
      <c r="E2472" s="147" t="s">
        <v>18</v>
      </c>
      <c r="F2472" s="148" t="s">
        <v>548</v>
      </c>
      <c r="H2472" s="147" t="s">
        <v>18</v>
      </c>
      <c r="I2472" s="149"/>
      <c r="L2472" s="145"/>
      <c r="M2472" s="150"/>
      <c r="T2472" s="151"/>
      <c r="AT2472" s="147" t="s">
        <v>144</v>
      </c>
      <c r="AU2472" s="147" t="s">
        <v>81</v>
      </c>
      <c r="AV2472" s="12" t="s">
        <v>79</v>
      </c>
      <c r="AW2472" s="12" t="s">
        <v>32</v>
      </c>
      <c r="AX2472" s="12" t="s">
        <v>71</v>
      </c>
      <c r="AY2472" s="147" t="s">
        <v>133</v>
      </c>
    </row>
    <row r="2473" spans="2:51" s="13" customFormat="1" ht="11.25" x14ac:dyDescent="0.2">
      <c r="B2473" s="152"/>
      <c r="D2473" s="146" t="s">
        <v>144</v>
      </c>
      <c r="E2473" s="153" t="s">
        <v>18</v>
      </c>
      <c r="F2473" s="154" t="s">
        <v>1514</v>
      </c>
      <c r="H2473" s="155">
        <v>7.3</v>
      </c>
      <c r="I2473" s="156"/>
      <c r="L2473" s="152"/>
      <c r="M2473" s="157"/>
      <c r="T2473" s="158"/>
      <c r="AT2473" s="153" t="s">
        <v>144</v>
      </c>
      <c r="AU2473" s="153" t="s">
        <v>81</v>
      </c>
      <c r="AV2473" s="13" t="s">
        <v>81</v>
      </c>
      <c r="AW2473" s="13" t="s">
        <v>32</v>
      </c>
      <c r="AX2473" s="13" t="s">
        <v>71</v>
      </c>
      <c r="AY2473" s="153" t="s">
        <v>133</v>
      </c>
    </row>
    <row r="2474" spans="2:51" s="12" customFormat="1" ht="11.25" x14ac:dyDescent="0.2">
      <c r="B2474" s="145"/>
      <c r="D2474" s="146" t="s">
        <v>144</v>
      </c>
      <c r="E2474" s="147" t="s">
        <v>18</v>
      </c>
      <c r="F2474" s="148" t="s">
        <v>464</v>
      </c>
      <c r="H2474" s="147" t="s">
        <v>18</v>
      </c>
      <c r="I2474" s="149"/>
      <c r="L2474" s="145"/>
      <c r="M2474" s="150"/>
      <c r="T2474" s="151"/>
      <c r="AT2474" s="147" t="s">
        <v>144</v>
      </c>
      <c r="AU2474" s="147" t="s">
        <v>81</v>
      </c>
      <c r="AV2474" s="12" t="s">
        <v>79</v>
      </c>
      <c r="AW2474" s="12" t="s">
        <v>32</v>
      </c>
      <c r="AX2474" s="12" t="s">
        <v>71</v>
      </c>
      <c r="AY2474" s="147" t="s">
        <v>133</v>
      </c>
    </row>
    <row r="2475" spans="2:51" s="13" customFormat="1" ht="11.25" x14ac:dyDescent="0.2">
      <c r="B2475" s="152"/>
      <c r="D2475" s="146" t="s">
        <v>144</v>
      </c>
      <c r="E2475" s="153" t="s">
        <v>18</v>
      </c>
      <c r="F2475" s="154" t="s">
        <v>1515</v>
      </c>
      <c r="H2475" s="155">
        <v>13.4</v>
      </c>
      <c r="I2475" s="156"/>
      <c r="L2475" s="152"/>
      <c r="M2475" s="157"/>
      <c r="T2475" s="158"/>
      <c r="AT2475" s="153" t="s">
        <v>144</v>
      </c>
      <c r="AU2475" s="153" t="s">
        <v>81</v>
      </c>
      <c r="AV2475" s="13" t="s">
        <v>81</v>
      </c>
      <c r="AW2475" s="13" t="s">
        <v>32</v>
      </c>
      <c r="AX2475" s="13" t="s">
        <v>71</v>
      </c>
      <c r="AY2475" s="153" t="s">
        <v>133</v>
      </c>
    </row>
    <row r="2476" spans="2:51" s="12" customFormat="1" ht="11.25" x14ac:dyDescent="0.2">
      <c r="B2476" s="145"/>
      <c r="D2476" s="146" t="s">
        <v>144</v>
      </c>
      <c r="E2476" s="147" t="s">
        <v>18</v>
      </c>
      <c r="F2476" s="148" t="s">
        <v>370</v>
      </c>
      <c r="H2476" s="147" t="s">
        <v>18</v>
      </c>
      <c r="I2476" s="149"/>
      <c r="L2476" s="145"/>
      <c r="M2476" s="150"/>
      <c r="T2476" s="151"/>
      <c r="AT2476" s="147" t="s">
        <v>144</v>
      </c>
      <c r="AU2476" s="147" t="s">
        <v>81</v>
      </c>
      <c r="AV2476" s="12" t="s">
        <v>79</v>
      </c>
      <c r="AW2476" s="12" t="s">
        <v>32</v>
      </c>
      <c r="AX2476" s="12" t="s">
        <v>71</v>
      </c>
      <c r="AY2476" s="147" t="s">
        <v>133</v>
      </c>
    </row>
    <row r="2477" spans="2:51" s="13" customFormat="1" ht="11.25" x14ac:dyDescent="0.2">
      <c r="B2477" s="152"/>
      <c r="D2477" s="146" t="s">
        <v>144</v>
      </c>
      <c r="E2477" s="153" t="s">
        <v>18</v>
      </c>
      <c r="F2477" s="154" t="s">
        <v>401</v>
      </c>
      <c r="H2477" s="155">
        <v>8.6199999999999992</v>
      </c>
      <c r="I2477" s="156"/>
      <c r="L2477" s="152"/>
      <c r="M2477" s="157"/>
      <c r="T2477" s="158"/>
      <c r="AT2477" s="153" t="s">
        <v>144</v>
      </c>
      <c r="AU2477" s="153" t="s">
        <v>81</v>
      </c>
      <c r="AV2477" s="13" t="s">
        <v>81</v>
      </c>
      <c r="AW2477" s="13" t="s">
        <v>32</v>
      </c>
      <c r="AX2477" s="13" t="s">
        <v>71</v>
      </c>
      <c r="AY2477" s="153" t="s">
        <v>133</v>
      </c>
    </row>
    <row r="2478" spans="2:51" s="12" customFormat="1" ht="11.25" x14ac:dyDescent="0.2">
      <c r="B2478" s="145"/>
      <c r="D2478" s="146" t="s">
        <v>144</v>
      </c>
      <c r="E2478" s="147" t="s">
        <v>18</v>
      </c>
      <c r="F2478" s="148" t="s">
        <v>372</v>
      </c>
      <c r="H2478" s="147" t="s">
        <v>18</v>
      </c>
      <c r="I2478" s="149"/>
      <c r="L2478" s="145"/>
      <c r="M2478" s="150"/>
      <c r="T2478" s="151"/>
      <c r="AT2478" s="147" t="s">
        <v>144</v>
      </c>
      <c r="AU2478" s="147" t="s">
        <v>81</v>
      </c>
      <c r="AV2478" s="12" t="s">
        <v>79</v>
      </c>
      <c r="AW2478" s="12" t="s">
        <v>32</v>
      </c>
      <c r="AX2478" s="12" t="s">
        <v>71</v>
      </c>
      <c r="AY2478" s="147" t="s">
        <v>133</v>
      </c>
    </row>
    <row r="2479" spans="2:51" s="13" customFormat="1" ht="11.25" x14ac:dyDescent="0.2">
      <c r="B2479" s="152"/>
      <c r="D2479" s="146" t="s">
        <v>144</v>
      </c>
      <c r="E2479" s="153" t="s">
        <v>18</v>
      </c>
      <c r="F2479" s="154" t="s">
        <v>401</v>
      </c>
      <c r="H2479" s="155">
        <v>8.6199999999999992</v>
      </c>
      <c r="I2479" s="156"/>
      <c r="L2479" s="152"/>
      <c r="M2479" s="157"/>
      <c r="T2479" s="158"/>
      <c r="AT2479" s="153" t="s">
        <v>144</v>
      </c>
      <c r="AU2479" s="153" t="s">
        <v>81</v>
      </c>
      <c r="AV2479" s="13" t="s">
        <v>81</v>
      </c>
      <c r="AW2479" s="13" t="s">
        <v>32</v>
      </c>
      <c r="AX2479" s="13" t="s">
        <v>71</v>
      </c>
      <c r="AY2479" s="153" t="s">
        <v>133</v>
      </c>
    </row>
    <row r="2480" spans="2:51" s="12" customFormat="1" ht="11.25" x14ac:dyDescent="0.2">
      <c r="B2480" s="145"/>
      <c r="D2480" s="146" t="s">
        <v>144</v>
      </c>
      <c r="E2480" s="147" t="s">
        <v>18</v>
      </c>
      <c r="F2480" s="148" t="s">
        <v>1279</v>
      </c>
      <c r="H2480" s="147" t="s">
        <v>18</v>
      </c>
      <c r="I2480" s="149"/>
      <c r="L2480" s="145"/>
      <c r="M2480" s="150"/>
      <c r="T2480" s="151"/>
      <c r="AT2480" s="147" t="s">
        <v>144</v>
      </c>
      <c r="AU2480" s="147" t="s">
        <v>81</v>
      </c>
      <c r="AV2480" s="12" t="s">
        <v>79</v>
      </c>
      <c r="AW2480" s="12" t="s">
        <v>32</v>
      </c>
      <c r="AX2480" s="12" t="s">
        <v>71</v>
      </c>
      <c r="AY2480" s="147" t="s">
        <v>133</v>
      </c>
    </row>
    <row r="2481" spans="2:51" s="13" customFormat="1" ht="11.25" x14ac:dyDescent="0.2">
      <c r="B2481" s="152"/>
      <c r="D2481" s="146" t="s">
        <v>144</v>
      </c>
      <c r="E2481" s="153" t="s">
        <v>18</v>
      </c>
      <c r="F2481" s="154" t="s">
        <v>1518</v>
      </c>
      <c r="H2481" s="155">
        <v>8.4</v>
      </c>
      <c r="I2481" s="156"/>
      <c r="L2481" s="152"/>
      <c r="M2481" s="157"/>
      <c r="T2481" s="158"/>
      <c r="AT2481" s="153" t="s">
        <v>144</v>
      </c>
      <c r="AU2481" s="153" t="s">
        <v>81</v>
      </c>
      <c r="AV2481" s="13" t="s">
        <v>81</v>
      </c>
      <c r="AW2481" s="13" t="s">
        <v>32</v>
      </c>
      <c r="AX2481" s="13" t="s">
        <v>71</v>
      </c>
      <c r="AY2481" s="153" t="s">
        <v>133</v>
      </c>
    </row>
    <row r="2482" spans="2:51" s="12" customFormat="1" ht="11.25" x14ac:dyDescent="0.2">
      <c r="B2482" s="145"/>
      <c r="D2482" s="146" t="s">
        <v>144</v>
      </c>
      <c r="E2482" s="147" t="s">
        <v>18</v>
      </c>
      <c r="F2482" s="148" t="s">
        <v>466</v>
      </c>
      <c r="H2482" s="147" t="s">
        <v>18</v>
      </c>
      <c r="I2482" s="149"/>
      <c r="L2482" s="145"/>
      <c r="M2482" s="150"/>
      <c r="T2482" s="151"/>
      <c r="AT2482" s="147" t="s">
        <v>144</v>
      </c>
      <c r="AU2482" s="147" t="s">
        <v>81</v>
      </c>
      <c r="AV2482" s="12" t="s">
        <v>79</v>
      </c>
      <c r="AW2482" s="12" t="s">
        <v>32</v>
      </c>
      <c r="AX2482" s="12" t="s">
        <v>71</v>
      </c>
      <c r="AY2482" s="147" t="s">
        <v>133</v>
      </c>
    </row>
    <row r="2483" spans="2:51" s="13" customFormat="1" ht="11.25" x14ac:dyDescent="0.2">
      <c r="B2483" s="152"/>
      <c r="D2483" s="146" t="s">
        <v>144</v>
      </c>
      <c r="E2483" s="153" t="s">
        <v>18</v>
      </c>
      <c r="F2483" s="154" t="s">
        <v>1517</v>
      </c>
      <c r="H2483" s="155">
        <v>5.96</v>
      </c>
      <c r="I2483" s="156"/>
      <c r="L2483" s="152"/>
      <c r="M2483" s="157"/>
      <c r="T2483" s="158"/>
      <c r="AT2483" s="153" t="s">
        <v>144</v>
      </c>
      <c r="AU2483" s="153" t="s">
        <v>81</v>
      </c>
      <c r="AV2483" s="13" t="s">
        <v>81</v>
      </c>
      <c r="AW2483" s="13" t="s">
        <v>32</v>
      </c>
      <c r="AX2483" s="13" t="s">
        <v>71</v>
      </c>
      <c r="AY2483" s="153" t="s">
        <v>133</v>
      </c>
    </row>
    <row r="2484" spans="2:51" s="12" customFormat="1" ht="11.25" x14ac:dyDescent="0.2">
      <c r="B2484" s="145"/>
      <c r="D2484" s="146" t="s">
        <v>144</v>
      </c>
      <c r="E2484" s="147" t="s">
        <v>18</v>
      </c>
      <c r="F2484" s="148" t="s">
        <v>374</v>
      </c>
      <c r="H2484" s="147" t="s">
        <v>18</v>
      </c>
      <c r="I2484" s="149"/>
      <c r="L2484" s="145"/>
      <c r="M2484" s="150"/>
      <c r="T2484" s="151"/>
      <c r="AT2484" s="147" t="s">
        <v>144</v>
      </c>
      <c r="AU2484" s="147" t="s">
        <v>81</v>
      </c>
      <c r="AV2484" s="12" t="s">
        <v>79</v>
      </c>
      <c r="AW2484" s="12" t="s">
        <v>32</v>
      </c>
      <c r="AX2484" s="12" t="s">
        <v>71</v>
      </c>
      <c r="AY2484" s="147" t="s">
        <v>133</v>
      </c>
    </row>
    <row r="2485" spans="2:51" s="13" customFormat="1" ht="11.25" x14ac:dyDescent="0.2">
      <c r="B2485" s="152"/>
      <c r="D2485" s="146" t="s">
        <v>144</v>
      </c>
      <c r="E2485" s="153" t="s">
        <v>18</v>
      </c>
      <c r="F2485" s="154" t="s">
        <v>401</v>
      </c>
      <c r="H2485" s="155">
        <v>8.6199999999999992</v>
      </c>
      <c r="I2485" s="156"/>
      <c r="L2485" s="152"/>
      <c r="M2485" s="157"/>
      <c r="T2485" s="158"/>
      <c r="AT2485" s="153" t="s">
        <v>144</v>
      </c>
      <c r="AU2485" s="153" t="s">
        <v>81</v>
      </c>
      <c r="AV2485" s="13" t="s">
        <v>81</v>
      </c>
      <c r="AW2485" s="13" t="s">
        <v>32</v>
      </c>
      <c r="AX2485" s="13" t="s">
        <v>71</v>
      </c>
      <c r="AY2485" s="153" t="s">
        <v>133</v>
      </c>
    </row>
    <row r="2486" spans="2:51" s="12" customFormat="1" ht="11.25" x14ac:dyDescent="0.2">
      <c r="B2486" s="145"/>
      <c r="D2486" s="146" t="s">
        <v>144</v>
      </c>
      <c r="E2486" s="147" t="s">
        <v>18</v>
      </c>
      <c r="F2486" s="148" t="s">
        <v>375</v>
      </c>
      <c r="H2486" s="147" t="s">
        <v>18</v>
      </c>
      <c r="I2486" s="149"/>
      <c r="L2486" s="145"/>
      <c r="M2486" s="150"/>
      <c r="T2486" s="151"/>
      <c r="AT2486" s="147" t="s">
        <v>144</v>
      </c>
      <c r="AU2486" s="147" t="s">
        <v>81</v>
      </c>
      <c r="AV2486" s="12" t="s">
        <v>79</v>
      </c>
      <c r="AW2486" s="12" t="s">
        <v>32</v>
      </c>
      <c r="AX2486" s="12" t="s">
        <v>71</v>
      </c>
      <c r="AY2486" s="147" t="s">
        <v>133</v>
      </c>
    </row>
    <row r="2487" spans="2:51" s="13" customFormat="1" ht="11.25" x14ac:dyDescent="0.2">
      <c r="B2487" s="152"/>
      <c r="D2487" s="146" t="s">
        <v>144</v>
      </c>
      <c r="E2487" s="153" t="s">
        <v>18</v>
      </c>
      <c r="F2487" s="154" t="s">
        <v>401</v>
      </c>
      <c r="H2487" s="155">
        <v>8.6199999999999992</v>
      </c>
      <c r="I2487" s="156"/>
      <c r="L2487" s="152"/>
      <c r="M2487" s="157"/>
      <c r="T2487" s="158"/>
      <c r="AT2487" s="153" t="s">
        <v>144</v>
      </c>
      <c r="AU2487" s="153" t="s">
        <v>81</v>
      </c>
      <c r="AV2487" s="13" t="s">
        <v>81</v>
      </c>
      <c r="AW2487" s="13" t="s">
        <v>32</v>
      </c>
      <c r="AX2487" s="13" t="s">
        <v>71</v>
      </c>
      <c r="AY2487" s="153" t="s">
        <v>133</v>
      </c>
    </row>
    <row r="2488" spans="2:51" s="12" customFormat="1" ht="11.25" x14ac:dyDescent="0.2">
      <c r="B2488" s="145"/>
      <c r="D2488" s="146" t="s">
        <v>144</v>
      </c>
      <c r="E2488" s="147" t="s">
        <v>18</v>
      </c>
      <c r="F2488" s="148" t="s">
        <v>1280</v>
      </c>
      <c r="H2488" s="147" t="s">
        <v>18</v>
      </c>
      <c r="I2488" s="149"/>
      <c r="L2488" s="145"/>
      <c r="M2488" s="150"/>
      <c r="T2488" s="151"/>
      <c r="AT2488" s="147" t="s">
        <v>144</v>
      </c>
      <c r="AU2488" s="147" t="s">
        <v>81</v>
      </c>
      <c r="AV2488" s="12" t="s">
        <v>79</v>
      </c>
      <c r="AW2488" s="12" t="s">
        <v>32</v>
      </c>
      <c r="AX2488" s="12" t="s">
        <v>71</v>
      </c>
      <c r="AY2488" s="147" t="s">
        <v>133</v>
      </c>
    </row>
    <row r="2489" spans="2:51" s="13" customFormat="1" ht="11.25" x14ac:dyDescent="0.2">
      <c r="B2489" s="152"/>
      <c r="D2489" s="146" t="s">
        <v>144</v>
      </c>
      <c r="E2489" s="153" t="s">
        <v>18</v>
      </c>
      <c r="F2489" s="154" t="s">
        <v>1518</v>
      </c>
      <c r="H2489" s="155">
        <v>8.4</v>
      </c>
      <c r="I2489" s="156"/>
      <c r="L2489" s="152"/>
      <c r="M2489" s="157"/>
      <c r="T2489" s="158"/>
      <c r="AT2489" s="153" t="s">
        <v>144</v>
      </c>
      <c r="AU2489" s="153" t="s">
        <v>81</v>
      </c>
      <c r="AV2489" s="13" t="s">
        <v>81</v>
      </c>
      <c r="AW2489" s="13" t="s">
        <v>32</v>
      </c>
      <c r="AX2489" s="13" t="s">
        <v>71</v>
      </c>
      <c r="AY2489" s="153" t="s">
        <v>133</v>
      </c>
    </row>
    <row r="2490" spans="2:51" s="12" customFormat="1" ht="11.25" x14ac:dyDescent="0.2">
      <c r="B2490" s="145"/>
      <c r="D2490" s="146" t="s">
        <v>144</v>
      </c>
      <c r="E2490" s="147" t="s">
        <v>18</v>
      </c>
      <c r="F2490" s="148" t="s">
        <v>376</v>
      </c>
      <c r="H2490" s="147" t="s">
        <v>18</v>
      </c>
      <c r="I2490" s="149"/>
      <c r="L2490" s="145"/>
      <c r="M2490" s="150"/>
      <c r="T2490" s="151"/>
      <c r="AT2490" s="147" t="s">
        <v>144</v>
      </c>
      <c r="AU2490" s="147" t="s">
        <v>81</v>
      </c>
      <c r="AV2490" s="12" t="s">
        <v>79</v>
      </c>
      <c r="AW2490" s="12" t="s">
        <v>32</v>
      </c>
      <c r="AX2490" s="12" t="s">
        <v>71</v>
      </c>
      <c r="AY2490" s="147" t="s">
        <v>133</v>
      </c>
    </row>
    <row r="2491" spans="2:51" s="13" customFormat="1" ht="11.25" x14ac:dyDescent="0.2">
      <c r="B2491" s="152"/>
      <c r="D2491" s="146" t="s">
        <v>144</v>
      </c>
      <c r="E2491" s="153" t="s">
        <v>18</v>
      </c>
      <c r="F2491" s="154" t="s">
        <v>403</v>
      </c>
      <c r="H2491" s="155">
        <v>5.98</v>
      </c>
      <c r="I2491" s="156"/>
      <c r="L2491" s="152"/>
      <c r="M2491" s="157"/>
      <c r="T2491" s="158"/>
      <c r="AT2491" s="153" t="s">
        <v>144</v>
      </c>
      <c r="AU2491" s="153" t="s">
        <v>81</v>
      </c>
      <c r="AV2491" s="13" t="s">
        <v>81</v>
      </c>
      <c r="AW2491" s="13" t="s">
        <v>32</v>
      </c>
      <c r="AX2491" s="13" t="s">
        <v>71</v>
      </c>
      <c r="AY2491" s="153" t="s">
        <v>133</v>
      </c>
    </row>
    <row r="2492" spans="2:51" s="12" customFormat="1" ht="11.25" x14ac:dyDescent="0.2">
      <c r="B2492" s="145"/>
      <c r="D2492" s="146" t="s">
        <v>144</v>
      </c>
      <c r="E2492" s="147" t="s">
        <v>18</v>
      </c>
      <c r="F2492" s="148" t="s">
        <v>378</v>
      </c>
      <c r="H2492" s="147" t="s">
        <v>18</v>
      </c>
      <c r="I2492" s="149"/>
      <c r="L2492" s="145"/>
      <c r="M2492" s="150"/>
      <c r="T2492" s="151"/>
      <c r="AT2492" s="147" t="s">
        <v>144</v>
      </c>
      <c r="AU2492" s="147" t="s">
        <v>81</v>
      </c>
      <c r="AV2492" s="12" t="s">
        <v>79</v>
      </c>
      <c r="AW2492" s="12" t="s">
        <v>32</v>
      </c>
      <c r="AX2492" s="12" t="s">
        <v>71</v>
      </c>
      <c r="AY2492" s="147" t="s">
        <v>133</v>
      </c>
    </row>
    <row r="2493" spans="2:51" s="13" customFormat="1" ht="11.25" x14ac:dyDescent="0.2">
      <c r="B2493" s="152"/>
      <c r="D2493" s="146" t="s">
        <v>144</v>
      </c>
      <c r="E2493" s="153" t="s">
        <v>18</v>
      </c>
      <c r="F2493" s="154" t="s">
        <v>1555</v>
      </c>
      <c r="H2493" s="155">
        <v>13.36</v>
      </c>
      <c r="I2493" s="156"/>
      <c r="L2493" s="152"/>
      <c r="M2493" s="157"/>
      <c r="T2493" s="158"/>
      <c r="AT2493" s="153" t="s">
        <v>144</v>
      </c>
      <c r="AU2493" s="153" t="s">
        <v>81</v>
      </c>
      <c r="AV2493" s="13" t="s">
        <v>81</v>
      </c>
      <c r="AW2493" s="13" t="s">
        <v>32</v>
      </c>
      <c r="AX2493" s="13" t="s">
        <v>71</v>
      </c>
      <c r="AY2493" s="153" t="s">
        <v>133</v>
      </c>
    </row>
    <row r="2494" spans="2:51" s="12" customFormat="1" ht="11.25" x14ac:dyDescent="0.2">
      <c r="B2494" s="145"/>
      <c r="D2494" s="146" t="s">
        <v>144</v>
      </c>
      <c r="E2494" s="147" t="s">
        <v>18</v>
      </c>
      <c r="F2494" s="148" t="s">
        <v>244</v>
      </c>
      <c r="H2494" s="147" t="s">
        <v>18</v>
      </c>
      <c r="I2494" s="149"/>
      <c r="L2494" s="145"/>
      <c r="M2494" s="150"/>
      <c r="T2494" s="151"/>
      <c r="AT2494" s="147" t="s">
        <v>144</v>
      </c>
      <c r="AU2494" s="147" t="s">
        <v>81</v>
      </c>
      <c r="AV2494" s="12" t="s">
        <v>79</v>
      </c>
      <c r="AW2494" s="12" t="s">
        <v>32</v>
      </c>
      <c r="AX2494" s="12" t="s">
        <v>71</v>
      </c>
      <c r="AY2494" s="147" t="s">
        <v>133</v>
      </c>
    </row>
    <row r="2495" spans="2:51" s="13" customFormat="1" ht="11.25" x14ac:dyDescent="0.2">
      <c r="B2495" s="152"/>
      <c r="D2495" s="146" t="s">
        <v>144</v>
      </c>
      <c r="E2495" s="153" t="s">
        <v>18</v>
      </c>
      <c r="F2495" s="154" t="s">
        <v>1519</v>
      </c>
      <c r="H2495" s="155">
        <v>12.66</v>
      </c>
      <c r="I2495" s="156"/>
      <c r="L2495" s="152"/>
      <c r="M2495" s="157"/>
      <c r="T2495" s="158"/>
      <c r="AT2495" s="153" t="s">
        <v>144</v>
      </c>
      <c r="AU2495" s="153" t="s">
        <v>81</v>
      </c>
      <c r="AV2495" s="13" t="s">
        <v>81</v>
      </c>
      <c r="AW2495" s="13" t="s">
        <v>32</v>
      </c>
      <c r="AX2495" s="13" t="s">
        <v>71</v>
      </c>
      <c r="AY2495" s="153" t="s">
        <v>133</v>
      </c>
    </row>
    <row r="2496" spans="2:51" s="12" customFormat="1" ht="11.25" x14ac:dyDescent="0.2">
      <c r="B2496" s="145"/>
      <c r="D2496" s="146" t="s">
        <v>144</v>
      </c>
      <c r="E2496" s="147" t="s">
        <v>18</v>
      </c>
      <c r="F2496" s="148" t="s">
        <v>380</v>
      </c>
      <c r="H2496" s="147" t="s">
        <v>18</v>
      </c>
      <c r="I2496" s="149"/>
      <c r="L2496" s="145"/>
      <c r="M2496" s="150"/>
      <c r="T2496" s="151"/>
      <c r="AT2496" s="147" t="s">
        <v>144</v>
      </c>
      <c r="AU2496" s="147" t="s">
        <v>81</v>
      </c>
      <c r="AV2496" s="12" t="s">
        <v>79</v>
      </c>
      <c r="AW2496" s="12" t="s">
        <v>32</v>
      </c>
      <c r="AX2496" s="12" t="s">
        <v>71</v>
      </c>
      <c r="AY2496" s="147" t="s">
        <v>133</v>
      </c>
    </row>
    <row r="2497" spans="2:51" s="13" customFormat="1" ht="11.25" x14ac:dyDescent="0.2">
      <c r="B2497" s="152"/>
      <c r="D2497" s="146" t="s">
        <v>144</v>
      </c>
      <c r="E2497" s="153" t="s">
        <v>18</v>
      </c>
      <c r="F2497" s="154" t="s">
        <v>405</v>
      </c>
      <c r="H2497" s="155">
        <v>7.26</v>
      </c>
      <c r="I2497" s="156"/>
      <c r="L2497" s="152"/>
      <c r="M2497" s="157"/>
      <c r="T2497" s="158"/>
      <c r="AT2497" s="153" t="s">
        <v>144</v>
      </c>
      <c r="AU2497" s="153" t="s">
        <v>81</v>
      </c>
      <c r="AV2497" s="13" t="s">
        <v>81</v>
      </c>
      <c r="AW2497" s="13" t="s">
        <v>32</v>
      </c>
      <c r="AX2497" s="13" t="s">
        <v>71</v>
      </c>
      <c r="AY2497" s="153" t="s">
        <v>133</v>
      </c>
    </row>
    <row r="2498" spans="2:51" s="12" customFormat="1" ht="11.25" x14ac:dyDescent="0.2">
      <c r="B2498" s="145"/>
      <c r="D2498" s="146" t="s">
        <v>144</v>
      </c>
      <c r="E2498" s="147" t="s">
        <v>18</v>
      </c>
      <c r="F2498" s="148" t="s">
        <v>532</v>
      </c>
      <c r="H2498" s="147" t="s">
        <v>18</v>
      </c>
      <c r="I2498" s="149"/>
      <c r="L2498" s="145"/>
      <c r="M2498" s="150"/>
      <c r="T2498" s="151"/>
      <c r="AT2498" s="147" t="s">
        <v>144</v>
      </c>
      <c r="AU2498" s="147" t="s">
        <v>81</v>
      </c>
      <c r="AV2498" s="12" t="s">
        <v>79</v>
      </c>
      <c r="AW2498" s="12" t="s">
        <v>32</v>
      </c>
      <c r="AX2498" s="12" t="s">
        <v>71</v>
      </c>
      <c r="AY2498" s="147" t="s">
        <v>133</v>
      </c>
    </row>
    <row r="2499" spans="2:51" s="13" customFormat="1" ht="11.25" x14ac:dyDescent="0.2">
      <c r="B2499" s="152"/>
      <c r="D2499" s="146" t="s">
        <v>144</v>
      </c>
      <c r="E2499" s="153" t="s">
        <v>18</v>
      </c>
      <c r="F2499" s="154" t="s">
        <v>1520</v>
      </c>
      <c r="H2499" s="155">
        <v>16.14</v>
      </c>
      <c r="I2499" s="156"/>
      <c r="L2499" s="152"/>
      <c r="M2499" s="157"/>
      <c r="T2499" s="158"/>
      <c r="AT2499" s="153" t="s">
        <v>144</v>
      </c>
      <c r="AU2499" s="153" t="s">
        <v>81</v>
      </c>
      <c r="AV2499" s="13" t="s">
        <v>81</v>
      </c>
      <c r="AW2499" s="13" t="s">
        <v>32</v>
      </c>
      <c r="AX2499" s="13" t="s">
        <v>71</v>
      </c>
      <c r="AY2499" s="153" t="s">
        <v>133</v>
      </c>
    </row>
    <row r="2500" spans="2:51" s="12" customFormat="1" ht="11.25" x14ac:dyDescent="0.2">
      <c r="B2500" s="145"/>
      <c r="D2500" s="146" t="s">
        <v>144</v>
      </c>
      <c r="E2500" s="147" t="s">
        <v>18</v>
      </c>
      <c r="F2500" s="148" t="s">
        <v>382</v>
      </c>
      <c r="H2500" s="147" t="s">
        <v>18</v>
      </c>
      <c r="I2500" s="149"/>
      <c r="L2500" s="145"/>
      <c r="M2500" s="150"/>
      <c r="T2500" s="151"/>
      <c r="AT2500" s="147" t="s">
        <v>144</v>
      </c>
      <c r="AU2500" s="147" t="s">
        <v>81</v>
      </c>
      <c r="AV2500" s="12" t="s">
        <v>79</v>
      </c>
      <c r="AW2500" s="12" t="s">
        <v>32</v>
      </c>
      <c r="AX2500" s="12" t="s">
        <v>71</v>
      </c>
      <c r="AY2500" s="147" t="s">
        <v>133</v>
      </c>
    </row>
    <row r="2501" spans="2:51" s="13" customFormat="1" ht="11.25" x14ac:dyDescent="0.2">
      <c r="B2501" s="152"/>
      <c r="D2501" s="146" t="s">
        <v>144</v>
      </c>
      <c r="E2501" s="153" t="s">
        <v>18</v>
      </c>
      <c r="F2501" s="154" t="s">
        <v>1556</v>
      </c>
      <c r="H2501" s="155">
        <v>6.04</v>
      </c>
      <c r="I2501" s="156"/>
      <c r="L2501" s="152"/>
      <c r="M2501" s="157"/>
      <c r="T2501" s="158"/>
      <c r="AT2501" s="153" t="s">
        <v>144</v>
      </c>
      <c r="AU2501" s="153" t="s">
        <v>81</v>
      </c>
      <c r="AV2501" s="13" t="s">
        <v>81</v>
      </c>
      <c r="AW2501" s="13" t="s">
        <v>32</v>
      </c>
      <c r="AX2501" s="13" t="s">
        <v>71</v>
      </c>
      <c r="AY2501" s="153" t="s">
        <v>133</v>
      </c>
    </row>
    <row r="2502" spans="2:51" s="12" customFormat="1" ht="11.25" x14ac:dyDescent="0.2">
      <c r="B2502" s="145"/>
      <c r="D2502" s="146" t="s">
        <v>144</v>
      </c>
      <c r="E2502" s="147" t="s">
        <v>18</v>
      </c>
      <c r="F2502" s="148" t="s">
        <v>383</v>
      </c>
      <c r="H2502" s="147" t="s">
        <v>18</v>
      </c>
      <c r="I2502" s="149"/>
      <c r="L2502" s="145"/>
      <c r="M2502" s="150"/>
      <c r="T2502" s="151"/>
      <c r="AT2502" s="147" t="s">
        <v>144</v>
      </c>
      <c r="AU2502" s="147" t="s">
        <v>81</v>
      </c>
      <c r="AV2502" s="12" t="s">
        <v>79</v>
      </c>
      <c r="AW2502" s="12" t="s">
        <v>32</v>
      </c>
      <c r="AX2502" s="12" t="s">
        <v>71</v>
      </c>
      <c r="AY2502" s="147" t="s">
        <v>133</v>
      </c>
    </row>
    <row r="2503" spans="2:51" s="13" customFormat="1" ht="11.25" x14ac:dyDescent="0.2">
      <c r="B2503" s="152"/>
      <c r="D2503" s="146" t="s">
        <v>144</v>
      </c>
      <c r="E2503" s="153" t="s">
        <v>18</v>
      </c>
      <c r="F2503" s="154" t="s">
        <v>1553</v>
      </c>
      <c r="H2503" s="155">
        <v>17.100000000000001</v>
      </c>
      <c r="I2503" s="156"/>
      <c r="L2503" s="152"/>
      <c r="M2503" s="157"/>
      <c r="T2503" s="158"/>
      <c r="AT2503" s="153" t="s">
        <v>144</v>
      </c>
      <c r="AU2503" s="153" t="s">
        <v>81</v>
      </c>
      <c r="AV2503" s="13" t="s">
        <v>81</v>
      </c>
      <c r="AW2503" s="13" t="s">
        <v>32</v>
      </c>
      <c r="AX2503" s="13" t="s">
        <v>71</v>
      </c>
      <c r="AY2503" s="153" t="s">
        <v>133</v>
      </c>
    </row>
    <row r="2504" spans="2:51" s="13" customFormat="1" ht="11.25" x14ac:dyDescent="0.2">
      <c r="B2504" s="152"/>
      <c r="D2504" s="146" t="s">
        <v>144</v>
      </c>
      <c r="E2504" s="153" t="s">
        <v>18</v>
      </c>
      <c r="F2504" s="154" t="s">
        <v>1558</v>
      </c>
      <c r="H2504" s="155">
        <v>7.12</v>
      </c>
      <c r="I2504" s="156"/>
      <c r="L2504" s="152"/>
      <c r="M2504" s="157"/>
      <c r="T2504" s="158"/>
      <c r="AT2504" s="153" t="s">
        <v>144</v>
      </c>
      <c r="AU2504" s="153" t="s">
        <v>81</v>
      </c>
      <c r="AV2504" s="13" t="s">
        <v>81</v>
      </c>
      <c r="AW2504" s="13" t="s">
        <v>32</v>
      </c>
      <c r="AX2504" s="13" t="s">
        <v>71</v>
      </c>
      <c r="AY2504" s="153" t="s">
        <v>133</v>
      </c>
    </row>
    <row r="2505" spans="2:51" s="12" customFormat="1" ht="11.25" x14ac:dyDescent="0.2">
      <c r="B2505" s="145"/>
      <c r="D2505" s="146" t="s">
        <v>144</v>
      </c>
      <c r="E2505" s="147" t="s">
        <v>18</v>
      </c>
      <c r="F2505" s="148" t="s">
        <v>385</v>
      </c>
      <c r="H2505" s="147" t="s">
        <v>18</v>
      </c>
      <c r="I2505" s="149"/>
      <c r="L2505" s="145"/>
      <c r="M2505" s="150"/>
      <c r="T2505" s="151"/>
      <c r="AT2505" s="147" t="s">
        <v>144</v>
      </c>
      <c r="AU2505" s="147" t="s">
        <v>81</v>
      </c>
      <c r="AV2505" s="12" t="s">
        <v>79</v>
      </c>
      <c r="AW2505" s="12" t="s">
        <v>32</v>
      </c>
      <c r="AX2505" s="12" t="s">
        <v>71</v>
      </c>
      <c r="AY2505" s="147" t="s">
        <v>133</v>
      </c>
    </row>
    <row r="2506" spans="2:51" s="13" customFormat="1" ht="11.25" x14ac:dyDescent="0.2">
      <c r="B2506" s="152"/>
      <c r="D2506" s="146" t="s">
        <v>144</v>
      </c>
      <c r="E2506" s="153" t="s">
        <v>18</v>
      </c>
      <c r="F2506" s="154" t="s">
        <v>408</v>
      </c>
      <c r="H2506" s="155">
        <v>8.3000000000000007</v>
      </c>
      <c r="I2506" s="156"/>
      <c r="L2506" s="152"/>
      <c r="M2506" s="157"/>
      <c r="T2506" s="158"/>
      <c r="AT2506" s="153" t="s">
        <v>144</v>
      </c>
      <c r="AU2506" s="153" t="s">
        <v>81</v>
      </c>
      <c r="AV2506" s="13" t="s">
        <v>81</v>
      </c>
      <c r="AW2506" s="13" t="s">
        <v>32</v>
      </c>
      <c r="AX2506" s="13" t="s">
        <v>71</v>
      </c>
      <c r="AY2506" s="153" t="s">
        <v>133</v>
      </c>
    </row>
    <row r="2507" spans="2:51" s="12" customFormat="1" ht="11.25" x14ac:dyDescent="0.2">
      <c r="B2507" s="145"/>
      <c r="D2507" s="146" t="s">
        <v>144</v>
      </c>
      <c r="E2507" s="147" t="s">
        <v>18</v>
      </c>
      <c r="F2507" s="148" t="s">
        <v>387</v>
      </c>
      <c r="H2507" s="147" t="s">
        <v>18</v>
      </c>
      <c r="I2507" s="149"/>
      <c r="L2507" s="145"/>
      <c r="M2507" s="150"/>
      <c r="T2507" s="151"/>
      <c r="AT2507" s="147" t="s">
        <v>144</v>
      </c>
      <c r="AU2507" s="147" t="s">
        <v>81</v>
      </c>
      <c r="AV2507" s="12" t="s">
        <v>79</v>
      </c>
      <c r="AW2507" s="12" t="s">
        <v>32</v>
      </c>
      <c r="AX2507" s="12" t="s">
        <v>71</v>
      </c>
      <c r="AY2507" s="147" t="s">
        <v>133</v>
      </c>
    </row>
    <row r="2508" spans="2:51" s="13" customFormat="1" ht="11.25" x14ac:dyDescent="0.2">
      <c r="B2508" s="152"/>
      <c r="D2508" s="146" t="s">
        <v>144</v>
      </c>
      <c r="E2508" s="153" t="s">
        <v>18</v>
      </c>
      <c r="F2508" s="154" t="s">
        <v>1559</v>
      </c>
      <c r="H2508" s="155">
        <v>4.46</v>
      </c>
      <c r="I2508" s="156"/>
      <c r="L2508" s="152"/>
      <c r="M2508" s="157"/>
      <c r="T2508" s="158"/>
      <c r="AT2508" s="153" t="s">
        <v>144</v>
      </c>
      <c r="AU2508" s="153" t="s">
        <v>81</v>
      </c>
      <c r="AV2508" s="13" t="s">
        <v>81</v>
      </c>
      <c r="AW2508" s="13" t="s">
        <v>32</v>
      </c>
      <c r="AX2508" s="13" t="s">
        <v>71</v>
      </c>
      <c r="AY2508" s="153" t="s">
        <v>133</v>
      </c>
    </row>
    <row r="2509" spans="2:51" s="12" customFormat="1" ht="11.25" x14ac:dyDescent="0.2">
      <c r="B2509" s="145"/>
      <c r="D2509" s="146" t="s">
        <v>144</v>
      </c>
      <c r="E2509" s="147" t="s">
        <v>18</v>
      </c>
      <c r="F2509" s="148" t="s">
        <v>361</v>
      </c>
      <c r="H2509" s="147" t="s">
        <v>18</v>
      </c>
      <c r="I2509" s="149"/>
      <c r="L2509" s="145"/>
      <c r="M2509" s="150"/>
      <c r="T2509" s="151"/>
      <c r="AT2509" s="147" t="s">
        <v>144</v>
      </c>
      <c r="AU2509" s="147" t="s">
        <v>81</v>
      </c>
      <c r="AV2509" s="12" t="s">
        <v>79</v>
      </c>
      <c r="AW2509" s="12" t="s">
        <v>32</v>
      </c>
      <c r="AX2509" s="12" t="s">
        <v>71</v>
      </c>
      <c r="AY2509" s="147" t="s">
        <v>133</v>
      </c>
    </row>
    <row r="2510" spans="2:51" s="13" customFormat="1" ht="11.25" x14ac:dyDescent="0.2">
      <c r="B2510" s="152"/>
      <c r="D2510" s="146" t="s">
        <v>144</v>
      </c>
      <c r="E2510" s="153" t="s">
        <v>18</v>
      </c>
      <c r="F2510" s="154" t="s">
        <v>1560</v>
      </c>
      <c r="H2510" s="155">
        <v>3.06</v>
      </c>
      <c r="I2510" s="156"/>
      <c r="L2510" s="152"/>
      <c r="M2510" s="157"/>
      <c r="T2510" s="158"/>
      <c r="AT2510" s="153" t="s">
        <v>144</v>
      </c>
      <c r="AU2510" s="153" t="s">
        <v>81</v>
      </c>
      <c r="AV2510" s="13" t="s">
        <v>81</v>
      </c>
      <c r="AW2510" s="13" t="s">
        <v>32</v>
      </c>
      <c r="AX2510" s="13" t="s">
        <v>71</v>
      </c>
      <c r="AY2510" s="153" t="s">
        <v>133</v>
      </c>
    </row>
    <row r="2511" spans="2:51" s="12" customFormat="1" ht="11.25" x14ac:dyDescent="0.2">
      <c r="B2511" s="145"/>
      <c r="D2511" s="146" t="s">
        <v>144</v>
      </c>
      <c r="E2511" s="147" t="s">
        <v>18</v>
      </c>
      <c r="F2511" s="148" t="s">
        <v>389</v>
      </c>
      <c r="H2511" s="147" t="s">
        <v>18</v>
      </c>
      <c r="I2511" s="149"/>
      <c r="L2511" s="145"/>
      <c r="M2511" s="150"/>
      <c r="T2511" s="151"/>
      <c r="AT2511" s="147" t="s">
        <v>144</v>
      </c>
      <c r="AU2511" s="147" t="s">
        <v>81</v>
      </c>
      <c r="AV2511" s="12" t="s">
        <v>79</v>
      </c>
      <c r="AW2511" s="12" t="s">
        <v>32</v>
      </c>
      <c r="AX2511" s="12" t="s">
        <v>71</v>
      </c>
      <c r="AY2511" s="147" t="s">
        <v>133</v>
      </c>
    </row>
    <row r="2512" spans="2:51" s="13" customFormat="1" ht="11.25" x14ac:dyDescent="0.2">
      <c r="B2512" s="152"/>
      <c r="D2512" s="146" t="s">
        <v>144</v>
      </c>
      <c r="E2512" s="153" t="s">
        <v>18</v>
      </c>
      <c r="F2512" s="154" t="s">
        <v>1561</v>
      </c>
      <c r="H2512" s="155">
        <v>8.56</v>
      </c>
      <c r="I2512" s="156"/>
      <c r="L2512" s="152"/>
      <c r="M2512" s="157"/>
      <c r="T2512" s="158"/>
      <c r="AT2512" s="153" t="s">
        <v>144</v>
      </c>
      <c r="AU2512" s="153" t="s">
        <v>81</v>
      </c>
      <c r="AV2512" s="13" t="s">
        <v>81</v>
      </c>
      <c r="AW2512" s="13" t="s">
        <v>32</v>
      </c>
      <c r="AX2512" s="13" t="s">
        <v>71</v>
      </c>
      <c r="AY2512" s="153" t="s">
        <v>133</v>
      </c>
    </row>
    <row r="2513" spans="2:51" s="12" customFormat="1" ht="11.25" x14ac:dyDescent="0.2">
      <c r="B2513" s="145"/>
      <c r="D2513" s="146" t="s">
        <v>144</v>
      </c>
      <c r="E2513" s="147" t="s">
        <v>18</v>
      </c>
      <c r="F2513" s="148" t="s">
        <v>239</v>
      </c>
      <c r="H2513" s="147" t="s">
        <v>18</v>
      </c>
      <c r="I2513" s="149"/>
      <c r="L2513" s="145"/>
      <c r="M2513" s="150"/>
      <c r="T2513" s="151"/>
      <c r="AT2513" s="147" t="s">
        <v>144</v>
      </c>
      <c r="AU2513" s="147" t="s">
        <v>81</v>
      </c>
      <c r="AV2513" s="12" t="s">
        <v>79</v>
      </c>
      <c r="AW2513" s="12" t="s">
        <v>32</v>
      </c>
      <c r="AX2513" s="12" t="s">
        <v>71</v>
      </c>
      <c r="AY2513" s="147" t="s">
        <v>133</v>
      </c>
    </row>
    <row r="2514" spans="2:51" s="12" customFormat="1" ht="11.25" x14ac:dyDescent="0.2">
      <c r="B2514" s="145"/>
      <c r="D2514" s="146" t="s">
        <v>144</v>
      </c>
      <c r="E2514" s="147" t="s">
        <v>18</v>
      </c>
      <c r="F2514" s="148" t="s">
        <v>437</v>
      </c>
      <c r="H2514" s="147" t="s">
        <v>18</v>
      </c>
      <c r="I2514" s="149"/>
      <c r="L2514" s="145"/>
      <c r="M2514" s="150"/>
      <c r="T2514" s="151"/>
      <c r="AT2514" s="147" t="s">
        <v>144</v>
      </c>
      <c r="AU2514" s="147" t="s">
        <v>81</v>
      </c>
      <c r="AV2514" s="12" t="s">
        <v>79</v>
      </c>
      <c r="AW2514" s="12" t="s">
        <v>32</v>
      </c>
      <c r="AX2514" s="12" t="s">
        <v>71</v>
      </c>
      <c r="AY2514" s="147" t="s">
        <v>133</v>
      </c>
    </row>
    <row r="2515" spans="2:51" s="13" customFormat="1" ht="11.25" x14ac:dyDescent="0.2">
      <c r="B2515" s="152"/>
      <c r="D2515" s="146" t="s">
        <v>144</v>
      </c>
      <c r="E2515" s="153" t="s">
        <v>18</v>
      </c>
      <c r="F2515" s="154" t="s">
        <v>1523</v>
      </c>
      <c r="H2515" s="155">
        <v>8.4</v>
      </c>
      <c r="I2515" s="156"/>
      <c r="L2515" s="152"/>
      <c r="M2515" s="157"/>
      <c r="T2515" s="158"/>
      <c r="AT2515" s="153" t="s">
        <v>144</v>
      </c>
      <c r="AU2515" s="153" t="s">
        <v>81</v>
      </c>
      <c r="AV2515" s="13" t="s">
        <v>81</v>
      </c>
      <c r="AW2515" s="13" t="s">
        <v>32</v>
      </c>
      <c r="AX2515" s="13" t="s">
        <v>71</v>
      </c>
      <c r="AY2515" s="153" t="s">
        <v>133</v>
      </c>
    </row>
    <row r="2516" spans="2:51" s="12" customFormat="1" ht="11.25" x14ac:dyDescent="0.2">
      <c r="B2516" s="145"/>
      <c r="D2516" s="146" t="s">
        <v>144</v>
      </c>
      <c r="E2516" s="147" t="s">
        <v>18</v>
      </c>
      <c r="F2516" s="148" t="s">
        <v>535</v>
      </c>
      <c r="H2516" s="147" t="s">
        <v>18</v>
      </c>
      <c r="I2516" s="149"/>
      <c r="L2516" s="145"/>
      <c r="M2516" s="150"/>
      <c r="T2516" s="151"/>
      <c r="AT2516" s="147" t="s">
        <v>144</v>
      </c>
      <c r="AU2516" s="147" t="s">
        <v>81</v>
      </c>
      <c r="AV2516" s="12" t="s">
        <v>79</v>
      </c>
      <c r="AW2516" s="12" t="s">
        <v>32</v>
      </c>
      <c r="AX2516" s="12" t="s">
        <v>71</v>
      </c>
      <c r="AY2516" s="147" t="s">
        <v>133</v>
      </c>
    </row>
    <row r="2517" spans="2:51" s="13" customFormat="1" ht="11.25" x14ac:dyDescent="0.2">
      <c r="B2517" s="152"/>
      <c r="D2517" s="146" t="s">
        <v>144</v>
      </c>
      <c r="E2517" s="153" t="s">
        <v>18</v>
      </c>
      <c r="F2517" s="154" t="s">
        <v>1524</v>
      </c>
      <c r="H2517" s="155">
        <v>4.4400000000000004</v>
      </c>
      <c r="I2517" s="156"/>
      <c r="L2517" s="152"/>
      <c r="M2517" s="157"/>
      <c r="T2517" s="158"/>
      <c r="AT2517" s="153" t="s">
        <v>144</v>
      </c>
      <c r="AU2517" s="153" t="s">
        <v>81</v>
      </c>
      <c r="AV2517" s="13" t="s">
        <v>81</v>
      </c>
      <c r="AW2517" s="13" t="s">
        <v>32</v>
      </c>
      <c r="AX2517" s="13" t="s">
        <v>71</v>
      </c>
      <c r="AY2517" s="153" t="s">
        <v>133</v>
      </c>
    </row>
    <row r="2518" spans="2:51" s="12" customFormat="1" ht="11.25" x14ac:dyDescent="0.2">
      <c r="B2518" s="145"/>
      <c r="D2518" s="146" t="s">
        <v>144</v>
      </c>
      <c r="E2518" s="147" t="s">
        <v>18</v>
      </c>
      <c r="F2518" s="148" t="s">
        <v>1281</v>
      </c>
      <c r="H2518" s="147" t="s">
        <v>18</v>
      </c>
      <c r="I2518" s="149"/>
      <c r="L2518" s="145"/>
      <c r="M2518" s="150"/>
      <c r="T2518" s="151"/>
      <c r="AT2518" s="147" t="s">
        <v>144</v>
      </c>
      <c r="AU2518" s="147" t="s">
        <v>81</v>
      </c>
      <c r="AV2518" s="12" t="s">
        <v>79</v>
      </c>
      <c r="AW2518" s="12" t="s">
        <v>32</v>
      </c>
      <c r="AX2518" s="12" t="s">
        <v>71</v>
      </c>
      <c r="AY2518" s="147" t="s">
        <v>133</v>
      </c>
    </row>
    <row r="2519" spans="2:51" s="13" customFormat="1" ht="11.25" x14ac:dyDescent="0.2">
      <c r="B2519" s="152"/>
      <c r="D2519" s="146" t="s">
        <v>144</v>
      </c>
      <c r="E2519" s="153" t="s">
        <v>18</v>
      </c>
      <c r="F2519" s="154" t="s">
        <v>1562</v>
      </c>
      <c r="H2519" s="155">
        <v>3.08</v>
      </c>
      <c r="I2519" s="156"/>
      <c r="L2519" s="152"/>
      <c r="M2519" s="157"/>
      <c r="T2519" s="158"/>
      <c r="AT2519" s="153" t="s">
        <v>144</v>
      </c>
      <c r="AU2519" s="153" t="s">
        <v>81</v>
      </c>
      <c r="AV2519" s="13" t="s">
        <v>81</v>
      </c>
      <c r="AW2519" s="13" t="s">
        <v>32</v>
      </c>
      <c r="AX2519" s="13" t="s">
        <v>71</v>
      </c>
      <c r="AY2519" s="153" t="s">
        <v>133</v>
      </c>
    </row>
    <row r="2520" spans="2:51" s="12" customFormat="1" ht="11.25" x14ac:dyDescent="0.2">
      <c r="B2520" s="145"/>
      <c r="D2520" s="146" t="s">
        <v>144</v>
      </c>
      <c r="E2520" s="147" t="s">
        <v>18</v>
      </c>
      <c r="F2520" s="148" t="s">
        <v>391</v>
      </c>
      <c r="H2520" s="147" t="s">
        <v>18</v>
      </c>
      <c r="I2520" s="149"/>
      <c r="L2520" s="145"/>
      <c r="M2520" s="150"/>
      <c r="T2520" s="151"/>
      <c r="AT2520" s="147" t="s">
        <v>144</v>
      </c>
      <c r="AU2520" s="147" t="s">
        <v>81</v>
      </c>
      <c r="AV2520" s="12" t="s">
        <v>79</v>
      </c>
      <c r="AW2520" s="12" t="s">
        <v>32</v>
      </c>
      <c r="AX2520" s="12" t="s">
        <v>71</v>
      </c>
      <c r="AY2520" s="147" t="s">
        <v>133</v>
      </c>
    </row>
    <row r="2521" spans="2:51" s="13" customFormat="1" ht="11.25" x14ac:dyDescent="0.2">
      <c r="B2521" s="152"/>
      <c r="D2521" s="146" t="s">
        <v>144</v>
      </c>
      <c r="E2521" s="153" t="s">
        <v>18</v>
      </c>
      <c r="F2521" s="154" t="s">
        <v>1563</v>
      </c>
      <c r="H2521" s="155">
        <v>8.52</v>
      </c>
      <c r="I2521" s="156"/>
      <c r="L2521" s="152"/>
      <c r="M2521" s="157"/>
      <c r="T2521" s="158"/>
      <c r="AT2521" s="153" t="s">
        <v>144</v>
      </c>
      <c r="AU2521" s="153" t="s">
        <v>81</v>
      </c>
      <c r="AV2521" s="13" t="s">
        <v>81</v>
      </c>
      <c r="AW2521" s="13" t="s">
        <v>32</v>
      </c>
      <c r="AX2521" s="13" t="s">
        <v>71</v>
      </c>
      <c r="AY2521" s="153" t="s">
        <v>133</v>
      </c>
    </row>
    <row r="2522" spans="2:51" s="12" customFormat="1" ht="11.25" x14ac:dyDescent="0.2">
      <c r="B2522" s="145"/>
      <c r="D2522" s="146" t="s">
        <v>144</v>
      </c>
      <c r="E2522" s="147" t="s">
        <v>18</v>
      </c>
      <c r="F2522" s="148" t="s">
        <v>439</v>
      </c>
      <c r="H2522" s="147" t="s">
        <v>18</v>
      </c>
      <c r="I2522" s="149"/>
      <c r="L2522" s="145"/>
      <c r="M2522" s="150"/>
      <c r="T2522" s="151"/>
      <c r="AT2522" s="147" t="s">
        <v>144</v>
      </c>
      <c r="AU2522" s="147" t="s">
        <v>81</v>
      </c>
      <c r="AV2522" s="12" t="s">
        <v>79</v>
      </c>
      <c r="AW2522" s="12" t="s">
        <v>32</v>
      </c>
      <c r="AX2522" s="12" t="s">
        <v>71</v>
      </c>
      <c r="AY2522" s="147" t="s">
        <v>133</v>
      </c>
    </row>
    <row r="2523" spans="2:51" s="13" customFormat="1" ht="11.25" x14ac:dyDescent="0.2">
      <c r="B2523" s="152"/>
      <c r="D2523" s="146" t="s">
        <v>144</v>
      </c>
      <c r="E2523" s="153" t="s">
        <v>18</v>
      </c>
      <c r="F2523" s="154" t="s">
        <v>1526</v>
      </c>
      <c r="H2523" s="155">
        <v>16.8</v>
      </c>
      <c r="I2523" s="156"/>
      <c r="L2523" s="152"/>
      <c r="M2523" s="157"/>
      <c r="T2523" s="158"/>
      <c r="AT2523" s="153" t="s">
        <v>144</v>
      </c>
      <c r="AU2523" s="153" t="s">
        <v>81</v>
      </c>
      <c r="AV2523" s="13" t="s">
        <v>81</v>
      </c>
      <c r="AW2523" s="13" t="s">
        <v>32</v>
      </c>
      <c r="AX2523" s="13" t="s">
        <v>71</v>
      </c>
      <c r="AY2523" s="153" t="s">
        <v>133</v>
      </c>
    </row>
    <row r="2524" spans="2:51" s="12" customFormat="1" ht="11.25" x14ac:dyDescent="0.2">
      <c r="B2524" s="145"/>
      <c r="D2524" s="146" t="s">
        <v>144</v>
      </c>
      <c r="E2524" s="147" t="s">
        <v>18</v>
      </c>
      <c r="F2524" s="148" t="s">
        <v>428</v>
      </c>
      <c r="H2524" s="147" t="s">
        <v>18</v>
      </c>
      <c r="I2524" s="149"/>
      <c r="L2524" s="145"/>
      <c r="M2524" s="150"/>
      <c r="T2524" s="151"/>
      <c r="AT2524" s="147" t="s">
        <v>144</v>
      </c>
      <c r="AU2524" s="147" t="s">
        <v>81</v>
      </c>
      <c r="AV2524" s="12" t="s">
        <v>79</v>
      </c>
      <c r="AW2524" s="12" t="s">
        <v>32</v>
      </c>
      <c r="AX2524" s="12" t="s">
        <v>71</v>
      </c>
      <c r="AY2524" s="147" t="s">
        <v>133</v>
      </c>
    </row>
    <row r="2525" spans="2:51" s="13" customFormat="1" ht="11.25" x14ac:dyDescent="0.2">
      <c r="B2525" s="152"/>
      <c r="D2525" s="146" t="s">
        <v>144</v>
      </c>
      <c r="E2525" s="153" t="s">
        <v>18</v>
      </c>
      <c r="F2525" s="154" t="s">
        <v>1527</v>
      </c>
      <c r="H2525" s="155">
        <v>16.440000000000001</v>
      </c>
      <c r="I2525" s="156"/>
      <c r="L2525" s="152"/>
      <c r="M2525" s="157"/>
      <c r="T2525" s="158"/>
      <c r="AT2525" s="153" t="s">
        <v>144</v>
      </c>
      <c r="AU2525" s="153" t="s">
        <v>81</v>
      </c>
      <c r="AV2525" s="13" t="s">
        <v>81</v>
      </c>
      <c r="AW2525" s="13" t="s">
        <v>32</v>
      </c>
      <c r="AX2525" s="13" t="s">
        <v>71</v>
      </c>
      <c r="AY2525" s="153" t="s">
        <v>133</v>
      </c>
    </row>
    <row r="2526" spans="2:51" s="12" customFormat="1" ht="11.25" x14ac:dyDescent="0.2">
      <c r="B2526" s="145"/>
      <c r="D2526" s="146" t="s">
        <v>144</v>
      </c>
      <c r="E2526" s="147" t="s">
        <v>18</v>
      </c>
      <c r="F2526" s="148" t="s">
        <v>560</v>
      </c>
      <c r="H2526" s="147" t="s">
        <v>18</v>
      </c>
      <c r="I2526" s="149"/>
      <c r="L2526" s="145"/>
      <c r="M2526" s="150"/>
      <c r="T2526" s="151"/>
      <c r="AT2526" s="147" t="s">
        <v>144</v>
      </c>
      <c r="AU2526" s="147" t="s">
        <v>81</v>
      </c>
      <c r="AV2526" s="12" t="s">
        <v>79</v>
      </c>
      <c r="AW2526" s="12" t="s">
        <v>32</v>
      </c>
      <c r="AX2526" s="12" t="s">
        <v>71</v>
      </c>
      <c r="AY2526" s="147" t="s">
        <v>133</v>
      </c>
    </row>
    <row r="2527" spans="2:51" s="13" customFormat="1" ht="11.25" x14ac:dyDescent="0.2">
      <c r="B2527" s="152"/>
      <c r="D2527" s="146" t="s">
        <v>144</v>
      </c>
      <c r="E2527" s="153" t="s">
        <v>18</v>
      </c>
      <c r="F2527" s="154" t="s">
        <v>1565</v>
      </c>
      <c r="H2527" s="155">
        <v>6.14</v>
      </c>
      <c r="I2527" s="156"/>
      <c r="L2527" s="152"/>
      <c r="M2527" s="157"/>
      <c r="T2527" s="158"/>
      <c r="AT2527" s="153" t="s">
        <v>144</v>
      </c>
      <c r="AU2527" s="153" t="s">
        <v>81</v>
      </c>
      <c r="AV2527" s="13" t="s">
        <v>81</v>
      </c>
      <c r="AW2527" s="13" t="s">
        <v>32</v>
      </c>
      <c r="AX2527" s="13" t="s">
        <v>71</v>
      </c>
      <c r="AY2527" s="153" t="s">
        <v>133</v>
      </c>
    </row>
    <row r="2528" spans="2:51" s="12" customFormat="1" ht="11.25" x14ac:dyDescent="0.2">
      <c r="B2528" s="145"/>
      <c r="D2528" s="146" t="s">
        <v>144</v>
      </c>
      <c r="E2528" s="147" t="s">
        <v>18</v>
      </c>
      <c r="F2528" s="148" t="s">
        <v>251</v>
      </c>
      <c r="H2528" s="147" t="s">
        <v>18</v>
      </c>
      <c r="I2528" s="149"/>
      <c r="L2528" s="145"/>
      <c r="M2528" s="150"/>
      <c r="T2528" s="151"/>
      <c r="AT2528" s="147" t="s">
        <v>144</v>
      </c>
      <c r="AU2528" s="147" t="s">
        <v>81</v>
      </c>
      <c r="AV2528" s="12" t="s">
        <v>79</v>
      </c>
      <c r="AW2528" s="12" t="s">
        <v>32</v>
      </c>
      <c r="AX2528" s="12" t="s">
        <v>71</v>
      </c>
      <c r="AY2528" s="147" t="s">
        <v>133</v>
      </c>
    </row>
    <row r="2529" spans="2:51" s="13" customFormat="1" ht="11.25" x14ac:dyDescent="0.2">
      <c r="B2529" s="152"/>
      <c r="D2529" s="146" t="s">
        <v>144</v>
      </c>
      <c r="E2529" s="153" t="s">
        <v>18</v>
      </c>
      <c r="F2529" s="154" t="s">
        <v>1530</v>
      </c>
      <c r="H2529" s="155">
        <v>12.62</v>
      </c>
      <c r="I2529" s="156"/>
      <c r="L2529" s="152"/>
      <c r="M2529" s="157"/>
      <c r="T2529" s="158"/>
      <c r="AT2529" s="153" t="s">
        <v>144</v>
      </c>
      <c r="AU2529" s="153" t="s">
        <v>81</v>
      </c>
      <c r="AV2529" s="13" t="s">
        <v>81</v>
      </c>
      <c r="AW2529" s="13" t="s">
        <v>32</v>
      </c>
      <c r="AX2529" s="13" t="s">
        <v>71</v>
      </c>
      <c r="AY2529" s="153" t="s">
        <v>133</v>
      </c>
    </row>
    <row r="2530" spans="2:51" s="12" customFormat="1" ht="11.25" x14ac:dyDescent="0.2">
      <c r="B2530" s="145"/>
      <c r="D2530" s="146" t="s">
        <v>144</v>
      </c>
      <c r="E2530" s="147" t="s">
        <v>18</v>
      </c>
      <c r="F2530" s="148" t="s">
        <v>479</v>
      </c>
      <c r="H2530" s="147" t="s">
        <v>18</v>
      </c>
      <c r="I2530" s="149"/>
      <c r="L2530" s="145"/>
      <c r="M2530" s="150"/>
      <c r="T2530" s="151"/>
      <c r="AT2530" s="147" t="s">
        <v>144</v>
      </c>
      <c r="AU2530" s="147" t="s">
        <v>81</v>
      </c>
      <c r="AV2530" s="12" t="s">
        <v>79</v>
      </c>
      <c r="AW2530" s="12" t="s">
        <v>32</v>
      </c>
      <c r="AX2530" s="12" t="s">
        <v>71</v>
      </c>
      <c r="AY2530" s="147" t="s">
        <v>133</v>
      </c>
    </row>
    <row r="2531" spans="2:51" s="13" customFormat="1" ht="11.25" x14ac:dyDescent="0.2">
      <c r="B2531" s="152"/>
      <c r="D2531" s="146" t="s">
        <v>144</v>
      </c>
      <c r="E2531" s="153" t="s">
        <v>18</v>
      </c>
      <c r="F2531" s="154" t="s">
        <v>1566</v>
      </c>
      <c r="H2531" s="155">
        <v>7.36</v>
      </c>
      <c r="I2531" s="156"/>
      <c r="L2531" s="152"/>
      <c r="M2531" s="157"/>
      <c r="T2531" s="158"/>
      <c r="AT2531" s="153" t="s">
        <v>144</v>
      </c>
      <c r="AU2531" s="153" t="s">
        <v>81</v>
      </c>
      <c r="AV2531" s="13" t="s">
        <v>81</v>
      </c>
      <c r="AW2531" s="13" t="s">
        <v>32</v>
      </c>
      <c r="AX2531" s="13" t="s">
        <v>71</v>
      </c>
      <c r="AY2531" s="153" t="s">
        <v>133</v>
      </c>
    </row>
    <row r="2532" spans="2:51" s="12" customFormat="1" ht="11.25" x14ac:dyDescent="0.2">
      <c r="B2532" s="145"/>
      <c r="D2532" s="146" t="s">
        <v>144</v>
      </c>
      <c r="E2532" s="147" t="s">
        <v>18</v>
      </c>
      <c r="F2532" s="148" t="s">
        <v>478</v>
      </c>
      <c r="H2532" s="147" t="s">
        <v>18</v>
      </c>
      <c r="I2532" s="149"/>
      <c r="L2532" s="145"/>
      <c r="M2532" s="150"/>
      <c r="T2532" s="151"/>
      <c r="AT2532" s="147" t="s">
        <v>144</v>
      </c>
      <c r="AU2532" s="147" t="s">
        <v>81</v>
      </c>
      <c r="AV2532" s="12" t="s">
        <v>79</v>
      </c>
      <c r="AW2532" s="12" t="s">
        <v>32</v>
      </c>
      <c r="AX2532" s="12" t="s">
        <v>71</v>
      </c>
      <c r="AY2532" s="147" t="s">
        <v>133</v>
      </c>
    </row>
    <row r="2533" spans="2:51" s="13" customFormat="1" ht="11.25" x14ac:dyDescent="0.2">
      <c r="B2533" s="152"/>
      <c r="D2533" s="146" t="s">
        <v>144</v>
      </c>
      <c r="E2533" s="153" t="s">
        <v>18</v>
      </c>
      <c r="F2533" s="154" t="s">
        <v>1532</v>
      </c>
      <c r="H2533" s="155">
        <v>13.2</v>
      </c>
      <c r="I2533" s="156"/>
      <c r="L2533" s="152"/>
      <c r="M2533" s="157"/>
      <c r="T2533" s="158"/>
      <c r="AT2533" s="153" t="s">
        <v>144</v>
      </c>
      <c r="AU2533" s="153" t="s">
        <v>81</v>
      </c>
      <c r="AV2533" s="13" t="s">
        <v>81</v>
      </c>
      <c r="AW2533" s="13" t="s">
        <v>32</v>
      </c>
      <c r="AX2533" s="13" t="s">
        <v>71</v>
      </c>
      <c r="AY2533" s="153" t="s">
        <v>133</v>
      </c>
    </row>
    <row r="2534" spans="2:51" s="12" customFormat="1" ht="11.25" x14ac:dyDescent="0.2">
      <c r="B2534" s="145"/>
      <c r="D2534" s="146" t="s">
        <v>144</v>
      </c>
      <c r="E2534" s="147" t="s">
        <v>18</v>
      </c>
      <c r="F2534" s="148" t="s">
        <v>538</v>
      </c>
      <c r="H2534" s="147" t="s">
        <v>18</v>
      </c>
      <c r="I2534" s="149"/>
      <c r="L2534" s="145"/>
      <c r="M2534" s="150"/>
      <c r="T2534" s="151"/>
      <c r="AT2534" s="147" t="s">
        <v>144</v>
      </c>
      <c r="AU2534" s="147" t="s">
        <v>81</v>
      </c>
      <c r="AV2534" s="12" t="s">
        <v>79</v>
      </c>
      <c r="AW2534" s="12" t="s">
        <v>32</v>
      </c>
      <c r="AX2534" s="12" t="s">
        <v>71</v>
      </c>
      <c r="AY2534" s="147" t="s">
        <v>133</v>
      </c>
    </row>
    <row r="2535" spans="2:51" s="13" customFormat="1" ht="11.25" x14ac:dyDescent="0.2">
      <c r="B2535" s="152"/>
      <c r="D2535" s="146" t="s">
        <v>144</v>
      </c>
      <c r="E2535" s="153" t="s">
        <v>18</v>
      </c>
      <c r="F2535" s="154" t="s">
        <v>1567</v>
      </c>
      <c r="H2535" s="155">
        <v>5</v>
      </c>
      <c r="I2535" s="156"/>
      <c r="L2535" s="152"/>
      <c r="M2535" s="157"/>
      <c r="T2535" s="158"/>
      <c r="AT2535" s="153" t="s">
        <v>144</v>
      </c>
      <c r="AU2535" s="153" t="s">
        <v>81</v>
      </c>
      <c r="AV2535" s="13" t="s">
        <v>81</v>
      </c>
      <c r="AW2535" s="13" t="s">
        <v>32</v>
      </c>
      <c r="AX2535" s="13" t="s">
        <v>71</v>
      </c>
      <c r="AY2535" s="153" t="s">
        <v>133</v>
      </c>
    </row>
    <row r="2536" spans="2:51" s="12" customFormat="1" ht="11.25" x14ac:dyDescent="0.2">
      <c r="B2536" s="145"/>
      <c r="D2536" s="146" t="s">
        <v>144</v>
      </c>
      <c r="E2536" s="147" t="s">
        <v>18</v>
      </c>
      <c r="F2536" s="148" t="s">
        <v>477</v>
      </c>
      <c r="H2536" s="147" t="s">
        <v>18</v>
      </c>
      <c r="I2536" s="149"/>
      <c r="L2536" s="145"/>
      <c r="M2536" s="150"/>
      <c r="T2536" s="151"/>
      <c r="AT2536" s="147" t="s">
        <v>144</v>
      </c>
      <c r="AU2536" s="147" t="s">
        <v>81</v>
      </c>
      <c r="AV2536" s="12" t="s">
        <v>79</v>
      </c>
      <c r="AW2536" s="12" t="s">
        <v>32</v>
      </c>
      <c r="AX2536" s="12" t="s">
        <v>71</v>
      </c>
      <c r="AY2536" s="147" t="s">
        <v>133</v>
      </c>
    </row>
    <row r="2537" spans="2:51" s="13" customFormat="1" ht="11.25" x14ac:dyDescent="0.2">
      <c r="B2537" s="152"/>
      <c r="D2537" s="146" t="s">
        <v>144</v>
      </c>
      <c r="E2537" s="153" t="s">
        <v>18</v>
      </c>
      <c r="F2537" s="154" t="s">
        <v>1568</v>
      </c>
      <c r="H2537" s="155">
        <v>5.88</v>
      </c>
      <c r="I2537" s="156"/>
      <c r="L2537" s="152"/>
      <c r="M2537" s="157"/>
      <c r="T2537" s="158"/>
      <c r="AT2537" s="153" t="s">
        <v>144</v>
      </c>
      <c r="AU2537" s="153" t="s">
        <v>81</v>
      </c>
      <c r="AV2537" s="13" t="s">
        <v>81</v>
      </c>
      <c r="AW2537" s="13" t="s">
        <v>32</v>
      </c>
      <c r="AX2537" s="13" t="s">
        <v>71</v>
      </c>
      <c r="AY2537" s="153" t="s">
        <v>133</v>
      </c>
    </row>
    <row r="2538" spans="2:51" s="12" customFormat="1" ht="11.25" x14ac:dyDescent="0.2">
      <c r="B2538" s="145"/>
      <c r="D2538" s="146" t="s">
        <v>144</v>
      </c>
      <c r="E2538" s="147" t="s">
        <v>18</v>
      </c>
      <c r="F2538" s="148" t="s">
        <v>1282</v>
      </c>
      <c r="H2538" s="147" t="s">
        <v>18</v>
      </c>
      <c r="I2538" s="149"/>
      <c r="L2538" s="145"/>
      <c r="M2538" s="150"/>
      <c r="T2538" s="151"/>
      <c r="AT2538" s="147" t="s">
        <v>144</v>
      </c>
      <c r="AU2538" s="147" t="s">
        <v>81</v>
      </c>
      <c r="AV2538" s="12" t="s">
        <v>79</v>
      </c>
      <c r="AW2538" s="12" t="s">
        <v>32</v>
      </c>
      <c r="AX2538" s="12" t="s">
        <v>71</v>
      </c>
      <c r="AY2538" s="147" t="s">
        <v>133</v>
      </c>
    </row>
    <row r="2539" spans="2:51" s="13" customFormat="1" ht="11.25" x14ac:dyDescent="0.2">
      <c r="B2539" s="152"/>
      <c r="D2539" s="146" t="s">
        <v>144</v>
      </c>
      <c r="E2539" s="153" t="s">
        <v>18</v>
      </c>
      <c r="F2539" s="154" t="s">
        <v>1567</v>
      </c>
      <c r="H2539" s="155">
        <v>5</v>
      </c>
      <c r="I2539" s="156"/>
      <c r="L2539" s="152"/>
      <c r="M2539" s="157"/>
      <c r="T2539" s="158"/>
      <c r="AT2539" s="153" t="s">
        <v>144</v>
      </c>
      <c r="AU2539" s="153" t="s">
        <v>81</v>
      </c>
      <c r="AV2539" s="13" t="s">
        <v>81</v>
      </c>
      <c r="AW2539" s="13" t="s">
        <v>32</v>
      </c>
      <c r="AX2539" s="13" t="s">
        <v>71</v>
      </c>
      <c r="AY2539" s="153" t="s">
        <v>133</v>
      </c>
    </row>
    <row r="2540" spans="2:51" s="12" customFormat="1" ht="11.25" x14ac:dyDescent="0.2">
      <c r="B2540" s="145"/>
      <c r="D2540" s="146" t="s">
        <v>144</v>
      </c>
      <c r="E2540" s="147" t="s">
        <v>18</v>
      </c>
      <c r="F2540" s="148" t="s">
        <v>476</v>
      </c>
      <c r="H2540" s="147" t="s">
        <v>18</v>
      </c>
      <c r="I2540" s="149"/>
      <c r="L2540" s="145"/>
      <c r="M2540" s="150"/>
      <c r="T2540" s="151"/>
      <c r="AT2540" s="147" t="s">
        <v>144</v>
      </c>
      <c r="AU2540" s="147" t="s">
        <v>81</v>
      </c>
      <c r="AV2540" s="12" t="s">
        <v>79</v>
      </c>
      <c r="AW2540" s="12" t="s">
        <v>32</v>
      </c>
      <c r="AX2540" s="12" t="s">
        <v>71</v>
      </c>
      <c r="AY2540" s="147" t="s">
        <v>133</v>
      </c>
    </row>
    <row r="2541" spans="2:51" s="13" customFormat="1" ht="11.25" x14ac:dyDescent="0.2">
      <c r="B2541" s="152"/>
      <c r="D2541" s="146" t="s">
        <v>144</v>
      </c>
      <c r="E2541" s="153" t="s">
        <v>18</v>
      </c>
      <c r="F2541" s="154" t="s">
        <v>1536</v>
      </c>
      <c r="H2541" s="155">
        <v>6.04</v>
      </c>
      <c r="I2541" s="156"/>
      <c r="L2541" s="152"/>
      <c r="M2541" s="157"/>
      <c r="T2541" s="158"/>
      <c r="AT2541" s="153" t="s">
        <v>144</v>
      </c>
      <c r="AU2541" s="153" t="s">
        <v>81</v>
      </c>
      <c r="AV2541" s="13" t="s">
        <v>81</v>
      </c>
      <c r="AW2541" s="13" t="s">
        <v>32</v>
      </c>
      <c r="AX2541" s="13" t="s">
        <v>71</v>
      </c>
      <c r="AY2541" s="153" t="s">
        <v>133</v>
      </c>
    </row>
    <row r="2542" spans="2:51" s="12" customFormat="1" ht="11.25" x14ac:dyDescent="0.2">
      <c r="B2542" s="145"/>
      <c r="D2542" s="146" t="s">
        <v>144</v>
      </c>
      <c r="E2542" s="147" t="s">
        <v>18</v>
      </c>
      <c r="F2542" s="148" t="s">
        <v>474</v>
      </c>
      <c r="H2542" s="147" t="s">
        <v>18</v>
      </c>
      <c r="I2542" s="149"/>
      <c r="L2542" s="145"/>
      <c r="M2542" s="150"/>
      <c r="T2542" s="151"/>
      <c r="AT2542" s="147" t="s">
        <v>144</v>
      </c>
      <c r="AU2542" s="147" t="s">
        <v>81</v>
      </c>
      <c r="AV2542" s="12" t="s">
        <v>79</v>
      </c>
      <c r="AW2542" s="12" t="s">
        <v>32</v>
      </c>
      <c r="AX2542" s="12" t="s">
        <v>71</v>
      </c>
      <c r="AY2542" s="147" t="s">
        <v>133</v>
      </c>
    </row>
    <row r="2543" spans="2:51" s="13" customFormat="1" ht="11.25" x14ac:dyDescent="0.2">
      <c r="B2543" s="152"/>
      <c r="D2543" s="146" t="s">
        <v>144</v>
      </c>
      <c r="E2543" s="153" t="s">
        <v>18</v>
      </c>
      <c r="F2543" s="154" t="s">
        <v>1537</v>
      </c>
      <c r="H2543" s="155">
        <v>13.22</v>
      </c>
      <c r="I2543" s="156"/>
      <c r="L2543" s="152"/>
      <c r="M2543" s="157"/>
      <c r="T2543" s="158"/>
      <c r="AT2543" s="153" t="s">
        <v>144</v>
      </c>
      <c r="AU2543" s="153" t="s">
        <v>81</v>
      </c>
      <c r="AV2543" s="13" t="s">
        <v>81</v>
      </c>
      <c r="AW2543" s="13" t="s">
        <v>32</v>
      </c>
      <c r="AX2543" s="13" t="s">
        <v>71</v>
      </c>
      <c r="AY2543" s="153" t="s">
        <v>133</v>
      </c>
    </row>
    <row r="2544" spans="2:51" s="12" customFormat="1" ht="11.25" x14ac:dyDescent="0.2">
      <c r="B2544" s="145"/>
      <c r="D2544" s="146" t="s">
        <v>144</v>
      </c>
      <c r="E2544" s="147" t="s">
        <v>18</v>
      </c>
      <c r="F2544" s="148" t="s">
        <v>249</v>
      </c>
      <c r="H2544" s="147" t="s">
        <v>18</v>
      </c>
      <c r="I2544" s="149"/>
      <c r="L2544" s="145"/>
      <c r="M2544" s="150"/>
      <c r="T2544" s="151"/>
      <c r="AT2544" s="147" t="s">
        <v>144</v>
      </c>
      <c r="AU2544" s="147" t="s">
        <v>81</v>
      </c>
      <c r="AV2544" s="12" t="s">
        <v>79</v>
      </c>
      <c r="AW2544" s="12" t="s">
        <v>32</v>
      </c>
      <c r="AX2544" s="12" t="s">
        <v>71</v>
      </c>
      <c r="AY2544" s="147" t="s">
        <v>133</v>
      </c>
    </row>
    <row r="2545" spans="2:51" s="13" customFormat="1" ht="11.25" x14ac:dyDescent="0.2">
      <c r="B2545" s="152"/>
      <c r="D2545" s="146" t="s">
        <v>144</v>
      </c>
      <c r="E2545" s="153" t="s">
        <v>18</v>
      </c>
      <c r="F2545" s="154" t="s">
        <v>1519</v>
      </c>
      <c r="H2545" s="155">
        <v>12.66</v>
      </c>
      <c r="I2545" s="156"/>
      <c r="L2545" s="152"/>
      <c r="M2545" s="157"/>
      <c r="T2545" s="158"/>
      <c r="AT2545" s="153" t="s">
        <v>144</v>
      </c>
      <c r="AU2545" s="153" t="s">
        <v>81</v>
      </c>
      <c r="AV2545" s="13" t="s">
        <v>81</v>
      </c>
      <c r="AW2545" s="13" t="s">
        <v>32</v>
      </c>
      <c r="AX2545" s="13" t="s">
        <v>71</v>
      </c>
      <c r="AY2545" s="153" t="s">
        <v>133</v>
      </c>
    </row>
    <row r="2546" spans="2:51" s="12" customFormat="1" ht="11.25" x14ac:dyDescent="0.2">
      <c r="B2546" s="145"/>
      <c r="D2546" s="146" t="s">
        <v>144</v>
      </c>
      <c r="E2546" s="147" t="s">
        <v>18</v>
      </c>
      <c r="F2546" s="148" t="s">
        <v>1283</v>
      </c>
      <c r="H2546" s="147" t="s">
        <v>18</v>
      </c>
      <c r="I2546" s="149"/>
      <c r="L2546" s="145"/>
      <c r="M2546" s="150"/>
      <c r="T2546" s="151"/>
      <c r="AT2546" s="147" t="s">
        <v>144</v>
      </c>
      <c r="AU2546" s="147" t="s">
        <v>81</v>
      </c>
      <c r="AV2546" s="12" t="s">
        <v>79</v>
      </c>
      <c r="AW2546" s="12" t="s">
        <v>32</v>
      </c>
      <c r="AX2546" s="12" t="s">
        <v>71</v>
      </c>
      <c r="AY2546" s="147" t="s">
        <v>133</v>
      </c>
    </row>
    <row r="2547" spans="2:51" s="13" customFormat="1" ht="11.25" x14ac:dyDescent="0.2">
      <c r="B2547" s="152"/>
      <c r="D2547" s="146" t="s">
        <v>144</v>
      </c>
      <c r="E2547" s="153" t="s">
        <v>18</v>
      </c>
      <c r="F2547" s="154" t="s">
        <v>1538</v>
      </c>
      <c r="H2547" s="155">
        <v>6.14</v>
      </c>
      <c r="I2547" s="156"/>
      <c r="L2547" s="152"/>
      <c r="M2547" s="157"/>
      <c r="T2547" s="158"/>
      <c r="AT2547" s="153" t="s">
        <v>144</v>
      </c>
      <c r="AU2547" s="153" t="s">
        <v>81</v>
      </c>
      <c r="AV2547" s="13" t="s">
        <v>81</v>
      </c>
      <c r="AW2547" s="13" t="s">
        <v>32</v>
      </c>
      <c r="AX2547" s="13" t="s">
        <v>71</v>
      </c>
      <c r="AY2547" s="153" t="s">
        <v>133</v>
      </c>
    </row>
    <row r="2548" spans="2:51" s="12" customFormat="1" ht="11.25" x14ac:dyDescent="0.2">
      <c r="B2548" s="145"/>
      <c r="D2548" s="146" t="s">
        <v>144</v>
      </c>
      <c r="E2548" s="147" t="s">
        <v>18</v>
      </c>
      <c r="F2548" s="148" t="s">
        <v>471</v>
      </c>
      <c r="H2548" s="147" t="s">
        <v>18</v>
      </c>
      <c r="I2548" s="149"/>
      <c r="L2548" s="145"/>
      <c r="M2548" s="150"/>
      <c r="T2548" s="151"/>
      <c r="AT2548" s="147" t="s">
        <v>144</v>
      </c>
      <c r="AU2548" s="147" t="s">
        <v>81</v>
      </c>
      <c r="AV2548" s="12" t="s">
        <v>79</v>
      </c>
      <c r="AW2548" s="12" t="s">
        <v>32</v>
      </c>
      <c r="AX2548" s="12" t="s">
        <v>71</v>
      </c>
      <c r="AY2548" s="147" t="s">
        <v>133</v>
      </c>
    </row>
    <row r="2549" spans="2:51" s="13" customFormat="1" ht="11.25" x14ac:dyDescent="0.2">
      <c r="B2549" s="152"/>
      <c r="D2549" s="146" t="s">
        <v>144</v>
      </c>
      <c r="E2549" s="153" t="s">
        <v>18</v>
      </c>
      <c r="F2549" s="154" t="s">
        <v>1539</v>
      </c>
      <c r="H2549" s="155">
        <v>7.44</v>
      </c>
      <c r="I2549" s="156"/>
      <c r="L2549" s="152"/>
      <c r="M2549" s="157"/>
      <c r="T2549" s="158"/>
      <c r="AT2549" s="153" t="s">
        <v>144</v>
      </c>
      <c r="AU2549" s="153" t="s">
        <v>81</v>
      </c>
      <c r="AV2549" s="13" t="s">
        <v>81</v>
      </c>
      <c r="AW2549" s="13" t="s">
        <v>32</v>
      </c>
      <c r="AX2549" s="13" t="s">
        <v>71</v>
      </c>
      <c r="AY2549" s="153" t="s">
        <v>133</v>
      </c>
    </row>
    <row r="2550" spans="2:51" s="12" customFormat="1" ht="11.25" x14ac:dyDescent="0.2">
      <c r="B2550" s="145"/>
      <c r="D2550" s="146" t="s">
        <v>144</v>
      </c>
      <c r="E2550" s="147" t="s">
        <v>18</v>
      </c>
      <c r="F2550" s="148" t="s">
        <v>426</v>
      </c>
      <c r="H2550" s="147" t="s">
        <v>18</v>
      </c>
      <c r="I2550" s="149"/>
      <c r="L2550" s="145"/>
      <c r="M2550" s="150"/>
      <c r="T2550" s="151"/>
      <c r="AT2550" s="147" t="s">
        <v>144</v>
      </c>
      <c r="AU2550" s="147" t="s">
        <v>81</v>
      </c>
      <c r="AV2550" s="12" t="s">
        <v>79</v>
      </c>
      <c r="AW2550" s="12" t="s">
        <v>32</v>
      </c>
      <c r="AX2550" s="12" t="s">
        <v>71</v>
      </c>
      <c r="AY2550" s="147" t="s">
        <v>133</v>
      </c>
    </row>
    <row r="2551" spans="2:51" s="13" customFormat="1" ht="11.25" x14ac:dyDescent="0.2">
      <c r="B2551" s="152"/>
      <c r="D2551" s="146" t="s">
        <v>144</v>
      </c>
      <c r="E2551" s="153" t="s">
        <v>18</v>
      </c>
      <c r="F2551" s="154" t="s">
        <v>1540</v>
      </c>
      <c r="H2551" s="155">
        <v>16.34</v>
      </c>
      <c r="I2551" s="156"/>
      <c r="L2551" s="152"/>
      <c r="M2551" s="157"/>
      <c r="T2551" s="158"/>
      <c r="AT2551" s="153" t="s">
        <v>144</v>
      </c>
      <c r="AU2551" s="153" t="s">
        <v>81</v>
      </c>
      <c r="AV2551" s="13" t="s">
        <v>81</v>
      </c>
      <c r="AW2551" s="13" t="s">
        <v>32</v>
      </c>
      <c r="AX2551" s="13" t="s">
        <v>71</v>
      </c>
      <c r="AY2551" s="153" t="s">
        <v>133</v>
      </c>
    </row>
    <row r="2552" spans="2:51" s="12" customFormat="1" ht="11.25" x14ac:dyDescent="0.2">
      <c r="B2552" s="145"/>
      <c r="D2552" s="146" t="s">
        <v>144</v>
      </c>
      <c r="E2552" s="147" t="s">
        <v>18</v>
      </c>
      <c r="F2552" s="148" t="s">
        <v>1039</v>
      </c>
      <c r="H2552" s="147" t="s">
        <v>18</v>
      </c>
      <c r="I2552" s="149"/>
      <c r="L2552" s="145"/>
      <c r="M2552" s="150"/>
      <c r="T2552" s="151"/>
      <c r="AT2552" s="147" t="s">
        <v>144</v>
      </c>
      <c r="AU2552" s="147" t="s">
        <v>81</v>
      </c>
      <c r="AV2552" s="12" t="s">
        <v>79</v>
      </c>
      <c r="AW2552" s="12" t="s">
        <v>32</v>
      </c>
      <c r="AX2552" s="12" t="s">
        <v>71</v>
      </c>
      <c r="AY2552" s="147" t="s">
        <v>133</v>
      </c>
    </row>
    <row r="2553" spans="2:51" s="13" customFormat="1" ht="11.25" x14ac:dyDescent="0.2">
      <c r="B2553" s="152"/>
      <c r="D2553" s="146" t="s">
        <v>144</v>
      </c>
      <c r="E2553" s="153" t="s">
        <v>18</v>
      </c>
      <c r="F2553" s="154" t="s">
        <v>1569</v>
      </c>
      <c r="H2553" s="155">
        <v>15.74</v>
      </c>
      <c r="I2553" s="156"/>
      <c r="L2553" s="152"/>
      <c r="M2553" s="157"/>
      <c r="T2553" s="158"/>
      <c r="AT2553" s="153" t="s">
        <v>144</v>
      </c>
      <c r="AU2553" s="153" t="s">
        <v>81</v>
      </c>
      <c r="AV2553" s="13" t="s">
        <v>81</v>
      </c>
      <c r="AW2553" s="13" t="s">
        <v>32</v>
      </c>
      <c r="AX2553" s="13" t="s">
        <v>71</v>
      </c>
      <c r="AY2553" s="153" t="s">
        <v>133</v>
      </c>
    </row>
    <row r="2554" spans="2:51" s="12" customFormat="1" ht="11.25" x14ac:dyDescent="0.2">
      <c r="B2554" s="145"/>
      <c r="D2554" s="146" t="s">
        <v>144</v>
      </c>
      <c r="E2554" s="147" t="s">
        <v>18</v>
      </c>
      <c r="F2554" s="148" t="s">
        <v>453</v>
      </c>
      <c r="H2554" s="147" t="s">
        <v>18</v>
      </c>
      <c r="I2554" s="149"/>
      <c r="L2554" s="145"/>
      <c r="M2554" s="150"/>
      <c r="T2554" s="151"/>
      <c r="AT2554" s="147" t="s">
        <v>144</v>
      </c>
      <c r="AU2554" s="147" t="s">
        <v>81</v>
      </c>
      <c r="AV2554" s="12" t="s">
        <v>79</v>
      </c>
      <c r="AW2554" s="12" t="s">
        <v>32</v>
      </c>
      <c r="AX2554" s="12" t="s">
        <v>71</v>
      </c>
      <c r="AY2554" s="147" t="s">
        <v>133</v>
      </c>
    </row>
    <row r="2555" spans="2:51" s="13" customFormat="1" ht="11.25" x14ac:dyDescent="0.2">
      <c r="B2555" s="152"/>
      <c r="D2555" s="146" t="s">
        <v>144</v>
      </c>
      <c r="E2555" s="153" t="s">
        <v>18</v>
      </c>
      <c r="F2555" s="154" t="s">
        <v>1544</v>
      </c>
      <c r="H2555" s="155">
        <v>16.760000000000002</v>
      </c>
      <c r="I2555" s="156"/>
      <c r="L2555" s="152"/>
      <c r="M2555" s="157"/>
      <c r="T2555" s="158"/>
      <c r="AT2555" s="153" t="s">
        <v>144</v>
      </c>
      <c r="AU2555" s="153" t="s">
        <v>81</v>
      </c>
      <c r="AV2555" s="13" t="s">
        <v>81</v>
      </c>
      <c r="AW2555" s="13" t="s">
        <v>32</v>
      </c>
      <c r="AX2555" s="13" t="s">
        <v>71</v>
      </c>
      <c r="AY2555" s="153" t="s">
        <v>133</v>
      </c>
    </row>
    <row r="2556" spans="2:51" s="12" customFormat="1" ht="11.25" x14ac:dyDescent="0.2">
      <c r="B2556" s="145"/>
      <c r="D2556" s="146" t="s">
        <v>144</v>
      </c>
      <c r="E2556" s="147" t="s">
        <v>18</v>
      </c>
      <c r="F2556" s="148" t="s">
        <v>435</v>
      </c>
      <c r="H2556" s="147" t="s">
        <v>18</v>
      </c>
      <c r="I2556" s="149"/>
      <c r="L2556" s="145"/>
      <c r="M2556" s="150"/>
      <c r="T2556" s="151"/>
      <c r="AT2556" s="147" t="s">
        <v>144</v>
      </c>
      <c r="AU2556" s="147" t="s">
        <v>81</v>
      </c>
      <c r="AV2556" s="12" t="s">
        <v>79</v>
      </c>
      <c r="AW2556" s="12" t="s">
        <v>32</v>
      </c>
      <c r="AX2556" s="12" t="s">
        <v>71</v>
      </c>
      <c r="AY2556" s="147" t="s">
        <v>133</v>
      </c>
    </row>
    <row r="2557" spans="2:51" s="13" customFormat="1" ht="11.25" x14ac:dyDescent="0.2">
      <c r="B2557" s="152"/>
      <c r="D2557" s="146" t="s">
        <v>144</v>
      </c>
      <c r="E2557" s="153" t="s">
        <v>18</v>
      </c>
      <c r="F2557" s="154" t="s">
        <v>1570</v>
      </c>
      <c r="H2557" s="155">
        <v>8.44</v>
      </c>
      <c r="I2557" s="156"/>
      <c r="L2557" s="152"/>
      <c r="M2557" s="157"/>
      <c r="T2557" s="158"/>
      <c r="AT2557" s="153" t="s">
        <v>144</v>
      </c>
      <c r="AU2557" s="153" t="s">
        <v>81</v>
      </c>
      <c r="AV2557" s="13" t="s">
        <v>81</v>
      </c>
      <c r="AW2557" s="13" t="s">
        <v>32</v>
      </c>
      <c r="AX2557" s="13" t="s">
        <v>71</v>
      </c>
      <c r="AY2557" s="153" t="s">
        <v>133</v>
      </c>
    </row>
    <row r="2558" spans="2:51" s="12" customFormat="1" ht="11.25" x14ac:dyDescent="0.2">
      <c r="B2558" s="145"/>
      <c r="D2558" s="146" t="s">
        <v>144</v>
      </c>
      <c r="E2558" s="147" t="s">
        <v>18</v>
      </c>
      <c r="F2558" s="148" t="s">
        <v>1459</v>
      </c>
      <c r="H2558" s="147" t="s">
        <v>18</v>
      </c>
      <c r="I2558" s="149"/>
      <c r="L2558" s="145"/>
      <c r="M2558" s="150"/>
      <c r="T2558" s="151"/>
      <c r="AT2558" s="147" t="s">
        <v>144</v>
      </c>
      <c r="AU2558" s="147" t="s">
        <v>81</v>
      </c>
      <c r="AV2558" s="12" t="s">
        <v>79</v>
      </c>
      <c r="AW2558" s="12" t="s">
        <v>32</v>
      </c>
      <c r="AX2558" s="12" t="s">
        <v>71</v>
      </c>
      <c r="AY2558" s="147" t="s">
        <v>133</v>
      </c>
    </row>
    <row r="2559" spans="2:51" s="13" customFormat="1" ht="11.25" x14ac:dyDescent="0.2">
      <c r="B2559" s="152"/>
      <c r="D2559" s="146" t="s">
        <v>144</v>
      </c>
      <c r="E2559" s="153" t="s">
        <v>18</v>
      </c>
      <c r="F2559" s="154" t="s">
        <v>1571</v>
      </c>
      <c r="H2559" s="155">
        <v>4.46</v>
      </c>
      <c r="I2559" s="156"/>
      <c r="L2559" s="152"/>
      <c r="M2559" s="157"/>
      <c r="T2559" s="158"/>
      <c r="AT2559" s="153" t="s">
        <v>144</v>
      </c>
      <c r="AU2559" s="153" t="s">
        <v>81</v>
      </c>
      <c r="AV2559" s="13" t="s">
        <v>81</v>
      </c>
      <c r="AW2559" s="13" t="s">
        <v>32</v>
      </c>
      <c r="AX2559" s="13" t="s">
        <v>71</v>
      </c>
      <c r="AY2559" s="153" t="s">
        <v>133</v>
      </c>
    </row>
    <row r="2560" spans="2:51" s="12" customFormat="1" ht="11.25" x14ac:dyDescent="0.2">
      <c r="B2560" s="145"/>
      <c r="D2560" s="146" t="s">
        <v>144</v>
      </c>
      <c r="E2560" s="147" t="s">
        <v>18</v>
      </c>
      <c r="F2560" s="148" t="s">
        <v>1460</v>
      </c>
      <c r="H2560" s="147" t="s">
        <v>18</v>
      </c>
      <c r="I2560" s="149"/>
      <c r="L2560" s="145"/>
      <c r="M2560" s="150"/>
      <c r="T2560" s="151"/>
      <c r="AT2560" s="147" t="s">
        <v>144</v>
      </c>
      <c r="AU2560" s="147" t="s">
        <v>81</v>
      </c>
      <c r="AV2560" s="12" t="s">
        <v>79</v>
      </c>
      <c r="AW2560" s="12" t="s">
        <v>32</v>
      </c>
      <c r="AX2560" s="12" t="s">
        <v>71</v>
      </c>
      <c r="AY2560" s="147" t="s">
        <v>133</v>
      </c>
    </row>
    <row r="2561" spans="2:65" s="13" customFormat="1" ht="11.25" x14ac:dyDescent="0.2">
      <c r="B2561" s="152"/>
      <c r="D2561" s="146" t="s">
        <v>144</v>
      </c>
      <c r="E2561" s="153" t="s">
        <v>18</v>
      </c>
      <c r="F2561" s="154" t="s">
        <v>1572</v>
      </c>
      <c r="H2561" s="155">
        <v>3.1</v>
      </c>
      <c r="I2561" s="156"/>
      <c r="L2561" s="152"/>
      <c r="M2561" s="157"/>
      <c r="T2561" s="158"/>
      <c r="AT2561" s="153" t="s">
        <v>144</v>
      </c>
      <c r="AU2561" s="153" t="s">
        <v>81</v>
      </c>
      <c r="AV2561" s="13" t="s">
        <v>81</v>
      </c>
      <c r="AW2561" s="13" t="s">
        <v>32</v>
      </c>
      <c r="AX2561" s="13" t="s">
        <v>71</v>
      </c>
      <c r="AY2561" s="153" t="s">
        <v>133</v>
      </c>
    </row>
    <row r="2562" spans="2:65" s="12" customFormat="1" ht="11.25" x14ac:dyDescent="0.2">
      <c r="B2562" s="145"/>
      <c r="D2562" s="146" t="s">
        <v>144</v>
      </c>
      <c r="E2562" s="147" t="s">
        <v>18</v>
      </c>
      <c r="F2562" s="148" t="s">
        <v>392</v>
      </c>
      <c r="H2562" s="147" t="s">
        <v>18</v>
      </c>
      <c r="I2562" s="149"/>
      <c r="L2562" s="145"/>
      <c r="M2562" s="150"/>
      <c r="T2562" s="151"/>
      <c r="AT2562" s="147" t="s">
        <v>144</v>
      </c>
      <c r="AU2562" s="147" t="s">
        <v>81</v>
      </c>
      <c r="AV2562" s="12" t="s">
        <v>79</v>
      </c>
      <c r="AW2562" s="12" t="s">
        <v>32</v>
      </c>
      <c r="AX2562" s="12" t="s">
        <v>71</v>
      </c>
      <c r="AY2562" s="147" t="s">
        <v>133</v>
      </c>
    </row>
    <row r="2563" spans="2:65" s="13" customFormat="1" ht="11.25" x14ac:dyDescent="0.2">
      <c r="B2563" s="152"/>
      <c r="D2563" s="146" t="s">
        <v>144</v>
      </c>
      <c r="E2563" s="153" t="s">
        <v>18</v>
      </c>
      <c r="F2563" s="154" t="s">
        <v>1573</v>
      </c>
      <c r="H2563" s="155">
        <v>8.58</v>
      </c>
      <c r="I2563" s="156"/>
      <c r="L2563" s="152"/>
      <c r="M2563" s="157"/>
      <c r="T2563" s="158"/>
      <c r="AT2563" s="153" t="s">
        <v>144</v>
      </c>
      <c r="AU2563" s="153" t="s">
        <v>81</v>
      </c>
      <c r="AV2563" s="13" t="s">
        <v>81</v>
      </c>
      <c r="AW2563" s="13" t="s">
        <v>32</v>
      </c>
      <c r="AX2563" s="13" t="s">
        <v>71</v>
      </c>
      <c r="AY2563" s="153" t="s">
        <v>133</v>
      </c>
    </row>
    <row r="2564" spans="2:65" s="15" customFormat="1" ht="11.25" x14ac:dyDescent="0.2">
      <c r="B2564" s="166"/>
      <c r="D2564" s="146" t="s">
        <v>144</v>
      </c>
      <c r="E2564" s="167" t="s">
        <v>18</v>
      </c>
      <c r="F2564" s="168" t="s">
        <v>183</v>
      </c>
      <c r="H2564" s="169">
        <v>487.18</v>
      </c>
      <c r="I2564" s="170"/>
      <c r="L2564" s="166"/>
      <c r="M2564" s="171"/>
      <c r="T2564" s="172"/>
      <c r="AT2564" s="167" t="s">
        <v>144</v>
      </c>
      <c r="AU2564" s="167" t="s">
        <v>81</v>
      </c>
      <c r="AV2564" s="15" t="s">
        <v>148</v>
      </c>
      <c r="AW2564" s="15" t="s">
        <v>32</v>
      </c>
      <c r="AX2564" s="15" t="s">
        <v>71</v>
      </c>
      <c r="AY2564" s="167" t="s">
        <v>133</v>
      </c>
    </row>
    <row r="2565" spans="2:65" s="13" customFormat="1" ht="11.25" x14ac:dyDescent="0.2">
      <c r="B2565" s="152"/>
      <c r="D2565" s="146" t="s">
        <v>144</v>
      </c>
      <c r="E2565" s="153" t="s">
        <v>18</v>
      </c>
      <c r="F2565" s="154" t="s">
        <v>1576</v>
      </c>
      <c r="H2565" s="155">
        <v>48.718000000000004</v>
      </c>
      <c r="I2565" s="156"/>
      <c r="L2565" s="152"/>
      <c r="M2565" s="157"/>
      <c r="T2565" s="158"/>
      <c r="AT2565" s="153" t="s">
        <v>144</v>
      </c>
      <c r="AU2565" s="153" t="s">
        <v>81</v>
      </c>
      <c r="AV2565" s="13" t="s">
        <v>81</v>
      </c>
      <c r="AW2565" s="13" t="s">
        <v>32</v>
      </c>
      <c r="AX2565" s="13" t="s">
        <v>79</v>
      </c>
      <c r="AY2565" s="153" t="s">
        <v>133</v>
      </c>
    </row>
    <row r="2566" spans="2:65" s="13" customFormat="1" ht="11.25" x14ac:dyDescent="0.2">
      <c r="B2566" s="152"/>
      <c r="D2566" s="146" t="s">
        <v>144</v>
      </c>
      <c r="F2566" s="154" t="s">
        <v>1577</v>
      </c>
      <c r="H2566" s="155">
        <v>53.59</v>
      </c>
      <c r="I2566" s="156"/>
      <c r="L2566" s="152"/>
      <c r="M2566" s="157"/>
      <c r="T2566" s="158"/>
      <c r="AT2566" s="153" t="s">
        <v>144</v>
      </c>
      <c r="AU2566" s="153" t="s">
        <v>81</v>
      </c>
      <c r="AV2566" s="13" t="s">
        <v>81</v>
      </c>
      <c r="AW2566" s="13" t="s">
        <v>4</v>
      </c>
      <c r="AX2566" s="13" t="s">
        <v>79</v>
      </c>
      <c r="AY2566" s="153" t="s">
        <v>133</v>
      </c>
    </row>
    <row r="2567" spans="2:65" s="1" customFormat="1" ht="37.9" customHeight="1" x14ac:dyDescent="0.2">
      <c r="B2567" s="33"/>
      <c r="C2567" s="173" t="s">
        <v>1578</v>
      </c>
      <c r="D2567" s="173" t="s">
        <v>265</v>
      </c>
      <c r="E2567" s="174" t="s">
        <v>1487</v>
      </c>
      <c r="F2567" s="175" t="s">
        <v>1488</v>
      </c>
      <c r="G2567" s="176" t="s">
        <v>152</v>
      </c>
      <c r="H2567" s="177">
        <v>23.821999999999999</v>
      </c>
      <c r="I2567" s="178"/>
      <c r="J2567" s="179">
        <f>ROUND(I2567*H2567,2)</f>
        <v>0</v>
      </c>
      <c r="K2567" s="175" t="s">
        <v>139</v>
      </c>
      <c r="L2567" s="180"/>
      <c r="M2567" s="181" t="s">
        <v>18</v>
      </c>
      <c r="N2567" s="182" t="s">
        <v>42</v>
      </c>
      <c r="P2567" s="137">
        <f>O2567*H2567</f>
        <v>0</v>
      </c>
      <c r="Q2567" s="137">
        <v>1.32E-3</v>
      </c>
      <c r="R2567" s="137">
        <f>Q2567*H2567</f>
        <v>3.144504E-2</v>
      </c>
      <c r="S2567" s="137">
        <v>0</v>
      </c>
      <c r="T2567" s="138">
        <f>S2567*H2567</f>
        <v>0</v>
      </c>
      <c r="AR2567" s="139" t="s">
        <v>446</v>
      </c>
      <c r="AT2567" s="139" t="s">
        <v>265</v>
      </c>
      <c r="AU2567" s="139" t="s">
        <v>81</v>
      </c>
      <c r="AY2567" s="18" t="s">
        <v>133</v>
      </c>
      <c r="BE2567" s="140">
        <f>IF(N2567="základní",J2567,0)</f>
        <v>0</v>
      </c>
      <c r="BF2567" s="140">
        <f>IF(N2567="snížená",J2567,0)</f>
        <v>0</v>
      </c>
      <c r="BG2567" s="140">
        <f>IF(N2567="zákl. přenesená",J2567,0)</f>
        <v>0</v>
      </c>
      <c r="BH2567" s="140">
        <f>IF(N2567="sníž. přenesená",J2567,0)</f>
        <v>0</v>
      </c>
      <c r="BI2567" s="140">
        <f>IF(N2567="nulová",J2567,0)</f>
        <v>0</v>
      </c>
      <c r="BJ2567" s="18" t="s">
        <v>79</v>
      </c>
      <c r="BK2567" s="140">
        <f>ROUND(I2567*H2567,2)</f>
        <v>0</v>
      </c>
      <c r="BL2567" s="18" t="s">
        <v>285</v>
      </c>
      <c r="BM2567" s="139" t="s">
        <v>1579</v>
      </c>
    </row>
    <row r="2568" spans="2:65" s="12" customFormat="1" ht="11.25" x14ac:dyDescent="0.2">
      <c r="B2568" s="145"/>
      <c r="D2568" s="146" t="s">
        <v>144</v>
      </c>
      <c r="E2568" s="147" t="s">
        <v>18</v>
      </c>
      <c r="F2568" s="148" t="s">
        <v>1027</v>
      </c>
      <c r="H2568" s="147" t="s">
        <v>18</v>
      </c>
      <c r="I2568" s="149"/>
      <c r="L2568" s="145"/>
      <c r="M2568" s="150"/>
      <c r="T2568" s="151"/>
      <c r="AT2568" s="147" t="s">
        <v>144</v>
      </c>
      <c r="AU2568" s="147" t="s">
        <v>81</v>
      </c>
      <c r="AV2568" s="12" t="s">
        <v>79</v>
      </c>
      <c r="AW2568" s="12" t="s">
        <v>32</v>
      </c>
      <c r="AX2568" s="12" t="s">
        <v>71</v>
      </c>
      <c r="AY2568" s="147" t="s">
        <v>133</v>
      </c>
    </row>
    <row r="2569" spans="2:65" s="13" customFormat="1" ht="11.25" x14ac:dyDescent="0.2">
      <c r="B2569" s="152"/>
      <c r="D2569" s="146" t="s">
        <v>144</v>
      </c>
      <c r="E2569" s="153" t="s">
        <v>18</v>
      </c>
      <c r="F2569" s="154" t="s">
        <v>1554</v>
      </c>
      <c r="H2569" s="155">
        <v>26.58</v>
      </c>
      <c r="I2569" s="156"/>
      <c r="L2569" s="152"/>
      <c r="M2569" s="157"/>
      <c r="T2569" s="158"/>
      <c r="AT2569" s="153" t="s">
        <v>144</v>
      </c>
      <c r="AU2569" s="153" t="s">
        <v>81</v>
      </c>
      <c r="AV2569" s="13" t="s">
        <v>81</v>
      </c>
      <c r="AW2569" s="13" t="s">
        <v>32</v>
      </c>
      <c r="AX2569" s="13" t="s">
        <v>71</v>
      </c>
      <c r="AY2569" s="153" t="s">
        <v>133</v>
      </c>
    </row>
    <row r="2570" spans="2:65" s="12" customFormat="1" ht="11.25" x14ac:dyDescent="0.2">
      <c r="B2570" s="145"/>
      <c r="D2570" s="146" t="s">
        <v>144</v>
      </c>
      <c r="E2570" s="147" t="s">
        <v>18</v>
      </c>
      <c r="F2570" s="148" t="s">
        <v>247</v>
      </c>
      <c r="H2570" s="147" t="s">
        <v>18</v>
      </c>
      <c r="I2570" s="149"/>
      <c r="L2570" s="145"/>
      <c r="M2570" s="150"/>
      <c r="T2570" s="151"/>
      <c r="AT2570" s="147" t="s">
        <v>144</v>
      </c>
      <c r="AU2570" s="147" t="s">
        <v>81</v>
      </c>
      <c r="AV2570" s="12" t="s">
        <v>79</v>
      </c>
      <c r="AW2570" s="12" t="s">
        <v>32</v>
      </c>
      <c r="AX2570" s="12" t="s">
        <v>71</v>
      </c>
      <c r="AY2570" s="147" t="s">
        <v>133</v>
      </c>
    </row>
    <row r="2571" spans="2:65" s="13" customFormat="1" ht="11.25" x14ac:dyDescent="0.2">
      <c r="B2571" s="152"/>
      <c r="D2571" s="146" t="s">
        <v>144</v>
      </c>
      <c r="E2571" s="153" t="s">
        <v>18</v>
      </c>
      <c r="F2571" s="154" t="s">
        <v>1511</v>
      </c>
      <c r="H2571" s="155">
        <v>29.12</v>
      </c>
      <c r="I2571" s="156"/>
      <c r="L2571" s="152"/>
      <c r="M2571" s="157"/>
      <c r="T2571" s="158"/>
      <c r="AT2571" s="153" t="s">
        <v>144</v>
      </c>
      <c r="AU2571" s="153" t="s">
        <v>81</v>
      </c>
      <c r="AV2571" s="13" t="s">
        <v>81</v>
      </c>
      <c r="AW2571" s="13" t="s">
        <v>32</v>
      </c>
      <c r="AX2571" s="13" t="s">
        <v>71</v>
      </c>
      <c r="AY2571" s="153" t="s">
        <v>133</v>
      </c>
    </row>
    <row r="2572" spans="2:65" s="12" customFormat="1" ht="11.25" x14ac:dyDescent="0.2">
      <c r="B2572" s="145"/>
      <c r="D2572" s="146" t="s">
        <v>144</v>
      </c>
      <c r="E2572" s="147" t="s">
        <v>18</v>
      </c>
      <c r="F2572" s="148" t="s">
        <v>246</v>
      </c>
      <c r="H2572" s="147" t="s">
        <v>18</v>
      </c>
      <c r="I2572" s="149"/>
      <c r="L2572" s="145"/>
      <c r="M2572" s="150"/>
      <c r="T2572" s="151"/>
      <c r="AT2572" s="147" t="s">
        <v>144</v>
      </c>
      <c r="AU2572" s="147" t="s">
        <v>81</v>
      </c>
      <c r="AV2572" s="12" t="s">
        <v>79</v>
      </c>
      <c r="AW2572" s="12" t="s">
        <v>32</v>
      </c>
      <c r="AX2572" s="12" t="s">
        <v>71</v>
      </c>
      <c r="AY2572" s="147" t="s">
        <v>133</v>
      </c>
    </row>
    <row r="2573" spans="2:65" s="13" customFormat="1" ht="11.25" x14ac:dyDescent="0.2">
      <c r="B2573" s="152"/>
      <c r="D2573" s="146" t="s">
        <v>144</v>
      </c>
      <c r="E2573" s="153" t="s">
        <v>18</v>
      </c>
      <c r="F2573" s="154" t="s">
        <v>1557</v>
      </c>
      <c r="H2573" s="155">
        <v>29.24</v>
      </c>
      <c r="I2573" s="156"/>
      <c r="L2573" s="152"/>
      <c r="M2573" s="157"/>
      <c r="T2573" s="158"/>
      <c r="AT2573" s="153" t="s">
        <v>144</v>
      </c>
      <c r="AU2573" s="153" t="s">
        <v>81</v>
      </c>
      <c r="AV2573" s="13" t="s">
        <v>81</v>
      </c>
      <c r="AW2573" s="13" t="s">
        <v>32</v>
      </c>
      <c r="AX2573" s="13" t="s">
        <v>71</v>
      </c>
      <c r="AY2573" s="153" t="s">
        <v>133</v>
      </c>
    </row>
    <row r="2574" spans="2:65" s="12" customFormat="1" ht="11.25" x14ac:dyDescent="0.2">
      <c r="B2574" s="145"/>
      <c r="D2574" s="146" t="s">
        <v>144</v>
      </c>
      <c r="E2574" s="147" t="s">
        <v>18</v>
      </c>
      <c r="F2574" s="148" t="s">
        <v>527</v>
      </c>
      <c r="H2574" s="147" t="s">
        <v>18</v>
      </c>
      <c r="I2574" s="149"/>
      <c r="L2574" s="145"/>
      <c r="M2574" s="150"/>
      <c r="T2574" s="151"/>
      <c r="AT2574" s="147" t="s">
        <v>144</v>
      </c>
      <c r="AU2574" s="147" t="s">
        <v>81</v>
      </c>
      <c r="AV2574" s="12" t="s">
        <v>79</v>
      </c>
      <c r="AW2574" s="12" t="s">
        <v>32</v>
      </c>
      <c r="AX2574" s="12" t="s">
        <v>71</v>
      </c>
      <c r="AY2574" s="147" t="s">
        <v>133</v>
      </c>
    </row>
    <row r="2575" spans="2:65" s="13" customFormat="1" ht="11.25" x14ac:dyDescent="0.2">
      <c r="B2575" s="152"/>
      <c r="D2575" s="146" t="s">
        <v>144</v>
      </c>
      <c r="E2575" s="153" t="s">
        <v>18</v>
      </c>
      <c r="F2575" s="154" t="s">
        <v>1522</v>
      </c>
      <c r="H2575" s="155">
        <v>27.3</v>
      </c>
      <c r="I2575" s="156"/>
      <c r="L2575" s="152"/>
      <c r="M2575" s="157"/>
      <c r="T2575" s="158"/>
      <c r="AT2575" s="153" t="s">
        <v>144</v>
      </c>
      <c r="AU2575" s="153" t="s">
        <v>81</v>
      </c>
      <c r="AV2575" s="13" t="s">
        <v>81</v>
      </c>
      <c r="AW2575" s="13" t="s">
        <v>32</v>
      </c>
      <c r="AX2575" s="13" t="s">
        <v>71</v>
      </c>
      <c r="AY2575" s="153" t="s">
        <v>133</v>
      </c>
    </row>
    <row r="2576" spans="2:65" s="12" customFormat="1" ht="11.25" x14ac:dyDescent="0.2">
      <c r="B2576" s="145"/>
      <c r="D2576" s="146" t="s">
        <v>144</v>
      </c>
      <c r="E2576" s="147" t="s">
        <v>18</v>
      </c>
      <c r="F2576" s="148" t="s">
        <v>255</v>
      </c>
      <c r="H2576" s="147" t="s">
        <v>18</v>
      </c>
      <c r="I2576" s="149"/>
      <c r="L2576" s="145"/>
      <c r="M2576" s="150"/>
      <c r="T2576" s="151"/>
      <c r="AT2576" s="147" t="s">
        <v>144</v>
      </c>
      <c r="AU2576" s="147" t="s">
        <v>81</v>
      </c>
      <c r="AV2576" s="12" t="s">
        <v>79</v>
      </c>
      <c r="AW2576" s="12" t="s">
        <v>32</v>
      </c>
      <c r="AX2576" s="12" t="s">
        <v>71</v>
      </c>
      <c r="AY2576" s="147" t="s">
        <v>133</v>
      </c>
    </row>
    <row r="2577" spans="2:65" s="13" customFormat="1" ht="11.25" x14ac:dyDescent="0.2">
      <c r="B2577" s="152"/>
      <c r="D2577" s="146" t="s">
        <v>144</v>
      </c>
      <c r="E2577" s="153" t="s">
        <v>18</v>
      </c>
      <c r="F2577" s="154" t="s">
        <v>1564</v>
      </c>
      <c r="H2577" s="155">
        <v>36.28</v>
      </c>
      <c r="I2577" s="156"/>
      <c r="L2577" s="152"/>
      <c r="M2577" s="157"/>
      <c r="T2577" s="158"/>
      <c r="AT2577" s="153" t="s">
        <v>144</v>
      </c>
      <c r="AU2577" s="153" t="s">
        <v>81</v>
      </c>
      <c r="AV2577" s="13" t="s">
        <v>81</v>
      </c>
      <c r="AW2577" s="13" t="s">
        <v>32</v>
      </c>
      <c r="AX2577" s="13" t="s">
        <v>71</v>
      </c>
      <c r="AY2577" s="153" t="s">
        <v>133</v>
      </c>
    </row>
    <row r="2578" spans="2:65" s="12" customFormat="1" ht="11.25" x14ac:dyDescent="0.2">
      <c r="B2578" s="145"/>
      <c r="D2578" s="146" t="s">
        <v>144</v>
      </c>
      <c r="E2578" s="147" t="s">
        <v>18</v>
      </c>
      <c r="F2578" s="148" t="s">
        <v>252</v>
      </c>
      <c r="H2578" s="147" t="s">
        <v>18</v>
      </c>
      <c r="I2578" s="149"/>
      <c r="L2578" s="145"/>
      <c r="M2578" s="150"/>
      <c r="T2578" s="151"/>
      <c r="AT2578" s="147" t="s">
        <v>144</v>
      </c>
      <c r="AU2578" s="147" t="s">
        <v>81</v>
      </c>
      <c r="AV2578" s="12" t="s">
        <v>79</v>
      </c>
      <c r="AW2578" s="12" t="s">
        <v>32</v>
      </c>
      <c r="AX2578" s="12" t="s">
        <v>71</v>
      </c>
      <c r="AY2578" s="147" t="s">
        <v>133</v>
      </c>
    </row>
    <row r="2579" spans="2:65" s="13" customFormat="1" ht="11.25" x14ac:dyDescent="0.2">
      <c r="B2579" s="152"/>
      <c r="D2579" s="146" t="s">
        <v>144</v>
      </c>
      <c r="E2579" s="153" t="s">
        <v>18</v>
      </c>
      <c r="F2579" s="154" t="s">
        <v>1535</v>
      </c>
      <c r="H2579" s="155">
        <v>26.6</v>
      </c>
      <c r="I2579" s="156"/>
      <c r="L2579" s="152"/>
      <c r="M2579" s="157"/>
      <c r="T2579" s="158"/>
      <c r="AT2579" s="153" t="s">
        <v>144</v>
      </c>
      <c r="AU2579" s="153" t="s">
        <v>81</v>
      </c>
      <c r="AV2579" s="13" t="s">
        <v>81</v>
      </c>
      <c r="AW2579" s="13" t="s">
        <v>32</v>
      </c>
      <c r="AX2579" s="13" t="s">
        <v>71</v>
      </c>
      <c r="AY2579" s="153" t="s">
        <v>133</v>
      </c>
    </row>
    <row r="2580" spans="2:65" s="12" customFormat="1" ht="11.25" x14ac:dyDescent="0.2">
      <c r="B2580" s="145"/>
      <c r="D2580" s="146" t="s">
        <v>144</v>
      </c>
      <c r="E2580" s="147" t="s">
        <v>18</v>
      </c>
      <c r="F2580" s="148" t="s">
        <v>155</v>
      </c>
      <c r="H2580" s="147" t="s">
        <v>18</v>
      </c>
      <c r="I2580" s="149"/>
      <c r="L2580" s="145"/>
      <c r="M2580" s="150"/>
      <c r="T2580" s="151"/>
      <c r="AT2580" s="147" t="s">
        <v>144</v>
      </c>
      <c r="AU2580" s="147" t="s">
        <v>81</v>
      </c>
      <c r="AV2580" s="12" t="s">
        <v>79</v>
      </c>
      <c r="AW2580" s="12" t="s">
        <v>32</v>
      </c>
      <c r="AX2580" s="12" t="s">
        <v>71</v>
      </c>
      <c r="AY2580" s="147" t="s">
        <v>133</v>
      </c>
    </row>
    <row r="2581" spans="2:65" s="13" customFormat="1" ht="11.25" x14ac:dyDescent="0.2">
      <c r="B2581" s="152"/>
      <c r="D2581" s="146" t="s">
        <v>144</v>
      </c>
      <c r="E2581" s="153" t="s">
        <v>18</v>
      </c>
      <c r="F2581" s="154" t="s">
        <v>1541</v>
      </c>
      <c r="H2581" s="155">
        <v>21.48</v>
      </c>
      <c r="I2581" s="156"/>
      <c r="L2581" s="152"/>
      <c r="M2581" s="157"/>
      <c r="T2581" s="158"/>
      <c r="AT2581" s="153" t="s">
        <v>144</v>
      </c>
      <c r="AU2581" s="153" t="s">
        <v>81</v>
      </c>
      <c r="AV2581" s="13" t="s">
        <v>81</v>
      </c>
      <c r="AW2581" s="13" t="s">
        <v>32</v>
      </c>
      <c r="AX2581" s="13" t="s">
        <v>71</v>
      </c>
      <c r="AY2581" s="153" t="s">
        <v>133</v>
      </c>
    </row>
    <row r="2582" spans="2:65" s="12" customFormat="1" ht="11.25" x14ac:dyDescent="0.2">
      <c r="B2582" s="145"/>
      <c r="D2582" s="146" t="s">
        <v>144</v>
      </c>
      <c r="E2582" s="147" t="s">
        <v>18</v>
      </c>
      <c r="F2582" s="148" t="s">
        <v>540</v>
      </c>
      <c r="H2582" s="147" t="s">
        <v>18</v>
      </c>
      <c r="I2582" s="149"/>
      <c r="L2582" s="145"/>
      <c r="M2582" s="150"/>
      <c r="T2582" s="151"/>
      <c r="AT2582" s="147" t="s">
        <v>144</v>
      </c>
      <c r="AU2582" s="147" t="s">
        <v>81</v>
      </c>
      <c r="AV2582" s="12" t="s">
        <v>79</v>
      </c>
      <c r="AW2582" s="12" t="s">
        <v>32</v>
      </c>
      <c r="AX2582" s="12" t="s">
        <v>71</v>
      </c>
      <c r="AY2582" s="147" t="s">
        <v>133</v>
      </c>
    </row>
    <row r="2583" spans="2:65" s="13" customFormat="1" ht="11.25" x14ac:dyDescent="0.2">
      <c r="B2583" s="152"/>
      <c r="D2583" s="146" t="s">
        <v>144</v>
      </c>
      <c r="E2583" s="153" t="s">
        <v>18</v>
      </c>
      <c r="F2583" s="154" t="s">
        <v>1543</v>
      </c>
      <c r="H2583" s="155">
        <v>19.96</v>
      </c>
      <c r="I2583" s="156"/>
      <c r="L2583" s="152"/>
      <c r="M2583" s="157"/>
      <c r="T2583" s="158"/>
      <c r="AT2583" s="153" t="s">
        <v>144</v>
      </c>
      <c r="AU2583" s="153" t="s">
        <v>81</v>
      </c>
      <c r="AV2583" s="13" t="s">
        <v>81</v>
      </c>
      <c r="AW2583" s="13" t="s">
        <v>32</v>
      </c>
      <c r="AX2583" s="13" t="s">
        <v>71</v>
      </c>
      <c r="AY2583" s="153" t="s">
        <v>133</v>
      </c>
    </row>
    <row r="2584" spans="2:65" s="15" customFormat="1" ht="11.25" x14ac:dyDescent="0.2">
      <c r="B2584" s="166"/>
      <c r="D2584" s="146" t="s">
        <v>144</v>
      </c>
      <c r="E2584" s="167" t="s">
        <v>18</v>
      </c>
      <c r="F2584" s="168" t="s">
        <v>183</v>
      </c>
      <c r="H2584" s="169">
        <v>216.56</v>
      </c>
      <c r="I2584" s="170"/>
      <c r="L2584" s="166"/>
      <c r="M2584" s="171"/>
      <c r="T2584" s="172"/>
      <c r="AT2584" s="167" t="s">
        <v>144</v>
      </c>
      <c r="AU2584" s="167" t="s">
        <v>81</v>
      </c>
      <c r="AV2584" s="15" t="s">
        <v>148</v>
      </c>
      <c r="AW2584" s="15" t="s">
        <v>32</v>
      </c>
      <c r="AX2584" s="15" t="s">
        <v>71</v>
      </c>
      <c r="AY2584" s="167" t="s">
        <v>133</v>
      </c>
    </row>
    <row r="2585" spans="2:65" s="13" customFormat="1" ht="11.25" x14ac:dyDescent="0.2">
      <c r="B2585" s="152"/>
      <c r="D2585" s="146" t="s">
        <v>144</v>
      </c>
      <c r="E2585" s="153" t="s">
        <v>18</v>
      </c>
      <c r="F2585" s="154" t="s">
        <v>1580</v>
      </c>
      <c r="H2585" s="155">
        <v>21.655999999999999</v>
      </c>
      <c r="I2585" s="156"/>
      <c r="L2585" s="152"/>
      <c r="M2585" s="157"/>
      <c r="T2585" s="158"/>
      <c r="AT2585" s="153" t="s">
        <v>144</v>
      </c>
      <c r="AU2585" s="153" t="s">
        <v>81</v>
      </c>
      <c r="AV2585" s="13" t="s">
        <v>81</v>
      </c>
      <c r="AW2585" s="13" t="s">
        <v>32</v>
      </c>
      <c r="AX2585" s="13" t="s">
        <v>79</v>
      </c>
      <c r="AY2585" s="153" t="s">
        <v>133</v>
      </c>
    </row>
    <row r="2586" spans="2:65" s="13" customFormat="1" ht="11.25" x14ac:dyDescent="0.2">
      <c r="B2586" s="152"/>
      <c r="D2586" s="146" t="s">
        <v>144</v>
      </c>
      <c r="F2586" s="154" t="s">
        <v>1581</v>
      </c>
      <c r="H2586" s="155">
        <v>23.821999999999999</v>
      </c>
      <c r="I2586" s="156"/>
      <c r="L2586" s="152"/>
      <c r="M2586" s="157"/>
      <c r="T2586" s="158"/>
      <c r="AT2586" s="153" t="s">
        <v>144</v>
      </c>
      <c r="AU2586" s="153" t="s">
        <v>81</v>
      </c>
      <c r="AV2586" s="13" t="s">
        <v>81</v>
      </c>
      <c r="AW2586" s="13" t="s">
        <v>4</v>
      </c>
      <c r="AX2586" s="13" t="s">
        <v>79</v>
      </c>
      <c r="AY2586" s="153" t="s">
        <v>133</v>
      </c>
    </row>
    <row r="2587" spans="2:65" s="1" customFormat="1" ht="44.25" customHeight="1" x14ac:dyDescent="0.2">
      <c r="B2587" s="33"/>
      <c r="C2587" s="128" t="s">
        <v>1582</v>
      </c>
      <c r="D2587" s="128" t="s">
        <v>135</v>
      </c>
      <c r="E2587" s="129" t="s">
        <v>1583</v>
      </c>
      <c r="F2587" s="130" t="s">
        <v>1584</v>
      </c>
      <c r="G2587" s="131" t="s">
        <v>834</v>
      </c>
      <c r="H2587" s="183"/>
      <c r="I2587" s="133"/>
      <c r="J2587" s="134">
        <f>ROUND(I2587*H2587,2)</f>
        <v>0</v>
      </c>
      <c r="K2587" s="130" t="s">
        <v>139</v>
      </c>
      <c r="L2587" s="33"/>
      <c r="M2587" s="135" t="s">
        <v>18</v>
      </c>
      <c r="N2587" s="136" t="s">
        <v>42</v>
      </c>
      <c r="P2587" s="137">
        <f>O2587*H2587</f>
        <v>0</v>
      </c>
      <c r="Q2587" s="137">
        <v>0</v>
      </c>
      <c r="R2587" s="137">
        <f>Q2587*H2587</f>
        <v>0</v>
      </c>
      <c r="S2587" s="137">
        <v>0</v>
      </c>
      <c r="T2587" s="138">
        <f>S2587*H2587</f>
        <v>0</v>
      </c>
      <c r="AR2587" s="139" t="s">
        <v>285</v>
      </c>
      <c r="AT2587" s="139" t="s">
        <v>135</v>
      </c>
      <c r="AU2587" s="139" t="s">
        <v>81</v>
      </c>
      <c r="AY2587" s="18" t="s">
        <v>133</v>
      </c>
      <c r="BE2587" s="140">
        <f>IF(N2587="základní",J2587,0)</f>
        <v>0</v>
      </c>
      <c r="BF2587" s="140">
        <f>IF(N2587="snížená",J2587,0)</f>
        <v>0</v>
      </c>
      <c r="BG2587" s="140">
        <f>IF(N2587="zákl. přenesená",J2587,0)</f>
        <v>0</v>
      </c>
      <c r="BH2587" s="140">
        <f>IF(N2587="sníž. přenesená",J2587,0)</f>
        <v>0</v>
      </c>
      <c r="BI2587" s="140">
        <f>IF(N2587="nulová",J2587,0)</f>
        <v>0</v>
      </c>
      <c r="BJ2587" s="18" t="s">
        <v>79</v>
      </c>
      <c r="BK2587" s="140">
        <f>ROUND(I2587*H2587,2)</f>
        <v>0</v>
      </c>
      <c r="BL2587" s="18" t="s">
        <v>285</v>
      </c>
      <c r="BM2587" s="139" t="s">
        <v>1585</v>
      </c>
    </row>
    <row r="2588" spans="2:65" s="1" customFormat="1" ht="11.25" x14ac:dyDescent="0.2">
      <c r="B2588" s="33"/>
      <c r="D2588" s="141" t="s">
        <v>142</v>
      </c>
      <c r="F2588" s="142" t="s">
        <v>1586</v>
      </c>
      <c r="I2588" s="143"/>
      <c r="L2588" s="33"/>
      <c r="M2588" s="144"/>
      <c r="T2588" s="54"/>
      <c r="AT2588" s="18" t="s">
        <v>142</v>
      </c>
      <c r="AU2588" s="18" t="s">
        <v>81</v>
      </c>
    </row>
    <row r="2589" spans="2:65" s="1" customFormat="1" ht="49.15" customHeight="1" x14ac:dyDescent="0.2">
      <c r="B2589" s="33"/>
      <c r="C2589" s="128" t="s">
        <v>1587</v>
      </c>
      <c r="D2589" s="128" t="s">
        <v>135</v>
      </c>
      <c r="E2589" s="129" t="s">
        <v>1588</v>
      </c>
      <c r="F2589" s="130" t="s">
        <v>1589</v>
      </c>
      <c r="G2589" s="131" t="s">
        <v>834</v>
      </c>
      <c r="H2589" s="183"/>
      <c r="I2589" s="133"/>
      <c r="J2589" s="134">
        <f>ROUND(I2589*H2589,2)</f>
        <v>0</v>
      </c>
      <c r="K2589" s="130" t="s">
        <v>139</v>
      </c>
      <c r="L2589" s="33"/>
      <c r="M2589" s="135" t="s">
        <v>18</v>
      </c>
      <c r="N2589" s="136" t="s">
        <v>42</v>
      </c>
      <c r="P2589" s="137">
        <f>O2589*H2589</f>
        <v>0</v>
      </c>
      <c r="Q2589" s="137">
        <v>0</v>
      </c>
      <c r="R2589" s="137">
        <f>Q2589*H2589</f>
        <v>0</v>
      </c>
      <c r="S2589" s="137">
        <v>0</v>
      </c>
      <c r="T2589" s="138">
        <f>S2589*H2589</f>
        <v>0</v>
      </c>
      <c r="AR2589" s="139" t="s">
        <v>285</v>
      </c>
      <c r="AT2589" s="139" t="s">
        <v>135</v>
      </c>
      <c r="AU2589" s="139" t="s">
        <v>81</v>
      </c>
      <c r="AY2589" s="18" t="s">
        <v>133</v>
      </c>
      <c r="BE2589" s="140">
        <f>IF(N2589="základní",J2589,0)</f>
        <v>0</v>
      </c>
      <c r="BF2589" s="140">
        <f>IF(N2589="snížená",J2589,0)</f>
        <v>0</v>
      </c>
      <c r="BG2589" s="140">
        <f>IF(N2589="zákl. přenesená",J2589,0)</f>
        <v>0</v>
      </c>
      <c r="BH2589" s="140">
        <f>IF(N2589="sníž. přenesená",J2589,0)</f>
        <v>0</v>
      </c>
      <c r="BI2589" s="140">
        <f>IF(N2589="nulová",J2589,0)</f>
        <v>0</v>
      </c>
      <c r="BJ2589" s="18" t="s">
        <v>79</v>
      </c>
      <c r="BK2589" s="140">
        <f>ROUND(I2589*H2589,2)</f>
        <v>0</v>
      </c>
      <c r="BL2589" s="18" t="s">
        <v>285</v>
      </c>
      <c r="BM2589" s="139" t="s">
        <v>1590</v>
      </c>
    </row>
    <row r="2590" spans="2:65" s="1" customFormat="1" ht="11.25" x14ac:dyDescent="0.2">
      <c r="B2590" s="33"/>
      <c r="D2590" s="141" t="s">
        <v>142</v>
      </c>
      <c r="F2590" s="142" t="s">
        <v>1591</v>
      </c>
      <c r="I2590" s="143"/>
      <c r="L2590" s="33"/>
      <c r="M2590" s="144"/>
      <c r="T2590" s="54"/>
      <c r="AT2590" s="18" t="s">
        <v>142</v>
      </c>
      <c r="AU2590" s="18" t="s">
        <v>81</v>
      </c>
    </row>
    <row r="2591" spans="2:65" s="11" customFormat="1" ht="22.9" customHeight="1" x14ac:dyDescent="0.2">
      <c r="B2591" s="116"/>
      <c r="D2591" s="117" t="s">
        <v>70</v>
      </c>
      <c r="E2591" s="126" t="s">
        <v>1592</v>
      </c>
      <c r="F2591" s="126" t="s">
        <v>1593</v>
      </c>
      <c r="I2591" s="119"/>
      <c r="J2591" s="127">
        <f>BK2591</f>
        <v>0</v>
      </c>
      <c r="L2591" s="116"/>
      <c r="M2591" s="121"/>
      <c r="P2591" s="122">
        <f>SUM(P2592:P2634)</f>
        <v>0</v>
      </c>
      <c r="R2591" s="122">
        <f>SUM(R2592:R2634)</f>
        <v>1.2778480000000002E-2</v>
      </c>
      <c r="T2591" s="123">
        <f>SUM(T2592:T2634)</f>
        <v>0</v>
      </c>
      <c r="AR2591" s="117" t="s">
        <v>81</v>
      </c>
      <c r="AT2591" s="124" t="s">
        <v>70</v>
      </c>
      <c r="AU2591" s="124" t="s">
        <v>79</v>
      </c>
      <c r="AY2591" s="117" t="s">
        <v>133</v>
      </c>
      <c r="BK2591" s="125">
        <f>SUM(BK2592:BK2634)</f>
        <v>0</v>
      </c>
    </row>
    <row r="2592" spans="2:65" s="1" customFormat="1" ht="37.9" customHeight="1" x14ac:dyDescent="0.2">
      <c r="B2592" s="33"/>
      <c r="C2592" s="128" t="s">
        <v>1594</v>
      </c>
      <c r="D2592" s="128" t="s">
        <v>135</v>
      </c>
      <c r="E2592" s="129" t="s">
        <v>1595</v>
      </c>
      <c r="F2592" s="130" t="s">
        <v>1596</v>
      </c>
      <c r="G2592" s="131" t="s">
        <v>152</v>
      </c>
      <c r="H2592" s="132">
        <v>33.179000000000002</v>
      </c>
      <c r="I2592" s="133"/>
      <c r="J2592" s="134">
        <f>ROUND(I2592*H2592,2)</f>
        <v>0</v>
      </c>
      <c r="K2592" s="130" t="s">
        <v>139</v>
      </c>
      <c r="L2592" s="33"/>
      <c r="M2592" s="135" t="s">
        <v>18</v>
      </c>
      <c r="N2592" s="136" t="s">
        <v>42</v>
      </c>
      <c r="P2592" s="137">
        <f>O2592*H2592</f>
        <v>0</v>
      </c>
      <c r="Q2592" s="137">
        <v>8.0000000000000007E-5</v>
      </c>
      <c r="R2592" s="137">
        <f>Q2592*H2592</f>
        <v>2.6543200000000004E-3</v>
      </c>
      <c r="S2592" s="137">
        <v>0</v>
      </c>
      <c r="T2592" s="138">
        <f>S2592*H2592</f>
        <v>0</v>
      </c>
      <c r="AR2592" s="139" t="s">
        <v>285</v>
      </c>
      <c r="AT2592" s="139" t="s">
        <v>135</v>
      </c>
      <c r="AU2592" s="139" t="s">
        <v>81</v>
      </c>
      <c r="AY2592" s="18" t="s">
        <v>133</v>
      </c>
      <c r="BE2592" s="140">
        <f>IF(N2592="základní",J2592,0)</f>
        <v>0</v>
      </c>
      <c r="BF2592" s="140">
        <f>IF(N2592="snížená",J2592,0)</f>
        <v>0</v>
      </c>
      <c r="BG2592" s="140">
        <f>IF(N2592="zákl. přenesená",J2592,0)</f>
        <v>0</v>
      </c>
      <c r="BH2592" s="140">
        <f>IF(N2592="sníž. přenesená",J2592,0)</f>
        <v>0</v>
      </c>
      <c r="BI2592" s="140">
        <f>IF(N2592="nulová",J2592,0)</f>
        <v>0</v>
      </c>
      <c r="BJ2592" s="18" t="s">
        <v>79</v>
      </c>
      <c r="BK2592" s="140">
        <f>ROUND(I2592*H2592,2)</f>
        <v>0</v>
      </c>
      <c r="BL2592" s="18" t="s">
        <v>285</v>
      </c>
      <c r="BM2592" s="139" t="s">
        <v>1597</v>
      </c>
    </row>
    <row r="2593" spans="2:65" s="1" customFormat="1" ht="11.25" x14ac:dyDescent="0.2">
      <c r="B2593" s="33"/>
      <c r="D2593" s="141" t="s">
        <v>142</v>
      </c>
      <c r="F2593" s="142" t="s">
        <v>1598</v>
      </c>
      <c r="I2593" s="143"/>
      <c r="L2593" s="33"/>
      <c r="M2593" s="144"/>
      <c r="T2593" s="54"/>
      <c r="AT2593" s="18" t="s">
        <v>142</v>
      </c>
      <c r="AU2593" s="18" t="s">
        <v>81</v>
      </c>
    </row>
    <row r="2594" spans="2:65" s="12" customFormat="1" ht="11.25" x14ac:dyDescent="0.2">
      <c r="B2594" s="145"/>
      <c r="D2594" s="146" t="s">
        <v>144</v>
      </c>
      <c r="E2594" s="147" t="s">
        <v>18</v>
      </c>
      <c r="F2594" s="148" t="s">
        <v>274</v>
      </c>
      <c r="H2594" s="147" t="s">
        <v>18</v>
      </c>
      <c r="I2594" s="149"/>
      <c r="L2594" s="145"/>
      <c r="M2594" s="150"/>
      <c r="T2594" s="151"/>
      <c r="AT2594" s="147" t="s">
        <v>144</v>
      </c>
      <c r="AU2594" s="147" t="s">
        <v>81</v>
      </c>
      <c r="AV2594" s="12" t="s">
        <v>79</v>
      </c>
      <c r="AW2594" s="12" t="s">
        <v>32</v>
      </c>
      <c r="AX2594" s="12" t="s">
        <v>71</v>
      </c>
      <c r="AY2594" s="147" t="s">
        <v>133</v>
      </c>
    </row>
    <row r="2595" spans="2:65" s="13" customFormat="1" ht="11.25" x14ac:dyDescent="0.2">
      <c r="B2595" s="152"/>
      <c r="D2595" s="146" t="s">
        <v>144</v>
      </c>
      <c r="E2595" s="153" t="s">
        <v>18</v>
      </c>
      <c r="F2595" s="154" t="s">
        <v>1599</v>
      </c>
      <c r="H2595" s="155">
        <v>2.25</v>
      </c>
      <c r="I2595" s="156"/>
      <c r="L2595" s="152"/>
      <c r="M2595" s="157"/>
      <c r="T2595" s="158"/>
      <c r="AT2595" s="153" t="s">
        <v>144</v>
      </c>
      <c r="AU2595" s="153" t="s">
        <v>81</v>
      </c>
      <c r="AV2595" s="13" t="s">
        <v>81</v>
      </c>
      <c r="AW2595" s="13" t="s">
        <v>32</v>
      </c>
      <c r="AX2595" s="13" t="s">
        <v>71</v>
      </c>
      <c r="AY2595" s="153" t="s">
        <v>133</v>
      </c>
    </row>
    <row r="2596" spans="2:65" s="12" customFormat="1" ht="11.25" x14ac:dyDescent="0.2">
      <c r="B2596" s="145"/>
      <c r="D2596" s="146" t="s">
        <v>144</v>
      </c>
      <c r="E2596" s="147" t="s">
        <v>18</v>
      </c>
      <c r="F2596" s="148" t="s">
        <v>236</v>
      </c>
      <c r="H2596" s="147" t="s">
        <v>18</v>
      </c>
      <c r="I2596" s="149"/>
      <c r="L2596" s="145"/>
      <c r="M2596" s="150"/>
      <c r="T2596" s="151"/>
      <c r="AT2596" s="147" t="s">
        <v>144</v>
      </c>
      <c r="AU2596" s="147" t="s">
        <v>81</v>
      </c>
      <c r="AV2596" s="12" t="s">
        <v>79</v>
      </c>
      <c r="AW2596" s="12" t="s">
        <v>32</v>
      </c>
      <c r="AX2596" s="12" t="s">
        <v>71</v>
      </c>
      <c r="AY2596" s="147" t="s">
        <v>133</v>
      </c>
    </row>
    <row r="2597" spans="2:65" s="13" customFormat="1" ht="11.25" x14ac:dyDescent="0.2">
      <c r="B2597" s="152"/>
      <c r="D2597" s="146" t="s">
        <v>144</v>
      </c>
      <c r="E2597" s="153" t="s">
        <v>18</v>
      </c>
      <c r="F2597" s="154" t="s">
        <v>1600</v>
      </c>
      <c r="H2597" s="155">
        <v>15.76</v>
      </c>
      <c r="I2597" s="156"/>
      <c r="L2597" s="152"/>
      <c r="M2597" s="157"/>
      <c r="T2597" s="158"/>
      <c r="AT2597" s="153" t="s">
        <v>144</v>
      </c>
      <c r="AU2597" s="153" t="s">
        <v>81</v>
      </c>
      <c r="AV2597" s="13" t="s">
        <v>81</v>
      </c>
      <c r="AW2597" s="13" t="s">
        <v>32</v>
      </c>
      <c r="AX2597" s="13" t="s">
        <v>71</v>
      </c>
      <c r="AY2597" s="153" t="s">
        <v>133</v>
      </c>
    </row>
    <row r="2598" spans="2:65" s="12" customFormat="1" ht="11.25" x14ac:dyDescent="0.2">
      <c r="B2598" s="145"/>
      <c r="D2598" s="146" t="s">
        <v>144</v>
      </c>
      <c r="E2598" s="147" t="s">
        <v>18</v>
      </c>
      <c r="F2598" s="148" t="s">
        <v>987</v>
      </c>
      <c r="H2598" s="147" t="s">
        <v>18</v>
      </c>
      <c r="I2598" s="149"/>
      <c r="L2598" s="145"/>
      <c r="M2598" s="150"/>
      <c r="T2598" s="151"/>
      <c r="AT2598" s="147" t="s">
        <v>144</v>
      </c>
      <c r="AU2598" s="147" t="s">
        <v>81</v>
      </c>
      <c r="AV2598" s="12" t="s">
        <v>79</v>
      </c>
      <c r="AW2598" s="12" t="s">
        <v>32</v>
      </c>
      <c r="AX2598" s="12" t="s">
        <v>71</v>
      </c>
      <c r="AY2598" s="147" t="s">
        <v>133</v>
      </c>
    </row>
    <row r="2599" spans="2:65" s="13" customFormat="1" ht="11.25" x14ac:dyDescent="0.2">
      <c r="B2599" s="152"/>
      <c r="D2599" s="146" t="s">
        <v>144</v>
      </c>
      <c r="E2599" s="153" t="s">
        <v>18</v>
      </c>
      <c r="F2599" s="154" t="s">
        <v>1601</v>
      </c>
      <c r="H2599" s="155">
        <v>11.032</v>
      </c>
      <c r="I2599" s="156"/>
      <c r="L2599" s="152"/>
      <c r="M2599" s="157"/>
      <c r="T2599" s="158"/>
      <c r="AT2599" s="153" t="s">
        <v>144</v>
      </c>
      <c r="AU2599" s="153" t="s">
        <v>81</v>
      </c>
      <c r="AV2599" s="13" t="s">
        <v>81</v>
      </c>
      <c r="AW2599" s="13" t="s">
        <v>32</v>
      </c>
      <c r="AX2599" s="13" t="s">
        <v>71</v>
      </c>
      <c r="AY2599" s="153" t="s">
        <v>133</v>
      </c>
    </row>
    <row r="2600" spans="2:65" s="12" customFormat="1" ht="11.25" x14ac:dyDescent="0.2">
      <c r="B2600" s="145"/>
      <c r="D2600" s="146" t="s">
        <v>144</v>
      </c>
      <c r="E2600" s="147" t="s">
        <v>18</v>
      </c>
      <c r="F2600" s="148" t="s">
        <v>1213</v>
      </c>
      <c r="H2600" s="147" t="s">
        <v>18</v>
      </c>
      <c r="I2600" s="149"/>
      <c r="L2600" s="145"/>
      <c r="M2600" s="150"/>
      <c r="T2600" s="151"/>
      <c r="AT2600" s="147" t="s">
        <v>144</v>
      </c>
      <c r="AU2600" s="147" t="s">
        <v>81</v>
      </c>
      <c r="AV2600" s="12" t="s">
        <v>79</v>
      </c>
      <c r="AW2600" s="12" t="s">
        <v>32</v>
      </c>
      <c r="AX2600" s="12" t="s">
        <v>71</v>
      </c>
      <c r="AY2600" s="147" t="s">
        <v>133</v>
      </c>
    </row>
    <row r="2601" spans="2:65" s="13" customFormat="1" ht="11.25" x14ac:dyDescent="0.2">
      <c r="B2601" s="152"/>
      <c r="D2601" s="146" t="s">
        <v>144</v>
      </c>
      <c r="E2601" s="153" t="s">
        <v>18</v>
      </c>
      <c r="F2601" s="154" t="s">
        <v>1602</v>
      </c>
      <c r="H2601" s="155">
        <v>2.758</v>
      </c>
      <c r="I2601" s="156"/>
      <c r="L2601" s="152"/>
      <c r="M2601" s="157"/>
      <c r="T2601" s="158"/>
      <c r="AT2601" s="153" t="s">
        <v>144</v>
      </c>
      <c r="AU2601" s="153" t="s">
        <v>81</v>
      </c>
      <c r="AV2601" s="13" t="s">
        <v>81</v>
      </c>
      <c r="AW2601" s="13" t="s">
        <v>32</v>
      </c>
      <c r="AX2601" s="13" t="s">
        <v>71</v>
      </c>
      <c r="AY2601" s="153" t="s">
        <v>133</v>
      </c>
    </row>
    <row r="2602" spans="2:65" s="12" customFormat="1" ht="11.25" x14ac:dyDescent="0.2">
      <c r="B2602" s="145"/>
      <c r="D2602" s="146" t="s">
        <v>144</v>
      </c>
      <c r="E2602" s="147" t="s">
        <v>18</v>
      </c>
      <c r="F2602" s="148" t="s">
        <v>264</v>
      </c>
      <c r="H2602" s="147" t="s">
        <v>18</v>
      </c>
      <c r="I2602" s="149"/>
      <c r="L2602" s="145"/>
      <c r="M2602" s="150"/>
      <c r="T2602" s="151"/>
      <c r="AT2602" s="147" t="s">
        <v>144</v>
      </c>
      <c r="AU2602" s="147" t="s">
        <v>81</v>
      </c>
      <c r="AV2602" s="12" t="s">
        <v>79</v>
      </c>
      <c r="AW2602" s="12" t="s">
        <v>32</v>
      </c>
      <c r="AX2602" s="12" t="s">
        <v>71</v>
      </c>
      <c r="AY2602" s="147" t="s">
        <v>133</v>
      </c>
    </row>
    <row r="2603" spans="2:65" s="13" customFormat="1" ht="11.25" x14ac:dyDescent="0.2">
      <c r="B2603" s="152"/>
      <c r="D2603" s="146" t="s">
        <v>144</v>
      </c>
      <c r="E2603" s="153" t="s">
        <v>18</v>
      </c>
      <c r="F2603" s="154" t="s">
        <v>1603</v>
      </c>
      <c r="H2603" s="155">
        <v>1.379</v>
      </c>
      <c r="I2603" s="156"/>
      <c r="L2603" s="152"/>
      <c r="M2603" s="157"/>
      <c r="T2603" s="158"/>
      <c r="AT2603" s="153" t="s">
        <v>144</v>
      </c>
      <c r="AU2603" s="153" t="s">
        <v>81</v>
      </c>
      <c r="AV2603" s="13" t="s">
        <v>81</v>
      </c>
      <c r="AW2603" s="13" t="s">
        <v>32</v>
      </c>
      <c r="AX2603" s="13" t="s">
        <v>71</v>
      </c>
      <c r="AY2603" s="153" t="s">
        <v>133</v>
      </c>
    </row>
    <row r="2604" spans="2:65" s="14" customFormat="1" ht="11.25" x14ac:dyDescent="0.2">
      <c r="B2604" s="159"/>
      <c r="D2604" s="146" t="s">
        <v>144</v>
      </c>
      <c r="E2604" s="160" t="s">
        <v>18</v>
      </c>
      <c r="F2604" s="161" t="s">
        <v>147</v>
      </c>
      <c r="H2604" s="162">
        <v>33.179000000000002</v>
      </c>
      <c r="I2604" s="163"/>
      <c r="L2604" s="159"/>
      <c r="M2604" s="164"/>
      <c r="T2604" s="165"/>
      <c r="AT2604" s="160" t="s">
        <v>144</v>
      </c>
      <c r="AU2604" s="160" t="s">
        <v>81</v>
      </c>
      <c r="AV2604" s="14" t="s">
        <v>140</v>
      </c>
      <c r="AW2604" s="14" t="s">
        <v>32</v>
      </c>
      <c r="AX2604" s="14" t="s">
        <v>79</v>
      </c>
      <c r="AY2604" s="160" t="s">
        <v>133</v>
      </c>
    </row>
    <row r="2605" spans="2:65" s="1" customFormat="1" ht="24.2" customHeight="1" x14ac:dyDescent="0.2">
      <c r="B2605" s="33"/>
      <c r="C2605" s="128" t="s">
        <v>1604</v>
      </c>
      <c r="D2605" s="128" t="s">
        <v>135</v>
      </c>
      <c r="E2605" s="129" t="s">
        <v>1605</v>
      </c>
      <c r="F2605" s="130" t="s">
        <v>1606</v>
      </c>
      <c r="G2605" s="131" t="s">
        <v>152</v>
      </c>
      <c r="H2605" s="132">
        <v>33.179000000000002</v>
      </c>
      <c r="I2605" s="133"/>
      <c r="J2605" s="134">
        <f>ROUND(I2605*H2605,2)</f>
        <v>0</v>
      </c>
      <c r="K2605" s="130" t="s">
        <v>139</v>
      </c>
      <c r="L2605" s="33"/>
      <c r="M2605" s="135" t="s">
        <v>18</v>
      </c>
      <c r="N2605" s="136" t="s">
        <v>42</v>
      </c>
      <c r="P2605" s="137">
        <f>O2605*H2605</f>
        <v>0</v>
      </c>
      <c r="Q2605" s="137">
        <v>1.2E-4</v>
      </c>
      <c r="R2605" s="137">
        <f>Q2605*H2605</f>
        <v>3.9814799999999999E-3</v>
      </c>
      <c r="S2605" s="137">
        <v>0</v>
      </c>
      <c r="T2605" s="138">
        <f>S2605*H2605</f>
        <v>0</v>
      </c>
      <c r="AR2605" s="139" t="s">
        <v>285</v>
      </c>
      <c r="AT2605" s="139" t="s">
        <v>135</v>
      </c>
      <c r="AU2605" s="139" t="s">
        <v>81</v>
      </c>
      <c r="AY2605" s="18" t="s">
        <v>133</v>
      </c>
      <c r="BE2605" s="140">
        <f>IF(N2605="základní",J2605,0)</f>
        <v>0</v>
      </c>
      <c r="BF2605" s="140">
        <f>IF(N2605="snížená",J2605,0)</f>
        <v>0</v>
      </c>
      <c r="BG2605" s="140">
        <f>IF(N2605="zákl. přenesená",J2605,0)</f>
        <v>0</v>
      </c>
      <c r="BH2605" s="140">
        <f>IF(N2605="sníž. přenesená",J2605,0)</f>
        <v>0</v>
      </c>
      <c r="BI2605" s="140">
        <f>IF(N2605="nulová",J2605,0)</f>
        <v>0</v>
      </c>
      <c r="BJ2605" s="18" t="s">
        <v>79</v>
      </c>
      <c r="BK2605" s="140">
        <f>ROUND(I2605*H2605,2)</f>
        <v>0</v>
      </c>
      <c r="BL2605" s="18" t="s">
        <v>285</v>
      </c>
      <c r="BM2605" s="139" t="s">
        <v>1607</v>
      </c>
    </row>
    <row r="2606" spans="2:65" s="1" customFormat="1" ht="11.25" x14ac:dyDescent="0.2">
      <c r="B2606" s="33"/>
      <c r="D2606" s="141" t="s">
        <v>142</v>
      </c>
      <c r="F2606" s="142" t="s">
        <v>1608</v>
      </c>
      <c r="I2606" s="143"/>
      <c r="L2606" s="33"/>
      <c r="M2606" s="144"/>
      <c r="T2606" s="54"/>
      <c r="AT2606" s="18" t="s">
        <v>142</v>
      </c>
      <c r="AU2606" s="18" t="s">
        <v>81</v>
      </c>
    </row>
    <row r="2607" spans="2:65" s="12" customFormat="1" ht="11.25" x14ac:dyDescent="0.2">
      <c r="B2607" s="145"/>
      <c r="D2607" s="146" t="s">
        <v>144</v>
      </c>
      <c r="E2607" s="147" t="s">
        <v>18</v>
      </c>
      <c r="F2607" s="148" t="s">
        <v>274</v>
      </c>
      <c r="H2607" s="147" t="s">
        <v>18</v>
      </c>
      <c r="I2607" s="149"/>
      <c r="L2607" s="145"/>
      <c r="M2607" s="150"/>
      <c r="T2607" s="151"/>
      <c r="AT2607" s="147" t="s">
        <v>144</v>
      </c>
      <c r="AU2607" s="147" t="s">
        <v>81</v>
      </c>
      <c r="AV2607" s="12" t="s">
        <v>79</v>
      </c>
      <c r="AW2607" s="12" t="s">
        <v>32</v>
      </c>
      <c r="AX2607" s="12" t="s">
        <v>71</v>
      </c>
      <c r="AY2607" s="147" t="s">
        <v>133</v>
      </c>
    </row>
    <row r="2608" spans="2:65" s="13" customFormat="1" ht="11.25" x14ac:dyDescent="0.2">
      <c r="B2608" s="152"/>
      <c r="D2608" s="146" t="s">
        <v>144</v>
      </c>
      <c r="E2608" s="153" t="s">
        <v>18</v>
      </c>
      <c r="F2608" s="154" t="s">
        <v>1599</v>
      </c>
      <c r="H2608" s="155">
        <v>2.25</v>
      </c>
      <c r="I2608" s="156"/>
      <c r="L2608" s="152"/>
      <c r="M2608" s="157"/>
      <c r="T2608" s="158"/>
      <c r="AT2608" s="153" t="s">
        <v>144</v>
      </c>
      <c r="AU2608" s="153" t="s">
        <v>81</v>
      </c>
      <c r="AV2608" s="13" t="s">
        <v>81</v>
      </c>
      <c r="AW2608" s="13" t="s">
        <v>32</v>
      </c>
      <c r="AX2608" s="13" t="s">
        <v>71</v>
      </c>
      <c r="AY2608" s="153" t="s">
        <v>133</v>
      </c>
    </row>
    <row r="2609" spans="2:65" s="12" customFormat="1" ht="11.25" x14ac:dyDescent="0.2">
      <c r="B2609" s="145"/>
      <c r="D2609" s="146" t="s">
        <v>144</v>
      </c>
      <c r="E2609" s="147" t="s">
        <v>18</v>
      </c>
      <c r="F2609" s="148" t="s">
        <v>236</v>
      </c>
      <c r="H2609" s="147" t="s">
        <v>18</v>
      </c>
      <c r="I2609" s="149"/>
      <c r="L2609" s="145"/>
      <c r="M2609" s="150"/>
      <c r="T2609" s="151"/>
      <c r="AT2609" s="147" t="s">
        <v>144</v>
      </c>
      <c r="AU2609" s="147" t="s">
        <v>81</v>
      </c>
      <c r="AV2609" s="12" t="s">
        <v>79</v>
      </c>
      <c r="AW2609" s="12" t="s">
        <v>32</v>
      </c>
      <c r="AX2609" s="12" t="s">
        <v>71</v>
      </c>
      <c r="AY2609" s="147" t="s">
        <v>133</v>
      </c>
    </row>
    <row r="2610" spans="2:65" s="13" customFormat="1" ht="11.25" x14ac:dyDescent="0.2">
      <c r="B2610" s="152"/>
      <c r="D2610" s="146" t="s">
        <v>144</v>
      </c>
      <c r="E2610" s="153" t="s">
        <v>18</v>
      </c>
      <c r="F2610" s="154" t="s">
        <v>1600</v>
      </c>
      <c r="H2610" s="155">
        <v>15.76</v>
      </c>
      <c r="I2610" s="156"/>
      <c r="L2610" s="152"/>
      <c r="M2610" s="157"/>
      <c r="T2610" s="158"/>
      <c r="AT2610" s="153" t="s">
        <v>144</v>
      </c>
      <c r="AU2610" s="153" t="s">
        <v>81</v>
      </c>
      <c r="AV2610" s="13" t="s">
        <v>81</v>
      </c>
      <c r="AW2610" s="13" t="s">
        <v>32</v>
      </c>
      <c r="AX2610" s="13" t="s">
        <v>71</v>
      </c>
      <c r="AY2610" s="153" t="s">
        <v>133</v>
      </c>
    </row>
    <row r="2611" spans="2:65" s="12" customFormat="1" ht="11.25" x14ac:dyDescent="0.2">
      <c r="B2611" s="145"/>
      <c r="D2611" s="146" t="s">
        <v>144</v>
      </c>
      <c r="E2611" s="147" t="s">
        <v>18</v>
      </c>
      <c r="F2611" s="148" t="s">
        <v>987</v>
      </c>
      <c r="H2611" s="147" t="s">
        <v>18</v>
      </c>
      <c r="I2611" s="149"/>
      <c r="L2611" s="145"/>
      <c r="M2611" s="150"/>
      <c r="T2611" s="151"/>
      <c r="AT2611" s="147" t="s">
        <v>144</v>
      </c>
      <c r="AU2611" s="147" t="s">
        <v>81</v>
      </c>
      <c r="AV2611" s="12" t="s">
        <v>79</v>
      </c>
      <c r="AW2611" s="12" t="s">
        <v>32</v>
      </c>
      <c r="AX2611" s="12" t="s">
        <v>71</v>
      </c>
      <c r="AY2611" s="147" t="s">
        <v>133</v>
      </c>
    </row>
    <row r="2612" spans="2:65" s="13" customFormat="1" ht="11.25" x14ac:dyDescent="0.2">
      <c r="B2612" s="152"/>
      <c r="D2612" s="146" t="s">
        <v>144</v>
      </c>
      <c r="E2612" s="153" t="s">
        <v>18</v>
      </c>
      <c r="F2612" s="154" t="s">
        <v>1601</v>
      </c>
      <c r="H2612" s="155">
        <v>11.032</v>
      </c>
      <c r="I2612" s="156"/>
      <c r="L2612" s="152"/>
      <c r="M2612" s="157"/>
      <c r="T2612" s="158"/>
      <c r="AT2612" s="153" t="s">
        <v>144</v>
      </c>
      <c r="AU2612" s="153" t="s">
        <v>81</v>
      </c>
      <c r="AV2612" s="13" t="s">
        <v>81</v>
      </c>
      <c r="AW2612" s="13" t="s">
        <v>32</v>
      </c>
      <c r="AX2612" s="13" t="s">
        <v>71</v>
      </c>
      <c r="AY2612" s="153" t="s">
        <v>133</v>
      </c>
    </row>
    <row r="2613" spans="2:65" s="12" customFormat="1" ht="11.25" x14ac:dyDescent="0.2">
      <c r="B2613" s="145"/>
      <c r="D2613" s="146" t="s">
        <v>144</v>
      </c>
      <c r="E2613" s="147" t="s">
        <v>18</v>
      </c>
      <c r="F2613" s="148" t="s">
        <v>1213</v>
      </c>
      <c r="H2613" s="147" t="s">
        <v>18</v>
      </c>
      <c r="I2613" s="149"/>
      <c r="L2613" s="145"/>
      <c r="M2613" s="150"/>
      <c r="T2613" s="151"/>
      <c r="AT2613" s="147" t="s">
        <v>144</v>
      </c>
      <c r="AU2613" s="147" t="s">
        <v>81</v>
      </c>
      <c r="AV2613" s="12" t="s">
        <v>79</v>
      </c>
      <c r="AW2613" s="12" t="s">
        <v>32</v>
      </c>
      <c r="AX2613" s="12" t="s">
        <v>71</v>
      </c>
      <c r="AY2613" s="147" t="s">
        <v>133</v>
      </c>
    </row>
    <row r="2614" spans="2:65" s="13" customFormat="1" ht="11.25" x14ac:dyDescent="0.2">
      <c r="B2614" s="152"/>
      <c r="D2614" s="146" t="s">
        <v>144</v>
      </c>
      <c r="E2614" s="153" t="s">
        <v>18</v>
      </c>
      <c r="F2614" s="154" t="s">
        <v>1602</v>
      </c>
      <c r="H2614" s="155">
        <v>2.758</v>
      </c>
      <c r="I2614" s="156"/>
      <c r="L2614" s="152"/>
      <c r="M2614" s="157"/>
      <c r="T2614" s="158"/>
      <c r="AT2614" s="153" t="s">
        <v>144</v>
      </c>
      <c r="AU2614" s="153" t="s">
        <v>81</v>
      </c>
      <c r="AV2614" s="13" t="s">
        <v>81</v>
      </c>
      <c r="AW2614" s="13" t="s">
        <v>32</v>
      </c>
      <c r="AX2614" s="13" t="s">
        <v>71</v>
      </c>
      <c r="AY2614" s="153" t="s">
        <v>133</v>
      </c>
    </row>
    <row r="2615" spans="2:65" s="12" customFormat="1" ht="11.25" x14ac:dyDescent="0.2">
      <c r="B2615" s="145"/>
      <c r="D2615" s="146" t="s">
        <v>144</v>
      </c>
      <c r="E2615" s="147" t="s">
        <v>18</v>
      </c>
      <c r="F2615" s="148" t="s">
        <v>264</v>
      </c>
      <c r="H2615" s="147" t="s">
        <v>18</v>
      </c>
      <c r="I2615" s="149"/>
      <c r="L2615" s="145"/>
      <c r="M2615" s="150"/>
      <c r="T2615" s="151"/>
      <c r="AT2615" s="147" t="s">
        <v>144</v>
      </c>
      <c r="AU2615" s="147" t="s">
        <v>81</v>
      </c>
      <c r="AV2615" s="12" t="s">
        <v>79</v>
      </c>
      <c r="AW2615" s="12" t="s">
        <v>32</v>
      </c>
      <c r="AX2615" s="12" t="s">
        <v>71</v>
      </c>
      <c r="AY2615" s="147" t="s">
        <v>133</v>
      </c>
    </row>
    <row r="2616" spans="2:65" s="13" customFormat="1" ht="11.25" x14ac:dyDescent="0.2">
      <c r="B2616" s="152"/>
      <c r="D2616" s="146" t="s">
        <v>144</v>
      </c>
      <c r="E2616" s="153" t="s">
        <v>18</v>
      </c>
      <c r="F2616" s="154" t="s">
        <v>1603</v>
      </c>
      <c r="H2616" s="155">
        <v>1.379</v>
      </c>
      <c r="I2616" s="156"/>
      <c r="L2616" s="152"/>
      <c r="M2616" s="157"/>
      <c r="T2616" s="158"/>
      <c r="AT2616" s="153" t="s">
        <v>144</v>
      </c>
      <c r="AU2616" s="153" t="s">
        <v>81</v>
      </c>
      <c r="AV2616" s="13" t="s">
        <v>81</v>
      </c>
      <c r="AW2616" s="13" t="s">
        <v>32</v>
      </c>
      <c r="AX2616" s="13" t="s">
        <v>71</v>
      </c>
      <c r="AY2616" s="153" t="s">
        <v>133</v>
      </c>
    </row>
    <row r="2617" spans="2:65" s="14" customFormat="1" ht="11.25" x14ac:dyDescent="0.2">
      <c r="B2617" s="159"/>
      <c r="D2617" s="146" t="s">
        <v>144</v>
      </c>
      <c r="E2617" s="160" t="s">
        <v>18</v>
      </c>
      <c r="F2617" s="161" t="s">
        <v>147</v>
      </c>
      <c r="H2617" s="162">
        <v>33.179000000000002</v>
      </c>
      <c r="I2617" s="163"/>
      <c r="L2617" s="159"/>
      <c r="M2617" s="164"/>
      <c r="T2617" s="165"/>
      <c r="AT2617" s="160" t="s">
        <v>144</v>
      </c>
      <c r="AU2617" s="160" t="s">
        <v>81</v>
      </c>
      <c r="AV2617" s="14" t="s">
        <v>140</v>
      </c>
      <c r="AW2617" s="14" t="s">
        <v>32</v>
      </c>
      <c r="AX2617" s="14" t="s">
        <v>79</v>
      </c>
      <c r="AY2617" s="160" t="s">
        <v>133</v>
      </c>
    </row>
    <row r="2618" spans="2:65" s="1" customFormat="1" ht="24.2" customHeight="1" x14ac:dyDescent="0.2">
      <c r="B2618" s="33"/>
      <c r="C2618" s="128" t="s">
        <v>1609</v>
      </c>
      <c r="D2618" s="128" t="s">
        <v>135</v>
      </c>
      <c r="E2618" s="129" t="s">
        <v>1610</v>
      </c>
      <c r="F2618" s="130" t="s">
        <v>1611</v>
      </c>
      <c r="G2618" s="131" t="s">
        <v>152</v>
      </c>
      <c r="H2618" s="132">
        <v>51.189</v>
      </c>
      <c r="I2618" s="133"/>
      <c r="J2618" s="134">
        <f>ROUND(I2618*H2618,2)</f>
        <v>0</v>
      </c>
      <c r="K2618" s="130" t="s">
        <v>139</v>
      </c>
      <c r="L2618" s="33"/>
      <c r="M2618" s="135" t="s">
        <v>18</v>
      </c>
      <c r="N2618" s="136" t="s">
        <v>42</v>
      </c>
      <c r="P2618" s="137">
        <f>O2618*H2618</f>
        <v>0</v>
      </c>
      <c r="Q2618" s="137">
        <v>1.2E-4</v>
      </c>
      <c r="R2618" s="137">
        <f>Q2618*H2618</f>
        <v>6.1426800000000002E-3</v>
      </c>
      <c r="S2618" s="137">
        <v>0</v>
      </c>
      <c r="T2618" s="138">
        <f>S2618*H2618</f>
        <v>0</v>
      </c>
      <c r="AR2618" s="139" t="s">
        <v>285</v>
      </c>
      <c r="AT2618" s="139" t="s">
        <v>135</v>
      </c>
      <c r="AU2618" s="139" t="s">
        <v>81</v>
      </c>
      <c r="AY2618" s="18" t="s">
        <v>133</v>
      </c>
      <c r="BE2618" s="140">
        <f>IF(N2618="základní",J2618,0)</f>
        <v>0</v>
      </c>
      <c r="BF2618" s="140">
        <f>IF(N2618="snížená",J2618,0)</f>
        <v>0</v>
      </c>
      <c r="BG2618" s="140">
        <f>IF(N2618="zákl. přenesená",J2618,0)</f>
        <v>0</v>
      </c>
      <c r="BH2618" s="140">
        <f>IF(N2618="sníž. přenesená",J2618,0)</f>
        <v>0</v>
      </c>
      <c r="BI2618" s="140">
        <f>IF(N2618="nulová",J2618,0)</f>
        <v>0</v>
      </c>
      <c r="BJ2618" s="18" t="s">
        <v>79</v>
      </c>
      <c r="BK2618" s="140">
        <f>ROUND(I2618*H2618,2)</f>
        <v>0</v>
      </c>
      <c r="BL2618" s="18" t="s">
        <v>285</v>
      </c>
      <c r="BM2618" s="139" t="s">
        <v>1612</v>
      </c>
    </row>
    <row r="2619" spans="2:65" s="1" customFormat="1" ht="11.25" x14ac:dyDescent="0.2">
      <c r="B2619" s="33"/>
      <c r="D2619" s="141" t="s">
        <v>142</v>
      </c>
      <c r="F2619" s="142" t="s">
        <v>1613</v>
      </c>
      <c r="I2619" s="143"/>
      <c r="L2619" s="33"/>
      <c r="M2619" s="144"/>
      <c r="T2619" s="54"/>
      <c r="AT2619" s="18" t="s">
        <v>142</v>
      </c>
      <c r="AU2619" s="18" t="s">
        <v>81</v>
      </c>
    </row>
    <row r="2620" spans="2:65" s="12" customFormat="1" ht="11.25" x14ac:dyDescent="0.2">
      <c r="B2620" s="145"/>
      <c r="D2620" s="146" t="s">
        <v>144</v>
      </c>
      <c r="E2620" s="147" t="s">
        <v>18</v>
      </c>
      <c r="F2620" s="148" t="s">
        <v>274</v>
      </c>
      <c r="H2620" s="147" t="s">
        <v>18</v>
      </c>
      <c r="I2620" s="149"/>
      <c r="L2620" s="145"/>
      <c r="M2620" s="150"/>
      <c r="T2620" s="151"/>
      <c r="AT2620" s="147" t="s">
        <v>144</v>
      </c>
      <c r="AU2620" s="147" t="s">
        <v>81</v>
      </c>
      <c r="AV2620" s="12" t="s">
        <v>79</v>
      </c>
      <c r="AW2620" s="12" t="s">
        <v>32</v>
      </c>
      <c r="AX2620" s="12" t="s">
        <v>71</v>
      </c>
      <c r="AY2620" s="147" t="s">
        <v>133</v>
      </c>
    </row>
    <row r="2621" spans="2:65" s="13" customFormat="1" ht="11.25" x14ac:dyDescent="0.2">
      <c r="B2621" s="152"/>
      <c r="D2621" s="146" t="s">
        <v>144</v>
      </c>
      <c r="E2621" s="153" t="s">
        <v>18</v>
      </c>
      <c r="F2621" s="154" t="s">
        <v>1599</v>
      </c>
      <c r="H2621" s="155">
        <v>2.25</v>
      </c>
      <c r="I2621" s="156"/>
      <c r="L2621" s="152"/>
      <c r="M2621" s="157"/>
      <c r="T2621" s="158"/>
      <c r="AT2621" s="153" t="s">
        <v>144</v>
      </c>
      <c r="AU2621" s="153" t="s">
        <v>81</v>
      </c>
      <c r="AV2621" s="13" t="s">
        <v>81</v>
      </c>
      <c r="AW2621" s="13" t="s">
        <v>32</v>
      </c>
      <c r="AX2621" s="13" t="s">
        <v>71</v>
      </c>
      <c r="AY2621" s="153" t="s">
        <v>133</v>
      </c>
    </row>
    <row r="2622" spans="2:65" s="12" customFormat="1" ht="11.25" x14ac:dyDescent="0.2">
      <c r="B2622" s="145"/>
      <c r="D2622" s="146" t="s">
        <v>144</v>
      </c>
      <c r="E2622" s="147" t="s">
        <v>18</v>
      </c>
      <c r="F2622" s="148" t="s">
        <v>236</v>
      </c>
      <c r="H2622" s="147" t="s">
        <v>18</v>
      </c>
      <c r="I2622" s="149"/>
      <c r="L2622" s="145"/>
      <c r="M2622" s="150"/>
      <c r="T2622" s="151"/>
      <c r="AT2622" s="147" t="s">
        <v>144</v>
      </c>
      <c r="AU2622" s="147" t="s">
        <v>81</v>
      </c>
      <c r="AV2622" s="12" t="s">
        <v>79</v>
      </c>
      <c r="AW2622" s="12" t="s">
        <v>32</v>
      </c>
      <c r="AX2622" s="12" t="s">
        <v>71</v>
      </c>
      <c r="AY2622" s="147" t="s">
        <v>133</v>
      </c>
    </row>
    <row r="2623" spans="2:65" s="13" customFormat="1" ht="11.25" x14ac:dyDescent="0.2">
      <c r="B2623" s="152"/>
      <c r="D2623" s="146" t="s">
        <v>144</v>
      </c>
      <c r="E2623" s="153" t="s">
        <v>18</v>
      </c>
      <c r="F2623" s="154" t="s">
        <v>1600</v>
      </c>
      <c r="H2623" s="155">
        <v>15.76</v>
      </c>
      <c r="I2623" s="156"/>
      <c r="L2623" s="152"/>
      <c r="M2623" s="157"/>
      <c r="T2623" s="158"/>
      <c r="AT2623" s="153" t="s">
        <v>144</v>
      </c>
      <c r="AU2623" s="153" t="s">
        <v>81</v>
      </c>
      <c r="AV2623" s="13" t="s">
        <v>81</v>
      </c>
      <c r="AW2623" s="13" t="s">
        <v>32</v>
      </c>
      <c r="AX2623" s="13" t="s">
        <v>71</v>
      </c>
      <c r="AY2623" s="153" t="s">
        <v>133</v>
      </c>
    </row>
    <row r="2624" spans="2:65" s="12" customFormat="1" ht="11.25" x14ac:dyDescent="0.2">
      <c r="B2624" s="145"/>
      <c r="D2624" s="146" t="s">
        <v>144</v>
      </c>
      <c r="E2624" s="147" t="s">
        <v>18</v>
      </c>
      <c r="F2624" s="148" t="s">
        <v>274</v>
      </c>
      <c r="H2624" s="147" t="s">
        <v>18</v>
      </c>
      <c r="I2624" s="149"/>
      <c r="L2624" s="145"/>
      <c r="M2624" s="150"/>
      <c r="T2624" s="151"/>
      <c r="AT2624" s="147" t="s">
        <v>144</v>
      </c>
      <c r="AU2624" s="147" t="s">
        <v>81</v>
      </c>
      <c r="AV2624" s="12" t="s">
        <v>79</v>
      </c>
      <c r="AW2624" s="12" t="s">
        <v>32</v>
      </c>
      <c r="AX2624" s="12" t="s">
        <v>71</v>
      </c>
      <c r="AY2624" s="147" t="s">
        <v>133</v>
      </c>
    </row>
    <row r="2625" spans="2:65" s="13" customFormat="1" ht="11.25" x14ac:dyDescent="0.2">
      <c r="B2625" s="152"/>
      <c r="D2625" s="146" t="s">
        <v>144</v>
      </c>
      <c r="E2625" s="153" t="s">
        <v>18</v>
      </c>
      <c r="F2625" s="154" t="s">
        <v>1599</v>
      </c>
      <c r="H2625" s="155">
        <v>2.25</v>
      </c>
      <c r="I2625" s="156"/>
      <c r="L2625" s="152"/>
      <c r="M2625" s="157"/>
      <c r="T2625" s="158"/>
      <c r="AT2625" s="153" t="s">
        <v>144</v>
      </c>
      <c r="AU2625" s="153" t="s">
        <v>81</v>
      </c>
      <c r="AV2625" s="13" t="s">
        <v>81</v>
      </c>
      <c r="AW2625" s="13" t="s">
        <v>32</v>
      </c>
      <c r="AX2625" s="13" t="s">
        <v>71</v>
      </c>
      <c r="AY2625" s="153" t="s">
        <v>133</v>
      </c>
    </row>
    <row r="2626" spans="2:65" s="12" customFormat="1" ht="11.25" x14ac:dyDescent="0.2">
      <c r="B2626" s="145"/>
      <c r="D2626" s="146" t="s">
        <v>144</v>
      </c>
      <c r="E2626" s="147" t="s">
        <v>18</v>
      </c>
      <c r="F2626" s="148" t="s">
        <v>236</v>
      </c>
      <c r="H2626" s="147" t="s">
        <v>18</v>
      </c>
      <c r="I2626" s="149"/>
      <c r="L2626" s="145"/>
      <c r="M2626" s="150"/>
      <c r="T2626" s="151"/>
      <c r="AT2626" s="147" t="s">
        <v>144</v>
      </c>
      <c r="AU2626" s="147" t="s">
        <v>81</v>
      </c>
      <c r="AV2626" s="12" t="s">
        <v>79</v>
      </c>
      <c r="AW2626" s="12" t="s">
        <v>32</v>
      </c>
      <c r="AX2626" s="12" t="s">
        <v>71</v>
      </c>
      <c r="AY2626" s="147" t="s">
        <v>133</v>
      </c>
    </row>
    <row r="2627" spans="2:65" s="13" customFormat="1" ht="11.25" x14ac:dyDescent="0.2">
      <c r="B2627" s="152"/>
      <c r="D2627" s="146" t="s">
        <v>144</v>
      </c>
      <c r="E2627" s="153" t="s">
        <v>18</v>
      </c>
      <c r="F2627" s="154" t="s">
        <v>1600</v>
      </c>
      <c r="H2627" s="155">
        <v>15.76</v>
      </c>
      <c r="I2627" s="156"/>
      <c r="L2627" s="152"/>
      <c r="M2627" s="157"/>
      <c r="T2627" s="158"/>
      <c r="AT2627" s="153" t="s">
        <v>144</v>
      </c>
      <c r="AU2627" s="153" t="s">
        <v>81</v>
      </c>
      <c r="AV2627" s="13" t="s">
        <v>81</v>
      </c>
      <c r="AW2627" s="13" t="s">
        <v>32</v>
      </c>
      <c r="AX2627" s="13" t="s">
        <v>71</v>
      </c>
      <c r="AY2627" s="153" t="s">
        <v>133</v>
      </c>
    </row>
    <row r="2628" spans="2:65" s="12" customFormat="1" ht="11.25" x14ac:dyDescent="0.2">
      <c r="B2628" s="145"/>
      <c r="D2628" s="146" t="s">
        <v>144</v>
      </c>
      <c r="E2628" s="147" t="s">
        <v>18</v>
      </c>
      <c r="F2628" s="148" t="s">
        <v>987</v>
      </c>
      <c r="H2628" s="147" t="s">
        <v>18</v>
      </c>
      <c r="I2628" s="149"/>
      <c r="L2628" s="145"/>
      <c r="M2628" s="150"/>
      <c r="T2628" s="151"/>
      <c r="AT2628" s="147" t="s">
        <v>144</v>
      </c>
      <c r="AU2628" s="147" t="s">
        <v>81</v>
      </c>
      <c r="AV2628" s="12" t="s">
        <v>79</v>
      </c>
      <c r="AW2628" s="12" t="s">
        <v>32</v>
      </c>
      <c r="AX2628" s="12" t="s">
        <v>71</v>
      </c>
      <c r="AY2628" s="147" t="s">
        <v>133</v>
      </c>
    </row>
    <row r="2629" spans="2:65" s="13" customFormat="1" ht="11.25" x14ac:dyDescent="0.2">
      <c r="B2629" s="152"/>
      <c r="D2629" s="146" t="s">
        <v>144</v>
      </c>
      <c r="E2629" s="153" t="s">
        <v>18</v>
      </c>
      <c r="F2629" s="154" t="s">
        <v>1601</v>
      </c>
      <c r="H2629" s="155">
        <v>11.032</v>
      </c>
      <c r="I2629" s="156"/>
      <c r="L2629" s="152"/>
      <c r="M2629" s="157"/>
      <c r="T2629" s="158"/>
      <c r="AT2629" s="153" t="s">
        <v>144</v>
      </c>
      <c r="AU2629" s="153" t="s">
        <v>81</v>
      </c>
      <c r="AV2629" s="13" t="s">
        <v>81</v>
      </c>
      <c r="AW2629" s="13" t="s">
        <v>32</v>
      </c>
      <c r="AX2629" s="13" t="s">
        <v>71</v>
      </c>
      <c r="AY2629" s="153" t="s">
        <v>133</v>
      </c>
    </row>
    <row r="2630" spans="2:65" s="12" customFormat="1" ht="11.25" x14ac:dyDescent="0.2">
      <c r="B2630" s="145"/>
      <c r="D2630" s="146" t="s">
        <v>144</v>
      </c>
      <c r="E2630" s="147" t="s">
        <v>18</v>
      </c>
      <c r="F2630" s="148" t="s">
        <v>1213</v>
      </c>
      <c r="H2630" s="147" t="s">
        <v>18</v>
      </c>
      <c r="I2630" s="149"/>
      <c r="L2630" s="145"/>
      <c r="M2630" s="150"/>
      <c r="T2630" s="151"/>
      <c r="AT2630" s="147" t="s">
        <v>144</v>
      </c>
      <c r="AU2630" s="147" t="s">
        <v>81</v>
      </c>
      <c r="AV2630" s="12" t="s">
        <v>79</v>
      </c>
      <c r="AW2630" s="12" t="s">
        <v>32</v>
      </c>
      <c r="AX2630" s="12" t="s">
        <v>71</v>
      </c>
      <c r="AY2630" s="147" t="s">
        <v>133</v>
      </c>
    </row>
    <row r="2631" spans="2:65" s="13" customFormat="1" ht="11.25" x14ac:dyDescent="0.2">
      <c r="B2631" s="152"/>
      <c r="D2631" s="146" t="s">
        <v>144</v>
      </c>
      <c r="E2631" s="153" t="s">
        <v>18</v>
      </c>
      <c r="F2631" s="154" t="s">
        <v>1602</v>
      </c>
      <c r="H2631" s="155">
        <v>2.758</v>
      </c>
      <c r="I2631" s="156"/>
      <c r="L2631" s="152"/>
      <c r="M2631" s="157"/>
      <c r="T2631" s="158"/>
      <c r="AT2631" s="153" t="s">
        <v>144</v>
      </c>
      <c r="AU2631" s="153" t="s">
        <v>81</v>
      </c>
      <c r="AV2631" s="13" t="s">
        <v>81</v>
      </c>
      <c r="AW2631" s="13" t="s">
        <v>32</v>
      </c>
      <c r="AX2631" s="13" t="s">
        <v>71</v>
      </c>
      <c r="AY2631" s="153" t="s">
        <v>133</v>
      </c>
    </row>
    <row r="2632" spans="2:65" s="12" customFormat="1" ht="11.25" x14ac:dyDescent="0.2">
      <c r="B2632" s="145"/>
      <c r="D2632" s="146" t="s">
        <v>144</v>
      </c>
      <c r="E2632" s="147" t="s">
        <v>18</v>
      </c>
      <c r="F2632" s="148" t="s">
        <v>264</v>
      </c>
      <c r="H2632" s="147" t="s">
        <v>18</v>
      </c>
      <c r="I2632" s="149"/>
      <c r="L2632" s="145"/>
      <c r="M2632" s="150"/>
      <c r="T2632" s="151"/>
      <c r="AT2632" s="147" t="s">
        <v>144</v>
      </c>
      <c r="AU2632" s="147" t="s">
        <v>81</v>
      </c>
      <c r="AV2632" s="12" t="s">
        <v>79</v>
      </c>
      <c r="AW2632" s="12" t="s">
        <v>32</v>
      </c>
      <c r="AX2632" s="12" t="s">
        <v>71</v>
      </c>
      <c r="AY2632" s="147" t="s">
        <v>133</v>
      </c>
    </row>
    <row r="2633" spans="2:65" s="13" customFormat="1" ht="11.25" x14ac:dyDescent="0.2">
      <c r="B2633" s="152"/>
      <c r="D2633" s="146" t="s">
        <v>144</v>
      </c>
      <c r="E2633" s="153" t="s">
        <v>18</v>
      </c>
      <c r="F2633" s="154" t="s">
        <v>1603</v>
      </c>
      <c r="H2633" s="155">
        <v>1.379</v>
      </c>
      <c r="I2633" s="156"/>
      <c r="L2633" s="152"/>
      <c r="M2633" s="157"/>
      <c r="T2633" s="158"/>
      <c r="AT2633" s="153" t="s">
        <v>144</v>
      </c>
      <c r="AU2633" s="153" t="s">
        <v>81</v>
      </c>
      <c r="AV2633" s="13" t="s">
        <v>81</v>
      </c>
      <c r="AW2633" s="13" t="s">
        <v>32</v>
      </c>
      <c r="AX2633" s="13" t="s">
        <v>71</v>
      </c>
      <c r="AY2633" s="153" t="s">
        <v>133</v>
      </c>
    </row>
    <row r="2634" spans="2:65" s="14" customFormat="1" ht="11.25" x14ac:dyDescent="0.2">
      <c r="B2634" s="159"/>
      <c r="D2634" s="146" t="s">
        <v>144</v>
      </c>
      <c r="E2634" s="160" t="s">
        <v>18</v>
      </c>
      <c r="F2634" s="161" t="s">
        <v>147</v>
      </c>
      <c r="H2634" s="162">
        <v>51.189</v>
      </c>
      <c r="I2634" s="163"/>
      <c r="L2634" s="159"/>
      <c r="M2634" s="164"/>
      <c r="T2634" s="165"/>
      <c r="AT2634" s="160" t="s">
        <v>144</v>
      </c>
      <c r="AU2634" s="160" t="s">
        <v>81</v>
      </c>
      <c r="AV2634" s="14" t="s">
        <v>140</v>
      </c>
      <c r="AW2634" s="14" t="s">
        <v>32</v>
      </c>
      <c r="AX2634" s="14" t="s">
        <v>79</v>
      </c>
      <c r="AY2634" s="160" t="s">
        <v>133</v>
      </c>
    </row>
    <row r="2635" spans="2:65" s="11" customFormat="1" ht="22.9" customHeight="1" x14ac:dyDescent="0.2">
      <c r="B2635" s="116"/>
      <c r="D2635" s="117" t="s">
        <v>70</v>
      </c>
      <c r="E2635" s="126" t="s">
        <v>1614</v>
      </c>
      <c r="F2635" s="126" t="s">
        <v>1615</v>
      </c>
      <c r="I2635" s="119"/>
      <c r="J2635" s="127">
        <f>BK2635</f>
        <v>0</v>
      </c>
      <c r="L2635" s="116"/>
      <c r="M2635" s="121"/>
      <c r="P2635" s="122">
        <f>SUM(P2636:P2956)</f>
        <v>0</v>
      </c>
      <c r="R2635" s="122">
        <f>SUM(R2636:R2956)</f>
        <v>3.8064585000000006</v>
      </c>
      <c r="T2635" s="123">
        <f>SUM(T2636:T2956)</f>
        <v>0.79039150000000002</v>
      </c>
      <c r="AR2635" s="117" t="s">
        <v>81</v>
      </c>
      <c r="AT2635" s="124" t="s">
        <v>70</v>
      </c>
      <c r="AU2635" s="124" t="s">
        <v>79</v>
      </c>
      <c r="AY2635" s="117" t="s">
        <v>133</v>
      </c>
      <c r="BK2635" s="125">
        <f>SUM(BK2636:BK2956)</f>
        <v>0</v>
      </c>
    </row>
    <row r="2636" spans="2:65" s="1" customFormat="1" ht="16.5" customHeight="1" x14ac:dyDescent="0.2">
      <c r="B2636" s="33"/>
      <c r="C2636" s="128" t="s">
        <v>1616</v>
      </c>
      <c r="D2636" s="128" t="s">
        <v>135</v>
      </c>
      <c r="E2636" s="129" t="s">
        <v>1617</v>
      </c>
      <c r="F2636" s="130" t="s">
        <v>1618</v>
      </c>
      <c r="G2636" s="131" t="s">
        <v>152</v>
      </c>
      <c r="H2636" s="132">
        <v>2549.65</v>
      </c>
      <c r="I2636" s="133"/>
      <c r="J2636" s="134">
        <f>ROUND(I2636*H2636,2)</f>
        <v>0</v>
      </c>
      <c r="K2636" s="130" t="s">
        <v>589</v>
      </c>
      <c r="L2636" s="33"/>
      <c r="M2636" s="135" t="s">
        <v>18</v>
      </c>
      <c r="N2636" s="136" t="s">
        <v>42</v>
      </c>
      <c r="P2636" s="137">
        <f>O2636*H2636</f>
        <v>0</v>
      </c>
      <c r="Q2636" s="137">
        <v>1E-3</v>
      </c>
      <c r="R2636" s="137">
        <f>Q2636*H2636</f>
        <v>2.5496500000000002</v>
      </c>
      <c r="S2636" s="137">
        <v>3.1E-4</v>
      </c>
      <c r="T2636" s="138">
        <f>S2636*H2636</f>
        <v>0.79039150000000002</v>
      </c>
      <c r="AR2636" s="139" t="s">
        <v>285</v>
      </c>
      <c r="AT2636" s="139" t="s">
        <v>135</v>
      </c>
      <c r="AU2636" s="139" t="s">
        <v>81</v>
      </c>
      <c r="AY2636" s="18" t="s">
        <v>133</v>
      </c>
      <c r="BE2636" s="140">
        <f>IF(N2636="základní",J2636,0)</f>
        <v>0</v>
      </c>
      <c r="BF2636" s="140">
        <f>IF(N2636="snížená",J2636,0)</f>
        <v>0</v>
      </c>
      <c r="BG2636" s="140">
        <f>IF(N2636="zákl. přenesená",J2636,0)</f>
        <v>0</v>
      </c>
      <c r="BH2636" s="140">
        <f>IF(N2636="sníž. přenesená",J2636,0)</f>
        <v>0</v>
      </c>
      <c r="BI2636" s="140">
        <f>IF(N2636="nulová",J2636,0)</f>
        <v>0</v>
      </c>
      <c r="BJ2636" s="18" t="s">
        <v>79</v>
      </c>
      <c r="BK2636" s="140">
        <f>ROUND(I2636*H2636,2)</f>
        <v>0</v>
      </c>
      <c r="BL2636" s="18" t="s">
        <v>285</v>
      </c>
      <c r="BM2636" s="139" t="s">
        <v>1619</v>
      </c>
    </row>
    <row r="2637" spans="2:65" s="1" customFormat="1" ht="11.25" x14ac:dyDescent="0.2">
      <c r="B2637" s="33"/>
      <c r="D2637" s="141" t="s">
        <v>142</v>
      </c>
      <c r="F2637" s="142" t="s">
        <v>1620</v>
      </c>
      <c r="I2637" s="143"/>
      <c r="L2637" s="33"/>
      <c r="M2637" s="144"/>
      <c r="T2637" s="54"/>
      <c r="AT2637" s="18" t="s">
        <v>142</v>
      </c>
      <c r="AU2637" s="18" t="s">
        <v>81</v>
      </c>
    </row>
    <row r="2638" spans="2:65" s="12" customFormat="1" ht="11.25" x14ac:dyDescent="0.2">
      <c r="B2638" s="145"/>
      <c r="D2638" s="146" t="s">
        <v>144</v>
      </c>
      <c r="E2638" s="147" t="s">
        <v>18</v>
      </c>
      <c r="F2638" s="148" t="s">
        <v>1621</v>
      </c>
      <c r="H2638" s="147" t="s">
        <v>18</v>
      </c>
      <c r="I2638" s="149"/>
      <c r="L2638" s="145"/>
      <c r="M2638" s="150"/>
      <c r="T2638" s="151"/>
      <c r="AT2638" s="147" t="s">
        <v>144</v>
      </c>
      <c r="AU2638" s="147" t="s">
        <v>81</v>
      </c>
      <c r="AV2638" s="12" t="s">
        <v>79</v>
      </c>
      <c r="AW2638" s="12" t="s">
        <v>32</v>
      </c>
      <c r="AX2638" s="12" t="s">
        <v>71</v>
      </c>
      <c r="AY2638" s="147" t="s">
        <v>133</v>
      </c>
    </row>
    <row r="2639" spans="2:65" s="12" customFormat="1" ht="11.25" x14ac:dyDescent="0.2">
      <c r="B2639" s="145"/>
      <c r="D2639" s="146" t="s">
        <v>144</v>
      </c>
      <c r="E2639" s="147" t="s">
        <v>18</v>
      </c>
      <c r="F2639" s="148" t="s">
        <v>237</v>
      </c>
      <c r="H2639" s="147" t="s">
        <v>18</v>
      </c>
      <c r="I2639" s="149"/>
      <c r="L2639" s="145"/>
      <c r="M2639" s="150"/>
      <c r="T2639" s="151"/>
      <c r="AT2639" s="147" t="s">
        <v>144</v>
      </c>
      <c r="AU2639" s="147" t="s">
        <v>81</v>
      </c>
      <c r="AV2639" s="12" t="s">
        <v>79</v>
      </c>
      <c r="AW2639" s="12" t="s">
        <v>32</v>
      </c>
      <c r="AX2639" s="12" t="s">
        <v>71</v>
      </c>
      <c r="AY2639" s="147" t="s">
        <v>133</v>
      </c>
    </row>
    <row r="2640" spans="2:65" s="12" customFormat="1" ht="11.25" x14ac:dyDescent="0.2">
      <c r="B2640" s="145"/>
      <c r="D2640" s="146" t="s">
        <v>144</v>
      </c>
      <c r="E2640" s="147" t="s">
        <v>18</v>
      </c>
      <c r="F2640" s="148" t="s">
        <v>970</v>
      </c>
      <c r="H2640" s="147" t="s">
        <v>18</v>
      </c>
      <c r="I2640" s="149"/>
      <c r="L2640" s="145"/>
      <c r="M2640" s="150"/>
      <c r="T2640" s="151"/>
      <c r="AT2640" s="147" t="s">
        <v>144</v>
      </c>
      <c r="AU2640" s="147" t="s">
        <v>81</v>
      </c>
      <c r="AV2640" s="12" t="s">
        <v>79</v>
      </c>
      <c r="AW2640" s="12" t="s">
        <v>32</v>
      </c>
      <c r="AX2640" s="12" t="s">
        <v>71</v>
      </c>
      <c r="AY2640" s="147" t="s">
        <v>133</v>
      </c>
    </row>
    <row r="2641" spans="2:51" s="13" customFormat="1" ht="11.25" x14ac:dyDescent="0.2">
      <c r="B2641" s="152"/>
      <c r="D2641" s="146" t="s">
        <v>144</v>
      </c>
      <c r="E2641" s="153" t="s">
        <v>18</v>
      </c>
      <c r="F2641" s="154" t="s">
        <v>1622</v>
      </c>
      <c r="H2641" s="155">
        <v>24.484999999999999</v>
      </c>
      <c r="I2641" s="156"/>
      <c r="L2641" s="152"/>
      <c r="M2641" s="157"/>
      <c r="T2641" s="158"/>
      <c r="AT2641" s="153" t="s">
        <v>144</v>
      </c>
      <c r="AU2641" s="153" t="s">
        <v>81</v>
      </c>
      <c r="AV2641" s="13" t="s">
        <v>81</v>
      </c>
      <c r="AW2641" s="13" t="s">
        <v>32</v>
      </c>
      <c r="AX2641" s="13" t="s">
        <v>71</v>
      </c>
      <c r="AY2641" s="153" t="s">
        <v>133</v>
      </c>
    </row>
    <row r="2642" spans="2:51" s="12" customFormat="1" ht="11.25" x14ac:dyDescent="0.2">
      <c r="B2642" s="145"/>
      <c r="D2642" s="146" t="s">
        <v>144</v>
      </c>
      <c r="E2642" s="147" t="s">
        <v>18</v>
      </c>
      <c r="F2642" s="148" t="s">
        <v>1277</v>
      </c>
      <c r="H2642" s="147" t="s">
        <v>18</v>
      </c>
      <c r="I2642" s="149"/>
      <c r="L2642" s="145"/>
      <c r="M2642" s="150"/>
      <c r="T2642" s="151"/>
      <c r="AT2642" s="147" t="s">
        <v>144</v>
      </c>
      <c r="AU2642" s="147" t="s">
        <v>81</v>
      </c>
      <c r="AV2642" s="12" t="s">
        <v>79</v>
      </c>
      <c r="AW2642" s="12" t="s">
        <v>32</v>
      </c>
      <c r="AX2642" s="12" t="s">
        <v>71</v>
      </c>
      <c r="AY2642" s="147" t="s">
        <v>133</v>
      </c>
    </row>
    <row r="2643" spans="2:51" s="13" customFormat="1" ht="11.25" x14ac:dyDescent="0.2">
      <c r="B2643" s="152"/>
      <c r="D2643" s="146" t="s">
        <v>144</v>
      </c>
      <c r="E2643" s="153" t="s">
        <v>18</v>
      </c>
      <c r="F2643" s="154" t="s">
        <v>1623</v>
      </c>
      <c r="H2643" s="155">
        <v>12.154</v>
      </c>
      <c r="I2643" s="156"/>
      <c r="L2643" s="152"/>
      <c r="M2643" s="157"/>
      <c r="T2643" s="158"/>
      <c r="AT2643" s="153" t="s">
        <v>144</v>
      </c>
      <c r="AU2643" s="153" t="s">
        <v>81</v>
      </c>
      <c r="AV2643" s="13" t="s">
        <v>81</v>
      </c>
      <c r="AW2643" s="13" t="s">
        <v>32</v>
      </c>
      <c r="AX2643" s="13" t="s">
        <v>71</v>
      </c>
      <c r="AY2643" s="153" t="s">
        <v>133</v>
      </c>
    </row>
    <row r="2644" spans="2:51" s="12" customFormat="1" ht="11.25" x14ac:dyDescent="0.2">
      <c r="B2644" s="145"/>
      <c r="D2644" s="146" t="s">
        <v>144</v>
      </c>
      <c r="E2644" s="147" t="s">
        <v>18</v>
      </c>
      <c r="F2644" s="148" t="s">
        <v>1278</v>
      </c>
      <c r="H2644" s="147" t="s">
        <v>18</v>
      </c>
      <c r="I2644" s="149"/>
      <c r="L2644" s="145"/>
      <c r="M2644" s="150"/>
      <c r="T2644" s="151"/>
      <c r="AT2644" s="147" t="s">
        <v>144</v>
      </c>
      <c r="AU2644" s="147" t="s">
        <v>81</v>
      </c>
      <c r="AV2644" s="12" t="s">
        <v>79</v>
      </c>
      <c r="AW2644" s="12" t="s">
        <v>32</v>
      </c>
      <c r="AX2644" s="12" t="s">
        <v>71</v>
      </c>
      <c r="AY2644" s="147" t="s">
        <v>133</v>
      </c>
    </row>
    <row r="2645" spans="2:51" s="13" customFormat="1" ht="11.25" x14ac:dyDescent="0.2">
      <c r="B2645" s="152"/>
      <c r="D2645" s="146" t="s">
        <v>144</v>
      </c>
      <c r="E2645" s="153" t="s">
        <v>18</v>
      </c>
      <c r="F2645" s="154" t="s">
        <v>1624</v>
      </c>
      <c r="H2645" s="155">
        <v>9.3219999999999992</v>
      </c>
      <c r="I2645" s="156"/>
      <c r="L2645" s="152"/>
      <c r="M2645" s="157"/>
      <c r="T2645" s="158"/>
      <c r="AT2645" s="153" t="s">
        <v>144</v>
      </c>
      <c r="AU2645" s="153" t="s">
        <v>81</v>
      </c>
      <c r="AV2645" s="13" t="s">
        <v>81</v>
      </c>
      <c r="AW2645" s="13" t="s">
        <v>32</v>
      </c>
      <c r="AX2645" s="13" t="s">
        <v>71</v>
      </c>
      <c r="AY2645" s="153" t="s">
        <v>133</v>
      </c>
    </row>
    <row r="2646" spans="2:51" s="12" customFormat="1" ht="11.25" x14ac:dyDescent="0.2">
      <c r="B2646" s="145"/>
      <c r="D2646" s="146" t="s">
        <v>144</v>
      </c>
      <c r="E2646" s="147" t="s">
        <v>18</v>
      </c>
      <c r="F2646" s="148" t="s">
        <v>534</v>
      </c>
      <c r="H2646" s="147" t="s">
        <v>18</v>
      </c>
      <c r="I2646" s="149"/>
      <c r="L2646" s="145"/>
      <c r="M2646" s="150"/>
      <c r="T2646" s="151"/>
      <c r="AT2646" s="147" t="s">
        <v>144</v>
      </c>
      <c r="AU2646" s="147" t="s">
        <v>81</v>
      </c>
      <c r="AV2646" s="12" t="s">
        <v>79</v>
      </c>
      <c r="AW2646" s="12" t="s">
        <v>32</v>
      </c>
      <c r="AX2646" s="12" t="s">
        <v>71</v>
      </c>
      <c r="AY2646" s="147" t="s">
        <v>133</v>
      </c>
    </row>
    <row r="2647" spans="2:51" s="13" customFormat="1" ht="11.25" x14ac:dyDescent="0.2">
      <c r="B2647" s="152"/>
      <c r="D2647" s="146" t="s">
        <v>144</v>
      </c>
      <c r="E2647" s="153" t="s">
        <v>18</v>
      </c>
      <c r="F2647" s="154" t="s">
        <v>1625</v>
      </c>
      <c r="H2647" s="155">
        <v>50.445</v>
      </c>
      <c r="I2647" s="156"/>
      <c r="L2647" s="152"/>
      <c r="M2647" s="157"/>
      <c r="T2647" s="158"/>
      <c r="AT2647" s="153" t="s">
        <v>144</v>
      </c>
      <c r="AU2647" s="153" t="s">
        <v>81</v>
      </c>
      <c r="AV2647" s="13" t="s">
        <v>81</v>
      </c>
      <c r="AW2647" s="13" t="s">
        <v>32</v>
      </c>
      <c r="AX2647" s="13" t="s">
        <v>71</v>
      </c>
      <c r="AY2647" s="153" t="s">
        <v>133</v>
      </c>
    </row>
    <row r="2648" spans="2:51" s="12" customFormat="1" ht="11.25" x14ac:dyDescent="0.2">
      <c r="B2648" s="145"/>
      <c r="D2648" s="146" t="s">
        <v>144</v>
      </c>
      <c r="E2648" s="147" t="s">
        <v>18</v>
      </c>
      <c r="F2648" s="148" t="s">
        <v>1438</v>
      </c>
      <c r="H2648" s="147" t="s">
        <v>18</v>
      </c>
      <c r="I2648" s="149"/>
      <c r="L2648" s="145"/>
      <c r="M2648" s="150"/>
      <c r="T2648" s="151"/>
      <c r="AT2648" s="147" t="s">
        <v>144</v>
      </c>
      <c r="AU2648" s="147" t="s">
        <v>81</v>
      </c>
      <c r="AV2648" s="12" t="s">
        <v>79</v>
      </c>
      <c r="AW2648" s="12" t="s">
        <v>32</v>
      </c>
      <c r="AX2648" s="12" t="s">
        <v>71</v>
      </c>
      <c r="AY2648" s="147" t="s">
        <v>133</v>
      </c>
    </row>
    <row r="2649" spans="2:51" s="13" customFormat="1" ht="11.25" x14ac:dyDescent="0.2">
      <c r="B2649" s="152"/>
      <c r="D2649" s="146" t="s">
        <v>144</v>
      </c>
      <c r="E2649" s="153" t="s">
        <v>18</v>
      </c>
      <c r="F2649" s="154" t="s">
        <v>1626</v>
      </c>
      <c r="H2649" s="155">
        <v>47.554000000000002</v>
      </c>
      <c r="I2649" s="156"/>
      <c r="L2649" s="152"/>
      <c r="M2649" s="157"/>
      <c r="T2649" s="158"/>
      <c r="AT2649" s="153" t="s">
        <v>144</v>
      </c>
      <c r="AU2649" s="153" t="s">
        <v>81</v>
      </c>
      <c r="AV2649" s="13" t="s">
        <v>81</v>
      </c>
      <c r="AW2649" s="13" t="s">
        <v>32</v>
      </c>
      <c r="AX2649" s="13" t="s">
        <v>71</v>
      </c>
      <c r="AY2649" s="153" t="s">
        <v>133</v>
      </c>
    </row>
    <row r="2650" spans="2:51" s="12" customFormat="1" ht="11.25" x14ac:dyDescent="0.2">
      <c r="B2650" s="145"/>
      <c r="D2650" s="146" t="s">
        <v>144</v>
      </c>
      <c r="E2650" s="147" t="s">
        <v>18</v>
      </c>
      <c r="F2650" s="148" t="s">
        <v>1027</v>
      </c>
      <c r="H2650" s="147" t="s">
        <v>18</v>
      </c>
      <c r="I2650" s="149"/>
      <c r="L2650" s="145"/>
      <c r="M2650" s="150"/>
      <c r="T2650" s="151"/>
      <c r="AT2650" s="147" t="s">
        <v>144</v>
      </c>
      <c r="AU2650" s="147" t="s">
        <v>81</v>
      </c>
      <c r="AV2650" s="12" t="s">
        <v>79</v>
      </c>
      <c r="AW2650" s="12" t="s">
        <v>32</v>
      </c>
      <c r="AX2650" s="12" t="s">
        <v>71</v>
      </c>
      <c r="AY2650" s="147" t="s">
        <v>133</v>
      </c>
    </row>
    <row r="2651" spans="2:51" s="13" customFormat="1" ht="11.25" x14ac:dyDescent="0.2">
      <c r="B2651" s="152"/>
      <c r="D2651" s="146" t="s">
        <v>144</v>
      </c>
      <c r="E2651" s="153" t="s">
        <v>18</v>
      </c>
      <c r="F2651" s="154" t="s">
        <v>1627</v>
      </c>
      <c r="H2651" s="155">
        <v>78.411000000000001</v>
      </c>
      <c r="I2651" s="156"/>
      <c r="L2651" s="152"/>
      <c r="M2651" s="157"/>
      <c r="T2651" s="158"/>
      <c r="AT2651" s="153" t="s">
        <v>144</v>
      </c>
      <c r="AU2651" s="153" t="s">
        <v>81</v>
      </c>
      <c r="AV2651" s="13" t="s">
        <v>81</v>
      </c>
      <c r="AW2651" s="13" t="s">
        <v>32</v>
      </c>
      <c r="AX2651" s="13" t="s">
        <v>71</v>
      </c>
      <c r="AY2651" s="153" t="s">
        <v>133</v>
      </c>
    </row>
    <row r="2652" spans="2:51" s="12" customFormat="1" ht="11.25" x14ac:dyDescent="0.2">
      <c r="B2652" s="145"/>
      <c r="D2652" s="146" t="s">
        <v>144</v>
      </c>
      <c r="E2652" s="147" t="s">
        <v>18</v>
      </c>
      <c r="F2652" s="148" t="s">
        <v>247</v>
      </c>
      <c r="H2652" s="147" t="s">
        <v>18</v>
      </c>
      <c r="I2652" s="149"/>
      <c r="L2652" s="145"/>
      <c r="M2652" s="150"/>
      <c r="T2652" s="151"/>
      <c r="AT2652" s="147" t="s">
        <v>144</v>
      </c>
      <c r="AU2652" s="147" t="s">
        <v>81</v>
      </c>
      <c r="AV2652" s="12" t="s">
        <v>79</v>
      </c>
      <c r="AW2652" s="12" t="s">
        <v>32</v>
      </c>
      <c r="AX2652" s="12" t="s">
        <v>71</v>
      </c>
      <c r="AY2652" s="147" t="s">
        <v>133</v>
      </c>
    </row>
    <row r="2653" spans="2:51" s="13" customFormat="1" ht="11.25" x14ac:dyDescent="0.2">
      <c r="B2653" s="152"/>
      <c r="D2653" s="146" t="s">
        <v>144</v>
      </c>
      <c r="E2653" s="153" t="s">
        <v>18</v>
      </c>
      <c r="F2653" s="154" t="s">
        <v>1628</v>
      </c>
      <c r="H2653" s="155">
        <v>85.903999999999996</v>
      </c>
      <c r="I2653" s="156"/>
      <c r="L2653" s="152"/>
      <c r="M2653" s="157"/>
      <c r="T2653" s="158"/>
      <c r="AT2653" s="153" t="s">
        <v>144</v>
      </c>
      <c r="AU2653" s="153" t="s">
        <v>81</v>
      </c>
      <c r="AV2653" s="13" t="s">
        <v>81</v>
      </c>
      <c r="AW2653" s="13" t="s">
        <v>32</v>
      </c>
      <c r="AX2653" s="13" t="s">
        <v>71</v>
      </c>
      <c r="AY2653" s="153" t="s">
        <v>133</v>
      </c>
    </row>
    <row r="2654" spans="2:51" s="12" customFormat="1" ht="11.25" x14ac:dyDescent="0.2">
      <c r="B2654" s="145"/>
      <c r="D2654" s="146" t="s">
        <v>144</v>
      </c>
      <c r="E2654" s="147" t="s">
        <v>18</v>
      </c>
      <c r="F2654" s="148" t="s">
        <v>533</v>
      </c>
      <c r="H2654" s="147" t="s">
        <v>18</v>
      </c>
      <c r="I2654" s="149"/>
      <c r="L2654" s="145"/>
      <c r="M2654" s="150"/>
      <c r="T2654" s="151"/>
      <c r="AT2654" s="147" t="s">
        <v>144</v>
      </c>
      <c r="AU2654" s="147" t="s">
        <v>81</v>
      </c>
      <c r="AV2654" s="12" t="s">
        <v>79</v>
      </c>
      <c r="AW2654" s="12" t="s">
        <v>32</v>
      </c>
      <c r="AX2654" s="12" t="s">
        <v>71</v>
      </c>
      <c r="AY2654" s="147" t="s">
        <v>133</v>
      </c>
    </row>
    <row r="2655" spans="2:51" s="13" customFormat="1" ht="11.25" x14ac:dyDescent="0.2">
      <c r="B2655" s="152"/>
      <c r="D2655" s="146" t="s">
        <v>144</v>
      </c>
      <c r="E2655" s="153" t="s">
        <v>18</v>
      </c>
      <c r="F2655" s="154" t="s">
        <v>1629</v>
      </c>
      <c r="H2655" s="155">
        <v>17.7</v>
      </c>
      <c r="I2655" s="156"/>
      <c r="L2655" s="152"/>
      <c r="M2655" s="157"/>
      <c r="T2655" s="158"/>
      <c r="AT2655" s="153" t="s">
        <v>144</v>
      </c>
      <c r="AU2655" s="153" t="s">
        <v>81</v>
      </c>
      <c r="AV2655" s="13" t="s">
        <v>81</v>
      </c>
      <c r="AW2655" s="13" t="s">
        <v>32</v>
      </c>
      <c r="AX2655" s="13" t="s">
        <v>71</v>
      </c>
      <c r="AY2655" s="153" t="s">
        <v>133</v>
      </c>
    </row>
    <row r="2656" spans="2:51" s="12" customFormat="1" ht="11.25" x14ac:dyDescent="0.2">
      <c r="B2656" s="145"/>
      <c r="D2656" s="146" t="s">
        <v>144</v>
      </c>
      <c r="E2656" s="147" t="s">
        <v>18</v>
      </c>
      <c r="F2656" s="148" t="s">
        <v>242</v>
      </c>
      <c r="H2656" s="147" t="s">
        <v>18</v>
      </c>
      <c r="I2656" s="149"/>
      <c r="L2656" s="145"/>
      <c r="M2656" s="150"/>
      <c r="T2656" s="151"/>
      <c r="AT2656" s="147" t="s">
        <v>144</v>
      </c>
      <c r="AU2656" s="147" t="s">
        <v>81</v>
      </c>
      <c r="AV2656" s="12" t="s">
        <v>79</v>
      </c>
      <c r="AW2656" s="12" t="s">
        <v>32</v>
      </c>
      <c r="AX2656" s="12" t="s">
        <v>71</v>
      </c>
      <c r="AY2656" s="147" t="s">
        <v>133</v>
      </c>
    </row>
    <row r="2657" spans="2:51" s="13" customFormat="1" ht="11.25" x14ac:dyDescent="0.2">
      <c r="B2657" s="152"/>
      <c r="D2657" s="146" t="s">
        <v>144</v>
      </c>
      <c r="E2657" s="153" t="s">
        <v>18</v>
      </c>
      <c r="F2657" s="154" t="s">
        <v>1630</v>
      </c>
      <c r="H2657" s="155">
        <v>37.17</v>
      </c>
      <c r="I2657" s="156"/>
      <c r="L2657" s="152"/>
      <c r="M2657" s="157"/>
      <c r="T2657" s="158"/>
      <c r="AT2657" s="153" t="s">
        <v>144</v>
      </c>
      <c r="AU2657" s="153" t="s">
        <v>81</v>
      </c>
      <c r="AV2657" s="13" t="s">
        <v>81</v>
      </c>
      <c r="AW2657" s="13" t="s">
        <v>32</v>
      </c>
      <c r="AX2657" s="13" t="s">
        <v>71</v>
      </c>
      <c r="AY2657" s="153" t="s">
        <v>133</v>
      </c>
    </row>
    <row r="2658" spans="2:51" s="12" customFormat="1" ht="11.25" x14ac:dyDescent="0.2">
      <c r="B2658" s="145"/>
      <c r="D2658" s="146" t="s">
        <v>144</v>
      </c>
      <c r="E2658" s="147" t="s">
        <v>18</v>
      </c>
      <c r="F2658" s="148" t="s">
        <v>548</v>
      </c>
      <c r="H2658" s="147" t="s">
        <v>18</v>
      </c>
      <c r="I2658" s="149"/>
      <c r="L2658" s="145"/>
      <c r="M2658" s="150"/>
      <c r="T2658" s="151"/>
      <c r="AT2658" s="147" t="s">
        <v>144</v>
      </c>
      <c r="AU2658" s="147" t="s">
        <v>81</v>
      </c>
      <c r="AV2658" s="12" t="s">
        <v>79</v>
      </c>
      <c r="AW2658" s="12" t="s">
        <v>32</v>
      </c>
      <c r="AX2658" s="12" t="s">
        <v>71</v>
      </c>
      <c r="AY2658" s="147" t="s">
        <v>133</v>
      </c>
    </row>
    <row r="2659" spans="2:51" s="13" customFormat="1" ht="11.25" x14ac:dyDescent="0.2">
      <c r="B2659" s="152"/>
      <c r="D2659" s="146" t="s">
        <v>144</v>
      </c>
      <c r="E2659" s="153" t="s">
        <v>18</v>
      </c>
      <c r="F2659" s="154" t="s">
        <v>1631</v>
      </c>
      <c r="H2659" s="155">
        <v>21.535</v>
      </c>
      <c r="I2659" s="156"/>
      <c r="L2659" s="152"/>
      <c r="M2659" s="157"/>
      <c r="T2659" s="158"/>
      <c r="AT2659" s="153" t="s">
        <v>144</v>
      </c>
      <c r="AU2659" s="153" t="s">
        <v>81</v>
      </c>
      <c r="AV2659" s="13" t="s">
        <v>81</v>
      </c>
      <c r="AW2659" s="13" t="s">
        <v>32</v>
      </c>
      <c r="AX2659" s="13" t="s">
        <v>71</v>
      </c>
      <c r="AY2659" s="153" t="s">
        <v>133</v>
      </c>
    </row>
    <row r="2660" spans="2:51" s="12" customFormat="1" ht="11.25" x14ac:dyDescent="0.2">
      <c r="B2660" s="145"/>
      <c r="D2660" s="146" t="s">
        <v>144</v>
      </c>
      <c r="E2660" s="147" t="s">
        <v>18</v>
      </c>
      <c r="F2660" s="148" t="s">
        <v>464</v>
      </c>
      <c r="H2660" s="147" t="s">
        <v>18</v>
      </c>
      <c r="I2660" s="149"/>
      <c r="L2660" s="145"/>
      <c r="M2660" s="150"/>
      <c r="T2660" s="151"/>
      <c r="AT2660" s="147" t="s">
        <v>144</v>
      </c>
      <c r="AU2660" s="147" t="s">
        <v>81</v>
      </c>
      <c r="AV2660" s="12" t="s">
        <v>79</v>
      </c>
      <c r="AW2660" s="12" t="s">
        <v>32</v>
      </c>
      <c r="AX2660" s="12" t="s">
        <v>71</v>
      </c>
      <c r="AY2660" s="147" t="s">
        <v>133</v>
      </c>
    </row>
    <row r="2661" spans="2:51" s="13" customFormat="1" ht="11.25" x14ac:dyDescent="0.2">
      <c r="B2661" s="152"/>
      <c r="D2661" s="146" t="s">
        <v>144</v>
      </c>
      <c r="E2661" s="153" t="s">
        <v>18</v>
      </c>
      <c r="F2661" s="154" t="s">
        <v>1632</v>
      </c>
      <c r="H2661" s="155">
        <v>39.53</v>
      </c>
      <c r="I2661" s="156"/>
      <c r="L2661" s="152"/>
      <c r="M2661" s="157"/>
      <c r="T2661" s="158"/>
      <c r="AT2661" s="153" t="s">
        <v>144</v>
      </c>
      <c r="AU2661" s="153" t="s">
        <v>81</v>
      </c>
      <c r="AV2661" s="13" t="s">
        <v>81</v>
      </c>
      <c r="AW2661" s="13" t="s">
        <v>32</v>
      </c>
      <c r="AX2661" s="13" t="s">
        <v>71</v>
      </c>
      <c r="AY2661" s="153" t="s">
        <v>133</v>
      </c>
    </row>
    <row r="2662" spans="2:51" s="12" customFormat="1" ht="11.25" x14ac:dyDescent="0.2">
      <c r="B2662" s="145"/>
      <c r="D2662" s="146" t="s">
        <v>144</v>
      </c>
      <c r="E2662" s="147" t="s">
        <v>18</v>
      </c>
      <c r="F2662" s="148" t="s">
        <v>370</v>
      </c>
      <c r="H2662" s="147" t="s">
        <v>18</v>
      </c>
      <c r="I2662" s="149"/>
      <c r="L2662" s="145"/>
      <c r="M2662" s="150"/>
      <c r="T2662" s="151"/>
      <c r="AT2662" s="147" t="s">
        <v>144</v>
      </c>
      <c r="AU2662" s="147" t="s">
        <v>81</v>
      </c>
      <c r="AV2662" s="12" t="s">
        <v>79</v>
      </c>
      <c r="AW2662" s="12" t="s">
        <v>32</v>
      </c>
      <c r="AX2662" s="12" t="s">
        <v>71</v>
      </c>
      <c r="AY2662" s="147" t="s">
        <v>133</v>
      </c>
    </row>
    <row r="2663" spans="2:51" s="13" customFormat="1" ht="11.25" x14ac:dyDescent="0.2">
      <c r="B2663" s="152"/>
      <c r="D2663" s="146" t="s">
        <v>144</v>
      </c>
      <c r="E2663" s="153" t="s">
        <v>18</v>
      </c>
      <c r="F2663" s="154" t="s">
        <v>1633</v>
      </c>
      <c r="H2663" s="155">
        <v>25.428999999999998</v>
      </c>
      <c r="I2663" s="156"/>
      <c r="L2663" s="152"/>
      <c r="M2663" s="157"/>
      <c r="T2663" s="158"/>
      <c r="AT2663" s="153" t="s">
        <v>144</v>
      </c>
      <c r="AU2663" s="153" t="s">
        <v>81</v>
      </c>
      <c r="AV2663" s="13" t="s">
        <v>81</v>
      </c>
      <c r="AW2663" s="13" t="s">
        <v>32</v>
      </c>
      <c r="AX2663" s="13" t="s">
        <v>71</v>
      </c>
      <c r="AY2663" s="153" t="s">
        <v>133</v>
      </c>
    </row>
    <row r="2664" spans="2:51" s="12" customFormat="1" ht="11.25" x14ac:dyDescent="0.2">
      <c r="B2664" s="145"/>
      <c r="D2664" s="146" t="s">
        <v>144</v>
      </c>
      <c r="E2664" s="147" t="s">
        <v>18</v>
      </c>
      <c r="F2664" s="148" t="s">
        <v>372</v>
      </c>
      <c r="H2664" s="147" t="s">
        <v>18</v>
      </c>
      <c r="I2664" s="149"/>
      <c r="L2664" s="145"/>
      <c r="M2664" s="150"/>
      <c r="T2664" s="151"/>
      <c r="AT2664" s="147" t="s">
        <v>144</v>
      </c>
      <c r="AU2664" s="147" t="s">
        <v>81</v>
      </c>
      <c r="AV2664" s="12" t="s">
        <v>79</v>
      </c>
      <c r="AW2664" s="12" t="s">
        <v>32</v>
      </c>
      <c r="AX2664" s="12" t="s">
        <v>71</v>
      </c>
      <c r="AY2664" s="147" t="s">
        <v>133</v>
      </c>
    </row>
    <row r="2665" spans="2:51" s="13" customFormat="1" ht="11.25" x14ac:dyDescent="0.2">
      <c r="B2665" s="152"/>
      <c r="D2665" s="146" t="s">
        <v>144</v>
      </c>
      <c r="E2665" s="153" t="s">
        <v>18</v>
      </c>
      <c r="F2665" s="154" t="s">
        <v>1633</v>
      </c>
      <c r="H2665" s="155">
        <v>25.428999999999998</v>
      </c>
      <c r="I2665" s="156"/>
      <c r="L2665" s="152"/>
      <c r="M2665" s="157"/>
      <c r="T2665" s="158"/>
      <c r="AT2665" s="153" t="s">
        <v>144</v>
      </c>
      <c r="AU2665" s="153" t="s">
        <v>81</v>
      </c>
      <c r="AV2665" s="13" t="s">
        <v>81</v>
      </c>
      <c r="AW2665" s="13" t="s">
        <v>32</v>
      </c>
      <c r="AX2665" s="13" t="s">
        <v>71</v>
      </c>
      <c r="AY2665" s="153" t="s">
        <v>133</v>
      </c>
    </row>
    <row r="2666" spans="2:51" s="12" customFormat="1" ht="11.25" x14ac:dyDescent="0.2">
      <c r="B2666" s="145"/>
      <c r="D2666" s="146" t="s">
        <v>144</v>
      </c>
      <c r="E2666" s="147" t="s">
        <v>18</v>
      </c>
      <c r="F2666" s="148" t="s">
        <v>1279</v>
      </c>
      <c r="H2666" s="147" t="s">
        <v>18</v>
      </c>
      <c r="I2666" s="149"/>
      <c r="L2666" s="145"/>
      <c r="M2666" s="150"/>
      <c r="T2666" s="151"/>
      <c r="AT2666" s="147" t="s">
        <v>144</v>
      </c>
      <c r="AU2666" s="147" t="s">
        <v>81</v>
      </c>
      <c r="AV2666" s="12" t="s">
        <v>79</v>
      </c>
      <c r="AW2666" s="12" t="s">
        <v>32</v>
      </c>
      <c r="AX2666" s="12" t="s">
        <v>71</v>
      </c>
      <c r="AY2666" s="147" t="s">
        <v>133</v>
      </c>
    </row>
    <row r="2667" spans="2:51" s="13" customFormat="1" ht="11.25" x14ac:dyDescent="0.2">
      <c r="B2667" s="152"/>
      <c r="D2667" s="146" t="s">
        <v>144</v>
      </c>
      <c r="E2667" s="153" t="s">
        <v>18</v>
      </c>
      <c r="F2667" s="154" t="s">
        <v>1634</v>
      </c>
      <c r="H2667" s="155">
        <v>24.78</v>
      </c>
      <c r="I2667" s="156"/>
      <c r="L2667" s="152"/>
      <c r="M2667" s="157"/>
      <c r="T2667" s="158"/>
      <c r="AT2667" s="153" t="s">
        <v>144</v>
      </c>
      <c r="AU2667" s="153" t="s">
        <v>81</v>
      </c>
      <c r="AV2667" s="13" t="s">
        <v>81</v>
      </c>
      <c r="AW2667" s="13" t="s">
        <v>32</v>
      </c>
      <c r="AX2667" s="13" t="s">
        <v>71</v>
      </c>
      <c r="AY2667" s="153" t="s">
        <v>133</v>
      </c>
    </row>
    <row r="2668" spans="2:51" s="12" customFormat="1" ht="11.25" x14ac:dyDescent="0.2">
      <c r="B2668" s="145"/>
      <c r="D2668" s="146" t="s">
        <v>144</v>
      </c>
      <c r="E2668" s="147" t="s">
        <v>18</v>
      </c>
      <c r="F2668" s="148" t="s">
        <v>466</v>
      </c>
      <c r="H2668" s="147" t="s">
        <v>18</v>
      </c>
      <c r="I2668" s="149"/>
      <c r="L2668" s="145"/>
      <c r="M2668" s="150"/>
      <c r="T2668" s="151"/>
      <c r="AT2668" s="147" t="s">
        <v>144</v>
      </c>
      <c r="AU2668" s="147" t="s">
        <v>81</v>
      </c>
      <c r="AV2668" s="12" t="s">
        <v>79</v>
      </c>
      <c r="AW2668" s="12" t="s">
        <v>32</v>
      </c>
      <c r="AX2668" s="12" t="s">
        <v>71</v>
      </c>
      <c r="AY2668" s="147" t="s">
        <v>133</v>
      </c>
    </row>
    <row r="2669" spans="2:51" s="13" customFormat="1" ht="11.25" x14ac:dyDescent="0.2">
      <c r="B2669" s="152"/>
      <c r="D2669" s="146" t="s">
        <v>144</v>
      </c>
      <c r="E2669" s="153" t="s">
        <v>18</v>
      </c>
      <c r="F2669" s="154" t="s">
        <v>1635</v>
      </c>
      <c r="H2669" s="155">
        <v>17.582000000000001</v>
      </c>
      <c r="I2669" s="156"/>
      <c r="L2669" s="152"/>
      <c r="M2669" s="157"/>
      <c r="T2669" s="158"/>
      <c r="AT2669" s="153" t="s">
        <v>144</v>
      </c>
      <c r="AU2669" s="153" t="s">
        <v>81</v>
      </c>
      <c r="AV2669" s="13" t="s">
        <v>81</v>
      </c>
      <c r="AW2669" s="13" t="s">
        <v>32</v>
      </c>
      <c r="AX2669" s="13" t="s">
        <v>71</v>
      </c>
      <c r="AY2669" s="153" t="s">
        <v>133</v>
      </c>
    </row>
    <row r="2670" spans="2:51" s="12" customFormat="1" ht="11.25" x14ac:dyDescent="0.2">
      <c r="B2670" s="145"/>
      <c r="D2670" s="146" t="s">
        <v>144</v>
      </c>
      <c r="E2670" s="147" t="s">
        <v>18</v>
      </c>
      <c r="F2670" s="148" t="s">
        <v>374</v>
      </c>
      <c r="H2670" s="147" t="s">
        <v>18</v>
      </c>
      <c r="I2670" s="149"/>
      <c r="L2670" s="145"/>
      <c r="M2670" s="150"/>
      <c r="T2670" s="151"/>
      <c r="AT2670" s="147" t="s">
        <v>144</v>
      </c>
      <c r="AU2670" s="147" t="s">
        <v>81</v>
      </c>
      <c r="AV2670" s="12" t="s">
        <v>79</v>
      </c>
      <c r="AW2670" s="12" t="s">
        <v>32</v>
      </c>
      <c r="AX2670" s="12" t="s">
        <v>71</v>
      </c>
      <c r="AY2670" s="147" t="s">
        <v>133</v>
      </c>
    </row>
    <row r="2671" spans="2:51" s="13" customFormat="1" ht="11.25" x14ac:dyDescent="0.2">
      <c r="B2671" s="152"/>
      <c r="D2671" s="146" t="s">
        <v>144</v>
      </c>
      <c r="E2671" s="153" t="s">
        <v>18</v>
      </c>
      <c r="F2671" s="154" t="s">
        <v>1633</v>
      </c>
      <c r="H2671" s="155">
        <v>25.428999999999998</v>
      </c>
      <c r="I2671" s="156"/>
      <c r="L2671" s="152"/>
      <c r="M2671" s="157"/>
      <c r="T2671" s="158"/>
      <c r="AT2671" s="153" t="s">
        <v>144</v>
      </c>
      <c r="AU2671" s="153" t="s">
        <v>81</v>
      </c>
      <c r="AV2671" s="13" t="s">
        <v>81</v>
      </c>
      <c r="AW2671" s="13" t="s">
        <v>32</v>
      </c>
      <c r="AX2671" s="13" t="s">
        <v>71</v>
      </c>
      <c r="AY2671" s="153" t="s">
        <v>133</v>
      </c>
    </row>
    <row r="2672" spans="2:51" s="12" customFormat="1" ht="11.25" x14ac:dyDescent="0.2">
      <c r="B2672" s="145"/>
      <c r="D2672" s="146" t="s">
        <v>144</v>
      </c>
      <c r="E2672" s="147" t="s">
        <v>18</v>
      </c>
      <c r="F2672" s="148" t="s">
        <v>375</v>
      </c>
      <c r="H2672" s="147" t="s">
        <v>18</v>
      </c>
      <c r="I2672" s="149"/>
      <c r="L2672" s="145"/>
      <c r="M2672" s="150"/>
      <c r="T2672" s="151"/>
      <c r="AT2672" s="147" t="s">
        <v>144</v>
      </c>
      <c r="AU2672" s="147" t="s">
        <v>81</v>
      </c>
      <c r="AV2672" s="12" t="s">
        <v>79</v>
      </c>
      <c r="AW2672" s="12" t="s">
        <v>32</v>
      </c>
      <c r="AX2672" s="12" t="s">
        <v>71</v>
      </c>
      <c r="AY2672" s="147" t="s">
        <v>133</v>
      </c>
    </row>
    <row r="2673" spans="2:51" s="13" customFormat="1" ht="11.25" x14ac:dyDescent="0.2">
      <c r="B2673" s="152"/>
      <c r="D2673" s="146" t="s">
        <v>144</v>
      </c>
      <c r="E2673" s="153" t="s">
        <v>18</v>
      </c>
      <c r="F2673" s="154" t="s">
        <v>1633</v>
      </c>
      <c r="H2673" s="155">
        <v>25.428999999999998</v>
      </c>
      <c r="I2673" s="156"/>
      <c r="L2673" s="152"/>
      <c r="M2673" s="157"/>
      <c r="T2673" s="158"/>
      <c r="AT2673" s="153" t="s">
        <v>144</v>
      </c>
      <c r="AU2673" s="153" t="s">
        <v>81</v>
      </c>
      <c r="AV2673" s="13" t="s">
        <v>81</v>
      </c>
      <c r="AW2673" s="13" t="s">
        <v>32</v>
      </c>
      <c r="AX2673" s="13" t="s">
        <v>71</v>
      </c>
      <c r="AY2673" s="153" t="s">
        <v>133</v>
      </c>
    </row>
    <row r="2674" spans="2:51" s="12" customFormat="1" ht="11.25" x14ac:dyDescent="0.2">
      <c r="B2674" s="145"/>
      <c r="D2674" s="146" t="s">
        <v>144</v>
      </c>
      <c r="E2674" s="147" t="s">
        <v>18</v>
      </c>
      <c r="F2674" s="148" t="s">
        <v>1280</v>
      </c>
      <c r="H2674" s="147" t="s">
        <v>18</v>
      </c>
      <c r="I2674" s="149"/>
      <c r="L2674" s="145"/>
      <c r="M2674" s="150"/>
      <c r="T2674" s="151"/>
      <c r="AT2674" s="147" t="s">
        <v>144</v>
      </c>
      <c r="AU2674" s="147" t="s">
        <v>81</v>
      </c>
      <c r="AV2674" s="12" t="s">
        <v>79</v>
      </c>
      <c r="AW2674" s="12" t="s">
        <v>32</v>
      </c>
      <c r="AX2674" s="12" t="s">
        <v>71</v>
      </c>
      <c r="AY2674" s="147" t="s">
        <v>133</v>
      </c>
    </row>
    <row r="2675" spans="2:51" s="13" customFormat="1" ht="11.25" x14ac:dyDescent="0.2">
      <c r="B2675" s="152"/>
      <c r="D2675" s="146" t="s">
        <v>144</v>
      </c>
      <c r="E2675" s="153" t="s">
        <v>18</v>
      </c>
      <c r="F2675" s="154" t="s">
        <v>1634</v>
      </c>
      <c r="H2675" s="155">
        <v>24.78</v>
      </c>
      <c r="I2675" s="156"/>
      <c r="L2675" s="152"/>
      <c r="M2675" s="157"/>
      <c r="T2675" s="158"/>
      <c r="AT2675" s="153" t="s">
        <v>144</v>
      </c>
      <c r="AU2675" s="153" t="s">
        <v>81</v>
      </c>
      <c r="AV2675" s="13" t="s">
        <v>81</v>
      </c>
      <c r="AW2675" s="13" t="s">
        <v>32</v>
      </c>
      <c r="AX2675" s="13" t="s">
        <v>71</v>
      </c>
      <c r="AY2675" s="153" t="s">
        <v>133</v>
      </c>
    </row>
    <row r="2676" spans="2:51" s="12" customFormat="1" ht="11.25" x14ac:dyDescent="0.2">
      <c r="B2676" s="145"/>
      <c r="D2676" s="146" t="s">
        <v>144</v>
      </c>
      <c r="E2676" s="147" t="s">
        <v>18</v>
      </c>
      <c r="F2676" s="148" t="s">
        <v>376</v>
      </c>
      <c r="H2676" s="147" t="s">
        <v>18</v>
      </c>
      <c r="I2676" s="149"/>
      <c r="L2676" s="145"/>
      <c r="M2676" s="150"/>
      <c r="T2676" s="151"/>
      <c r="AT2676" s="147" t="s">
        <v>144</v>
      </c>
      <c r="AU2676" s="147" t="s">
        <v>81</v>
      </c>
      <c r="AV2676" s="12" t="s">
        <v>79</v>
      </c>
      <c r="AW2676" s="12" t="s">
        <v>32</v>
      </c>
      <c r="AX2676" s="12" t="s">
        <v>71</v>
      </c>
      <c r="AY2676" s="147" t="s">
        <v>133</v>
      </c>
    </row>
    <row r="2677" spans="2:51" s="13" customFormat="1" ht="11.25" x14ac:dyDescent="0.2">
      <c r="B2677" s="152"/>
      <c r="D2677" s="146" t="s">
        <v>144</v>
      </c>
      <c r="E2677" s="153" t="s">
        <v>18</v>
      </c>
      <c r="F2677" s="154" t="s">
        <v>1636</v>
      </c>
      <c r="H2677" s="155">
        <v>17.640999999999998</v>
      </c>
      <c r="I2677" s="156"/>
      <c r="L2677" s="152"/>
      <c r="M2677" s="157"/>
      <c r="T2677" s="158"/>
      <c r="AT2677" s="153" t="s">
        <v>144</v>
      </c>
      <c r="AU2677" s="153" t="s">
        <v>81</v>
      </c>
      <c r="AV2677" s="13" t="s">
        <v>81</v>
      </c>
      <c r="AW2677" s="13" t="s">
        <v>32</v>
      </c>
      <c r="AX2677" s="13" t="s">
        <v>71</v>
      </c>
      <c r="AY2677" s="153" t="s">
        <v>133</v>
      </c>
    </row>
    <row r="2678" spans="2:51" s="12" customFormat="1" ht="11.25" x14ac:dyDescent="0.2">
      <c r="B2678" s="145"/>
      <c r="D2678" s="146" t="s">
        <v>144</v>
      </c>
      <c r="E2678" s="147" t="s">
        <v>18</v>
      </c>
      <c r="F2678" s="148" t="s">
        <v>378</v>
      </c>
      <c r="H2678" s="147" t="s">
        <v>18</v>
      </c>
      <c r="I2678" s="149"/>
      <c r="L2678" s="145"/>
      <c r="M2678" s="150"/>
      <c r="T2678" s="151"/>
      <c r="AT2678" s="147" t="s">
        <v>144</v>
      </c>
      <c r="AU2678" s="147" t="s">
        <v>81</v>
      </c>
      <c r="AV2678" s="12" t="s">
        <v>79</v>
      </c>
      <c r="AW2678" s="12" t="s">
        <v>32</v>
      </c>
      <c r="AX2678" s="12" t="s">
        <v>71</v>
      </c>
      <c r="AY2678" s="147" t="s">
        <v>133</v>
      </c>
    </row>
    <row r="2679" spans="2:51" s="13" customFormat="1" ht="11.25" x14ac:dyDescent="0.2">
      <c r="B2679" s="152"/>
      <c r="D2679" s="146" t="s">
        <v>144</v>
      </c>
      <c r="E2679" s="153" t="s">
        <v>18</v>
      </c>
      <c r="F2679" s="154" t="s">
        <v>1637</v>
      </c>
      <c r="H2679" s="155">
        <v>39.411999999999999</v>
      </c>
      <c r="I2679" s="156"/>
      <c r="L2679" s="152"/>
      <c r="M2679" s="157"/>
      <c r="T2679" s="158"/>
      <c r="AT2679" s="153" t="s">
        <v>144</v>
      </c>
      <c r="AU2679" s="153" t="s">
        <v>81</v>
      </c>
      <c r="AV2679" s="13" t="s">
        <v>81</v>
      </c>
      <c r="AW2679" s="13" t="s">
        <v>32</v>
      </c>
      <c r="AX2679" s="13" t="s">
        <v>71</v>
      </c>
      <c r="AY2679" s="153" t="s">
        <v>133</v>
      </c>
    </row>
    <row r="2680" spans="2:51" s="12" customFormat="1" ht="11.25" x14ac:dyDescent="0.2">
      <c r="B2680" s="145"/>
      <c r="D2680" s="146" t="s">
        <v>144</v>
      </c>
      <c r="E2680" s="147" t="s">
        <v>18</v>
      </c>
      <c r="F2680" s="148" t="s">
        <v>244</v>
      </c>
      <c r="H2680" s="147" t="s">
        <v>18</v>
      </c>
      <c r="I2680" s="149"/>
      <c r="L2680" s="145"/>
      <c r="M2680" s="150"/>
      <c r="T2680" s="151"/>
      <c r="AT2680" s="147" t="s">
        <v>144</v>
      </c>
      <c r="AU2680" s="147" t="s">
        <v>81</v>
      </c>
      <c r="AV2680" s="12" t="s">
        <v>79</v>
      </c>
      <c r="AW2680" s="12" t="s">
        <v>32</v>
      </c>
      <c r="AX2680" s="12" t="s">
        <v>71</v>
      </c>
      <c r="AY2680" s="147" t="s">
        <v>133</v>
      </c>
    </row>
    <row r="2681" spans="2:51" s="13" customFormat="1" ht="11.25" x14ac:dyDescent="0.2">
      <c r="B2681" s="152"/>
      <c r="D2681" s="146" t="s">
        <v>144</v>
      </c>
      <c r="E2681" s="153" t="s">
        <v>18</v>
      </c>
      <c r="F2681" s="154" t="s">
        <v>1638</v>
      </c>
      <c r="H2681" s="155">
        <v>37.347000000000001</v>
      </c>
      <c r="I2681" s="156"/>
      <c r="L2681" s="152"/>
      <c r="M2681" s="157"/>
      <c r="T2681" s="158"/>
      <c r="AT2681" s="153" t="s">
        <v>144</v>
      </c>
      <c r="AU2681" s="153" t="s">
        <v>81</v>
      </c>
      <c r="AV2681" s="13" t="s">
        <v>81</v>
      </c>
      <c r="AW2681" s="13" t="s">
        <v>32</v>
      </c>
      <c r="AX2681" s="13" t="s">
        <v>71</v>
      </c>
      <c r="AY2681" s="153" t="s">
        <v>133</v>
      </c>
    </row>
    <row r="2682" spans="2:51" s="12" customFormat="1" ht="11.25" x14ac:dyDescent="0.2">
      <c r="B2682" s="145"/>
      <c r="D2682" s="146" t="s">
        <v>144</v>
      </c>
      <c r="E2682" s="147" t="s">
        <v>18</v>
      </c>
      <c r="F2682" s="148" t="s">
        <v>380</v>
      </c>
      <c r="H2682" s="147" t="s">
        <v>18</v>
      </c>
      <c r="I2682" s="149"/>
      <c r="L2682" s="145"/>
      <c r="M2682" s="150"/>
      <c r="T2682" s="151"/>
      <c r="AT2682" s="147" t="s">
        <v>144</v>
      </c>
      <c r="AU2682" s="147" t="s">
        <v>81</v>
      </c>
      <c r="AV2682" s="12" t="s">
        <v>79</v>
      </c>
      <c r="AW2682" s="12" t="s">
        <v>32</v>
      </c>
      <c r="AX2682" s="12" t="s">
        <v>71</v>
      </c>
      <c r="AY2682" s="147" t="s">
        <v>133</v>
      </c>
    </row>
    <row r="2683" spans="2:51" s="13" customFormat="1" ht="11.25" x14ac:dyDescent="0.2">
      <c r="B2683" s="152"/>
      <c r="D2683" s="146" t="s">
        <v>144</v>
      </c>
      <c r="E2683" s="153" t="s">
        <v>18</v>
      </c>
      <c r="F2683" s="154" t="s">
        <v>1639</v>
      </c>
      <c r="H2683" s="155">
        <v>21.417000000000002</v>
      </c>
      <c r="I2683" s="156"/>
      <c r="L2683" s="152"/>
      <c r="M2683" s="157"/>
      <c r="T2683" s="158"/>
      <c r="AT2683" s="153" t="s">
        <v>144</v>
      </c>
      <c r="AU2683" s="153" t="s">
        <v>81</v>
      </c>
      <c r="AV2683" s="13" t="s">
        <v>81</v>
      </c>
      <c r="AW2683" s="13" t="s">
        <v>32</v>
      </c>
      <c r="AX2683" s="13" t="s">
        <v>71</v>
      </c>
      <c r="AY2683" s="153" t="s">
        <v>133</v>
      </c>
    </row>
    <row r="2684" spans="2:51" s="12" customFormat="1" ht="11.25" x14ac:dyDescent="0.2">
      <c r="B2684" s="145"/>
      <c r="D2684" s="146" t="s">
        <v>144</v>
      </c>
      <c r="E2684" s="147" t="s">
        <v>18</v>
      </c>
      <c r="F2684" s="148" t="s">
        <v>532</v>
      </c>
      <c r="H2684" s="147" t="s">
        <v>18</v>
      </c>
      <c r="I2684" s="149"/>
      <c r="L2684" s="145"/>
      <c r="M2684" s="150"/>
      <c r="T2684" s="151"/>
      <c r="AT2684" s="147" t="s">
        <v>144</v>
      </c>
      <c r="AU2684" s="147" t="s">
        <v>81</v>
      </c>
      <c r="AV2684" s="12" t="s">
        <v>79</v>
      </c>
      <c r="AW2684" s="12" t="s">
        <v>32</v>
      </c>
      <c r="AX2684" s="12" t="s">
        <v>71</v>
      </c>
      <c r="AY2684" s="147" t="s">
        <v>133</v>
      </c>
    </row>
    <row r="2685" spans="2:51" s="13" customFormat="1" ht="11.25" x14ac:dyDescent="0.2">
      <c r="B2685" s="152"/>
      <c r="D2685" s="146" t="s">
        <v>144</v>
      </c>
      <c r="E2685" s="153" t="s">
        <v>18</v>
      </c>
      <c r="F2685" s="154" t="s">
        <v>1640</v>
      </c>
      <c r="H2685" s="155">
        <v>47.613</v>
      </c>
      <c r="I2685" s="156"/>
      <c r="L2685" s="152"/>
      <c r="M2685" s="157"/>
      <c r="T2685" s="158"/>
      <c r="AT2685" s="153" t="s">
        <v>144</v>
      </c>
      <c r="AU2685" s="153" t="s">
        <v>81</v>
      </c>
      <c r="AV2685" s="13" t="s">
        <v>81</v>
      </c>
      <c r="AW2685" s="13" t="s">
        <v>32</v>
      </c>
      <c r="AX2685" s="13" t="s">
        <v>71</v>
      </c>
      <c r="AY2685" s="153" t="s">
        <v>133</v>
      </c>
    </row>
    <row r="2686" spans="2:51" s="12" customFormat="1" ht="11.25" x14ac:dyDescent="0.2">
      <c r="B2686" s="145"/>
      <c r="D2686" s="146" t="s">
        <v>144</v>
      </c>
      <c r="E2686" s="147" t="s">
        <v>18</v>
      </c>
      <c r="F2686" s="148" t="s">
        <v>382</v>
      </c>
      <c r="H2686" s="147" t="s">
        <v>18</v>
      </c>
      <c r="I2686" s="149"/>
      <c r="L2686" s="145"/>
      <c r="M2686" s="150"/>
      <c r="T2686" s="151"/>
      <c r="AT2686" s="147" t="s">
        <v>144</v>
      </c>
      <c r="AU2686" s="147" t="s">
        <v>81</v>
      </c>
      <c r="AV2686" s="12" t="s">
        <v>79</v>
      </c>
      <c r="AW2686" s="12" t="s">
        <v>32</v>
      </c>
      <c r="AX2686" s="12" t="s">
        <v>71</v>
      </c>
      <c r="AY2686" s="147" t="s">
        <v>133</v>
      </c>
    </row>
    <row r="2687" spans="2:51" s="13" customFormat="1" ht="11.25" x14ac:dyDescent="0.2">
      <c r="B2687" s="152"/>
      <c r="D2687" s="146" t="s">
        <v>144</v>
      </c>
      <c r="E2687" s="153" t="s">
        <v>18</v>
      </c>
      <c r="F2687" s="154" t="s">
        <v>1641</v>
      </c>
      <c r="H2687" s="155">
        <v>17.818000000000001</v>
      </c>
      <c r="I2687" s="156"/>
      <c r="L2687" s="152"/>
      <c r="M2687" s="157"/>
      <c r="T2687" s="158"/>
      <c r="AT2687" s="153" t="s">
        <v>144</v>
      </c>
      <c r="AU2687" s="153" t="s">
        <v>81</v>
      </c>
      <c r="AV2687" s="13" t="s">
        <v>81</v>
      </c>
      <c r="AW2687" s="13" t="s">
        <v>32</v>
      </c>
      <c r="AX2687" s="13" t="s">
        <v>71</v>
      </c>
      <c r="AY2687" s="153" t="s">
        <v>133</v>
      </c>
    </row>
    <row r="2688" spans="2:51" s="12" customFormat="1" ht="11.25" x14ac:dyDescent="0.2">
      <c r="B2688" s="145"/>
      <c r="D2688" s="146" t="s">
        <v>144</v>
      </c>
      <c r="E2688" s="147" t="s">
        <v>18</v>
      </c>
      <c r="F2688" s="148" t="s">
        <v>246</v>
      </c>
      <c r="H2688" s="147" t="s">
        <v>18</v>
      </c>
      <c r="I2688" s="149"/>
      <c r="L2688" s="145"/>
      <c r="M2688" s="150"/>
      <c r="T2688" s="151"/>
      <c r="AT2688" s="147" t="s">
        <v>144</v>
      </c>
      <c r="AU2688" s="147" t="s">
        <v>81</v>
      </c>
      <c r="AV2688" s="12" t="s">
        <v>79</v>
      </c>
      <c r="AW2688" s="12" t="s">
        <v>32</v>
      </c>
      <c r="AX2688" s="12" t="s">
        <v>71</v>
      </c>
      <c r="AY2688" s="147" t="s">
        <v>133</v>
      </c>
    </row>
    <row r="2689" spans="2:51" s="13" customFormat="1" ht="11.25" x14ac:dyDescent="0.2">
      <c r="B2689" s="152"/>
      <c r="D2689" s="146" t="s">
        <v>144</v>
      </c>
      <c r="E2689" s="153" t="s">
        <v>18</v>
      </c>
      <c r="F2689" s="154" t="s">
        <v>1642</v>
      </c>
      <c r="H2689" s="155">
        <v>86.257999999999996</v>
      </c>
      <c r="I2689" s="156"/>
      <c r="L2689" s="152"/>
      <c r="M2689" s="157"/>
      <c r="T2689" s="158"/>
      <c r="AT2689" s="153" t="s">
        <v>144</v>
      </c>
      <c r="AU2689" s="153" t="s">
        <v>81</v>
      </c>
      <c r="AV2689" s="13" t="s">
        <v>81</v>
      </c>
      <c r="AW2689" s="13" t="s">
        <v>32</v>
      </c>
      <c r="AX2689" s="13" t="s">
        <v>71</v>
      </c>
      <c r="AY2689" s="153" t="s">
        <v>133</v>
      </c>
    </row>
    <row r="2690" spans="2:51" s="12" customFormat="1" ht="11.25" x14ac:dyDescent="0.2">
      <c r="B2690" s="145"/>
      <c r="D2690" s="146" t="s">
        <v>144</v>
      </c>
      <c r="E2690" s="147" t="s">
        <v>18</v>
      </c>
      <c r="F2690" s="148" t="s">
        <v>527</v>
      </c>
      <c r="H2690" s="147" t="s">
        <v>18</v>
      </c>
      <c r="I2690" s="149"/>
      <c r="L2690" s="145"/>
      <c r="M2690" s="150"/>
      <c r="T2690" s="151"/>
      <c r="AT2690" s="147" t="s">
        <v>144</v>
      </c>
      <c r="AU2690" s="147" t="s">
        <v>81</v>
      </c>
      <c r="AV2690" s="12" t="s">
        <v>79</v>
      </c>
      <c r="AW2690" s="12" t="s">
        <v>32</v>
      </c>
      <c r="AX2690" s="12" t="s">
        <v>71</v>
      </c>
      <c r="AY2690" s="147" t="s">
        <v>133</v>
      </c>
    </row>
    <row r="2691" spans="2:51" s="13" customFormat="1" ht="11.25" x14ac:dyDescent="0.2">
      <c r="B2691" s="152"/>
      <c r="D2691" s="146" t="s">
        <v>144</v>
      </c>
      <c r="E2691" s="153" t="s">
        <v>18</v>
      </c>
      <c r="F2691" s="154" t="s">
        <v>1643</v>
      </c>
      <c r="H2691" s="155">
        <v>80.534999999999997</v>
      </c>
      <c r="I2691" s="156"/>
      <c r="L2691" s="152"/>
      <c r="M2691" s="157"/>
      <c r="T2691" s="158"/>
      <c r="AT2691" s="153" t="s">
        <v>144</v>
      </c>
      <c r="AU2691" s="153" t="s">
        <v>81</v>
      </c>
      <c r="AV2691" s="13" t="s">
        <v>81</v>
      </c>
      <c r="AW2691" s="13" t="s">
        <v>32</v>
      </c>
      <c r="AX2691" s="13" t="s">
        <v>71</v>
      </c>
      <c r="AY2691" s="153" t="s">
        <v>133</v>
      </c>
    </row>
    <row r="2692" spans="2:51" s="12" customFormat="1" ht="11.25" x14ac:dyDescent="0.2">
      <c r="B2692" s="145"/>
      <c r="D2692" s="146" t="s">
        <v>144</v>
      </c>
      <c r="E2692" s="147" t="s">
        <v>18</v>
      </c>
      <c r="F2692" s="148" t="s">
        <v>383</v>
      </c>
      <c r="H2692" s="147" t="s">
        <v>18</v>
      </c>
      <c r="I2692" s="149"/>
      <c r="L2692" s="145"/>
      <c r="M2692" s="150"/>
      <c r="T2692" s="151"/>
      <c r="AT2692" s="147" t="s">
        <v>144</v>
      </c>
      <c r="AU2692" s="147" t="s">
        <v>81</v>
      </c>
      <c r="AV2692" s="12" t="s">
        <v>79</v>
      </c>
      <c r="AW2692" s="12" t="s">
        <v>32</v>
      </c>
      <c r="AX2692" s="12" t="s">
        <v>71</v>
      </c>
      <c r="AY2692" s="147" t="s">
        <v>133</v>
      </c>
    </row>
    <row r="2693" spans="2:51" s="13" customFormat="1" ht="11.25" x14ac:dyDescent="0.2">
      <c r="B2693" s="152"/>
      <c r="D2693" s="146" t="s">
        <v>144</v>
      </c>
      <c r="E2693" s="153" t="s">
        <v>18</v>
      </c>
      <c r="F2693" s="154" t="s">
        <v>1625</v>
      </c>
      <c r="H2693" s="155">
        <v>50.445</v>
      </c>
      <c r="I2693" s="156"/>
      <c r="L2693" s="152"/>
      <c r="M2693" s="157"/>
      <c r="T2693" s="158"/>
      <c r="AT2693" s="153" t="s">
        <v>144</v>
      </c>
      <c r="AU2693" s="153" t="s">
        <v>81</v>
      </c>
      <c r="AV2693" s="13" t="s">
        <v>81</v>
      </c>
      <c r="AW2693" s="13" t="s">
        <v>32</v>
      </c>
      <c r="AX2693" s="13" t="s">
        <v>71</v>
      </c>
      <c r="AY2693" s="153" t="s">
        <v>133</v>
      </c>
    </row>
    <row r="2694" spans="2:51" s="13" customFormat="1" ht="11.25" x14ac:dyDescent="0.2">
      <c r="B2694" s="152"/>
      <c r="D2694" s="146" t="s">
        <v>144</v>
      </c>
      <c r="E2694" s="153" t="s">
        <v>18</v>
      </c>
      <c r="F2694" s="154" t="s">
        <v>1558</v>
      </c>
      <c r="H2694" s="155">
        <v>7.12</v>
      </c>
      <c r="I2694" s="156"/>
      <c r="L2694" s="152"/>
      <c r="M2694" s="157"/>
      <c r="T2694" s="158"/>
      <c r="AT2694" s="153" t="s">
        <v>144</v>
      </c>
      <c r="AU2694" s="153" t="s">
        <v>81</v>
      </c>
      <c r="AV2694" s="13" t="s">
        <v>81</v>
      </c>
      <c r="AW2694" s="13" t="s">
        <v>32</v>
      </c>
      <c r="AX2694" s="13" t="s">
        <v>71</v>
      </c>
      <c r="AY2694" s="153" t="s">
        <v>133</v>
      </c>
    </row>
    <row r="2695" spans="2:51" s="12" customFormat="1" ht="11.25" x14ac:dyDescent="0.2">
      <c r="B2695" s="145"/>
      <c r="D2695" s="146" t="s">
        <v>144</v>
      </c>
      <c r="E2695" s="147" t="s">
        <v>18</v>
      </c>
      <c r="F2695" s="148" t="s">
        <v>385</v>
      </c>
      <c r="H2695" s="147" t="s">
        <v>18</v>
      </c>
      <c r="I2695" s="149"/>
      <c r="L2695" s="145"/>
      <c r="M2695" s="150"/>
      <c r="T2695" s="151"/>
      <c r="AT2695" s="147" t="s">
        <v>144</v>
      </c>
      <c r="AU2695" s="147" t="s">
        <v>81</v>
      </c>
      <c r="AV2695" s="12" t="s">
        <v>79</v>
      </c>
      <c r="AW2695" s="12" t="s">
        <v>32</v>
      </c>
      <c r="AX2695" s="12" t="s">
        <v>71</v>
      </c>
      <c r="AY2695" s="147" t="s">
        <v>133</v>
      </c>
    </row>
    <row r="2696" spans="2:51" s="13" customFormat="1" ht="11.25" x14ac:dyDescent="0.2">
      <c r="B2696" s="152"/>
      <c r="D2696" s="146" t="s">
        <v>144</v>
      </c>
      <c r="E2696" s="153" t="s">
        <v>18</v>
      </c>
      <c r="F2696" s="154" t="s">
        <v>1622</v>
      </c>
      <c r="H2696" s="155">
        <v>24.484999999999999</v>
      </c>
      <c r="I2696" s="156"/>
      <c r="L2696" s="152"/>
      <c r="M2696" s="157"/>
      <c r="T2696" s="158"/>
      <c r="AT2696" s="153" t="s">
        <v>144</v>
      </c>
      <c r="AU2696" s="153" t="s">
        <v>81</v>
      </c>
      <c r="AV2696" s="13" t="s">
        <v>81</v>
      </c>
      <c r="AW2696" s="13" t="s">
        <v>32</v>
      </c>
      <c r="AX2696" s="13" t="s">
        <v>71</v>
      </c>
      <c r="AY2696" s="153" t="s">
        <v>133</v>
      </c>
    </row>
    <row r="2697" spans="2:51" s="12" customFormat="1" ht="11.25" x14ac:dyDescent="0.2">
      <c r="B2697" s="145"/>
      <c r="D2697" s="146" t="s">
        <v>144</v>
      </c>
      <c r="E2697" s="147" t="s">
        <v>18</v>
      </c>
      <c r="F2697" s="148" t="s">
        <v>387</v>
      </c>
      <c r="H2697" s="147" t="s">
        <v>18</v>
      </c>
      <c r="I2697" s="149"/>
      <c r="L2697" s="145"/>
      <c r="M2697" s="150"/>
      <c r="T2697" s="151"/>
      <c r="AT2697" s="147" t="s">
        <v>144</v>
      </c>
      <c r="AU2697" s="147" t="s">
        <v>81</v>
      </c>
      <c r="AV2697" s="12" t="s">
        <v>79</v>
      </c>
      <c r="AW2697" s="12" t="s">
        <v>32</v>
      </c>
      <c r="AX2697" s="12" t="s">
        <v>71</v>
      </c>
      <c r="AY2697" s="147" t="s">
        <v>133</v>
      </c>
    </row>
    <row r="2698" spans="2:51" s="13" customFormat="1" ht="11.25" x14ac:dyDescent="0.2">
      <c r="B2698" s="152"/>
      <c r="D2698" s="146" t="s">
        <v>144</v>
      </c>
      <c r="E2698" s="153" t="s">
        <v>18</v>
      </c>
      <c r="F2698" s="154" t="s">
        <v>1644</v>
      </c>
      <c r="H2698" s="155">
        <v>13.157</v>
      </c>
      <c r="I2698" s="156"/>
      <c r="L2698" s="152"/>
      <c r="M2698" s="157"/>
      <c r="T2698" s="158"/>
      <c r="AT2698" s="153" t="s">
        <v>144</v>
      </c>
      <c r="AU2698" s="153" t="s">
        <v>81</v>
      </c>
      <c r="AV2698" s="13" t="s">
        <v>81</v>
      </c>
      <c r="AW2698" s="13" t="s">
        <v>32</v>
      </c>
      <c r="AX2698" s="13" t="s">
        <v>71</v>
      </c>
      <c r="AY2698" s="153" t="s">
        <v>133</v>
      </c>
    </row>
    <row r="2699" spans="2:51" s="12" customFormat="1" ht="11.25" x14ac:dyDescent="0.2">
      <c r="B2699" s="145"/>
      <c r="D2699" s="146" t="s">
        <v>144</v>
      </c>
      <c r="E2699" s="147" t="s">
        <v>18</v>
      </c>
      <c r="F2699" s="148" t="s">
        <v>361</v>
      </c>
      <c r="H2699" s="147" t="s">
        <v>18</v>
      </c>
      <c r="I2699" s="149"/>
      <c r="L2699" s="145"/>
      <c r="M2699" s="150"/>
      <c r="T2699" s="151"/>
      <c r="AT2699" s="147" t="s">
        <v>144</v>
      </c>
      <c r="AU2699" s="147" t="s">
        <v>81</v>
      </c>
      <c r="AV2699" s="12" t="s">
        <v>79</v>
      </c>
      <c r="AW2699" s="12" t="s">
        <v>32</v>
      </c>
      <c r="AX2699" s="12" t="s">
        <v>71</v>
      </c>
      <c r="AY2699" s="147" t="s">
        <v>133</v>
      </c>
    </row>
    <row r="2700" spans="2:51" s="13" customFormat="1" ht="11.25" x14ac:dyDescent="0.2">
      <c r="B2700" s="152"/>
      <c r="D2700" s="146" t="s">
        <v>144</v>
      </c>
      <c r="E2700" s="153" t="s">
        <v>18</v>
      </c>
      <c r="F2700" s="154" t="s">
        <v>1645</v>
      </c>
      <c r="H2700" s="155">
        <v>9.0269999999999992</v>
      </c>
      <c r="I2700" s="156"/>
      <c r="L2700" s="152"/>
      <c r="M2700" s="157"/>
      <c r="T2700" s="158"/>
      <c r="AT2700" s="153" t="s">
        <v>144</v>
      </c>
      <c r="AU2700" s="153" t="s">
        <v>81</v>
      </c>
      <c r="AV2700" s="13" t="s">
        <v>81</v>
      </c>
      <c r="AW2700" s="13" t="s">
        <v>32</v>
      </c>
      <c r="AX2700" s="13" t="s">
        <v>71</v>
      </c>
      <c r="AY2700" s="153" t="s">
        <v>133</v>
      </c>
    </row>
    <row r="2701" spans="2:51" s="12" customFormat="1" ht="11.25" x14ac:dyDescent="0.2">
      <c r="B2701" s="145"/>
      <c r="D2701" s="146" t="s">
        <v>144</v>
      </c>
      <c r="E2701" s="147" t="s">
        <v>18</v>
      </c>
      <c r="F2701" s="148" t="s">
        <v>389</v>
      </c>
      <c r="H2701" s="147" t="s">
        <v>18</v>
      </c>
      <c r="I2701" s="149"/>
      <c r="L2701" s="145"/>
      <c r="M2701" s="150"/>
      <c r="T2701" s="151"/>
      <c r="AT2701" s="147" t="s">
        <v>144</v>
      </c>
      <c r="AU2701" s="147" t="s">
        <v>81</v>
      </c>
      <c r="AV2701" s="12" t="s">
        <v>79</v>
      </c>
      <c r="AW2701" s="12" t="s">
        <v>32</v>
      </c>
      <c r="AX2701" s="12" t="s">
        <v>71</v>
      </c>
      <c r="AY2701" s="147" t="s">
        <v>133</v>
      </c>
    </row>
    <row r="2702" spans="2:51" s="13" customFormat="1" ht="11.25" x14ac:dyDescent="0.2">
      <c r="B2702" s="152"/>
      <c r="D2702" s="146" t="s">
        <v>144</v>
      </c>
      <c r="E2702" s="153" t="s">
        <v>18</v>
      </c>
      <c r="F2702" s="154" t="s">
        <v>1646</v>
      </c>
      <c r="H2702" s="155">
        <v>25.251999999999999</v>
      </c>
      <c r="I2702" s="156"/>
      <c r="L2702" s="152"/>
      <c r="M2702" s="157"/>
      <c r="T2702" s="158"/>
      <c r="AT2702" s="153" t="s">
        <v>144</v>
      </c>
      <c r="AU2702" s="153" t="s">
        <v>81</v>
      </c>
      <c r="AV2702" s="13" t="s">
        <v>81</v>
      </c>
      <c r="AW2702" s="13" t="s">
        <v>32</v>
      </c>
      <c r="AX2702" s="13" t="s">
        <v>71</v>
      </c>
      <c r="AY2702" s="153" t="s">
        <v>133</v>
      </c>
    </row>
    <row r="2703" spans="2:51" s="12" customFormat="1" ht="11.25" x14ac:dyDescent="0.2">
      <c r="B2703" s="145"/>
      <c r="D2703" s="146" t="s">
        <v>144</v>
      </c>
      <c r="E2703" s="147" t="s">
        <v>18</v>
      </c>
      <c r="F2703" s="148" t="s">
        <v>239</v>
      </c>
      <c r="H2703" s="147" t="s">
        <v>18</v>
      </c>
      <c r="I2703" s="149"/>
      <c r="L2703" s="145"/>
      <c r="M2703" s="150"/>
      <c r="T2703" s="151"/>
      <c r="AT2703" s="147" t="s">
        <v>144</v>
      </c>
      <c r="AU2703" s="147" t="s">
        <v>81</v>
      </c>
      <c r="AV2703" s="12" t="s">
        <v>79</v>
      </c>
      <c r="AW2703" s="12" t="s">
        <v>32</v>
      </c>
      <c r="AX2703" s="12" t="s">
        <v>71</v>
      </c>
      <c r="AY2703" s="147" t="s">
        <v>133</v>
      </c>
    </row>
    <row r="2704" spans="2:51" s="12" customFormat="1" ht="11.25" x14ac:dyDescent="0.2">
      <c r="B2704" s="145"/>
      <c r="D2704" s="146" t="s">
        <v>144</v>
      </c>
      <c r="E2704" s="147" t="s">
        <v>18</v>
      </c>
      <c r="F2704" s="148" t="s">
        <v>437</v>
      </c>
      <c r="H2704" s="147" t="s">
        <v>18</v>
      </c>
      <c r="I2704" s="149"/>
      <c r="L2704" s="145"/>
      <c r="M2704" s="150"/>
      <c r="T2704" s="151"/>
      <c r="AT2704" s="147" t="s">
        <v>144</v>
      </c>
      <c r="AU2704" s="147" t="s">
        <v>81</v>
      </c>
      <c r="AV2704" s="12" t="s">
        <v>79</v>
      </c>
      <c r="AW2704" s="12" t="s">
        <v>32</v>
      </c>
      <c r="AX2704" s="12" t="s">
        <v>71</v>
      </c>
      <c r="AY2704" s="147" t="s">
        <v>133</v>
      </c>
    </row>
    <row r="2705" spans="2:51" s="13" customFormat="1" ht="11.25" x14ac:dyDescent="0.2">
      <c r="B2705" s="152"/>
      <c r="D2705" s="146" t="s">
        <v>144</v>
      </c>
      <c r="E2705" s="153" t="s">
        <v>18</v>
      </c>
      <c r="F2705" s="154" t="s">
        <v>1647</v>
      </c>
      <c r="H2705" s="155">
        <v>25.2</v>
      </c>
      <c r="I2705" s="156"/>
      <c r="L2705" s="152"/>
      <c r="M2705" s="157"/>
      <c r="T2705" s="158"/>
      <c r="AT2705" s="153" t="s">
        <v>144</v>
      </c>
      <c r="AU2705" s="153" t="s">
        <v>81</v>
      </c>
      <c r="AV2705" s="13" t="s">
        <v>81</v>
      </c>
      <c r="AW2705" s="13" t="s">
        <v>32</v>
      </c>
      <c r="AX2705" s="13" t="s">
        <v>71</v>
      </c>
      <c r="AY2705" s="153" t="s">
        <v>133</v>
      </c>
    </row>
    <row r="2706" spans="2:51" s="12" customFormat="1" ht="11.25" x14ac:dyDescent="0.2">
      <c r="B2706" s="145"/>
      <c r="D2706" s="146" t="s">
        <v>144</v>
      </c>
      <c r="E2706" s="147" t="s">
        <v>18</v>
      </c>
      <c r="F2706" s="148" t="s">
        <v>535</v>
      </c>
      <c r="H2706" s="147" t="s">
        <v>18</v>
      </c>
      <c r="I2706" s="149"/>
      <c r="L2706" s="145"/>
      <c r="M2706" s="150"/>
      <c r="T2706" s="151"/>
      <c r="AT2706" s="147" t="s">
        <v>144</v>
      </c>
      <c r="AU2706" s="147" t="s">
        <v>81</v>
      </c>
      <c r="AV2706" s="12" t="s">
        <v>79</v>
      </c>
      <c r="AW2706" s="12" t="s">
        <v>32</v>
      </c>
      <c r="AX2706" s="12" t="s">
        <v>71</v>
      </c>
      <c r="AY2706" s="147" t="s">
        <v>133</v>
      </c>
    </row>
    <row r="2707" spans="2:51" s="13" customFormat="1" ht="11.25" x14ac:dyDescent="0.2">
      <c r="B2707" s="152"/>
      <c r="D2707" s="146" t="s">
        <v>144</v>
      </c>
      <c r="E2707" s="153" t="s">
        <v>18</v>
      </c>
      <c r="F2707" s="154" t="s">
        <v>1648</v>
      </c>
      <c r="H2707" s="155">
        <v>13.32</v>
      </c>
      <c r="I2707" s="156"/>
      <c r="L2707" s="152"/>
      <c r="M2707" s="157"/>
      <c r="T2707" s="158"/>
      <c r="AT2707" s="153" t="s">
        <v>144</v>
      </c>
      <c r="AU2707" s="153" t="s">
        <v>81</v>
      </c>
      <c r="AV2707" s="13" t="s">
        <v>81</v>
      </c>
      <c r="AW2707" s="13" t="s">
        <v>32</v>
      </c>
      <c r="AX2707" s="13" t="s">
        <v>71</v>
      </c>
      <c r="AY2707" s="153" t="s">
        <v>133</v>
      </c>
    </row>
    <row r="2708" spans="2:51" s="12" customFormat="1" ht="11.25" x14ac:dyDescent="0.2">
      <c r="B2708" s="145"/>
      <c r="D2708" s="146" t="s">
        <v>144</v>
      </c>
      <c r="E2708" s="147" t="s">
        <v>18</v>
      </c>
      <c r="F2708" s="148" t="s">
        <v>1281</v>
      </c>
      <c r="H2708" s="147" t="s">
        <v>18</v>
      </c>
      <c r="I2708" s="149"/>
      <c r="L2708" s="145"/>
      <c r="M2708" s="150"/>
      <c r="T2708" s="151"/>
      <c r="AT2708" s="147" t="s">
        <v>144</v>
      </c>
      <c r="AU2708" s="147" t="s">
        <v>81</v>
      </c>
      <c r="AV2708" s="12" t="s">
        <v>79</v>
      </c>
      <c r="AW2708" s="12" t="s">
        <v>32</v>
      </c>
      <c r="AX2708" s="12" t="s">
        <v>71</v>
      </c>
      <c r="AY2708" s="147" t="s">
        <v>133</v>
      </c>
    </row>
    <row r="2709" spans="2:51" s="13" customFormat="1" ht="11.25" x14ac:dyDescent="0.2">
      <c r="B2709" s="152"/>
      <c r="D2709" s="146" t="s">
        <v>144</v>
      </c>
      <c r="E2709" s="153" t="s">
        <v>18</v>
      </c>
      <c r="F2709" s="154" t="s">
        <v>1649</v>
      </c>
      <c r="H2709" s="155">
        <v>9.24</v>
      </c>
      <c r="I2709" s="156"/>
      <c r="L2709" s="152"/>
      <c r="M2709" s="157"/>
      <c r="T2709" s="158"/>
      <c r="AT2709" s="153" t="s">
        <v>144</v>
      </c>
      <c r="AU2709" s="153" t="s">
        <v>81</v>
      </c>
      <c r="AV2709" s="13" t="s">
        <v>81</v>
      </c>
      <c r="AW2709" s="13" t="s">
        <v>32</v>
      </c>
      <c r="AX2709" s="13" t="s">
        <v>71</v>
      </c>
      <c r="AY2709" s="153" t="s">
        <v>133</v>
      </c>
    </row>
    <row r="2710" spans="2:51" s="12" customFormat="1" ht="11.25" x14ac:dyDescent="0.2">
      <c r="B2710" s="145"/>
      <c r="D2710" s="146" t="s">
        <v>144</v>
      </c>
      <c r="E2710" s="147" t="s">
        <v>18</v>
      </c>
      <c r="F2710" s="148" t="s">
        <v>391</v>
      </c>
      <c r="H2710" s="147" t="s">
        <v>18</v>
      </c>
      <c r="I2710" s="149"/>
      <c r="L2710" s="145"/>
      <c r="M2710" s="150"/>
      <c r="T2710" s="151"/>
      <c r="AT2710" s="147" t="s">
        <v>144</v>
      </c>
      <c r="AU2710" s="147" t="s">
        <v>81</v>
      </c>
      <c r="AV2710" s="12" t="s">
        <v>79</v>
      </c>
      <c r="AW2710" s="12" t="s">
        <v>32</v>
      </c>
      <c r="AX2710" s="12" t="s">
        <v>71</v>
      </c>
      <c r="AY2710" s="147" t="s">
        <v>133</v>
      </c>
    </row>
    <row r="2711" spans="2:51" s="13" customFormat="1" ht="11.25" x14ac:dyDescent="0.2">
      <c r="B2711" s="152"/>
      <c r="D2711" s="146" t="s">
        <v>144</v>
      </c>
      <c r="E2711" s="153" t="s">
        <v>18</v>
      </c>
      <c r="F2711" s="154" t="s">
        <v>1650</v>
      </c>
      <c r="H2711" s="155">
        <v>25.56</v>
      </c>
      <c r="I2711" s="156"/>
      <c r="L2711" s="152"/>
      <c r="M2711" s="157"/>
      <c r="T2711" s="158"/>
      <c r="AT2711" s="153" t="s">
        <v>144</v>
      </c>
      <c r="AU2711" s="153" t="s">
        <v>81</v>
      </c>
      <c r="AV2711" s="13" t="s">
        <v>81</v>
      </c>
      <c r="AW2711" s="13" t="s">
        <v>32</v>
      </c>
      <c r="AX2711" s="13" t="s">
        <v>71</v>
      </c>
      <c r="AY2711" s="153" t="s">
        <v>133</v>
      </c>
    </row>
    <row r="2712" spans="2:51" s="12" customFormat="1" ht="11.25" x14ac:dyDescent="0.2">
      <c r="B2712" s="145"/>
      <c r="D2712" s="146" t="s">
        <v>144</v>
      </c>
      <c r="E2712" s="147" t="s">
        <v>18</v>
      </c>
      <c r="F2712" s="148" t="s">
        <v>439</v>
      </c>
      <c r="H2712" s="147" t="s">
        <v>18</v>
      </c>
      <c r="I2712" s="149"/>
      <c r="L2712" s="145"/>
      <c r="M2712" s="150"/>
      <c r="T2712" s="151"/>
      <c r="AT2712" s="147" t="s">
        <v>144</v>
      </c>
      <c r="AU2712" s="147" t="s">
        <v>81</v>
      </c>
      <c r="AV2712" s="12" t="s">
        <v>79</v>
      </c>
      <c r="AW2712" s="12" t="s">
        <v>32</v>
      </c>
      <c r="AX2712" s="12" t="s">
        <v>71</v>
      </c>
      <c r="AY2712" s="147" t="s">
        <v>133</v>
      </c>
    </row>
    <row r="2713" spans="2:51" s="13" customFormat="1" ht="11.25" x14ac:dyDescent="0.2">
      <c r="B2713" s="152"/>
      <c r="D2713" s="146" t="s">
        <v>144</v>
      </c>
      <c r="E2713" s="153" t="s">
        <v>18</v>
      </c>
      <c r="F2713" s="154" t="s">
        <v>1651</v>
      </c>
      <c r="H2713" s="155">
        <v>50.4</v>
      </c>
      <c r="I2713" s="156"/>
      <c r="L2713" s="152"/>
      <c r="M2713" s="157"/>
      <c r="T2713" s="158"/>
      <c r="AT2713" s="153" t="s">
        <v>144</v>
      </c>
      <c r="AU2713" s="153" t="s">
        <v>81</v>
      </c>
      <c r="AV2713" s="13" t="s">
        <v>81</v>
      </c>
      <c r="AW2713" s="13" t="s">
        <v>32</v>
      </c>
      <c r="AX2713" s="13" t="s">
        <v>71</v>
      </c>
      <c r="AY2713" s="153" t="s">
        <v>133</v>
      </c>
    </row>
    <row r="2714" spans="2:51" s="12" customFormat="1" ht="11.25" x14ac:dyDescent="0.2">
      <c r="B2714" s="145"/>
      <c r="D2714" s="146" t="s">
        <v>144</v>
      </c>
      <c r="E2714" s="147" t="s">
        <v>18</v>
      </c>
      <c r="F2714" s="148" t="s">
        <v>428</v>
      </c>
      <c r="H2714" s="147" t="s">
        <v>18</v>
      </c>
      <c r="I2714" s="149"/>
      <c r="L2714" s="145"/>
      <c r="M2714" s="150"/>
      <c r="T2714" s="151"/>
      <c r="AT2714" s="147" t="s">
        <v>144</v>
      </c>
      <c r="AU2714" s="147" t="s">
        <v>81</v>
      </c>
      <c r="AV2714" s="12" t="s">
        <v>79</v>
      </c>
      <c r="AW2714" s="12" t="s">
        <v>32</v>
      </c>
      <c r="AX2714" s="12" t="s">
        <v>71</v>
      </c>
      <c r="AY2714" s="147" t="s">
        <v>133</v>
      </c>
    </row>
    <row r="2715" spans="2:51" s="13" customFormat="1" ht="11.25" x14ac:dyDescent="0.2">
      <c r="B2715" s="152"/>
      <c r="D2715" s="146" t="s">
        <v>144</v>
      </c>
      <c r="E2715" s="153" t="s">
        <v>18</v>
      </c>
      <c r="F2715" s="154" t="s">
        <v>1652</v>
      </c>
      <c r="H2715" s="155">
        <v>49.32</v>
      </c>
      <c r="I2715" s="156"/>
      <c r="L2715" s="152"/>
      <c r="M2715" s="157"/>
      <c r="T2715" s="158"/>
      <c r="AT2715" s="153" t="s">
        <v>144</v>
      </c>
      <c r="AU2715" s="153" t="s">
        <v>81</v>
      </c>
      <c r="AV2715" s="13" t="s">
        <v>81</v>
      </c>
      <c r="AW2715" s="13" t="s">
        <v>32</v>
      </c>
      <c r="AX2715" s="13" t="s">
        <v>71</v>
      </c>
      <c r="AY2715" s="153" t="s">
        <v>133</v>
      </c>
    </row>
    <row r="2716" spans="2:51" s="12" customFormat="1" ht="11.25" x14ac:dyDescent="0.2">
      <c r="B2716" s="145"/>
      <c r="D2716" s="146" t="s">
        <v>144</v>
      </c>
      <c r="E2716" s="147" t="s">
        <v>18</v>
      </c>
      <c r="F2716" s="148" t="s">
        <v>255</v>
      </c>
      <c r="H2716" s="147" t="s">
        <v>18</v>
      </c>
      <c r="I2716" s="149"/>
      <c r="L2716" s="145"/>
      <c r="M2716" s="150"/>
      <c r="T2716" s="151"/>
      <c r="AT2716" s="147" t="s">
        <v>144</v>
      </c>
      <c r="AU2716" s="147" t="s">
        <v>81</v>
      </c>
      <c r="AV2716" s="12" t="s">
        <v>79</v>
      </c>
      <c r="AW2716" s="12" t="s">
        <v>32</v>
      </c>
      <c r="AX2716" s="12" t="s">
        <v>71</v>
      </c>
      <c r="AY2716" s="147" t="s">
        <v>133</v>
      </c>
    </row>
    <row r="2717" spans="2:51" s="13" customFormat="1" ht="11.25" x14ac:dyDescent="0.2">
      <c r="B2717" s="152"/>
      <c r="D2717" s="146" t="s">
        <v>144</v>
      </c>
      <c r="E2717" s="153" t="s">
        <v>18</v>
      </c>
      <c r="F2717" s="154" t="s">
        <v>1653</v>
      </c>
      <c r="H2717" s="155">
        <v>108.84</v>
      </c>
      <c r="I2717" s="156"/>
      <c r="L2717" s="152"/>
      <c r="M2717" s="157"/>
      <c r="T2717" s="158"/>
      <c r="AT2717" s="153" t="s">
        <v>144</v>
      </c>
      <c r="AU2717" s="153" t="s">
        <v>81</v>
      </c>
      <c r="AV2717" s="13" t="s">
        <v>81</v>
      </c>
      <c r="AW2717" s="13" t="s">
        <v>32</v>
      </c>
      <c r="AX2717" s="13" t="s">
        <v>71</v>
      </c>
      <c r="AY2717" s="153" t="s">
        <v>133</v>
      </c>
    </row>
    <row r="2718" spans="2:51" s="12" customFormat="1" ht="11.25" x14ac:dyDescent="0.2">
      <c r="B2718" s="145"/>
      <c r="D2718" s="146" t="s">
        <v>144</v>
      </c>
      <c r="E2718" s="147" t="s">
        <v>18</v>
      </c>
      <c r="F2718" s="148" t="s">
        <v>560</v>
      </c>
      <c r="H2718" s="147" t="s">
        <v>18</v>
      </c>
      <c r="I2718" s="149"/>
      <c r="L2718" s="145"/>
      <c r="M2718" s="150"/>
      <c r="T2718" s="151"/>
      <c r="AT2718" s="147" t="s">
        <v>144</v>
      </c>
      <c r="AU2718" s="147" t="s">
        <v>81</v>
      </c>
      <c r="AV2718" s="12" t="s">
        <v>79</v>
      </c>
      <c r="AW2718" s="12" t="s">
        <v>32</v>
      </c>
      <c r="AX2718" s="12" t="s">
        <v>71</v>
      </c>
      <c r="AY2718" s="147" t="s">
        <v>133</v>
      </c>
    </row>
    <row r="2719" spans="2:51" s="13" customFormat="1" ht="11.25" x14ac:dyDescent="0.2">
      <c r="B2719" s="152"/>
      <c r="D2719" s="146" t="s">
        <v>144</v>
      </c>
      <c r="E2719" s="153" t="s">
        <v>18</v>
      </c>
      <c r="F2719" s="154" t="s">
        <v>1654</v>
      </c>
      <c r="H2719" s="155">
        <v>18.420000000000002</v>
      </c>
      <c r="I2719" s="156"/>
      <c r="L2719" s="152"/>
      <c r="M2719" s="157"/>
      <c r="T2719" s="158"/>
      <c r="AT2719" s="153" t="s">
        <v>144</v>
      </c>
      <c r="AU2719" s="153" t="s">
        <v>81</v>
      </c>
      <c r="AV2719" s="13" t="s">
        <v>81</v>
      </c>
      <c r="AW2719" s="13" t="s">
        <v>32</v>
      </c>
      <c r="AX2719" s="13" t="s">
        <v>71</v>
      </c>
      <c r="AY2719" s="153" t="s">
        <v>133</v>
      </c>
    </row>
    <row r="2720" spans="2:51" s="12" customFormat="1" ht="11.25" x14ac:dyDescent="0.2">
      <c r="B2720" s="145"/>
      <c r="D2720" s="146" t="s">
        <v>144</v>
      </c>
      <c r="E2720" s="147" t="s">
        <v>18</v>
      </c>
      <c r="F2720" s="148" t="s">
        <v>251</v>
      </c>
      <c r="H2720" s="147" t="s">
        <v>18</v>
      </c>
      <c r="I2720" s="149"/>
      <c r="L2720" s="145"/>
      <c r="M2720" s="150"/>
      <c r="T2720" s="151"/>
      <c r="AT2720" s="147" t="s">
        <v>144</v>
      </c>
      <c r="AU2720" s="147" t="s">
        <v>81</v>
      </c>
      <c r="AV2720" s="12" t="s">
        <v>79</v>
      </c>
      <c r="AW2720" s="12" t="s">
        <v>32</v>
      </c>
      <c r="AX2720" s="12" t="s">
        <v>71</v>
      </c>
      <c r="AY2720" s="147" t="s">
        <v>133</v>
      </c>
    </row>
    <row r="2721" spans="2:51" s="13" customFormat="1" ht="11.25" x14ac:dyDescent="0.2">
      <c r="B2721" s="152"/>
      <c r="D2721" s="146" t="s">
        <v>144</v>
      </c>
      <c r="E2721" s="153" t="s">
        <v>18</v>
      </c>
      <c r="F2721" s="154" t="s">
        <v>1655</v>
      </c>
      <c r="H2721" s="155">
        <v>37.86</v>
      </c>
      <c r="I2721" s="156"/>
      <c r="L2721" s="152"/>
      <c r="M2721" s="157"/>
      <c r="T2721" s="158"/>
      <c r="AT2721" s="153" t="s">
        <v>144</v>
      </c>
      <c r="AU2721" s="153" t="s">
        <v>81</v>
      </c>
      <c r="AV2721" s="13" t="s">
        <v>81</v>
      </c>
      <c r="AW2721" s="13" t="s">
        <v>32</v>
      </c>
      <c r="AX2721" s="13" t="s">
        <v>71</v>
      </c>
      <c r="AY2721" s="153" t="s">
        <v>133</v>
      </c>
    </row>
    <row r="2722" spans="2:51" s="12" customFormat="1" ht="11.25" x14ac:dyDescent="0.2">
      <c r="B2722" s="145"/>
      <c r="D2722" s="146" t="s">
        <v>144</v>
      </c>
      <c r="E2722" s="147" t="s">
        <v>18</v>
      </c>
      <c r="F2722" s="148" t="s">
        <v>479</v>
      </c>
      <c r="H2722" s="147" t="s">
        <v>18</v>
      </c>
      <c r="I2722" s="149"/>
      <c r="L2722" s="145"/>
      <c r="M2722" s="150"/>
      <c r="T2722" s="151"/>
      <c r="AT2722" s="147" t="s">
        <v>144</v>
      </c>
      <c r="AU2722" s="147" t="s">
        <v>81</v>
      </c>
      <c r="AV2722" s="12" t="s">
        <v>79</v>
      </c>
      <c r="AW2722" s="12" t="s">
        <v>32</v>
      </c>
      <c r="AX2722" s="12" t="s">
        <v>71</v>
      </c>
      <c r="AY2722" s="147" t="s">
        <v>133</v>
      </c>
    </row>
    <row r="2723" spans="2:51" s="13" customFormat="1" ht="11.25" x14ac:dyDescent="0.2">
      <c r="B2723" s="152"/>
      <c r="D2723" s="146" t="s">
        <v>144</v>
      </c>
      <c r="E2723" s="153" t="s">
        <v>18</v>
      </c>
      <c r="F2723" s="154" t="s">
        <v>1656</v>
      </c>
      <c r="H2723" s="155">
        <v>22.08</v>
      </c>
      <c r="I2723" s="156"/>
      <c r="L2723" s="152"/>
      <c r="M2723" s="157"/>
      <c r="T2723" s="158"/>
      <c r="AT2723" s="153" t="s">
        <v>144</v>
      </c>
      <c r="AU2723" s="153" t="s">
        <v>81</v>
      </c>
      <c r="AV2723" s="13" t="s">
        <v>81</v>
      </c>
      <c r="AW2723" s="13" t="s">
        <v>32</v>
      </c>
      <c r="AX2723" s="13" t="s">
        <v>71</v>
      </c>
      <c r="AY2723" s="153" t="s">
        <v>133</v>
      </c>
    </row>
    <row r="2724" spans="2:51" s="12" customFormat="1" ht="11.25" x14ac:dyDescent="0.2">
      <c r="B2724" s="145"/>
      <c r="D2724" s="146" t="s">
        <v>144</v>
      </c>
      <c r="E2724" s="147" t="s">
        <v>18</v>
      </c>
      <c r="F2724" s="148" t="s">
        <v>478</v>
      </c>
      <c r="H2724" s="147" t="s">
        <v>18</v>
      </c>
      <c r="I2724" s="149"/>
      <c r="L2724" s="145"/>
      <c r="M2724" s="150"/>
      <c r="T2724" s="151"/>
      <c r="AT2724" s="147" t="s">
        <v>144</v>
      </c>
      <c r="AU2724" s="147" t="s">
        <v>81</v>
      </c>
      <c r="AV2724" s="12" t="s">
        <v>79</v>
      </c>
      <c r="AW2724" s="12" t="s">
        <v>32</v>
      </c>
      <c r="AX2724" s="12" t="s">
        <v>71</v>
      </c>
      <c r="AY2724" s="147" t="s">
        <v>133</v>
      </c>
    </row>
    <row r="2725" spans="2:51" s="13" customFormat="1" ht="11.25" x14ac:dyDescent="0.2">
      <c r="B2725" s="152"/>
      <c r="D2725" s="146" t="s">
        <v>144</v>
      </c>
      <c r="E2725" s="153" t="s">
        <v>18</v>
      </c>
      <c r="F2725" s="154" t="s">
        <v>1657</v>
      </c>
      <c r="H2725" s="155">
        <v>39.6</v>
      </c>
      <c r="I2725" s="156"/>
      <c r="L2725" s="152"/>
      <c r="M2725" s="157"/>
      <c r="T2725" s="158"/>
      <c r="AT2725" s="153" t="s">
        <v>144</v>
      </c>
      <c r="AU2725" s="153" t="s">
        <v>81</v>
      </c>
      <c r="AV2725" s="13" t="s">
        <v>81</v>
      </c>
      <c r="AW2725" s="13" t="s">
        <v>32</v>
      </c>
      <c r="AX2725" s="13" t="s">
        <v>71</v>
      </c>
      <c r="AY2725" s="153" t="s">
        <v>133</v>
      </c>
    </row>
    <row r="2726" spans="2:51" s="12" customFormat="1" ht="11.25" x14ac:dyDescent="0.2">
      <c r="B2726" s="145"/>
      <c r="D2726" s="146" t="s">
        <v>144</v>
      </c>
      <c r="E2726" s="147" t="s">
        <v>18</v>
      </c>
      <c r="F2726" s="148" t="s">
        <v>538</v>
      </c>
      <c r="H2726" s="147" t="s">
        <v>18</v>
      </c>
      <c r="I2726" s="149"/>
      <c r="L2726" s="145"/>
      <c r="M2726" s="150"/>
      <c r="T2726" s="151"/>
      <c r="AT2726" s="147" t="s">
        <v>144</v>
      </c>
      <c r="AU2726" s="147" t="s">
        <v>81</v>
      </c>
      <c r="AV2726" s="12" t="s">
        <v>79</v>
      </c>
      <c r="AW2726" s="12" t="s">
        <v>32</v>
      </c>
      <c r="AX2726" s="12" t="s">
        <v>71</v>
      </c>
      <c r="AY2726" s="147" t="s">
        <v>133</v>
      </c>
    </row>
    <row r="2727" spans="2:51" s="13" customFormat="1" ht="11.25" x14ac:dyDescent="0.2">
      <c r="B2727" s="152"/>
      <c r="D2727" s="146" t="s">
        <v>144</v>
      </c>
      <c r="E2727" s="153" t="s">
        <v>18</v>
      </c>
      <c r="F2727" s="154" t="s">
        <v>1658</v>
      </c>
      <c r="H2727" s="155">
        <v>15</v>
      </c>
      <c r="I2727" s="156"/>
      <c r="L2727" s="152"/>
      <c r="M2727" s="157"/>
      <c r="T2727" s="158"/>
      <c r="AT2727" s="153" t="s">
        <v>144</v>
      </c>
      <c r="AU2727" s="153" t="s">
        <v>81</v>
      </c>
      <c r="AV2727" s="13" t="s">
        <v>81</v>
      </c>
      <c r="AW2727" s="13" t="s">
        <v>32</v>
      </c>
      <c r="AX2727" s="13" t="s">
        <v>71</v>
      </c>
      <c r="AY2727" s="153" t="s">
        <v>133</v>
      </c>
    </row>
    <row r="2728" spans="2:51" s="12" customFormat="1" ht="11.25" x14ac:dyDescent="0.2">
      <c r="B2728" s="145"/>
      <c r="D2728" s="146" t="s">
        <v>144</v>
      </c>
      <c r="E2728" s="147" t="s">
        <v>18</v>
      </c>
      <c r="F2728" s="148" t="s">
        <v>477</v>
      </c>
      <c r="H2728" s="147" t="s">
        <v>18</v>
      </c>
      <c r="I2728" s="149"/>
      <c r="L2728" s="145"/>
      <c r="M2728" s="150"/>
      <c r="T2728" s="151"/>
      <c r="AT2728" s="147" t="s">
        <v>144</v>
      </c>
      <c r="AU2728" s="147" t="s">
        <v>81</v>
      </c>
      <c r="AV2728" s="12" t="s">
        <v>79</v>
      </c>
      <c r="AW2728" s="12" t="s">
        <v>32</v>
      </c>
      <c r="AX2728" s="12" t="s">
        <v>71</v>
      </c>
      <c r="AY2728" s="147" t="s">
        <v>133</v>
      </c>
    </row>
    <row r="2729" spans="2:51" s="13" customFormat="1" ht="11.25" x14ac:dyDescent="0.2">
      <c r="B2729" s="152"/>
      <c r="D2729" s="146" t="s">
        <v>144</v>
      </c>
      <c r="E2729" s="153" t="s">
        <v>18</v>
      </c>
      <c r="F2729" s="154" t="s">
        <v>1659</v>
      </c>
      <c r="H2729" s="155">
        <v>17.64</v>
      </c>
      <c r="I2729" s="156"/>
      <c r="L2729" s="152"/>
      <c r="M2729" s="157"/>
      <c r="T2729" s="158"/>
      <c r="AT2729" s="153" t="s">
        <v>144</v>
      </c>
      <c r="AU2729" s="153" t="s">
        <v>81</v>
      </c>
      <c r="AV2729" s="13" t="s">
        <v>81</v>
      </c>
      <c r="AW2729" s="13" t="s">
        <v>32</v>
      </c>
      <c r="AX2729" s="13" t="s">
        <v>71</v>
      </c>
      <c r="AY2729" s="153" t="s">
        <v>133</v>
      </c>
    </row>
    <row r="2730" spans="2:51" s="12" customFormat="1" ht="11.25" x14ac:dyDescent="0.2">
      <c r="B2730" s="145"/>
      <c r="D2730" s="146" t="s">
        <v>144</v>
      </c>
      <c r="E2730" s="147" t="s">
        <v>18</v>
      </c>
      <c r="F2730" s="148" t="s">
        <v>252</v>
      </c>
      <c r="H2730" s="147" t="s">
        <v>18</v>
      </c>
      <c r="I2730" s="149"/>
      <c r="L2730" s="145"/>
      <c r="M2730" s="150"/>
      <c r="T2730" s="151"/>
      <c r="AT2730" s="147" t="s">
        <v>144</v>
      </c>
      <c r="AU2730" s="147" t="s">
        <v>81</v>
      </c>
      <c r="AV2730" s="12" t="s">
        <v>79</v>
      </c>
      <c r="AW2730" s="12" t="s">
        <v>32</v>
      </c>
      <c r="AX2730" s="12" t="s">
        <v>71</v>
      </c>
      <c r="AY2730" s="147" t="s">
        <v>133</v>
      </c>
    </row>
    <row r="2731" spans="2:51" s="13" customFormat="1" ht="11.25" x14ac:dyDescent="0.2">
      <c r="B2731" s="152"/>
      <c r="D2731" s="146" t="s">
        <v>144</v>
      </c>
      <c r="E2731" s="153" t="s">
        <v>18</v>
      </c>
      <c r="F2731" s="154" t="s">
        <v>1660</v>
      </c>
      <c r="H2731" s="155">
        <v>79.8</v>
      </c>
      <c r="I2731" s="156"/>
      <c r="L2731" s="152"/>
      <c r="M2731" s="157"/>
      <c r="T2731" s="158"/>
      <c r="AT2731" s="153" t="s">
        <v>144</v>
      </c>
      <c r="AU2731" s="153" t="s">
        <v>81</v>
      </c>
      <c r="AV2731" s="13" t="s">
        <v>81</v>
      </c>
      <c r="AW2731" s="13" t="s">
        <v>32</v>
      </c>
      <c r="AX2731" s="13" t="s">
        <v>71</v>
      </c>
      <c r="AY2731" s="153" t="s">
        <v>133</v>
      </c>
    </row>
    <row r="2732" spans="2:51" s="12" customFormat="1" ht="11.25" x14ac:dyDescent="0.2">
      <c r="B2732" s="145"/>
      <c r="D2732" s="146" t="s">
        <v>144</v>
      </c>
      <c r="E2732" s="147" t="s">
        <v>18</v>
      </c>
      <c r="F2732" s="148" t="s">
        <v>1282</v>
      </c>
      <c r="H2732" s="147" t="s">
        <v>18</v>
      </c>
      <c r="I2732" s="149"/>
      <c r="L2732" s="145"/>
      <c r="M2732" s="150"/>
      <c r="T2732" s="151"/>
      <c r="AT2732" s="147" t="s">
        <v>144</v>
      </c>
      <c r="AU2732" s="147" t="s">
        <v>81</v>
      </c>
      <c r="AV2732" s="12" t="s">
        <v>79</v>
      </c>
      <c r="AW2732" s="12" t="s">
        <v>32</v>
      </c>
      <c r="AX2732" s="12" t="s">
        <v>71</v>
      </c>
      <c r="AY2732" s="147" t="s">
        <v>133</v>
      </c>
    </row>
    <row r="2733" spans="2:51" s="13" customFormat="1" ht="11.25" x14ac:dyDescent="0.2">
      <c r="B2733" s="152"/>
      <c r="D2733" s="146" t="s">
        <v>144</v>
      </c>
      <c r="E2733" s="153" t="s">
        <v>18</v>
      </c>
      <c r="F2733" s="154" t="s">
        <v>1658</v>
      </c>
      <c r="H2733" s="155">
        <v>15</v>
      </c>
      <c r="I2733" s="156"/>
      <c r="L2733" s="152"/>
      <c r="M2733" s="157"/>
      <c r="T2733" s="158"/>
      <c r="AT2733" s="153" t="s">
        <v>144</v>
      </c>
      <c r="AU2733" s="153" t="s">
        <v>81</v>
      </c>
      <c r="AV2733" s="13" t="s">
        <v>81</v>
      </c>
      <c r="AW2733" s="13" t="s">
        <v>32</v>
      </c>
      <c r="AX2733" s="13" t="s">
        <v>71</v>
      </c>
      <c r="AY2733" s="153" t="s">
        <v>133</v>
      </c>
    </row>
    <row r="2734" spans="2:51" s="12" customFormat="1" ht="11.25" x14ac:dyDescent="0.2">
      <c r="B2734" s="145"/>
      <c r="D2734" s="146" t="s">
        <v>144</v>
      </c>
      <c r="E2734" s="147" t="s">
        <v>18</v>
      </c>
      <c r="F2734" s="148" t="s">
        <v>476</v>
      </c>
      <c r="H2734" s="147" t="s">
        <v>18</v>
      </c>
      <c r="I2734" s="149"/>
      <c r="L2734" s="145"/>
      <c r="M2734" s="150"/>
      <c r="T2734" s="151"/>
      <c r="AT2734" s="147" t="s">
        <v>144</v>
      </c>
      <c r="AU2734" s="147" t="s">
        <v>81</v>
      </c>
      <c r="AV2734" s="12" t="s">
        <v>79</v>
      </c>
      <c r="AW2734" s="12" t="s">
        <v>32</v>
      </c>
      <c r="AX2734" s="12" t="s">
        <v>71</v>
      </c>
      <c r="AY2734" s="147" t="s">
        <v>133</v>
      </c>
    </row>
    <row r="2735" spans="2:51" s="13" customFormat="1" ht="11.25" x14ac:dyDescent="0.2">
      <c r="B2735" s="152"/>
      <c r="D2735" s="146" t="s">
        <v>144</v>
      </c>
      <c r="E2735" s="153" t="s">
        <v>18</v>
      </c>
      <c r="F2735" s="154" t="s">
        <v>1661</v>
      </c>
      <c r="H2735" s="155">
        <v>18.12</v>
      </c>
      <c r="I2735" s="156"/>
      <c r="L2735" s="152"/>
      <c r="M2735" s="157"/>
      <c r="T2735" s="158"/>
      <c r="AT2735" s="153" t="s">
        <v>144</v>
      </c>
      <c r="AU2735" s="153" t="s">
        <v>81</v>
      </c>
      <c r="AV2735" s="13" t="s">
        <v>81</v>
      </c>
      <c r="AW2735" s="13" t="s">
        <v>32</v>
      </c>
      <c r="AX2735" s="13" t="s">
        <v>71</v>
      </c>
      <c r="AY2735" s="153" t="s">
        <v>133</v>
      </c>
    </row>
    <row r="2736" spans="2:51" s="12" customFormat="1" ht="11.25" x14ac:dyDescent="0.2">
      <c r="B2736" s="145"/>
      <c r="D2736" s="146" t="s">
        <v>144</v>
      </c>
      <c r="E2736" s="147" t="s">
        <v>18</v>
      </c>
      <c r="F2736" s="148" t="s">
        <v>474</v>
      </c>
      <c r="H2736" s="147" t="s">
        <v>18</v>
      </c>
      <c r="I2736" s="149"/>
      <c r="L2736" s="145"/>
      <c r="M2736" s="150"/>
      <c r="T2736" s="151"/>
      <c r="AT2736" s="147" t="s">
        <v>144</v>
      </c>
      <c r="AU2736" s="147" t="s">
        <v>81</v>
      </c>
      <c r="AV2736" s="12" t="s">
        <v>79</v>
      </c>
      <c r="AW2736" s="12" t="s">
        <v>32</v>
      </c>
      <c r="AX2736" s="12" t="s">
        <v>71</v>
      </c>
      <c r="AY2736" s="147" t="s">
        <v>133</v>
      </c>
    </row>
    <row r="2737" spans="2:51" s="13" customFormat="1" ht="11.25" x14ac:dyDescent="0.2">
      <c r="B2737" s="152"/>
      <c r="D2737" s="146" t="s">
        <v>144</v>
      </c>
      <c r="E2737" s="153" t="s">
        <v>18</v>
      </c>
      <c r="F2737" s="154" t="s">
        <v>1662</v>
      </c>
      <c r="H2737" s="155">
        <v>39.659999999999997</v>
      </c>
      <c r="I2737" s="156"/>
      <c r="L2737" s="152"/>
      <c r="M2737" s="157"/>
      <c r="T2737" s="158"/>
      <c r="AT2737" s="153" t="s">
        <v>144</v>
      </c>
      <c r="AU2737" s="153" t="s">
        <v>81</v>
      </c>
      <c r="AV2737" s="13" t="s">
        <v>81</v>
      </c>
      <c r="AW2737" s="13" t="s">
        <v>32</v>
      </c>
      <c r="AX2737" s="13" t="s">
        <v>71</v>
      </c>
      <c r="AY2737" s="153" t="s">
        <v>133</v>
      </c>
    </row>
    <row r="2738" spans="2:51" s="12" customFormat="1" ht="11.25" x14ac:dyDescent="0.2">
      <c r="B2738" s="145"/>
      <c r="D2738" s="146" t="s">
        <v>144</v>
      </c>
      <c r="E2738" s="147" t="s">
        <v>18</v>
      </c>
      <c r="F2738" s="148" t="s">
        <v>249</v>
      </c>
      <c r="H2738" s="147" t="s">
        <v>18</v>
      </c>
      <c r="I2738" s="149"/>
      <c r="L2738" s="145"/>
      <c r="M2738" s="150"/>
      <c r="T2738" s="151"/>
      <c r="AT2738" s="147" t="s">
        <v>144</v>
      </c>
      <c r="AU2738" s="147" t="s">
        <v>81</v>
      </c>
      <c r="AV2738" s="12" t="s">
        <v>79</v>
      </c>
      <c r="AW2738" s="12" t="s">
        <v>32</v>
      </c>
      <c r="AX2738" s="12" t="s">
        <v>71</v>
      </c>
      <c r="AY2738" s="147" t="s">
        <v>133</v>
      </c>
    </row>
    <row r="2739" spans="2:51" s="13" customFormat="1" ht="11.25" x14ac:dyDescent="0.2">
      <c r="B2739" s="152"/>
      <c r="D2739" s="146" t="s">
        <v>144</v>
      </c>
      <c r="E2739" s="153" t="s">
        <v>18</v>
      </c>
      <c r="F2739" s="154" t="s">
        <v>1663</v>
      </c>
      <c r="H2739" s="155">
        <v>37.979999999999997</v>
      </c>
      <c r="I2739" s="156"/>
      <c r="L2739" s="152"/>
      <c r="M2739" s="157"/>
      <c r="T2739" s="158"/>
      <c r="AT2739" s="153" t="s">
        <v>144</v>
      </c>
      <c r="AU2739" s="153" t="s">
        <v>81</v>
      </c>
      <c r="AV2739" s="13" t="s">
        <v>81</v>
      </c>
      <c r="AW2739" s="13" t="s">
        <v>32</v>
      </c>
      <c r="AX2739" s="13" t="s">
        <v>71</v>
      </c>
      <c r="AY2739" s="153" t="s">
        <v>133</v>
      </c>
    </row>
    <row r="2740" spans="2:51" s="12" customFormat="1" ht="11.25" x14ac:dyDescent="0.2">
      <c r="B2740" s="145"/>
      <c r="D2740" s="146" t="s">
        <v>144</v>
      </c>
      <c r="E2740" s="147" t="s">
        <v>18</v>
      </c>
      <c r="F2740" s="148" t="s">
        <v>1283</v>
      </c>
      <c r="H2740" s="147" t="s">
        <v>18</v>
      </c>
      <c r="I2740" s="149"/>
      <c r="L2740" s="145"/>
      <c r="M2740" s="150"/>
      <c r="T2740" s="151"/>
      <c r="AT2740" s="147" t="s">
        <v>144</v>
      </c>
      <c r="AU2740" s="147" t="s">
        <v>81</v>
      </c>
      <c r="AV2740" s="12" t="s">
        <v>79</v>
      </c>
      <c r="AW2740" s="12" t="s">
        <v>32</v>
      </c>
      <c r="AX2740" s="12" t="s">
        <v>71</v>
      </c>
      <c r="AY2740" s="147" t="s">
        <v>133</v>
      </c>
    </row>
    <row r="2741" spans="2:51" s="13" customFormat="1" ht="11.25" x14ac:dyDescent="0.2">
      <c r="B2741" s="152"/>
      <c r="D2741" s="146" t="s">
        <v>144</v>
      </c>
      <c r="E2741" s="153" t="s">
        <v>18</v>
      </c>
      <c r="F2741" s="154" t="s">
        <v>1664</v>
      </c>
      <c r="H2741" s="155">
        <v>18.420000000000002</v>
      </c>
      <c r="I2741" s="156"/>
      <c r="L2741" s="152"/>
      <c r="M2741" s="157"/>
      <c r="T2741" s="158"/>
      <c r="AT2741" s="153" t="s">
        <v>144</v>
      </c>
      <c r="AU2741" s="153" t="s">
        <v>81</v>
      </c>
      <c r="AV2741" s="13" t="s">
        <v>81</v>
      </c>
      <c r="AW2741" s="13" t="s">
        <v>32</v>
      </c>
      <c r="AX2741" s="13" t="s">
        <v>71</v>
      </c>
      <c r="AY2741" s="153" t="s">
        <v>133</v>
      </c>
    </row>
    <row r="2742" spans="2:51" s="12" customFormat="1" ht="11.25" x14ac:dyDescent="0.2">
      <c r="B2742" s="145"/>
      <c r="D2742" s="146" t="s">
        <v>144</v>
      </c>
      <c r="E2742" s="147" t="s">
        <v>18</v>
      </c>
      <c r="F2742" s="148" t="s">
        <v>471</v>
      </c>
      <c r="H2742" s="147" t="s">
        <v>18</v>
      </c>
      <c r="I2742" s="149"/>
      <c r="L2742" s="145"/>
      <c r="M2742" s="150"/>
      <c r="T2742" s="151"/>
      <c r="AT2742" s="147" t="s">
        <v>144</v>
      </c>
      <c r="AU2742" s="147" t="s">
        <v>81</v>
      </c>
      <c r="AV2742" s="12" t="s">
        <v>79</v>
      </c>
      <c r="AW2742" s="12" t="s">
        <v>32</v>
      </c>
      <c r="AX2742" s="12" t="s">
        <v>71</v>
      </c>
      <c r="AY2742" s="147" t="s">
        <v>133</v>
      </c>
    </row>
    <row r="2743" spans="2:51" s="13" customFormat="1" ht="11.25" x14ac:dyDescent="0.2">
      <c r="B2743" s="152"/>
      <c r="D2743" s="146" t="s">
        <v>144</v>
      </c>
      <c r="E2743" s="153" t="s">
        <v>18</v>
      </c>
      <c r="F2743" s="154" t="s">
        <v>1665</v>
      </c>
      <c r="H2743" s="155">
        <v>22.32</v>
      </c>
      <c r="I2743" s="156"/>
      <c r="L2743" s="152"/>
      <c r="M2743" s="157"/>
      <c r="T2743" s="158"/>
      <c r="AT2743" s="153" t="s">
        <v>144</v>
      </c>
      <c r="AU2743" s="153" t="s">
        <v>81</v>
      </c>
      <c r="AV2743" s="13" t="s">
        <v>81</v>
      </c>
      <c r="AW2743" s="13" t="s">
        <v>32</v>
      </c>
      <c r="AX2743" s="13" t="s">
        <v>71</v>
      </c>
      <c r="AY2743" s="153" t="s">
        <v>133</v>
      </c>
    </row>
    <row r="2744" spans="2:51" s="12" customFormat="1" ht="11.25" x14ac:dyDescent="0.2">
      <c r="B2744" s="145"/>
      <c r="D2744" s="146" t="s">
        <v>144</v>
      </c>
      <c r="E2744" s="147" t="s">
        <v>18</v>
      </c>
      <c r="F2744" s="148" t="s">
        <v>426</v>
      </c>
      <c r="H2744" s="147" t="s">
        <v>18</v>
      </c>
      <c r="I2744" s="149"/>
      <c r="L2744" s="145"/>
      <c r="M2744" s="150"/>
      <c r="T2744" s="151"/>
      <c r="AT2744" s="147" t="s">
        <v>144</v>
      </c>
      <c r="AU2744" s="147" t="s">
        <v>81</v>
      </c>
      <c r="AV2744" s="12" t="s">
        <v>79</v>
      </c>
      <c r="AW2744" s="12" t="s">
        <v>32</v>
      </c>
      <c r="AX2744" s="12" t="s">
        <v>71</v>
      </c>
      <c r="AY2744" s="147" t="s">
        <v>133</v>
      </c>
    </row>
    <row r="2745" spans="2:51" s="13" customFormat="1" ht="11.25" x14ac:dyDescent="0.2">
      <c r="B2745" s="152"/>
      <c r="D2745" s="146" t="s">
        <v>144</v>
      </c>
      <c r="E2745" s="153" t="s">
        <v>18</v>
      </c>
      <c r="F2745" s="154" t="s">
        <v>1666</v>
      </c>
      <c r="H2745" s="155">
        <v>49.02</v>
      </c>
      <c r="I2745" s="156"/>
      <c r="L2745" s="152"/>
      <c r="M2745" s="157"/>
      <c r="T2745" s="158"/>
      <c r="AT2745" s="153" t="s">
        <v>144</v>
      </c>
      <c r="AU2745" s="153" t="s">
        <v>81</v>
      </c>
      <c r="AV2745" s="13" t="s">
        <v>81</v>
      </c>
      <c r="AW2745" s="13" t="s">
        <v>32</v>
      </c>
      <c r="AX2745" s="13" t="s">
        <v>71</v>
      </c>
      <c r="AY2745" s="153" t="s">
        <v>133</v>
      </c>
    </row>
    <row r="2746" spans="2:51" s="12" customFormat="1" ht="11.25" x14ac:dyDescent="0.2">
      <c r="B2746" s="145"/>
      <c r="D2746" s="146" t="s">
        <v>144</v>
      </c>
      <c r="E2746" s="147" t="s">
        <v>18</v>
      </c>
      <c r="F2746" s="148" t="s">
        <v>155</v>
      </c>
      <c r="H2746" s="147" t="s">
        <v>18</v>
      </c>
      <c r="I2746" s="149"/>
      <c r="L2746" s="145"/>
      <c r="M2746" s="150"/>
      <c r="T2746" s="151"/>
      <c r="AT2746" s="147" t="s">
        <v>144</v>
      </c>
      <c r="AU2746" s="147" t="s">
        <v>81</v>
      </c>
      <c r="AV2746" s="12" t="s">
        <v>79</v>
      </c>
      <c r="AW2746" s="12" t="s">
        <v>32</v>
      </c>
      <c r="AX2746" s="12" t="s">
        <v>71</v>
      </c>
      <c r="AY2746" s="147" t="s">
        <v>133</v>
      </c>
    </row>
    <row r="2747" spans="2:51" s="13" customFormat="1" ht="11.25" x14ac:dyDescent="0.2">
      <c r="B2747" s="152"/>
      <c r="D2747" s="146" t="s">
        <v>144</v>
      </c>
      <c r="E2747" s="153" t="s">
        <v>18</v>
      </c>
      <c r="F2747" s="154" t="s">
        <v>1667</v>
      </c>
      <c r="H2747" s="155">
        <v>64.44</v>
      </c>
      <c r="I2747" s="156"/>
      <c r="L2747" s="152"/>
      <c r="M2747" s="157"/>
      <c r="T2747" s="158"/>
      <c r="AT2747" s="153" t="s">
        <v>144</v>
      </c>
      <c r="AU2747" s="153" t="s">
        <v>81</v>
      </c>
      <c r="AV2747" s="13" t="s">
        <v>81</v>
      </c>
      <c r="AW2747" s="13" t="s">
        <v>32</v>
      </c>
      <c r="AX2747" s="13" t="s">
        <v>71</v>
      </c>
      <c r="AY2747" s="153" t="s">
        <v>133</v>
      </c>
    </row>
    <row r="2748" spans="2:51" s="12" customFormat="1" ht="11.25" x14ac:dyDescent="0.2">
      <c r="B2748" s="145"/>
      <c r="D2748" s="146" t="s">
        <v>144</v>
      </c>
      <c r="E2748" s="147" t="s">
        <v>18</v>
      </c>
      <c r="F2748" s="148" t="s">
        <v>1039</v>
      </c>
      <c r="H2748" s="147" t="s">
        <v>18</v>
      </c>
      <c r="I2748" s="149"/>
      <c r="L2748" s="145"/>
      <c r="M2748" s="150"/>
      <c r="T2748" s="151"/>
      <c r="AT2748" s="147" t="s">
        <v>144</v>
      </c>
      <c r="AU2748" s="147" t="s">
        <v>81</v>
      </c>
      <c r="AV2748" s="12" t="s">
        <v>79</v>
      </c>
      <c r="AW2748" s="12" t="s">
        <v>32</v>
      </c>
      <c r="AX2748" s="12" t="s">
        <v>71</v>
      </c>
      <c r="AY2748" s="147" t="s">
        <v>133</v>
      </c>
    </row>
    <row r="2749" spans="2:51" s="13" customFormat="1" ht="11.25" x14ac:dyDescent="0.2">
      <c r="B2749" s="152"/>
      <c r="D2749" s="146" t="s">
        <v>144</v>
      </c>
      <c r="E2749" s="153" t="s">
        <v>18</v>
      </c>
      <c r="F2749" s="154" t="s">
        <v>1668</v>
      </c>
      <c r="H2749" s="155">
        <v>47.22</v>
      </c>
      <c r="I2749" s="156"/>
      <c r="L2749" s="152"/>
      <c r="M2749" s="157"/>
      <c r="T2749" s="158"/>
      <c r="AT2749" s="153" t="s">
        <v>144</v>
      </c>
      <c r="AU2749" s="153" t="s">
        <v>81</v>
      </c>
      <c r="AV2749" s="13" t="s">
        <v>81</v>
      </c>
      <c r="AW2749" s="13" t="s">
        <v>32</v>
      </c>
      <c r="AX2749" s="13" t="s">
        <v>71</v>
      </c>
      <c r="AY2749" s="153" t="s">
        <v>133</v>
      </c>
    </row>
    <row r="2750" spans="2:51" s="12" customFormat="1" ht="11.25" x14ac:dyDescent="0.2">
      <c r="B2750" s="145"/>
      <c r="D2750" s="146" t="s">
        <v>144</v>
      </c>
      <c r="E2750" s="147" t="s">
        <v>18</v>
      </c>
      <c r="F2750" s="148" t="s">
        <v>540</v>
      </c>
      <c r="H2750" s="147" t="s">
        <v>18</v>
      </c>
      <c r="I2750" s="149"/>
      <c r="L2750" s="145"/>
      <c r="M2750" s="150"/>
      <c r="T2750" s="151"/>
      <c r="AT2750" s="147" t="s">
        <v>144</v>
      </c>
      <c r="AU2750" s="147" t="s">
        <v>81</v>
      </c>
      <c r="AV2750" s="12" t="s">
        <v>79</v>
      </c>
      <c r="AW2750" s="12" t="s">
        <v>32</v>
      </c>
      <c r="AX2750" s="12" t="s">
        <v>71</v>
      </c>
      <c r="AY2750" s="147" t="s">
        <v>133</v>
      </c>
    </row>
    <row r="2751" spans="2:51" s="13" customFormat="1" ht="11.25" x14ac:dyDescent="0.2">
      <c r="B2751" s="152"/>
      <c r="D2751" s="146" t="s">
        <v>144</v>
      </c>
      <c r="E2751" s="153" t="s">
        <v>18</v>
      </c>
      <c r="F2751" s="154" t="s">
        <v>1669</v>
      </c>
      <c r="H2751" s="155">
        <v>59.88</v>
      </c>
      <c r="I2751" s="156"/>
      <c r="L2751" s="152"/>
      <c r="M2751" s="157"/>
      <c r="T2751" s="158"/>
      <c r="AT2751" s="153" t="s">
        <v>144</v>
      </c>
      <c r="AU2751" s="153" t="s">
        <v>81</v>
      </c>
      <c r="AV2751" s="13" t="s">
        <v>81</v>
      </c>
      <c r="AW2751" s="13" t="s">
        <v>32</v>
      </c>
      <c r="AX2751" s="13" t="s">
        <v>71</v>
      </c>
      <c r="AY2751" s="153" t="s">
        <v>133</v>
      </c>
    </row>
    <row r="2752" spans="2:51" s="12" customFormat="1" ht="11.25" x14ac:dyDescent="0.2">
      <c r="B2752" s="145"/>
      <c r="D2752" s="146" t="s">
        <v>144</v>
      </c>
      <c r="E2752" s="147" t="s">
        <v>18</v>
      </c>
      <c r="F2752" s="148" t="s">
        <v>453</v>
      </c>
      <c r="H2752" s="147" t="s">
        <v>18</v>
      </c>
      <c r="I2752" s="149"/>
      <c r="L2752" s="145"/>
      <c r="M2752" s="150"/>
      <c r="T2752" s="151"/>
      <c r="AT2752" s="147" t="s">
        <v>144</v>
      </c>
      <c r="AU2752" s="147" t="s">
        <v>81</v>
      </c>
      <c r="AV2752" s="12" t="s">
        <v>79</v>
      </c>
      <c r="AW2752" s="12" t="s">
        <v>32</v>
      </c>
      <c r="AX2752" s="12" t="s">
        <v>71</v>
      </c>
      <c r="AY2752" s="147" t="s">
        <v>133</v>
      </c>
    </row>
    <row r="2753" spans="2:51" s="13" customFormat="1" ht="11.25" x14ac:dyDescent="0.2">
      <c r="B2753" s="152"/>
      <c r="D2753" s="146" t="s">
        <v>144</v>
      </c>
      <c r="E2753" s="153" t="s">
        <v>18</v>
      </c>
      <c r="F2753" s="154" t="s">
        <v>1670</v>
      </c>
      <c r="H2753" s="155">
        <v>50.28</v>
      </c>
      <c r="I2753" s="156"/>
      <c r="L2753" s="152"/>
      <c r="M2753" s="157"/>
      <c r="T2753" s="158"/>
      <c r="AT2753" s="153" t="s">
        <v>144</v>
      </c>
      <c r="AU2753" s="153" t="s">
        <v>81</v>
      </c>
      <c r="AV2753" s="13" t="s">
        <v>81</v>
      </c>
      <c r="AW2753" s="13" t="s">
        <v>32</v>
      </c>
      <c r="AX2753" s="13" t="s">
        <v>71</v>
      </c>
      <c r="AY2753" s="153" t="s">
        <v>133</v>
      </c>
    </row>
    <row r="2754" spans="2:51" s="12" customFormat="1" ht="11.25" x14ac:dyDescent="0.2">
      <c r="B2754" s="145"/>
      <c r="D2754" s="146" t="s">
        <v>144</v>
      </c>
      <c r="E2754" s="147" t="s">
        <v>18</v>
      </c>
      <c r="F2754" s="148" t="s">
        <v>435</v>
      </c>
      <c r="H2754" s="147" t="s">
        <v>18</v>
      </c>
      <c r="I2754" s="149"/>
      <c r="L2754" s="145"/>
      <c r="M2754" s="150"/>
      <c r="T2754" s="151"/>
      <c r="AT2754" s="147" t="s">
        <v>144</v>
      </c>
      <c r="AU2754" s="147" t="s">
        <v>81</v>
      </c>
      <c r="AV2754" s="12" t="s">
        <v>79</v>
      </c>
      <c r="AW2754" s="12" t="s">
        <v>32</v>
      </c>
      <c r="AX2754" s="12" t="s">
        <v>71</v>
      </c>
      <c r="AY2754" s="147" t="s">
        <v>133</v>
      </c>
    </row>
    <row r="2755" spans="2:51" s="13" customFormat="1" ht="11.25" x14ac:dyDescent="0.2">
      <c r="B2755" s="152"/>
      <c r="D2755" s="146" t="s">
        <v>144</v>
      </c>
      <c r="E2755" s="153" t="s">
        <v>18</v>
      </c>
      <c r="F2755" s="154" t="s">
        <v>1671</v>
      </c>
      <c r="H2755" s="155">
        <v>25.32</v>
      </c>
      <c r="I2755" s="156"/>
      <c r="L2755" s="152"/>
      <c r="M2755" s="157"/>
      <c r="T2755" s="158"/>
      <c r="AT2755" s="153" t="s">
        <v>144</v>
      </c>
      <c r="AU2755" s="153" t="s">
        <v>81</v>
      </c>
      <c r="AV2755" s="13" t="s">
        <v>81</v>
      </c>
      <c r="AW2755" s="13" t="s">
        <v>32</v>
      </c>
      <c r="AX2755" s="13" t="s">
        <v>71</v>
      </c>
      <c r="AY2755" s="153" t="s">
        <v>133</v>
      </c>
    </row>
    <row r="2756" spans="2:51" s="12" customFormat="1" ht="11.25" x14ac:dyDescent="0.2">
      <c r="B2756" s="145"/>
      <c r="D2756" s="146" t="s">
        <v>144</v>
      </c>
      <c r="E2756" s="147" t="s">
        <v>18</v>
      </c>
      <c r="F2756" s="148" t="s">
        <v>1459</v>
      </c>
      <c r="H2756" s="147" t="s">
        <v>18</v>
      </c>
      <c r="I2756" s="149"/>
      <c r="L2756" s="145"/>
      <c r="M2756" s="150"/>
      <c r="T2756" s="151"/>
      <c r="AT2756" s="147" t="s">
        <v>144</v>
      </c>
      <c r="AU2756" s="147" t="s">
        <v>81</v>
      </c>
      <c r="AV2756" s="12" t="s">
        <v>79</v>
      </c>
      <c r="AW2756" s="12" t="s">
        <v>32</v>
      </c>
      <c r="AX2756" s="12" t="s">
        <v>71</v>
      </c>
      <c r="AY2756" s="147" t="s">
        <v>133</v>
      </c>
    </row>
    <row r="2757" spans="2:51" s="13" customFormat="1" ht="11.25" x14ac:dyDescent="0.2">
      <c r="B2757" s="152"/>
      <c r="D2757" s="146" t="s">
        <v>144</v>
      </c>
      <c r="E2757" s="153" t="s">
        <v>18</v>
      </c>
      <c r="F2757" s="154" t="s">
        <v>1672</v>
      </c>
      <c r="H2757" s="155">
        <v>13.38</v>
      </c>
      <c r="I2757" s="156"/>
      <c r="L2757" s="152"/>
      <c r="M2757" s="157"/>
      <c r="T2757" s="158"/>
      <c r="AT2757" s="153" t="s">
        <v>144</v>
      </c>
      <c r="AU2757" s="153" t="s">
        <v>81</v>
      </c>
      <c r="AV2757" s="13" t="s">
        <v>81</v>
      </c>
      <c r="AW2757" s="13" t="s">
        <v>32</v>
      </c>
      <c r="AX2757" s="13" t="s">
        <v>71</v>
      </c>
      <c r="AY2757" s="153" t="s">
        <v>133</v>
      </c>
    </row>
    <row r="2758" spans="2:51" s="12" customFormat="1" ht="11.25" x14ac:dyDescent="0.2">
      <c r="B2758" s="145"/>
      <c r="D2758" s="146" t="s">
        <v>144</v>
      </c>
      <c r="E2758" s="147" t="s">
        <v>18</v>
      </c>
      <c r="F2758" s="148" t="s">
        <v>1460</v>
      </c>
      <c r="H2758" s="147" t="s">
        <v>18</v>
      </c>
      <c r="I2758" s="149"/>
      <c r="L2758" s="145"/>
      <c r="M2758" s="150"/>
      <c r="T2758" s="151"/>
      <c r="AT2758" s="147" t="s">
        <v>144</v>
      </c>
      <c r="AU2758" s="147" t="s">
        <v>81</v>
      </c>
      <c r="AV2758" s="12" t="s">
        <v>79</v>
      </c>
      <c r="AW2758" s="12" t="s">
        <v>32</v>
      </c>
      <c r="AX2758" s="12" t="s">
        <v>71</v>
      </c>
      <c r="AY2758" s="147" t="s">
        <v>133</v>
      </c>
    </row>
    <row r="2759" spans="2:51" s="13" customFormat="1" ht="11.25" x14ac:dyDescent="0.2">
      <c r="B2759" s="152"/>
      <c r="D2759" s="146" t="s">
        <v>144</v>
      </c>
      <c r="E2759" s="153" t="s">
        <v>18</v>
      </c>
      <c r="F2759" s="154" t="s">
        <v>1673</v>
      </c>
      <c r="H2759" s="155">
        <v>9.3000000000000007</v>
      </c>
      <c r="I2759" s="156"/>
      <c r="L2759" s="152"/>
      <c r="M2759" s="157"/>
      <c r="T2759" s="158"/>
      <c r="AT2759" s="153" t="s">
        <v>144</v>
      </c>
      <c r="AU2759" s="153" t="s">
        <v>81</v>
      </c>
      <c r="AV2759" s="13" t="s">
        <v>81</v>
      </c>
      <c r="AW2759" s="13" t="s">
        <v>32</v>
      </c>
      <c r="AX2759" s="13" t="s">
        <v>71</v>
      </c>
      <c r="AY2759" s="153" t="s">
        <v>133</v>
      </c>
    </row>
    <row r="2760" spans="2:51" s="12" customFormat="1" ht="11.25" x14ac:dyDescent="0.2">
      <c r="B2760" s="145"/>
      <c r="D2760" s="146" t="s">
        <v>144</v>
      </c>
      <c r="E2760" s="147" t="s">
        <v>18</v>
      </c>
      <c r="F2760" s="148" t="s">
        <v>392</v>
      </c>
      <c r="H2760" s="147" t="s">
        <v>18</v>
      </c>
      <c r="I2760" s="149"/>
      <c r="L2760" s="145"/>
      <c r="M2760" s="150"/>
      <c r="T2760" s="151"/>
      <c r="AT2760" s="147" t="s">
        <v>144</v>
      </c>
      <c r="AU2760" s="147" t="s">
        <v>81</v>
      </c>
      <c r="AV2760" s="12" t="s">
        <v>79</v>
      </c>
      <c r="AW2760" s="12" t="s">
        <v>32</v>
      </c>
      <c r="AX2760" s="12" t="s">
        <v>71</v>
      </c>
      <c r="AY2760" s="147" t="s">
        <v>133</v>
      </c>
    </row>
    <row r="2761" spans="2:51" s="13" customFormat="1" ht="11.25" x14ac:dyDescent="0.2">
      <c r="B2761" s="152"/>
      <c r="D2761" s="146" t="s">
        <v>144</v>
      </c>
      <c r="E2761" s="153" t="s">
        <v>18</v>
      </c>
      <c r="F2761" s="154" t="s">
        <v>1674</v>
      </c>
      <c r="H2761" s="155">
        <v>25.74</v>
      </c>
      <c r="I2761" s="156"/>
      <c r="L2761" s="152"/>
      <c r="M2761" s="157"/>
      <c r="T2761" s="158"/>
      <c r="AT2761" s="153" t="s">
        <v>144</v>
      </c>
      <c r="AU2761" s="153" t="s">
        <v>81</v>
      </c>
      <c r="AV2761" s="13" t="s">
        <v>81</v>
      </c>
      <c r="AW2761" s="13" t="s">
        <v>32</v>
      </c>
      <c r="AX2761" s="13" t="s">
        <v>71</v>
      </c>
      <c r="AY2761" s="153" t="s">
        <v>133</v>
      </c>
    </row>
    <row r="2762" spans="2:51" s="12" customFormat="1" ht="11.25" x14ac:dyDescent="0.2">
      <c r="B2762" s="145"/>
      <c r="D2762" s="146" t="s">
        <v>144</v>
      </c>
      <c r="E2762" s="147" t="s">
        <v>18</v>
      </c>
      <c r="F2762" s="148" t="s">
        <v>1675</v>
      </c>
      <c r="H2762" s="147" t="s">
        <v>18</v>
      </c>
      <c r="I2762" s="149"/>
      <c r="L2762" s="145"/>
      <c r="M2762" s="150"/>
      <c r="T2762" s="151"/>
      <c r="AT2762" s="147" t="s">
        <v>144</v>
      </c>
      <c r="AU2762" s="147" t="s">
        <v>81</v>
      </c>
      <c r="AV2762" s="12" t="s">
        <v>79</v>
      </c>
      <c r="AW2762" s="12" t="s">
        <v>32</v>
      </c>
      <c r="AX2762" s="12" t="s">
        <v>71</v>
      </c>
      <c r="AY2762" s="147" t="s">
        <v>133</v>
      </c>
    </row>
    <row r="2763" spans="2:51" s="12" customFormat="1" ht="11.25" x14ac:dyDescent="0.2">
      <c r="B2763" s="145"/>
      <c r="D2763" s="146" t="s">
        <v>144</v>
      </c>
      <c r="E2763" s="147" t="s">
        <v>18</v>
      </c>
      <c r="F2763" s="148" t="s">
        <v>237</v>
      </c>
      <c r="H2763" s="147" t="s">
        <v>18</v>
      </c>
      <c r="I2763" s="149"/>
      <c r="L2763" s="145"/>
      <c r="M2763" s="150"/>
      <c r="T2763" s="151"/>
      <c r="AT2763" s="147" t="s">
        <v>144</v>
      </c>
      <c r="AU2763" s="147" t="s">
        <v>81</v>
      </c>
      <c r="AV2763" s="12" t="s">
        <v>79</v>
      </c>
      <c r="AW2763" s="12" t="s">
        <v>32</v>
      </c>
      <c r="AX2763" s="12" t="s">
        <v>71</v>
      </c>
      <c r="AY2763" s="147" t="s">
        <v>133</v>
      </c>
    </row>
    <row r="2764" spans="2:51" s="12" customFormat="1" ht="11.25" x14ac:dyDescent="0.2">
      <c r="B2764" s="145"/>
      <c r="D2764" s="146" t="s">
        <v>144</v>
      </c>
      <c r="E2764" s="147" t="s">
        <v>18</v>
      </c>
      <c r="F2764" s="148" t="s">
        <v>970</v>
      </c>
      <c r="H2764" s="147" t="s">
        <v>18</v>
      </c>
      <c r="I2764" s="149"/>
      <c r="L2764" s="145"/>
      <c r="M2764" s="150"/>
      <c r="T2764" s="151"/>
      <c r="AT2764" s="147" t="s">
        <v>144</v>
      </c>
      <c r="AU2764" s="147" t="s">
        <v>81</v>
      </c>
      <c r="AV2764" s="12" t="s">
        <v>79</v>
      </c>
      <c r="AW2764" s="12" t="s">
        <v>32</v>
      </c>
      <c r="AX2764" s="12" t="s">
        <v>71</v>
      </c>
      <c r="AY2764" s="147" t="s">
        <v>133</v>
      </c>
    </row>
    <row r="2765" spans="2:51" s="13" customFormat="1" ht="11.25" x14ac:dyDescent="0.2">
      <c r="B2765" s="152"/>
      <c r="D2765" s="146" t="s">
        <v>144</v>
      </c>
      <c r="E2765" s="153" t="s">
        <v>18</v>
      </c>
      <c r="F2765" s="154" t="s">
        <v>386</v>
      </c>
      <c r="H2765" s="155">
        <v>3.3</v>
      </c>
      <c r="I2765" s="156"/>
      <c r="L2765" s="152"/>
      <c r="M2765" s="157"/>
      <c r="T2765" s="158"/>
      <c r="AT2765" s="153" t="s">
        <v>144</v>
      </c>
      <c r="AU2765" s="153" t="s">
        <v>81</v>
      </c>
      <c r="AV2765" s="13" t="s">
        <v>81</v>
      </c>
      <c r="AW2765" s="13" t="s">
        <v>32</v>
      </c>
      <c r="AX2765" s="13" t="s">
        <v>71</v>
      </c>
      <c r="AY2765" s="153" t="s">
        <v>133</v>
      </c>
    </row>
    <row r="2766" spans="2:51" s="12" customFormat="1" ht="11.25" x14ac:dyDescent="0.2">
      <c r="B2766" s="145"/>
      <c r="D2766" s="146" t="s">
        <v>144</v>
      </c>
      <c r="E2766" s="147" t="s">
        <v>18</v>
      </c>
      <c r="F2766" s="148" t="s">
        <v>1277</v>
      </c>
      <c r="H2766" s="147" t="s">
        <v>18</v>
      </c>
      <c r="I2766" s="149"/>
      <c r="L2766" s="145"/>
      <c r="M2766" s="150"/>
      <c r="T2766" s="151"/>
      <c r="AT2766" s="147" t="s">
        <v>144</v>
      </c>
      <c r="AU2766" s="147" t="s">
        <v>81</v>
      </c>
      <c r="AV2766" s="12" t="s">
        <v>79</v>
      </c>
      <c r="AW2766" s="12" t="s">
        <v>32</v>
      </c>
      <c r="AX2766" s="12" t="s">
        <v>71</v>
      </c>
      <c r="AY2766" s="147" t="s">
        <v>133</v>
      </c>
    </row>
    <row r="2767" spans="2:51" s="13" customFormat="1" ht="11.25" x14ac:dyDescent="0.2">
      <c r="B2767" s="152"/>
      <c r="D2767" s="146" t="s">
        <v>144</v>
      </c>
      <c r="E2767" s="153" t="s">
        <v>18</v>
      </c>
      <c r="F2767" s="154" t="s">
        <v>79</v>
      </c>
      <c r="H2767" s="155">
        <v>1</v>
      </c>
      <c r="I2767" s="156"/>
      <c r="L2767" s="152"/>
      <c r="M2767" s="157"/>
      <c r="T2767" s="158"/>
      <c r="AT2767" s="153" t="s">
        <v>144</v>
      </c>
      <c r="AU2767" s="153" t="s">
        <v>81</v>
      </c>
      <c r="AV2767" s="13" t="s">
        <v>81</v>
      </c>
      <c r="AW2767" s="13" t="s">
        <v>32</v>
      </c>
      <c r="AX2767" s="13" t="s">
        <v>71</v>
      </c>
      <c r="AY2767" s="153" t="s">
        <v>133</v>
      </c>
    </row>
    <row r="2768" spans="2:51" s="12" customFormat="1" ht="11.25" x14ac:dyDescent="0.2">
      <c r="B2768" s="145"/>
      <c r="D2768" s="146" t="s">
        <v>144</v>
      </c>
      <c r="E2768" s="147" t="s">
        <v>18</v>
      </c>
      <c r="F2768" s="148" t="s">
        <v>1278</v>
      </c>
      <c r="H2768" s="147" t="s">
        <v>18</v>
      </c>
      <c r="I2768" s="149"/>
      <c r="L2768" s="145"/>
      <c r="M2768" s="150"/>
      <c r="T2768" s="151"/>
      <c r="AT2768" s="147" t="s">
        <v>144</v>
      </c>
      <c r="AU2768" s="147" t="s">
        <v>81</v>
      </c>
      <c r="AV2768" s="12" t="s">
        <v>79</v>
      </c>
      <c r="AW2768" s="12" t="s">
        <v>32</v>
      </c>
      <c r="AX2768" s="12" t="s">
        <v>71</v>
      </c>
      <c r="AY2768" s="147" t="s">
        <v>133</v>
      </c>
    </row>
    <row r="2769" spans="2:51" s="13" customFormat="1" ht="11.25" x14ac:dyDescent="0.2">
      <c r="B2769" s="152"/>
      <c r="D2769" s="146" t="s">
        <v>144</v>
      </c>
      <c r="E2769" s="153" t="s">
        <v>18</v>
      </c>
      <c r="F2769" s="154" t="s">
        <v>362</v>
      </c>
      <c r="H2769" s="155">
        <v>0.6</v>
      </c>
      <c r="I2769" s="156"/>
      <c r="L2769" s="152"/>
      <c r="M2769" s="157"/>
      <c r="T2769" s="158"/>
      <c r="AT2769" s="153" t="s">
        <v>144</v>
      </c>
      <c r="AU2769" s="153" t="s">
        <v>81</v>
      </c>
      <c r="AV2769" s="13" t="s">
        <v>81</v>
      </c>
      <c r="AW2769" s="13" t="s">
        <v>32</v>
      </c>
      <c r="AX2769" s="13" t="s">
        <v>71</v>
      </c>
      <c r="AY2769" s="153" t="s">
        <v>133</v>
      </c>
    </row>
    <row r="2770" spans="2:51" s="12" customFormat="1" ht="11.25" x14ac:dyDescent="0.2">
      <c r="B2770" s="145"/>
      <c r="D2770" s="146" t="s">
        <v>144</v>
      </c>
      <c r="E2770" s="147" t="s">
        <v>18</v>
      </c>
      <c r="F2770" s="148" t="s">
        <v>534</v>
      </c>
      <c r="H2770" s="147" t="s">
        <v>18</v>
      </c>
      <c r="I2770" s="149"/>
      <c r="L2770" s="145"/>
      <c r="M2770" s="150"/>
      <c r="T2770" s="151"/>
      <c r="AT2770" s="147" t="s">
        <v>144</v>
      </c>
      <c r="AU2770" s="147" t="s">
        <v>81</v>
      </c>
      <c r="AV2770" s="12" t="s">
        <v>79</v>
      </c>
      <c r="AW2770" s="12" t="s">
        <v>32</v>
      </c>
      <c r="AX2770" s="12" t="s">
        <v>71</v>
      </c>
      <c r="AY2770" s="147" t="s">
        <v>133</v>
      </c>
    </row>
    <row r="2771" spans="2:51" s="13" customFormat="1" ht="11.25" x14ac:dyDescent="0.2">
      <c r="B2771" s="152"/>
      <c r="D2771" s="146" t="s">
        <v>144</v>
      </c>
      <c r="E2771" s="153" t="s">
        <v>18</v>
      </c>
      <c r="F2771" s="154" t="s">
        <v>1437</v>
      </c>
      <c r="H2771" s="155">
        <v>17.2</v>
      </c>
      <c r="I2771" s="156"/>
      <c r="L2771" s="152"/>
      <c r="M2771" s="157"/>
      <c r="T2771" s="158"/>
      <c r="AT2771" s="153" t="s">
        <v>144</v>
      </c>
      <c r="AU2771" s="153" t="s">
        <v>81</v>
      </c>
      <c r="AV2771" s="13" t="s">
        <v>81</v>
      </c>
      <c r="AW2771" s="13" t="s">
        <v>32</v>
      </c>
      <c r="AX2771" s="13" t="s">
        <v>71</v>
      </c>
      <c r="AY2771" s="153" t="s">
        <v>133</v>
      </c>
    </row>
    <row r="2772" spans="2:51" s="12" customFormat="1" ht="11.25" x14ac:dyDescent="0.2">
      <c r="B2772" s="145"/>
      <c r="D2772" s="146" t="s">
        <v>144</v>
      </c>
      <c r="E2772" s="147" t="s">
        <v>18</v>
      </c>
      <c r="F2772" s="148" t="s">
        <v>1438</v>
      </c>
      <c r="H2772" s="147" t="s">
        <v>18</v>
      </c>
      <c r="I2772" s="149"/>
      <c r="L2772" s="145"/>
      <c r="M2772" s="150"/>
      <c r="T2772" s="151"/>
      <c r="AT2772" s="147" t="s">
        <v>144</v>
      </c>
      <c r="AU2772" s="147" t="s">
        <v>81</v>
      </c>
      <c r="AV2772" s="12" t="s">
        <v>79</v>
      </c>
      <c r="AW2772" s="12" t="s">
        <v>32</v>
      </c>
      <c r="AX2772" s="12" t="s">
        <v>71</v>
      </c>
      <c r="AY2772" s="147" t="s">
        <v>133</v>
      </c>
    </row>
    <row r="2773" spans="2:51" s="13" customFormat="1" ht="11.25" x14ac:dyDescent="0.2">
      <c r="B2773" s="152"/>
      <c r="D2773" s="146" t="s">
        <v>144</v>
      </c>
      <c r="E2773" s="153" t="s">
        <v>18</v>
      </c>
      <c r="F2773" s="154" t="s">
        <v>1439</v>
      </c>
      <c r="H2773" s="155">
        <v>15.5</v>
      </c>
      <c r="I2773" s="156"/>
      <c r="L2773" s="152"/>
      <c r="M2773" s="157"/>
      <c r="T2773" s="158"/>
      <c r="AT2773" s="153" t="s">
        <v>144</v>
      </c>
      <c r="AU2773" s="153" t="s">
        <v>81</v>
      </c>
      <c r="AV2773" s="13" t="s">
        <v>81</v>
      </c>
      <c r="AW2773" s="13" t="s">
        <v>32</v>
      </c>
      <c r="AX2773" s="13" t="s">
        <v>71</v>
      </c>
      <c r="AY2773" s="153" t="s">
        <v>133</v>
      </c>
    </row>
    <row r="2774" spans="2:51" s="12" customFormat="1" ht="11.25" x14ac:dyDescent="0.2">
      <c r="B2774" s="145"/>
      <c r="D2774" s="146" t="s">
        <v>144</v>
      </c>
      <c r="E2774" s="147" t="s">
        <v>18</v>
      </c>
      <c r="F2774" s="148" t="s">
        <v>1027</v>
      </c>
      <c r="H2774" s="147" t="s">
        <v>18</v>
      </c>
      <c r="I2774" s="149"/>
      <c r="L2774" s="145"/>
      <c r="M2774" s="150"/>
      <c r="T2774" s="151"/>
      <c r="AT2774" s="147" t="s">
        <v>144</v>
      </c>
      <c r="AU2774" s="147" t="s">
        <v>81</v>
      </c>
      <c r="AV2774" s="12" t="s">
        <v>79</v>
      </c>
      <c r="AW2774" s="12" t="s">
        <v>32</v>
      </c>
      <c r="AX2774" s="12" t="s">
        <v>71</v>
      </c>
      <c r="AY2774" s="147" t="s">
        <v>133</v>
      </c>
    </row>
    <row r="2775" spans="2:51" s="13" customFormat="1" ht="11.25" x14ac:dyDescent="0.2">
      <c r="B2775" s="152"/>
      <c r="D2775" s="146" t="s">
        <v>144</v>
      </c>
      <c r="E2775" s="153" t="s">
        <v>18</v>
      </c>
      <c r="F2775" s="154" t="s">
        <v>1440</v>
      </c>
      <c r="H2775" s="155">
        <v>48.4</v>
      </c>
      <c r="I2775" s="156"/>
      <c r="L2775" s="152"/>
      <c r="M2775" s="157"/>
      <c r="T2775" s="158"/>
      <c r="AT2775" s="153" t="s">
        <v>144</v>
      </c>
      <c r="AU2775" s="153" t="s">
        <v>81</v>
      </c>
      <c r="AV2775" s="13" t="s">
        <v>81</v>
      </c>
      <c r="AW2775" s="13" t="s">
        <v>32</v>
      </c>
      <c r="AX2775" s="13" t="s">
        <v>71</v>
      </c>
      <c r="AY2775" s="153" t="s">
        <v>133</v>
      </c>
    </row>
    <row r="2776" spans="2:51" s="12" customFormat="1" ht="11.25" x14ac:dyDescent="0.2">
      <c r="B2776" s="145"/>
      <c r="D2776" s="146" t="s">
        <v>144</v>
      </c>
      <c r="E2776" s="147" t="s">
        <v>18</v>
      </c>
      <c r="F2776" s="148" t="s">
        <v>247</v>
      </c>
      <c r="H2776" s="147" t="s">
        <v>18</v>
      </c>
      <c r="I2776" s="149"/>
      <c r="L2776" s="145"/>
      <c r="M2776" s="150"/>
      <c r="T2776" s="151"/>
      <c r="AT2776" s="147" t="s">
        <v>144</v>
      </c>
      <c r="AU2776" s="147" t="s">
        <v>81</v>
      </c>
      <c r="AV2776" s="12" t="s">
        <v>79</v>
      </c>
      <c r="AW2776" s="12" t="s">
        <v>32</v>
      </c>
      <c r="AX2776" s="12" t="s">
        <v>71</v>
      </c>
      <c r="AY2776" s="147" t="s">
        <v>133</v>
      </c>
    </row>
    <row r="2777" spans="2:51" s="13" customFormat="1" ht="11.25" x14ac:dyDescent="0.2">
      <c r="B2777" s="152"/>
      <c r="D2777" s="146" t="s">
        <v>144</v>
      </c>
      <c r="E2777" s="153" t="s">
        <v>18</v>
      </c>
      <c r="F2777" s="154" t="s">
        <v>629</v>
      </c>
      <c r="H2777" s="155">
        <v>54</v>
      </c>
      <c r="I2777" s="156"/>
      <c r="L2777" s="152"/>
      <c r="M2777" s="157"/>
      <c r="T2777" s="158"/>
      <c r="AT2777" s="153" t="s">
        <v>144</v>
      </c>
      <c r="AU2777" s="153" t="s">
        <v>81</v>
      </c>
      <c r="AV2777" s="13" t="s">
        <v>81</v>
      </c>
      <c r="AW2777" s="13" t="s">
        <v>32</v>
      </c>
      <c r="AX2777" s="13" t="s">
        <v>71</v>
      </c>
      <c r="AY2777" s="153" t="s">
        <v>133</v>
      </c>
    </row>
    <row r="2778" spans="2:51" s="12" customFormat="1" ht="11.25" x14ac:dyDescent="0.2">
      <c r="B2778" s="145"/>
      <c r="D2778" s="146" t="s">
        <v>144</v>
      </c>
      <c r="E2778" s="147" t="s">
        <v>18</v>
      </c>
      <c r="F2778" s="148" t="s">
        <v>533</v>
      </c>
      <c r="H2778" s="147" t="s">
        <v>18</v>
      </c>
      <c r="I2778" s="149"/>
      <c r="L2778" s="145"/>
      <c r="M2778" s="150"/>
      <c r="T2778" s="151"/>
      <c r="AT2778" s="147" t="s">
        <v>144</v>
      </c>
      <c r="AU2778" s="147" t="s">
        <v>81</v>
      </c>
      <c r="AV2778" s="12" t="s">
        <v>79</v>
      </c>
      <c r="AW2778" s="12" t="s">
        <v>32</v>
      </c>
      <c r="AX2778" s="12" t="s">
        <v>71</v>
      </c>
      <c r="AY2778" s="147" t="s">
        <v>133</v>
      </c>
    </row>
    <row r="2779" spans="2:51" s="13" customFormat="1" ht="11.25" x14ac:dyDescent="0.2">
      <c r="B2779" s="152"/>
      <c r="D2779" s="146" t="s">
        <v>144</v>
      </c>
      <c r="E2779" s="153" t="s">
        <v>18</v>
      </c>
      <c r="F2779" s="154" t="s">
        <v>81</v>
      </c>
      <c r="H2779" s="155">
        <v>2</v>
      </c>
      <c r="I2779" s="156"/>
      <c r="L2779" s="152"/>
      <c r="M2779" s="157"/>
      <c r="T2779" s="158"/>
      <c r="AT2779" s="153" t="s">
        <v>144</v>
      </c>
      <c r="AU2779" s="153" t="s">
        <v>81</v>
      </c>
      <c r="AV2779" s="13" t="s">
        <v>81</v>
      </c>
      <c r="AW2779" s="13" t="s">
        <v>32</v>
      </c>
      <c r="AX2779" s="13" t="s">
        <v>71</v>
      </c>
      <c r="AY2779" s="153" t="s">
        <v>133</v>
      </c>
    </row>
    <row r="2780" spans="2:51" s="12" customFormat="1" ht="11.25" x14ac:dyDescent="0.2">
      <c r="B2780" s="145"/>
      <c r="D2780" s="146" t="s">
        <v>144</v>
      </c>
      <c r="E2780" s="147" t="s">
        <v>18</v>
      </c>
      <c r="F2780" s="148" t="s">
        <v>242</v>
      </c>
      <c r="H2780" s="147" t="s">
        <v>18</v>
      </c>
      <c r="I2780" s="149"/>
      <c r="L2780" s="145"/>
      <c r="M2780" s="150"/>
      <c r="T2780" s="151"/>
      <c r="AT2780" s="147" t="s">
        <v>144</v>
      </c>
      <c r="AU2780" s="147" t="s">
        <v>81</v>
      </c>
      <c r="AV2780" s="12" t="s">
        <v>79</v>
      </c>
      <c r="AW2780" s="12" t="s">
        <v>32</v>
      </c>
      <c r="AX2780" s="12" t="s">
        <v>71</v>
      </c>
      <c r="AY2780" s="147" t="s">
        <v>133</v>
      </c>
    </row>
    <row r="2781" spans="2:51" s="13" customFormat="1" ht="11.25" x14ac:dyDescent="0.2">
      <c r="B2781" s="152"/>
      <c r="D2781" s="146" t="s">
        <v>144</v>
      </c>
      <c r="E2781" s="153" t="s">
        <v>18</v>
      </c>
      <c r="F2781" s="154" t="s">
        <v>1441</v>
      </c>
      <c r="H2781" s="155">
        <v>7.1</v>
      </c>
      <c r="I2781" s="156"/>
      <c r="L2781" s="152"/>
      <c r="M2781" s="157"/>
      <c r="T2781" s="158"/>
      <c r="AT2781" s="153" t="s">
        <v>144</v>
      </c>
      <c r="AU2781" s="153" t="s">
        <v>81</v>
      </c>
      <c r="AV2781" s="13" t="s">
        <v>81</v>
      </c>
      <c r="AW2781" s="13" t="s">
        <v>32</v>
      </c>
      <c r="AX2781" s="13" t="s">
        <v>71</v>
      </c>
      <c r="AY2781" s="153" t="s">
        <v>133</v>
      </c>
    </row>
    <row r="2782" spans="2:51" s="12" customFormat="1" ht="11.25" x14ac:dyDescent="0.2">
      <c r="B2782" s="145"/>
      <c r="D2782" s="146" t="s">
        <v>144</v>
      </c>
      <c r="E2782" s="147" t="s">
        <v>18</v>
      </c>
      <c r="F2782" s="148" t="s">
        <v>548</v>
      </c>
      <c r="H2782" s="147" t="s">
        <v>18</v>
      </c>
      <c r="I2782" s="149"/>
      <c r="L2782" s="145"/>
      <c r="M2782" s="150"/>
      <c r="T2782" s="151"/>
      <c r="AT2782" s="147" t="s">
        <v>144</v>
      </c>
      <c r="AU2782" s="147" t="s">
        <v>81</v>
      </c>
      <c r="AV2782" s="12" t="s">
        <v>79</v>
      </c>
      <c r="AW2782" s="12" t="s">
        <v>32</v>
      </c>
      <c r="AX2782" s="12" t="s">
        <v>71</v>
      </c>
      <c r="AY2782" s="147" t="s">
        <v>133</v>
      </c>
    </row>
    <row r="2783" spans="2:51" s="13" customFormat="1" ht="11.25" x14ac:dyDescent="0.2">
      <c r="B2783" s="152"/>
      <c r="D2783" s="146" t="s">
        <v>144</v>
      </c>
      <c r="E2783" s="153" t="s">
        <v>18</v>
      </c>
      <c r="F2783" s="154" t="s">
        <v>1442</v>
      </c>
      <c r="H2783" s="155">
        <v>9.1999999999999993</v>
      </c>
      <c r="I2783" s="156"/>
      <c r="L2783" s="152"/>
      <c r="M2783" s="157"/>
      <c r="T2783" s="158"/>
      <c r="AT2783" s="153" t="s">
        <v>144</v>
      </c>
      <c r="AU2783" s="153" t="s">
        <v>81</v>
      </c>
      <c r="AV2783" s="13" t="s">
        <v>81</v>
      </c>
      <c r="AW2783" s="13" t="s">
        <v>32</v>
      </c>
      <c r="AX2783" s="13" t="s">
        <v>71</v>
      </c>
      <c r="AY2783" s="153" t="s">
        <v>133</v>
      </c>
    </row>
    <row r="2784" spans="2:51" s="12" customFormat="1" ht="11.25" x14ac:dyDescent="0.2">
      <c r="B2784" s="145"/>
      <c r="D2784" s="146" t="s">
        <v>144</v>
      </c>
      <c r="E2784" s="147" t="s">
        <v>18</v>
      </c>
      <c r="F2784" s="148" t="s">
        <v>464</v>
      </c>
      <c r="H2784" s="147" t="s">
        <v>18</v>
      </c>
      <c r="I2784" s="149"/>
      <c r="L2784" s="145"/>
      <c r="M2784" s="150"/>
      <c r="T2784" s="151"/>
      <c r="AT2784" s="147" t="s">
        <v>144</v>
      </c>
      <c r="AU2784" s="147" t="s">
        <v>81</v>
      </c>
      <c r="AV2784" s="12" t="s">
        <v>79</v>
      </c>
      <c r="AW2784" s="12" t="s">
        <v>32</v>
      </c>
      <c r="AX2784" s="12" t="s">
        <v>71</v>
      </c>
      <c r="AY2784" s="147" t="s">
        <v>133</v>
      </c>
    </row>
    <row r="2785" spans="2:51" s="13" customFormat="1" ht="11.25" x14ac:dyDescent="0.2">
      <c r="B2785" s="152"/>
      <c r="D2785" s="146" t="s">
        <v>144</v>
      </c>
      <c r="E2785" s="153" t="s">
        <v>18</v>
      </c>
      <c r="F2785" s="154" t="s">
        <v>1442</v>
      </c>
      <c r="H2785" s="155">
        <v>9.1999999999999993</v>
      </c>
      <c r="I2785" s="156"/>
      <c r="L2785" s="152"/>
      <c r="M2785" s="157"/>
      <c r="T2785" s="158"/>
      <c r="AT2785" s="153" t="s">
        <v>144</v>
      </c>
      <c r="AU2785" s="153" t="s">
        <v>81</v>
      </c>
      <c r="AV2785" s="13" t="s">
        <v>81</v>
      </c>
      <c r="AW2785" s="13" t="s">
        <v>32</v>
      </c>
      <c r="AX2785" s="13" t="s">
        <v>71</v>
      </c>
      <c r="AY2785" s="153" t="s">
        <v>133</v>
      </c>
    </row>
    <row r="2786" spans="2:51" s="12" customFormat="1" ht="11.25" x14ac:dyDescent="0.2">
      <c r="B2786" s="145"/>
      <c r="D2786" s="146" t="s">
        <v>144</v>
      </c>
      <c r="E2786" s="147" t="s">
        <v>18</v>
      </c>
      <c r="F2786" s="148" t="s">
        <v>370</v>
      </c>
      <c r="H2786" s="147" t="s">
        <v>18</v>
      </c>
      <c r="I2786" s="149"/>
      <c r="L2786" s="145"/>
      <c r="M2786" s="150"/>
      <c r="T2786" s="151"/>
      <c r="AT2786" s="147" t="s">
        <v>144</v>
      </c>
      <c r="AU2786" s="147" t="s">
        <v>81</v>
      </c>
      <c r="AV2786" s="12" t="s">
        <v>79</v>
      </c>
      <c r="AW2786" s="12" t="s">
        <v>32</v>
      </c>
      <c r="AX2786" s="12" t="s">
        <v>71</v>
      </c>
      <c r="AY2786" s="147" t="s">
        <v>133</v>
      </c>
    </row>
    <row r="2787" spans="2:51" s="13" customFormat="1" ht="11.25" x14ac:dyDescent="0.2">
      <c r="B2787" s="152"/>
      <c r="D2787" s="146" t="s">
        <v>144</v>
      </c>
      <c r="E2787" s="153" t="s">
        <v>18</v>
      </c>
      <c r="F2787" s="154" t="s">
        <v>371</v>
      </c>
      <c r="H2787" s="155">
        <v>4.5999999999999996</v>
      </c>
      <c r="I2787" s="156"/>
      <c r="L2787" s="152"/>
      <c r="M2787" s="157"/>
      <c r="T2787" s="158"/>
      <c r="AT2787" s="153" t="s">
        <v>144</v>
      </c>
      <c r="AU2787" s="153" t="s">
        <v>81</v>
      </c>
      <c r="AV2787" s="13" t="s">
        <v>81</v>
      </c>
      <c r="AW2787" s="13" t="s">
        <v>32</v>
      </c>
      <c r="AX2787" s="13" t="s">
        <v>71</v>
      </c>
      <c r="AY2787" s="153" t="s">
        <v>133</v>
      </c>
    </row>
    <row r="2788" spans="2:51" s="12" customFormat="1" ht="11.25" x14ac:dyDescent="0.2">
      <c r="B2788" s="145"/>
      <c r="D2788" s="146" t="s">
        <v>144</v>
      </c>
      <c r="E2788" s="147" t="s">
        <v>18</v>
      </c>
      <c r="F2788" s="148" t="s">
        <v>372</v>
      </c>
      <c r="H2788" s="147" t="s">
        <v>18</v>
      </c>
      <c r="I2788" s="149"/>
      <c r="L2788" s="145"/>
      <c r="M2788" s="150"/>
      <c r="T2788" s="151"/>
      <c r="AT2788" s="147" t="s">
        <v>144</v>
      </c>
      <c r="AU2788" s="147" t="s">
        <v>81</v>
      </c>
      <c r="AV2788" s="12" t="s">
        <v>79</v>
      </c>
      <c r="AW2788" s="12" t="s">
        <v>32</v>
      </c>
      <c r="AX2788" s="12" t="s">
        <v>71</v>
      </c>
      <c r="AY2788" s="147" t="s">
        <v>133</v>
      </c>
    </row>
    <row r="2789" spans="2:51" s="13" customFormat="1" ht="11.25" x14ac:dyDescent="0.2">
      <c r="B2789" s="152"/>
      <c r="D2789" s="146" t="s">
        <v>144</v>
      </c>
      <c r="E2789" s="153" t="s">
        <v>18</v>
      </c>
      <c r="F2789" s="154" t="s">
        <v>373</v>
      </c>
      <c r="H2789" s="155">
        <v>4.4000000000000004</v>
      </c>
      <c r="I2789" s="156"/>
      <c r="L2789" s="152"/>
      <c r="M2789" s="157"/>
      <c r="T2789" s="158"/>
      <c r="AT2789" s="153" t="s">
        <v>144</v>
      </c>
      <c r="AU2789" s="153" t="s">
        <v>81</v>
      </c>
      <c r="AV2789" s="13" t="s">
        <v>81</v>
      </c>
      <c r="AW2789" s="13" t="s">
        <v>32</v>
      </c>
      <c r="AX2789" s="13" t="s">
        <v>71</v>
      </c>
      <c r="AY2789" s="153" t="s">
        <v>133</v>
      </c>
    </row>
    <row r="2790" spans="2:51" s="12" customFormat="1" ht="11.25" x14ac:dyDescent="0.2">
      <c r="B2790" s="145"/>
      <c r="D2790" s="146" t="s">
        <v>144</v>
      </c>
      <c r="E2790" s="147" t="s">
        <v>18</v>
      </c>
      <c r="F2790" s="148" t="s">
        <v>1279</v>
      </c>
      <c r="H2790" s="147" t="s">
        <v>18</v>
      </c>
      <c r="I2790" s="149"/>
      <c r="L2790" s="145"/>
      <c r="M2790" s="150"/>
      <c r="T2790" s="151"/>
      <c r="AT2790" s="147" t="s">
        <v>144</v>
      </c>
      <c r="AU2790" s="147" t="s">
        <v>81</v>
      </c>
      <c r="AV2790" s="12" t="s">
        <v>79</v>
      </c>
      <c r="AW2790" s="12" t="s">
        <v>32</v>
      </c>
      <c r="AX2790" s="12" t="s">
        <v>71</v>
      </c>
      <c r="AY2790" s="147" t="s">
        <v>133</v>
      </c>
    </row>
    <row r="2791" spans="2:51" s="13" customFormat="1" ht="11.25" x14ac:dyDescent="0.2">
      <c r="B2791" s="152"/>
      <c r="D2791" s="146" t="s">
        <v>144</v>
      </c>
      <c r="E2791" s="153" t="s">
        <v>18</v>
      </c>
      <c r="F2791" s="154" t="s">
        <v>1443</v>
      </c>
      <c r="H2791" s="155">
        <v>2.9</v>
      </c>
      <c r="I2791" s="156"/>
      <c r="L2791" s="152"/>
      <c r="M2791" s="157"/>
      <c r="T2791" s="158"/>
      <c r="AT2791" s="153" t="s">
        <v>144</v>
      </c>
      <c r="AU2791" s="153" t="s">
        <v>81</v>
      </c>
      <c r="AV2791" s="13" t="s">
        <v>81</v>
      </c>
      <c r="AW2791" s="13" t="s">
        <v>32</v>
      </c>
      <c r="AX2791" s="13" t="s">
        <v>71</v>
      </c>
      <c r="AY2791" s="153" t="s">
        <v>133</v>
      </c>
    </row>
    <row r="2792" spans="2:51" s="12" customFormat="1" ht="11.25" x14ac:dyDescent="0.2">
      <c r="B2792" s="145"/>
      <c r="D2792" s="146" t="s">
        <v>144</v>
      </c>
      <c r="E2792" s="147" t="s">
        <v>18</v>
      </c>
      <c r="F2792" s="148" t="s">
        <v>466</v>
      </c>
      <c r="H2792" s="147" t="s">
        <v>18</v>
      </c>
      <c r="I2792" s="149"/>
      <c r="L2792" s="145"/>
      <c r="M2792" s="150"/>
      <c r="T2792" s="151"/>
      <c r="AT2792" s="147" t="s">
        <v>144</v>
      </c>
      <c r="AU2792" s="147" t="s">
        <v>81</v>
      </c>
      <c r="AV2792" s="12" t="s">
        <v>79</v>
      </c>
      <c r="AW2792" s="12" t="s">
        <v>32</v>
      </c>
      <c r="AX2792" s="12" t="s">
        <v>71</v>
      </c>
      <c r="AY2792" s="147" t="s">
        <v>133</v>
      </c>
    </row>
    <row r="2793" spans="2:51" s="13" customFormat="1" ht="11.25" x14ac:dyDescent="0.2">
      <c r="B2793" s="152"/>
      <c r="D2793" s="146" t="s">
        <v>144</v>
      </c>
      <c r="E2793" s="153" t="s">
        <v>18</v>
      </c>
      <c r="F2793" s="154" t="s">
        <v>377</v>
      </c>
      <c r="H2793" s="155">
        <v>2.1</v>
      </c>
      <c r="I2793" s="156"/>
      <c r="L2793" s="152"/>
      <c r="M2793" s="157"/>
      <c r="T2793" s="158"/>
      <c r="AT2793" s="153" t="s">
        <v>144</v>
      </c>
      <c r="AU2793" s="153" t="s">
        <v>81</v>
      </c>
      <c r="AV2793" s="13" t="s">
        <v>81</v>
      </c>
      <c r="AW2793" s="13" t="s">
        <v>32</v>
      </c>
      <c r="AX2793" s="13" t="s">
        <v>71</v>
      </c>
      <c r="AY2793" s="153" t="s">
        <v>133</v>
      </c>
    </row>
    <row r="2794" spans="2:51" s="12" customFormat="1" ht="11.25" x14ac:dyDescent="0.2">
      <c r="B2794" s="145"/>
      <c r="D2794" s="146" t="s">
        <v>144</v>
      </c>
      <c r="E2794" s="147" t="s">
        <v>18</v>
      </c>
      <c r="F2794" s="148" t="s">
        <v>374</v>
      </c>
      <c r="H2794" s="147" t="s">
        <v>18</v>
      </c>
      <c r="I2794" s="149"/>
      <c r="L2794" s="145"/>
      <c r="M2794" s="150"/>
      <c r="T2794" s="151"/>
      <c r="AT2794" s="147" t="s">
        <v>144</v>
      </c>
      <c r="AU2794" s="147" t="s">
        <v>81</v>
      </c>
      <c r="AV2794" s="12" t="s">
        <v>79</v>
      </c>
      <c r="AW2794" s="12" t="s">
        <v>32</v>
      </c>
      <c r="AX2794" s="12" t="s">
        <v>71</v>
      </c>
      <c r="AY2794" s="147" t="s">
        <v>133</v>
      </c>
    </row>
    <row r="2795" spans="2:51" s="13" customFormat="1" ht="11.25" x14ac:dyDescent="0.2">
      <c r="B2795" s="152"/>
      <c r="D2795" s="146" t="s">
        <v>144</v>
      </c>
      <c r="E2795" s="153" t="s">
        <v>18</v>
      </c>
      <c r="F2795" s="154" t="s">
        <v>371</v>
      </c>
      <c r="H2795" s="155">
        <v>4.5999999999999996</v>
      </c>
      <c r="I2795" s="156"/>
      <c r="L2795" s="152"/>
      <c r="M2795" s="157"/>
      <c r="T2795" s="158"/>
      <c r="AT2795" s="153" t="s">
        <v>144</v>
      </c>
      <c r="AU2795" s="153" t="s">
        <v>81</v>
      </c>
      <c r="AV2795" s="13" t="s">
        <v>81</v>
      </c>
      <c r="AW2795" s="13" t="s">
        <v>32</v>
      </c>
      <c r="AX2795" s="13" t="s">
        <v>71</v>
      </c>
      <c r="AY2795" s="153" t="s">
        <v>133</v>
      </c>
    </row>
    <row r="2796" spans="2:51" s="12" customFormat="1" ht="11.25" x14ac:dyDescent="0.2">
      <c r="B2796" s="145"/>
      <c r="D2796" s="146" t="s">
        <v>144</v>
      </c>
      <c r="E2796" s="147" t="s">
        <v>18</v>
      </c>
      <c r="F2796" s="148" t="s">
        <v>375</v>
      </c>
      <c r="H2796" s="147" t="s">
        <v>18</v>
      </c>
      <c r="I2796" s="149"/>
      <c r="L2796" s="145"/>
      <c r="M2796" s="150"/>
      <c r="T2796" s="151"/>
      <c r="AT2796" s="147" t="s">
        <v>144</v>
      </c>
      <c r="AU2796" s="147" t="s">
        <v>81</v>
      </c>
      <c r="AV2796" s="12" t="s">
        <v>79</v>
      </c>
      <c r="AW2796" s="12" t="s">
        <v>32</v>
      </c>
      <c r="AX2796" s="12" t="s">
        <v>71</v>
      </c>
      <c r="AY2796" s="147" t="s">
        <v>133</v>
      </c>
    </row>
    <row r="2797" spans="2:51" s="13" customFormat="1" ht="11.25" x14ac:dyDescent="0.2">
      <c r="B2797" s="152"/>
      <c r="D2797" s="146" t="s">
        <v>144</v>
      </c>
      <c r="E2797" s="153" t="s">
        <v>18</v>
      </c>
      <c r="F2797" s="154" t="s">
        <v>373</v>
      </c>
      <c r="H2797" s="155">
        <v>4.4000000000000004</v>
      </c>
      <c r="I2797" s="156"/>
      <c r="L2797" s="152"/>
      <c r="M2797" s="157"/>
      <c r="T2797" s="158"/>
      <c r="AT2797" s="153" t="s">
        <v>144</v>
      </c>
      <c r="AU2797" s="153" t="s">
        <v>81</v>
      </c>
      <c r="AV2797" s="13" t="s">
        <v>81</v>
      </c>
      <c r="AW2797" s="13" t="s">
        <v>32</v>
      </c>
      <c r="AX2797" s="13" t="s">
        <v>71</v>
      </c>
      <c r="AY2797" s="153" t="s">
        <v>133</v>
      </c>
    </row>
    <row r="2798" spans="2:51" s="12" customFormat="1" ht="11.25" x14ac:dyDescent="0.2">
      <c r="B2798" s="145"/>
      <c r="D2798" s="146" t="s">
        <v>144</v>
      </c>
      <c r="E2798" s="147" t="s">
        <v>18</v>
      </c>
      <c r="F2798" s="148" t="s">
        <v>1280</v>
      </c>
      <c r="H2798" s="147" t="s">
        <v>18</v>
      </c>
      <c r="I2798" s="149"/>
      <c r="L2798" s="145"/>
      <c r="M2798" s="150"/>
      <c r="T2798" s="151"/>
      <c r="AT2798" s="147" t="s">
        <v>144</v>
      </c>
      <c r="AU2798" s="147" t="s">
        <v>81</v>
      </c>
      <c r="AV2798" s="12" t="s">
        <v>79</v>
      </c>
      <c r="AW2798" s="12" t="s">
        <v>32</v>
      </c>
      <c r="AX2798" s="12" t="s">
        <v>71</v>
      </c>
      <c r="AY2798" s="147" t="s">
        <v>133</v>
      </c>
    </row>
    <row r="2799" spans="2:51" s="13" customFormat="1" ht="11.25" x14ac:dyDescent="0.2">
      <c r="B2799" s="152"/>
      <c r="D2799" s="146" t="s">
        <v>144</v>
      </c>
      <c r="E2799" s="153" t="s">
        <v>18</v>
      </c>
      <c r="F2799" s="154" t="s">
        <v>1443</v>
      </c>
      <c r="H2799" s="155">
        <v>2.9</v>
      </c>
      <c r="I2799" s="156"/>
      <c r="L2799" s="152"/>
      <c r="M2799" s="157"/>
      <c r="T2799" s="158"/>
      <c r="AT2799" s="153" t="s">
        <v>144</v>
      </c>
      <c r="AU2799" s="153" t="s">
        <v>81</v>
      </c>
      <c r="AV2799" s="13" t="s">
        <v>81</v>
      </c>
      <c r="AW2799" s="13" t="s">
        <v>32</v>
      </c>
      <c r="AX2799" s="13" t="s">
        <v>71</v>
      </c>
      <c r="AY2799" s="153" t="s">
        <v>133</v>
      </c>
    </row>
    <row r="2800" spans="2:51" s="12" customFormat="1" ht="11.25" x14ac:dyDescent="0.2">
      <c r="B2800" s="145"/>
      <c r="D2800" s="146" t="s">
        <v>144</v>
      </c>
      <c r="E2800" s="147" t="s">
        <v>18</v>
      </c>
      <c r="F2800" s="148" t="s">
        <v>376</v>
      </c>
      <c r="H2800" s="147" t="s">
        <v>18</v>
      </c>
      <c r="I2800" s="149"/>
      <c r="L2800" s="145"/>
      <c r="M2800" s="150"/>
      <c r="T2800" s="151"/>
      <c r="AT2800" s="147" t="s">
        <v>144</v>
      </c>
      <c r="AU2800" s="147" t="s">
        <v>81</v>
      </c>
      <c r="AV2800" s="12" t="s">
        <v>79</v>
      </c>
      <c r="AW2800" s="12" t="s">
        <v>32</v>
      </c>
      <c r="AX2800" s="12" t="s">
        <v>71</v>
      </c>
      <c r="AY2800" s="147" t="s">
        <v>133</v>
      </c>
    </row>
    <row r="2801" spans="2:51" s="13" customFormat="1" ht="11.25" x14ac:dyDescent="0.2">
      <c r="B2801" s="152"/>
      <c r="D2801" s="146" t="s">
        <v>144</v>
      </c>
      <c r="E2801" s="153" t="s">
        <v>18</v>
      </c>
      <c r="F2801" s="154" t="s">
        <v>377</v>
      </c>
      <c r="H2801" s="155">
        <v>2.1</v>
      </c>
      <c r="I2801" s="156"/>
      <c r="L2801" s="152"/>
      <c r="M2801" s="157"/>
      <c r="T2801" s="158"/>
      <c r="AT2801" s="153" t="s">
        <v>144</v>
      </c>
      <c r="AU2801" s="153" t="s">
        <v>81</v>
      </c>
      <c r="AV2801" s="13" t="s">
        <v>81</v>
      </c>
      <c r="AW2801" s="13" t="s">
        <v>32</v>
      </c>
      <c r="AX2801" s="13" t="s">
        <v>71</v>
      </c>
      <c r="AY2801" s="153" t="s">
        <v>133</v>
      </c>
    </row>
    <row r="2802" spans="2:51" s="12" customFormat="1" ht="11.25" x14ac:dyDescent="0.2">
      <c r="B2802" s="145"/>
      <c r="D2802" s="146" t="s">
        <v>144</v>
      </c>
      <c r="E2802" s="147" t="s">
        <v>18</v>
      </c>
      <c r="F2802" s="148" t="s">
        <v>378</v>
      </c>
      <c r="H2802" s="147" t="s">
        <v>18</v>
      </c>
      <c r="I2802" s="149"/>
      <c r="L2802" s="145"/>
      <c r="M2802" s="150"/>
      <c r="T2802" s="151"/>
      <c r="AT2802" s="147" t="s">
        <v>144</v>
      </c>
      <c r="AU2802" s="147" t="s">
        <v>81</v>
      </c>
      <c r="AV2802" s="12" t="s">
        <v>79</v>
      </c>
      <c r="AW2802" s="12" t="s">
        <v>32</v>
      </c>
      <c r="AX2802" s="12" t="s">
        <v>71</v>
      </c>
      <c r="AY2802" s="147" t="s">
        <v>133</v>
      </c>
    </row>
    <row r="2803" spans="2:51" s="13" customFormat="1" ht="11.25" x14ac:dyDescent="0.2">
      <c r="B2803" s="152"/>
      <c r="D2803" s="146" t="s">
        <v>144</v>
      </c>
      <c r="E2803" s="153" t="s">
        <v>18</v>
      </c>
      <c r="F2803" s="154" t="s">
        <v>379</v>
      </c>
      <c r="H2803" s="155">
        <v>9.1</v>
      </c>
      <c r="I2803" s="156"/>
      <c r="L2803" s="152"/>
      <c r="M2803" s="157"/>
      <c r="T2803" s="158"/>
      <c r="AT2803" s="153" t="s">
        <v>144</v>
      </c>
      <c r="AU2803" s="153" t="s">
        <v>81</v>
      </c>
      <c r="AV2803" s="13" t="s">
        <v>81</v>
      </c>
      <c r="AW2803" s="13" t="s">
        <v>32</v>
      </c>
      <c r="AX2803" s="13" t="s">
        <v>71</v>
      </c>
      <c r="AY2803" s="153" t="s">
        <v>133</v>
      </c>
    </row>
    <row r="2804" spans="2:51" s="12" customFormat="1" ht="11.25" x14ac:dyDescent="0.2">
      <c r="B2804" s="145"/>
      <c r="D2804" s="146" t="s">
        <v>144</v>
      </c>
      <c r="E2804" s="147" t="s">
        <v>18</v>
      </c>
      <c r="F2804" s="148" t="s">
        <v>244</v>
      </c>
      <c r="H2804" s="147" t="s">
        <v>18</v>
      </c>
      <c r="I2804" s="149"/>
      <c r="L2804" s="145"/>
      <c r="M2804" s="150"/>
      <c r="T2804" s="151"/>
      <c r="AT2804" s="147" t="s">
        <v>144</v>
      </c>
      <c r="AU2804" s="147" t="s">
        <v>81</v>
      </c>
      <c r="AV2804" s="12" t="s">
        <v>79</v>
      </c>
      <c r="AW2804" s="12" t="s">
        <v>32</v>
      </c>
      <c r="AX2804" s="12" t="s">
        <v>71</v>
      </c>
      <c r="AY2804" s="147" t="s">
        <v>133</v>
      </c>
    </row>
    <row r="2805" spans="2:51" s="13" customFormat="1" ht="11.25" x14ac:dyDescent="0.2">
      <c r="B2805" s="152"/>
      <c r="D2805" s="146" t="s">
        <v>144</v>
      </c>
      <c r="E2805" s="153" t="s">
        <v>18</v>
      </c>
      <c r="F2805" s="154" t="s">
        <v>1444</v>
      </c>
      <c r="H2805" s="155">
        <v>7.2</v>
      </c>
      <c r="I2805" s="156"/>
      <c r="L2805" s="152"/>
      <c r="M2805" s="157"/>
      <c r="T2805" s="158"/>
      <c r="AT2805" s="153" t="s">
        <v>144</v>
      </c>
      <c r="AU2805" s="153" t="s">
        <v>81</v>
      </c>
      <c r="AV2805" s="13" t="s">
        <v>81</v>
      </c>
      <c r="AW2805" s="13" t="s">
        <v>32</v>
      </c>
      <c r="AX2805" s="13" t="s">
        <v>71</v>
      </c>
      <c r="AY2805" s="153" t="s">
        <v>133</v>
      </c>
    </row>
    <row r="2806" spans="2:51" s="12" customFormat="1" ht="11.25" x14ac:dyDescent="0.2">
      <c r="B2806" s="145"/>
      <c r="D2806" s="146" t="s">
        <v>144</v>
      </c>
      <c r="E2806" s="147" t="s">
        <v>18</v>
      </c>
      <c r="F2806" s="148" t="s">
        <v>380</v>
      </c>
      <c r="H2806" s="147" t="s">
        <v>18</v>
      </c>
      <c r="I2806" s="149"/>
      <c r="L2806" s="145"/>
      <c r="M2806" s="150"/>
      <c r="T2806" s="151"/>
      <c r="AT2806" s="147" t="s">
        <v>144</v>
      </c>
      <c r="AU2806" s="147" t="s">
        <v>81</v>
      </c>
      <c r="AV2806" s="12" t="s">
        <v>79</v>
      </c>
      <c r="AW2806" s="12" t="s">
        <v>32</v>
      </c>
      <c r="AX2806" s="12" t="s">
        <v>71</v>
      </c>
      <c r="AY2806" s="147" t="s">
        <v>133</v>
      </c>
    </row>
    <row r="2807" spans="2:51" s="13" customFormat="1" ht="11.25" x14ac:dyDescent="0.2">
      <c r="B2807" s="152"/>
      <c r="D2807" s="146" t="s">
        <v>144</v>
      </c>
      <c r="E2807" s="153" t="s">
        <v>18</v>
      </c>
      <c r="F2807" s="154" t="s">
        <v>381</v>
      </c>
      <c r="H2807" s="155">
        <v>2.8</v>
      </c>
      <c r="I2807" s="156"/>
      <c r="L2807" s="152"/>
      <c r="M2807" s="157"/>
      <c r="T2807" s="158"/>
      <c r="AT2807" s="153" t="s">
        <v>144</v>
      </c>
      <c r="AU2807" s="153" t="s">
        <v>81</v>
      </c>
      <c r="AV2807" s="13" t="s">
        <v>81</v>
      </c>
      <c r="AW2807" s="13" t="s">
        <v>32</v>
      </c>
      <c r="AX2807" s="13" t="s">
        <v>71</v>
      </c>
      <c r="AY2807" s="153" t="s">
        <v>133</v>
      </c>
    </row>
    <row r="2808" spans="2:51" s="12" customFormat="1" ht="11.25" x14ac:dyDescent="0.2">
      <c r="B2808" s="145"/>
      <c r="D2808" s="146" t="s">
        <v>144</v>
      </c>
      <c r="E2808" s="147" t="s">
        <v>18</v>
      </c>
      <c r="F2808" s="148" t="s">
        <v>532</v>
      </c>
      <c r="H2808" s="147" t="s">
        <v>18</v>
      </c>
      <c r="I2808" s="149"/>
      <c r="L2808" s="145"/>
      <c r="M2808" s="150"/>
      <c r="T2808" s="151"/>
      <c r="AT2808" s="147" t="s">
        <v>144</v>
      </c>
      <c r="AU2808" s="147" t="s">
        <v>81</v>
      </c>
      <c r="AV2808" s="12" t="s">
        <v>79</v>
      </c>
      <c r="AW2808" s="12" t="s">
        <v>32</v>
      </c>
      <c r="AX2808" s="12" t="s">
        <v>71</v>
      </c>
      <c r="AY2808" s="147" t="s">
        <v>133</v>
      </c>
    </row>
    <row r="2809" spans="2:51" s="13" customFormat="1" ht="11.25" x14ac:dyDescent="0.2">
      <c r="B2809" s="152"/>
      <c r="D2809" s="146" t="s">
        <v>144</v>
      </c>
      <c r="E2809" s="153" t="s">
        <v>18</v>
      </c>
      <c r="F2809" s="154" t="s">
        <v>1445</v>
      </c>
      <c r="H2809" s="155">
        <v>15.6</v>
      </c>
      <c r="I2809" s="156"/>
      <c r="L2809" s="152"/>
      <c r="M2809" s="157"/>
      <c r="T2809" s="158"/>
      <c r="AT2809" s="153" t="s">
        <v>144</v>
      </c>
      <c r="AU2809" s="153" t="s">
        <v>81</v>
      </c>
      <c r="AV2809" s="13" t="s">
        <v>81</v>
      </c>
      <c r="AW2809" s="13" t="s">
        <v>32</v>
      </c>
      <c r="AX2809" s="13" t="s">
        <v>71</v>
      </c>
      <c r="AY2809" s="153" t="s">
        <v>133</v>
      </c>
    </row>
    <row r="2810" spans="2:51" s="12" customFormat="1" ht="11.25" x14ac:dyDescent="0.2">
      <c r="B2810" s="145"/>
      <c r="D2810" s="146" t="s">
        <v>144</v>
      </c>
      <c r="E2810" s="147" t="s">
        <v>18</v>
      </c>
      <c r="F2810" s="148" t="s">
        <v>382</v>
      </c>
      <c r="H2810" s="147" t="s">
        <v>18</v>
      </c>
      <c r="I2810" s="149"/>
      <c r="L2810" s="145"/>
      <c r="M2810" s="150"/>
      <c r="T2810" s="151"/>
      <c r="AT2810" s="147" t="s">
        <v>144</v>
      </c>
      <c r="AU2810" s="147" t="s">
        <v>81</v>
      </c>
      <c r="AV2810" s="12" t="s">
        <v>79</v>
      </c>
      <c r="AW2810" s="12" t="s">
        <v>32</v>
      </c>
      <c r="AX2810" s="12" t="s">
        <v>71</v>
      </c>
      <c r="AY2810" s="147" t="s">
        <v>133</v>
      </c>
    </row>
    <row r="2811" spans="2:51" s="13" customFormat="1" ht="11.25" x14ac:dyDescent="0.2">
      <c r="B2811" s="152"/>
      <c r="D2811" s="146" t="s">
        <v>144</v>
      </c>
      <c r="E2811" s="153" t="s">
        <v>18</v>
      </c>
      <c r="F2811" s="154" t="s">
        <v>81</v>
      </c>
      <c r="H2811" s="155">
        <v>2</v>
      </c>
      <c r="I2811" s="156"/>
      <c r="L2811" s="152"/>
      <c r="M2811" s="157"/>
      <c r="T2811" s="158"/>
      <c r="AT2811" s="153" t="s">
        <v>144</v>
      </c>
      <c r="AU2811" s="153" t="s">
        <v>81</v>
      </c>
      <c r="AV2811" s="13" t="s">
        <v>81</v>
      </c>
      <c r="AW2811" s="13" t="s">
        <v>32</v>
      </c>
      <c r="AX2811" s="13" t="s">
        <v>71</v>
      </c>
      <c r="AY2811" s="153" t="s">
        <v>133</v>
      </c>
    </row>
    <row r="2812" spans="2:51" s="12" customFormat="1" ht="11.25" x14ac:dyDescent="0.2">
      <c r="B2812" s="145"/>
      <c r="D2812" s="146" t="s">
        <v>144</v>
      </c>
      <c r="E2812" s="147" t="s">
        <v>18</v>
      </c>
      <c r="F2812" s="148" t="s">
        <v>246</v>
      </c>
      <c r="H2812" s="147" t="s">
        <v>18</v>
      </c>
      <c r="I2812" s="149"/>
      <c r="L2812" s="145"/>
      <c r="M2812" s="150"/>
      <c r="T2812" s="151"/>
      <c r="AT2812" s="147" t="s">
        <v>144</v>
      </c>
      <c r="AU2812" s="147" t="s">
        <v>81</v>
      </c>
      <c r="AV2812" s="12" t="s">
        <v>79</v>
      </c>
      <c r="AW2812" s="12" t="s">
        <v>32</v>
      </c>
      <c r="AX2812" s="12" t="s">
        <v>71</v>
      </c>
      <c r="AY2812" s="147" t="s">
        <v>133</v>
      </c>
    </row>
    <row r="2813" spans="2:51" s="13" customFormat="1" ht="11.25" x14ac:dyDescent="0.2">
      <c r="B2813" s="152"/>
      <c r="D2813" s="146" t="s">
        <v>144</v>
      </c>
      <c r="E2813" s="153" t="s">
        <v>18</v>
      </c>
      <c r="F2813" s="154" t="s">
        <v>1446</v>
      </c>
      <c r="H2813" s="155">
        <v>54.2</v>
      </c>
      <c r="I2813" s="156"/>
      <c r="L2813" s="152"/>
      <c r="M2813" s="157"/>
      <c r="T2813" s="158"/>
      <c r="AT2813" s="153" t="s">
        <v>144</v>
      </c>
      <c r="AU2813" s="153" t="s">
        <v>81</v>
      </c>
      <c r="AV2813" s="13" t="s">
        <v>81</v>
      </c>
      <c r="AW2813" s="13" t="s">
        <v>32</v>
      </c>
      <c r="AX2813" s="13" t="s">
        <v>71</v>
      </c>
      <c r="AY2813" s="153" t="s">
        <v>133</v>
      </c>
    </row>
    <row r="2814" spans="2:51" s="12" customFormat="1" ht="11.25" x14ac:dyDescent="0.2">
      <c r="B2814" s="145"/>
      <c r="D2814" s="146" t="s">
        <v>144</v>
      </c>
      <c r="E2814" s="147" t="s">
        <v>18</v>
      </c>
      <c r="F2814" s="148" t="s">
        <v>527</v>
      </c>
      <c r="H2814" s="147" t="s">
        <v>18</v>
      </c>
      <c r="I2814" s="149"/>
      <c r="L2814" s="145"/>
      <c r="M2814" s="150"/>
      <c r="T2814" s="151"/>
      <c r="AT2814" s="147" t="s">
        <v>144</v>
      </c>
      <c r="AU2814" s="147" t="s">
        <v>81</v>
      </c>
      <c r="AV2814" s="12" t="s">
        <v>79</v>
      </c>
      <c r="AW2814" s="12" t="s">
        <v>32</v>
      </c>
      <c r="AX2814" s="12" t="s">
        <v>71</v>
      </c>
      <c r="AY2814" s="147" t="s">
        <v>133</v>
      </c>
    </row>
    <row r="2815" spans="2:51" s="13" customFormat="1" ht="11.25" x14ac:dyDescent="0.2">
      <c r="B2815" s="152"/>
      <c r="D2815" s="146" t="s">
        <v>144</v>
      </c>
      <c r="E2815" s="153" t="s">
        <v>18</v>
      </c>
      <c r="F2815" s="154" t="s">
        <v>1447</v>
      </c>
      <c r="H2815" s="155">
        <v>48.3</v>
      </c>
      <c r="I2815" s="156"/>
      <c r="L2815" s="152"/>
      <c r="M2815" s="157"/>
      <c r="T2815" s="158"/>
      <c r="AT2815" s="153" t="s">
        <v>144</v>
      </c>
      <c r="AU2815" s="153" t="s">
        <v>81</v>
      </c>
      <c r="AV2815" s="13" t="s">
        <v>81</v>
      </c>
      <c r="AW2815" s="13" t="s">
        <v>32</v>
      </c>
      <c r="AX2815" s="13" t="s">
        <v>71</v>
      </c>
      <c r="AY2815" s="153" t="s">
        <v>133</v>
      </c>
    </row>
    <row r="2816" spans="2:51" s="12" customFormat="1" ht="11.25" x14ac:dyDescent="0.2">
      <c r="B2816" s="145"/>
      <c r="D2816" s="146" t="s">
        <v>144</v>
      </c>
      <c r="E2816" s="147" t="s">
        <v>18</v>
      </c>
      <c r="F2816" s="148" t="s">
        <v>383</v>
      </c>
      <c r="H2816" s="147" t="s">
        <v>18</v>
      </c>
      <c r="I2816" s="149"/>
      <c r="L2816" s="145"/>
      <c r="M2816" s="150"/>
      <c r="T2816" s="151"/>
      <c r="AT2816" s="147" t="s">
        <v>144</v>
      </c>
      <c r="AU2816" s="147" t="s">
        <v>81</v>
      </c>
      <c r="AV2816" s="12" t="s">
        <v>79</v>
      </c>
      <c r="AW2816" s="12" t="s">
        <v>32</v>
      </c>
      <c r="AX2816" s="12" t="s">
        <v>71</v>
      </c>
      <c r="AY2816" s="147" t="s">
        <v>133</v>
      </c>
    </row>
    <row r="2817" spans="2:51" s="13" customFormat="1" ht="11.25" x14ac:dyDescent="0.2">
      <c r="B2817" s="152"/>
      <c r="D2817" s="146" t="s">
        <v>144</v>
      </c>
      <c r="E2817" s="153" t="s">
        <v>18</v>
      </c>
      <c r="F2817" s="154" t="s">
        <v>384</v>
      </c>
      <c r="H2817" s="155">
        <v>17.3</v>
      </c>
      <c r="I2817" s="156"/>
      <c r="L2817" s="152"/>
      <c r="M2817" s="157"/>
      <c r="T2817" s="158"/>
      <c r="AT2817" s="153" t="s">
        <v>144</v>
      </c>
      <c r="AU2817" s="153" t="s">
        <v>81</v>
      </c>
      <c r="AV2817" s="13" t="s">
        <v>81</v>
      </c>
      <c r="AW2817" s="13" t="s">
        <v>32</v>
      </c>
      <c r="AX2817" s="13" t="s">
        <v>71</v>
      </c>
      <c r="AY2817" s="153" t="s">
        <v>133</v>
      </c>
    </row>
    <row r="2818" spans="2:51" s="12" customFormat="1" ht="11.25" x14ac:dyDescent="0.2">
      <c r="B2818" s="145"/>
      <c r="D2818" s="146" t="s">
        <v>144</v>
      </c>
      <c r="E2818" s="147" t="s">
        <v>18</v>
      </c>
      <c r="F2818" s="148" t="s">
        <v>385</v>
      </c>
      <c r="H2818" s="147" t="s">
        <v>18</v>
      </c>
      <c r="I2818" s="149"/>
      <c r="L2818" s="145"/>
      <c r="M2818" s="150"/>
      <c r="T2818" s="151"/>
      <c r="AT2818" s="147" t="s">
        <v>144</v>
      </c>
      <c r="AU2818" s="147" t="s">
        <v>81</v>
      </c>
      <c r="AV2818" s="12" t="s">
        <v>79</v>
      </c>
      <c r="AW2818" s="12" t="s">
        <v>32</v>
      </c>
      <c r="AX2818" s="12" t="s">
        <v>71</v>
      </c>
      <c r="AY2818" s="147" t="s">
        <v>133</v>
      </c>
    </row>
    <row r="2819" spans="2:51" s="13" customFormat="1" ht="11.25" x14ac:dyDescent="0.2">
      <c r="B2819" s="152"/>
      <c r="D2819" s="146" t="s">
        <v>144</v>
      </c>
      <c r="E2819" s="153" t="s">
        <v>18</v>
      </c>
      <c r="F2819" s="154" t="s">
        <v>386</v>
      </c>
      <c r="H2819" s="155">
        <v>3.3</v>
      </c>
      <c r="I2819" s="156"/>
      <c r="L2819" s="152"/>
      <c r="M2819" s="157"/>
      <c r="T2819" s="158"/>
      <c r="AT2819" s="153" t="s">
        <v>144</v>
      </c>
      <c r="AU2819" s="153" t="s">
        <v>81</v>
      </c>
      <c r="AV2819" s="13" t="s">
        <v>81</v>
      </c>
      <c r="AW2819" s="13" t="s">
        <v>32</v>
      </c>
      <c r="AX2819" s="13" t="s">
        <v>71</v>
      </c>
      <c r="AY2819" s="153" t="s">
        <v>133</v>
      </c>
    </row>
    <row r="2820" spans="2:51" s="12" customFormat="1" ht="11.25" x14ac:dyDescent="0.2">
      <c r="B2820" s="145"/>
      <c r="D2820" s="146" t="s">
        <v>144</v>
      </c>
      <c r="E2820" s="147" t="s">
        <v>18</v>
      </c>
      <c r="F2820" s="148" t="s">
        <v>387</v>
      </c>
      <c r="H2820" s="147" t="s">
        <v>18</v>
      </c>
      <c r="I2820" s="149"/>
      <c r="L2820" s="145"/>
      <c r="M2820" s="150"/>
      <c r="T2820" s="151"/>
      <c r="AT2820" s="147" t="s">
        <v>144</v>
      </c>
      <c r="AU2820" s="147" t="s">
        <v>81</v>
      </c>
      <c r="AV2820" s="12" t="s">
        <v>79</v>
      </c>
      <c r="AW2820" s="12" t="s">
        <v>32</v>
      </c>
      <c r="AX2820" s="12" t="s">
        <v>71</v>
      </c>
      <c r="AY2820" s="147" t="s">
        <v>133</v>
      </c>
    </row>
    <row r="2821" spans="2:51" s="13" customFormat="1" ht="11.25" x14ac:dyDescent="0.2">
      <c r="B2821" s="152"/>
      <c r="D2821" s="146" t="s">
        <v>144</v>
      </c>
      <c r="E2821" s="153" t="s">
        <v>18</v>
      </c>
      <c r="F2821" s="154" t="s">
        <v>388</v>
      </c>
      <c r="H2821" s="155">
        <v>1.1000000000000001</v>
      </c>
      <c r="I2821" s="156"/>
      <c r="L2821" s="152"/>
      <c r="M2821" s="157"/>
      <c r="T2821" s="158"/>
      <c r="AT2821" s="153" t="s">
        <v>144</v>
      </c>
      <c r="AU2821" s="153" t="s">
        <v>81</v>
      </c>
      <c r="AV2821" s="13" t="s">
        <v>81</v>
      </c>
      <c r="AW2821" s="13" t="s">
        <v>32</v>
      </c>
      <c r="AX2821" s="13" t="s">
        <v>71</v>
      </c>
      <c r="AY2821" s="153" t="s">
        <v>133</v>
      </c>
    </row>
    <row r="2822" spans="2:51" s="12" customFormat="1" ht="11.25" x14ac:dyDescent="0.2">
      <c r="B2822" s="145"/>
      <c r="D2822" s="146" t="s">
        <v>144</v>
      </c>
      <c r="E2822" s="147" t="s">
        <v>18</v>
      </c>
      <c r="F2822" s="148" t="s">
        <v>361</v>
      </c>
      <c r="H2822" s="147" t="s">
        <v>18</v>
      </c>
      <c r="I2822" s="149"/>
      <c r="L2822" s="145"/>
      <c r="M2822" s="150"/>
      <c r="T2822" s="151"/>
      <c r="AT2822" s="147" t="s">
        <v>144</v>
      </c>
      <c r="AU2822" s="147" t="s">
        <v>81</v>
      </c>
      <c r="AV2822" s="12" t="s">
        <v>79</v>
      </c>
      <c r="AW2822" s="12" t="s">
        <v>32</v>
      </c>
      <c r="AX2822" s="12" t="s">
        <v>71</v>
      </c>
      <c r="AY2822" s="147" t="s">
        <v>133</v>
      </c>
    </row>
    <row r="2823" spans="2:51" s="13" customFormat="1" ht="11.25" x14ac:dyDescent="0.2">
      <c r="B2823" s="152"/>
      <c r="D2823" s="146" t="s">
        <v>144</v>
      </c>
      <c r="E2823" s="153" t="s">
        <v>18</v>
      </c>
      <c r="F2823" s="154" t="s">
        <v>362</v>
      </c>
      <c r="H2823" s="155">
        <v>0.6</v>
      </c>
      <c r="I2823" s="156"/>
      <c r="L2823" s="152"/>
      <c r="M2823" s="157"/>
      <c r="T2823" s="158"/>
      <c r="AT2823" s="153" t="s">
        <v>144</v>
      </c>
      <c r="AU2823" s="153" t="s">
        <v>81</v>
      </c>
      <c r="AV2823" s="13" t="s">
        <v>81</v>
      </c>
      <c r="AW2823" s="13" t="s">
        <v>32</v>
      </c>
      <c r="AX2823" s="13" t="s">
        <v>71</v>
      </c>
      <c r="AY2823" s="153" t="s">
        <v>133</v>
      </c>
    </row>
    <row r="2824" spans="2:51" s="12" customFormat="1" ht="11.25" x14ac:dyDescent="0.2">
      <c r="B2824" s="145"/>
      <c r="D2824" s="146" t="s">
        <v>144</v>
      </c>
      <c r="E2824" s="147" t="s">
        <v>18</v>
      </c>
      <c r="F2824" s="148" t="s">
        <v>389</v>
      </c>
      <c r="H2824" s="147" t="s">
        <v>18</v>
      </c>
      <c r="I2824" s="149"/>
      <c r="L2824" s="145"/>
      <c r="M2824" s="150"/>
      <c r="T2824" s="151"/>
      <c r="AT2824" s="147" t="s">
        <v>144</v>
      </c>
      <c r="AU2824" s="147" t="s">
        <v>81</v>
      </c>
      <c r="AV2824" s="12" t="s">
        <v>79</v>
      </c>
      <c r="AW2824" s="12" t="s">
        <v>32</v>
      </c>
      <c r="AX2824" s="12" t="s">
        <v>71</v>
      </c>
      <c r="AY2824" s="147" t="s">
        <v>133</v>
      </c>
    </row>
    <row r="2825" spans="2:51" s="13" customFormat="1" ht="11.25" x14ac:dyDescent="0.2">
      <c r="B2825" s="152"/>
      <c r="D2825" s="146" t="s">
        <v>144</v>
      </c>
      <c r="E2825" s="153" t="s">
        <v>18</v>
      </c>
      <c r="F2825" s="154" t="s">
        <v>390</v>
      </c>
      <c r="H2825" s="155">
        <v>3.6</v>
      </c>
      <c r="I2825" s="156"/>
      <c r="L2825" s="152"/>
      <c r="M2825" s="157"/>
      <c r="T2825" s="158"/>
      <c r="AT2825" s="153" t="s">
        <v>144</v>
      </c>
      <c r="AU2825" s="153" t="s">
        <v>81</v>
      </c>
      <c r="AV2825" s="13" t="s">
        <v>81</v>
      </c>
      <c r="AW2825" s="13" t="s">
        <v>32</v>
      </c>
      <c r="AX2825" s="13" t="s">
        <v>71</v>
      </c>
      <c r="AY2825" s="153" t="s">
        <v>133</v>
      </c>
    </row>
    <row r="2826" spans="2:51" s="12" customFormat="1" ht="11.25" x14ac:dyDescent="0.2">
      <c r="B2826" s="145"/>
      <c r="D2826" s="146" t="s">
        <v>144</v>
      </c>
      <c r="E2826" s="147" t="s">
        <v>18</v>
      </c>
      <c r="F2826" s="148" t="s">
        <v>239</v>
      </c>
      <c r="H2826" s="147" t="s">
        <v>18</v>
      </c>
      <c r="I2826" s="149"/>
      <c r="L2826" s="145"/>
      <c r="M2826" s="150"/>
      <c r="T2826" s="151"/>
      <c r="AT2826" s="147" t="s">
        <v>144</v>
      </c>
      <c r="AU2826" s="147" t="s">
        <v>81</v>
      </c>
      <c r="AV2826" s="12" t="s">
        <v>79</v>
      </c>
      <c r="AW2826" s="12" t="s">
        <v>32</v>
      </c>
      <c r="AX2826" s="12" t="s">
        <v>71</v>
      </c>
      <c r="AY2826" s="147" t="s">
        <v>133</v>
      </c>
    </row>
    <row r="2827" spans="2:51" s="12" customFormat="1" ht="11.25" x14ac:dyDescent="0.2">
      <c r="B2827" s="145"/>
      <c r="D2827" s="146" t="s">
        <v>144</v>
      </c>
      <c r="E2827" s="147" t="s">
        <v>18</v>
      </c>
      <c r="F2827" s="148" t="s">
        <v>437</v>
      </c>
      <c r="H2827" s="147" t="s">
        <v>18</v>
      </c>
      <c r="I2827" s="149"/>
      <c r="L2827" s="145"/>
      <c r="M2827" s="150"/>
      <c r="T2827" s="151"/>
      <c r="AT2827" s="147" t="s">
        <v>144</v>
      </c>
      <c r="AU2827" s="147" t="s">
        <v>81</v>
      </c>
      <c r="AV2827" s="12" t="s">
        <v>79</v>
      </c>
      <c r="AW2827" s="12" t="s">
        <v>32</v>
      </c>
      <c r="AX2827" s="12" t="s">
        <v>71</v>
      </c>
      <c r="AY2827" s="147" t="s">
        <v>133</v>
      </c>
    </row>
    <row r="2828" spans="2:51" s="13" customFormat="1" ht="11.25" x14ac:dyDescent="0.2">
      <c r="B2828" s="152"/>
      <c r="D2828" s="146" t="s">
        <v>144</v>
      </c>
      <c r="E2828" s="153" t="s">
        <v>18</v>
      </c>
      <c r="F2828" s="154" t="s">
        <v>369</v>
      </c>
      <c r="H2828" s="155">
        <v>3.5</v>
      </c>
      <c r="I2828" s="156"/>
      <c r="L2828" s="152"/>
      <c r="M2828" s="157"/>
      <c r="T2828" s="158"/>
      <c r="AT2828" s="153" t="s">
        <v>144</v>
      </c>
      <c r="AU2828" s="153" t="s">
        <v>81</v>
      </c>
      <c r="AV2828" s="13" t="s">
        <v>81</v>
      </c>
      <c r="AW2828" s="13" t="s">
        <v>32</v>
      </c>
      <c r="AX2828" s="13" t="s">
        <v>71</v>
      </c>
      <c r="AY2828" s="153" t="s">
        <v>133</v>
      </c>
    </row>
    <row r="2829" spans="2:51" s="12" customFormat="1" ht="11.25" x14ac:dyDescent="0.2">
      <c r="B2829" s="145"/>
      <c r="D2829" s="146" t="s">
        <v>144</v>
      </c>
      <c r="E2829" s="147" t="s">
        <v>18</v>
      </c>
      <c r="F2829" s="148" t="s">
        <v>535</v>
      </c>
      <c r="H2829" s="147" t="s">
        <v>18</v>
      </c>
      <c r="I2829" s="149"/>
      <c r="L2829" s="145"/>
      <c r="M2829" s="150"/>
      <c r="T2829" s="151"/>
      <c r="AT2829" s="147" t="s">
        <v>144</v>
      </c>
      <c r="AU2829" s="147" t="s">
        <v>81</v>
      </c>
      <c r="AV2829" s="12" t="s">
        <v>79</v>
      </c>
      <c r="AW2829" s="12" t="s">
        <v>32</v>
      </c>
      <c r="AX2829" s="12" t="s">
        <v>71</v>
      </c>
      <c r="AY2829" s="147" t="s">
        <v>133</v>
      </c>
    </row>
    <row r="2830" spans="2:51" s="13" customFormat="1" ht="11.25" x14ac:dyDescent="0.2">
      <c r="B2830" s="152"/>
      <c r="D2830" s="146" t="s">
        <v>144</v>
      </c>
      <c r="E2830" s="153" t="s">
        <v>18</v>
      </c>
      <c r="F2830" s="154" t="s">
        <v>388</v>
      </c>
      <c r="H2830" s="155">
        <v>1.1000000000000001</v>
      </c>
      <c r="I2830" s="156"/>
      <c r="L2830" s="152"/>
      <c r="M2830" s="157"/>
      <c r="T2830" s="158"/>
      <c r="AT2830" s="153" t="s">
        <v>144</v>
      </c>
      <c r="AU2830" s="153" t="s">
        <v>81</v>
      </c>
      <c r="AV2830" s="13" t="s">
        <v>81</v>
      </c>
      <c r="AW2830" s="13" t="s">
        <v>32</v>
      </c>
      <c r="AX2830" s="13" t="s">
        <v>71</v>
      </c>
      <c r="AY2830" s="153" t="s">
        <v>133</v>
      </c>
    </row>
    <row r="2831" spans="2:51" s="12" customFormat="1" ht="11.25" x14ac:dyDescent="0.2">
      <c r="B2831" s="145"/>
      <c r="D2831" s="146" t="s">
        <v>144</v>
      </c>
      <c r="E2831" s="147" t="s">
        <v>18</v>
      </c>
      <c r="F2831" s="148" t="s">
        <v>1281</v>
      </c>
      <c r="H2831" s="147" t="s">
        <v>18</v>
      </c>
      <c r="I2831" s="149"/>
      <c r="L2831" s="145"/>
      <c r="M2831" s="150"/>
      <c r="T2831" s="151"/>
      <c r="AT2831" s="147" t="s">
        <v>144</v>
      </c>
      <c r="AU2831" s="147" t="s">
        <v>81</v>
      </c>
      <c r="AV2831" s="12" t="s">
        <v>79</v>
      </c>
      <c r="AW2831" s="12" t="s">
        <v>32</v>
      </c>
      <c r="AX2831" s="12" t="s">
        <v>71</v>
      </c>
      <c r="AY2831" s="147" t="s">
        <v>133</v>
      </c>
    </row>
    <row r="2832" spans="2:51" s="13" customFormat="1" ht="11.25" x14ac:dyDescent="0.2">
      <c r="B2832" s="152"/>
      <c r="D2832" s="146" t="s">
        <v>144</v>
      </c>
      <c r="E2832" s="153" t="s">
        <v>18</v>
      </c>
      <c r="F2832" s="154" t="s">
        <v>362</v>
      </c>
      <c r="H2832" s="155">
        <v>0.6</v>
      </c>
      <c r="I2832" s="156"/>
      <c r="L2832" s="152"/>
      <c r="M2832" s="157"/>
      <c r="T2832" s="158"/>
      <c r="AT2832" s="153" t="s">
        <v>144</v>
      </c>
      <c r="AU2832" s="153" t="s">
        <v>81</v>
      </c>
      <c r="AV2832" s="13" t="s">
        <v>81</v>
      </c>
      <c r="AW2832" s="13" t="s">
        <v>32</v>
      </c>
      <c r="AX2832" s="13" t="s">
        <v>71</v>
      </c>
      <c r="AY2832" s="153" t="s">
        <v>133</v>
      </c>
    </row>
    <row r="2833" spans="2:51" s="12" customFormat="1" ht="11.25" x14ac:dyDescent="0.2">
      <c r="B2833" s="145"/>
      <c r="D2833" s="146" t="s">
        <v>144</v>
      </c>
      <c r="E2833" s="147" t="s">
        <v>18</v>
      </c>
      <c r="F2833" s="148" t="s">
        <v>391</v>
      </c>
      <c r="H2833" s="147" t="s">
        <v>18</v>
      </c>
      <c r="I2833" s="149"/>
      <c r="L2833" s="145"/>
      <c r="M2833" s="150"/>
      <c r="T2833" s="151"/>
      <c r="AT2833" s="147" t="s">
        <v>144</v>
      </c>
      <c r="AU2833" s="147" t="s">
        <v>81</v>
      </c>
      <c r="AV2833" s="12" t="s">
        <v>79</v>
      </c>
      <c r="AW2833" s="12" t="s">
        <v>32</v>
      </c>
      <c r="AX2833" s="12" t="s">
        <v>71</v>
      </c>
      <c r="AY2833" s="147" t="s">
        <v>133</v>
      </c>
    </row>
    <row r="2834" spans="2:51" s="13" customFormat="1" ht="11.25" x14ac:dyDescent="0.2">
      <c r="B2834" s="152"/>
      <c r="D2834" s="146" t="s">
        <v>144</v>
      </c>
      <c r="E2834" s="153" t="s">
        <v>18</v>
      </c>
      <c r="F2834" s="154" t="s">
        <v>386</v>
      </c>
      <c r="H2834" s="155">
        <v>3.3</v>
      </c>
      <c r="I2834" s="156"/>
      <c r="L2834" s="152"/>
      <c r="M2834" s="157"/>
      <c r="T2834" s="158"/>
      <c r="AT2834" s="153" t="s">
        <v>144</v>
      </c>
      <c r="AU2834" s="153" t="s">
        <v>81</v>
      </c>
      <c r="AV2834" s="13" t="s">
        <v>81</v>
      </c>
      <c r="AW2834" s="13" t="s">
        <v>32</v>
      </c>
      <c r="AX2834" s="13" t="s">
        <v>71</v>
      </c>
      <c r="AY2834" s="153" t="s">
        <v>133</v>
      </c>
    </row>
    <row r="2835" spans="2:51" s="12" customFormat="1" ht="11.25" x14ac:dyDescent="0.2">
      <c r="B2835" s="145"/>
      <c r="D2835" s="146" t="s">
        <v>144</v>
      </c>
      <c r="E2835" s="147" t="s">
        <v>18</v>
      </c>
      <c r="F2835" s="148" t="s">
        <v>439</v>
      </c>
      <c r="H2835" s="147" t="s">
        <v>18</v>
      </c>
      <c r="I2835" s="149"/>
      <c r="L2835" s="145"/>
      <c r="M2835" s="150"/>
      <c r="T2835" s="151"/>
      <c r="AT2835" s="147" t="s">
        <v>144</v>
      </c>
      <c r="AU2835" s="147" t="s">
        <v>81</v>
      </c>
      <c r="AV2835" s="12" t="s">
        <v>79</v>
      </c>
      <c r="AW2835" s="12" t="s">
        <v>32</v>
      </c>
      <c r="AX2835" s="12" t="s">
        <v>71</v>
      </c>
      <c r="AY2835" s="147" t="s">
        <v>133</v>
      </c>
    </row>
    <row r="2836" spans="2:51" s="13" customFormat="1" ht="11.25" x14ac:dyDescent="0.2">
      <c r="B2836" s="152"/>
      <c r="D2836" s="146" t="s">
        <v>144</v>
      </c>
      <c r="E2836" s="153" t="s">
        <v>18</v>
      </c>
      <c r="F2836" s="154" t="s">
        <v>1448</v>
      </c>
      <c r="H2836" s="155">
        <v>16.899999999999999</v>
      </c>
      <c r="I2836" s="156"/>
      <c r="L2836" s="152"/>
      <c r="M2836" s="157"/>
      <c r="T2836" s="158"/>
      <c r="AT2836" s="153" t="s">
        <v>144</v>
      </c>
      <c r="AU2836" s="153" t="s">
        <v>81</v>
      </c>
      <c r="AV2836" s="13" t="s">
        <v>81</v>
      </c>
      <c r="AW2836" s="13" t="s">
        <v>32</v>
      </c>
      <c r="AX2836" s="13" t="s">
        <v>71</v>
      </c>
      <c r="AY2836" s="153" t="s">
        <v>133</v>
      </c>
    </row>
    <row r="2837" spans="2:51" s="12" customFormat="1" ht="11.25" x14ac:dyDescent="0.2">
      <c r="B2837" s="145"/>
      <c r="D2837" s="146" t="s">
        <v>144</v>
      </c>
      <c r="E2837" s="147" t="s">
        <v>18</v>
      </c>
      <c r="F2837" s="148" t="s">
        <v>428</v>
      </c>
      <c r="H2837" s="147" t="s">
        <v>18</v>
      </c>
      <c r="I2837" s="149"/>
      <c r="L2837" s="145"/>
      <c r="M2837" s="150"/>
      <c r="T2837" s="151"/>
      <c r="AT2837" s="147" t="s">
        <v>144</v>
      </c>
      <c r="AU2837" s="147" t="s">
        <v>81</v>
      </c>
      <c r="AV2837" s="12" t="s">
        <v>79</v>
      </c>
      <c r="AW2837" s="12" t="s">
        <v>32</v>
      </c>
      <c r="AX2837" s="12" t="s">
        <v>71</v>
      </c>
      <c r="AY2837" s="147" t="s">
        <v>133</v>
      </c>
    </row>
    <row r="2838" spans="2:51" s="13" customFormat="1" ht="11.25" x14ac:dyDescent="0.2">
      <c r="B2838" s="152"/>
      <c r="D2838" s="146" t="s">
        <v>144</v>
      </c>
      <c r="E2838" s="153" t="s">
        <v>18</v>
      </c>
      <c r="F2838" s="154" t="s">
        <v>1449</v>
      </c>
      <c r="H2838" s="155">
        <v>15.7</v>
      </c>
      <c r="I2838" s="156"/>
      <c r="L2838" s="152"/>
      <c r="M2838" s="157"/>
      <c r="T2838" s="158"/>
      <c r="AT2838" s="153" t="s">
        <v>144</v>
      </c>
      <c r="AU2838" s="153" t="s">
        <v>81</v>
      </c>
      <c r="AV2838" s="13" t="s">
        <v>81</v>
      </c>
      <c r="AW2838" s="13" t="s">
        <v>32</v>
      </c>
      <c r="AX2838" s="13" t="s">
        <v>71</v>
      </c>
      <c r="AY2838" s="153" t="s">
        <v>133</v>
      </c>
    </row>
    <row r="2839" spans="2:51" s="12" customFormat="1" ht="11.25" x14ac:dyDescent="0.2">
      <c r="B2839" s="145"/>
      <c r="D2839" s="146" t="s">
        <v>144</v>
      </c>
      <c r="E2839" s="147" t="s">
        <v>18</v>
      </c>
      <c r="F2839" s="148" t="s">
        <v>255</v>
      </c>
      <c r="H2839" s="147" t="s">
        <v>18</v>
      </c>
      <c r="I2839" s="149"/>
      <c r="L2839" s="145"/>
      <c r="M2839" s="150"/>
      <c r="T2839" s="151"/>
      <c r="AT2839" s="147" t="s">
        <v>144</v>
      </c>
      <c r="AU2839" s="147" t="s">
        <v>81</v>
      </c>
      <c r="AV2839" s="12" t="s">
        <v>79</v>
      </c>
      <c r="AW2839" s="12" t="s">
        <v>32</v>
      </c>
      <c r="AX2839" s="12" t="s">
        <v>71</v>
      </c>
      <c r="AY2839" s="147" t="s">
        <v>133</v>
      </c>
    </row>
    <row r="2840" spans="2:51" s="13" customFormat="1" ht="11.25" x14ac:dyDescent="0.2">
      <c r="B2840" s="152"/>
      <c r="D2840" s="146" t="s">
        <v>144</v>
      </c>
      <c r="E2840" s="153" t="s">
        <v>18</v>
      </c>
      <c r="F2840" s="154" t="s">
        <v>1450</v>
      </c>
      <c r="H2840" s="155">
        <v>74.7</v>
      </c>
      <c r="I2840" s="156"/>
      <c r="L2840" s="152"/>
      <c r="M2840" s="157"/>
      <c r="T2840" s="158"/>
      <c r="AT2840" s="153" t="s">
        <v>144</v>
      </c>
      <c r="AU2840" s="153" t="s">
        <v>81</v>
      </c>
      <c r="AV2840" s="13" t="s">
        <v>81</v>
      </c>
      <c r="AW2840" s="13" t="s">
        <v>32</v>
      </c>
      <c r="AX2840" s="13" t="s">
        <v>71</v>
      </c>
      <c r="AY2840" s="153" t="s">
        <v>133</v>
      </c>
    </row>
    <row r="2841" spans="2:51" s="12" customFormat="1" ht="11.25" x14ac:dyDescent="0.2">
      <c r="B2841" s="145"/>
      <c r="D2841" s="146" t="s">
        <v>144</v>
      </c>
      <c r="E2841" s="147" t="s">
        <v>18</v>
      </c>
      <c r="F2841" s="148" t="s">
        <v>560</v>
      </c>
      <c r="H2841" s="147" t="s">
        <v>18</v>
      </c>
      <c r="I2841" s="149"/>
      <c r="L2841" s="145"/>
      <c r="M2841" s="150"/>
      <c r="T2841" s="151"/>
      <c r="AT2841" s="147" t="s">
        <v>144</v>
      </c>
      <c r="AU2841" s="147" t="s">
        <v>81</v>
      </c>
      <c r="AV2841" s="12" t="s">
        <v>79</v>
      </c>
      <c r="AW2841" s="12" t="s">
        <v>32</v>
      </c>
      <c r="AX2841" s="12" t="s">
        <v>71</v>
      </c>
      <c r="AY2841" s="147" t="s">
        <v>133</v>
      </c>
    </row>
    <row r="2842" spans="2:51" s="13" customFormat="1" ht="11.25" x14ac:dyDescent="0.2">
      <c r="B2842" s="152"/>
      <c r="D2842" s="146" t="s">
        <v>144</v>
      </c>
      <c r="E2842" s="153" t="s">
        <v>18</v>
      </c>
      <c r="F2842" s="154" t="s">
        <v>377</v>
      </c>
      <c r="H2842" s="155">
        <v>2.1</v>
      </c>
      <c r="I2842" s="156"/>
      <c r="L2842" s="152"/>
      <c r="M2842" s="157"/>
      <c r="T2842" s="158"/>
      <c r="AT2842" s="153" t="s">
        <v>144</v>
      </c>
      <c r="AU2842" s="153" t="s">
        <v>81</v>
      </c>
      <c r="AV2842" s="13" t="s">
        <v>81</v>
      </c>
      <c r="AW2842" s="13" t="s">
        <v>32</v>
      </c>
      <c r="AX2842" s="13" t="s">
        <v>71</v>
      </c>
      <c r="AY2842" s="153" t="s">
        <v>133</v>
      </c>
    </row>
    <row r="2843" spans="2:51" s="12" customFormat="1" ht="11.25" x14ac:dyDescent="0.2">
      <c r="B2843" s="145"/>
      <c r="D2843" s="146" t="s">
        <v>144</v>
      </c>
      <c r="E2843" s="147" t="s">
        <v>18</v>
      </c>
      <c r="F2843" s="148" t="s">
        <v>251</v>
      </c>
      <c r="H2843" s="147" t="s">
        <v>18</v>
      </c>
      <c r="I2843" s="149"/>
      <c r="L2843" s="145"/>
      <c r="M2843" s="150"/>
      <c r="T2843" s="151"/>
      <c r="AT2843" s="147" t="s">
        <v>144</v>
      </c>
      <c r="AU2843" s="147" t="s">
        <v>81</v>
      </c>
      <c r="AV2843" s="12" t="s">
        <v>79</v>
      </c>
      <c r="AW2843" s="12" t="s">
        <v>32</v>
      </c>
      <c r="AX2843" s="12" t="s">
        <v>71</v>
      </c>
      <c r="AY2843" s="147" t="s">
        <v>133</v>
      </c>
    </row>
    <row r="2844" spans="2:51" s="13" customFormat="1" ht="11.25" x14ac:dyDescent="0.2">
      <c r="B2844" s="152"/>
      <c r="D2844" s="146" t="s">
        <v>144</v>
      </c>
      <c r="E2844" s="153" t="s">
        <v>18</v>
      </c>
      <c r="F2844" s="154" t="s">
        <v>1451</v>
      </c>
      <c r="H2844" s="155">
        <v>7.4</v>
      </c>
      <c r="I2844" s="156"/>
      <c r="L2844" s="152"/>
      <c r="M2844" s="157"/>
      <c r="T2844" s="158"/>
      <c r="AT2844" s="153" t="s">
        <v>144</v>
      </c>
      <c r="AU2844" s="153" t="s">
        <v>81</v>
      </c>
      <c r="AV2844" s="13" t="s">
        <v>81</v>
      </c>
      <c r="AW2844" s="13" t="s">
        <v>32</v>
      </c>
      <c r="AX2844" s="13" t="s">
        <v>71</v>
      </c>
      <c r="AY2844" s="153" t="s">
        <v>133</v>
      </c>
    </row>
    <row r="2845" spans="2:51" s="12" customFormat="1" ht="11.25" x14ac:dyDescent="0.2">
      <c r="B2845" s="145"/>
      <c r="D2845" s="146" t="s">
        <v>144</v>
      </c>
      <c r="E2845" s="147" t="s">
        <v>18</v>
      </c>
      <c r="F2845" s="148" t="s">
        <v>479</v>
      </c>
      <c r="H2845" s="147" t="s">
        <v>18</v>
      </c>
      <c r="I2845" s="149"/>
      <c r="L2845" s="145"/>
      <c r="M2845" s="150"/>
      <c r="T2845" s="151"/>
      <c r="AT2845" s="147" t="s">
        <v>144</v>
      </c>
      <c r="AU2845" s="147" t="s">
        <v>81</v>
      </c>
      <c r="AV2845" s="12" t="s">
        <v>79</v>
      </c>
      <c r="AW2845" s="12" t="s">
        <v>32</v>
      </c>
      <c r="AX2845" s="12" t="s">
        <v>71</v>
      </c>
      <c r="AY2845" s="147" t="s">
        <v>133</v>
      </c>
    </row>
    <row r="2846" spans="2:51" s="13" customFormat="1" ht="11.25" x14ac:dyDescent="0.2">
      <c r="B2846" s="152"/>
      <c r="D2846" s="146" t="s">
        <v>144</v>
      </c>
      <c r="E2846" s="153" t="s">
        <v>18</v>
      </c>
      <c r="F2846" s="154" t="s">
        <v>381</v>
      </c>
      <c r="H2846" s="155">
        <v>2.8</v>
      </c>
      <c r="I2846" s="156"/>
      <c r="L2846" s="152"/>
      <c r="M2846" s="157"/>
      <c r="T2846" s="158"/>
      <c r="AT2846" s="153" t="s">
        <v>144</v>
      </c>
      <c r="AU2846" s="153" t="s">
        <v>81</v>
      </c>
      <c r="AV2846" s="13" t="s">
        <v>81</v>
      </c>
      <c r="AW2846" s="13" t="s">
        <v>32</v>
      </c>
      <c r="AX2846" s="13" t="s">
        <v>71</v>
      </c>
      <c r="AY2846" s="153" t="s">
        <v>133</v>
      </c>
    </row>
    <row r="2847" spans="2:51" s="12" customFormat="1" ht="11.25" x14ac:dyDescent="0.2">
      <c r="B2847" s="145"/>
      <c r="D2847" s="146" t="s">
        <v>144</v>
      </c>
      <c r="E2847" s="147" t="s">
        <v>18</v>
      </c>
      <c r="F2847" s="148" t="s">
        <v>478</v>
      </c>
      <c r="H2847" s="147" t="s">
        <v>18</v>
      </c>
      <c r="I2847" s="149"/>
      <c r="L2847" s="145"/>
      <c r="M2847" s="150"/>
      <c r="T2847" s="151"/>
      <c r="AT2847" s="147" t="s">
        <v>144</v>
      </c>
      <c r="AU2847" s="147" t="s">
        <v>81</v>
      </c>
      <c r="AV2847" s="12" t="s">
        <v>79</v>
      </c>
      <c r="AW2847" s="12" t="s">
        <v>32</v>
      </c>
      <c r="AX2847" s="12" t="s">
        <v>71</v>
      </c>
      <c r="AY2847" s="147" t="s">
        <v>133</v>
      </c>
    </row>
    <row r="2848" spans="2:51" s="13" customFormat="1" ht="11.25" x14ac:dyDescent="0.2">
      <c r="B2848" s="152"/>
      <c r="D2848" s="146" t="s">
        <v>144</v>
      </c>
      <c r="E2848" s="153" t="s">
        <v>18</v>
      </c>
      <c r="F2848" s="154" t="s">
        <v>1452</v>
      </c>
      <c r="H2848" s="155">
        <v>8.6999999999999993</v>
      </c>
      <c r="I2848" s="156"/>
      <c r="L2848" s="152"/>
      <c r="M2848" s="157"/>
      <c r="T2848" s="158"/>
      <c r="AT2848" s="153" t="s">
        <v>144</v>
      </c>
      <c r="AU2848" s="153" t="s">
        <v>81</v>
      </c>
      <c r="AV2848" s="13" t="s">
        <v>81</v>
      </c>
      <c r="AW2848" s="13" t="s">
        <v>32</v>
      </c>
      <c r="AX2848" s="13" t="s">
        <v>71</v>
      </c>
      <c r="AY2848" s="153" t="s">
        <v>133</v>
      </c>
    </row>
    <row r="2849" spans="2:51" s="12" customFormat="1" ht="11.25" x14ac:dyDescent="0.2">
      <c r="B2849" s="145"/>
      <c r="D2849" s="146" t="s">
        <v>144</v>
      </c>
      <c r="E2849" s="147" t="s">
        <v>18</v>
      </c>
      <c r="F2849" s="148" t="s">
        <v>538</v>
      </c>
      <c r="H2849" s="147" t="s">
        <v>18</v>
      </c>
      <c r="I2849" s="149"/>
      <c r="L2849" s="145"/>
      <c r="M2849" s="150"/>
      <c r="T2849" s="151"/>
      <c r="AT2849" s="147" t="s">
        <v>144</v>
      </c>
      <c r="AU2849" s="147" t="s">
        <v>81</v>
      </c>
      <c r="AV2849" s="12" t="s">
        <v>79</v>
      </c>
      <c r="AW2849" s="12" t="s">
        <v>32</v>
      </c>
      <c r="AX2849" s="12" t="s">
        <v>71</v>
      </c>
      <c r="AY2849" s="147" t="s">
        <v>133</v>
      </c>
    </row>
    <row r="2850" spans="2:51" s="13" customFormat="1" ht="11.25" x14ac:dyDescent="0.2">
      <c r="B2850" s="152"/>
      <c r="D2850" s="146" t="s">
        <v>144</v>
      </c>
      <c r="E2850" s="153" t="s">
        <v>18</v>
      </c>
      <c r="F2850" s="154" t="s">
        <v>1453</v>
      </c>
      <c r="H2850" s="155">
        <v>1.4</v>
      </c>
      <c r="I2850" s="156"/>
      <c r="L2850" s="152"/>
      <c r="M2850" s="157"/>
      <c r="T2850" s="158"/>
      <c r="AT2850" s="153" t="s">
        <v>144</v>
      </c>
      <c r="AU2850" s="153" t="s">
        <v>81</v>
      </c>
      <c r="AV2850" s="13" t="s">
        <v>81</v>
      </c>
      <c r="AW2850" s="13" t="s">
        <v>32</v>
      </c>
      <c r="AX2850" s="13" t="s">
        <v>71</v>
      </c>
      <c r="AY2850" s="153" t="s">
        <v>133</v>
      </c>
    </row>
    <row r="2851" spans="2:51" s="12" customFormat="1" ht="11.25" x14ac:dyDescent="0.2">
      <c r="B2851" s="145"/>
      <c r="D2851" s="146" t="s">
        <v>144</v>
      </c>
      <c r="E2851" s="147" t="s">
        <v>18</v>
      </c>
      <c r="F2851" s="148" t="s">
        <v>477</v>
      </c>
      <c r="H2851" s="147" t="s">
        <v>18</v>
      </c>
      <c r="I2851" s="149"/>
      <c r="L2851" s="145"/>
      <c r="M2851" s="150"/>
      <c r="T2851" s="151"/>
      <c r="AT2851" s="147" t="s">
        <v>144</v>
      </c>
      <c r="AU2851" s="147" t="s">
        <v>81</v>
      </c>
      <c r="AV2851" s="12" t="s">
        <v>79</v>
      </c>
      <c r="AW2851" s="12" t="s">
        <v>32</v>
      </c>
      <c r="AX2851" s="12" t="s">
        <v>71</v>
      </c>
      <c r="AY2851" s="147" t="s">
        <v>133</v>
      </c>
    </row>
    <row r="2852" spans="2:51" s="13" customFormat="1" ht="11.25" x14ac:dyDescent="0.2">
      <c r="B2852" s="152"/>
      <c r="D2852" s="146" t="s">
        <v>144</v>
      </c>
      <c r="E2852" s="153" t="s">
        <v>18</v>
      </c>
      <c r="F2852" s="154" t="s">
        <v>377</v>
      </c>
      <c r="H2852" s="155">
        <v>2.1</v>
      </c>
      <c r="I2852" s="156"/>
      <c r="L2852" s="152"/>
      <c r="M2852" s="157"/>
      <c r="T2852" s="158"/>
      <c r="AT2852" s="153" t="s">
        <v>144</v>
      </c>
      <c r="AU2852" s="153" t="s">
        <v>81</v>
      </c>
      <c r="AV2852" s="13" t="s">
        <v>81</v>
      </c>
      <c r="AW2852" s="13" t="s">
        <v>32</v>
      </c>
      <c r="AX2852" s="13" t="s">
        <v>71</v>
      </c>
      <c r="AY2852" s="153" t="s">
        <v>133</v>
      </c>
    </row>
    <row r="2853" spans="2:51" s="12" customFormat="1" ht="11.25" x14ac:dyDescent="0.2">
      <c r="B2853" s="145"/>
      <c r="D2853" s="146" t="s">
        <v>144</v>
      </c>
      <c r="E2853" s="147" t="s">
        <v>18</v>
      </c>
      <c r="F2853" s="148" t="s">
        <v>252</v>
      </c>
      <c r="H2853" s="147" t="s">
        <v>18</v>
      </c>
      <c r="I2853" s="149"/>
      <c r="L2853" s="145"/>
      <c r="M2853" s="150"/>
      <c r="T2853" s="151"/>
      <c r="AT2853" s="147" t="s">
        <v>144</v>
      </c>
      <c r="AU2853" s="147" t="s">
        <v>81</v>
      </c>
      <c r="AV2853" s="12" t="s">
        <v>79</v>
      </c>
      <c r="AW2853" s="12" t="s">
        <v>32</v>
      </c>
      <c r="AX2853" s="12" t="s">
        <v>71</v>
      </c>
      <c r="AY2853" s="147" t="s">
        <v>133</v>
      </c>
    </row>
    <row r="2854" spans="2:51" s="13" customFormat="1" ht="11.25" x14ac:dyDescent="0.2">
      <c r="B2854" s="152"/>
      <c r="D2854" s="146" t="s">
        <v>144</v>
      </c>
      <c r="E2854" s="153" t="s">
        <v>18</v>
      </c>
      <c r="F2854" s="154" t="s">
        <v>1454</v>
      </c>
      <c r="H2854" s="155">
        <v>45.6</v>
      </c>
      <c r="I2854" s="156"/>
      <c r="L2854" s="152"/>
      <c r="M2854" s="157"/>
      <c r="T2854" s="158"/>
      <c r="AT2854" s="153" t="s">
        <v>144</v>
      </c>
      <c r="AU2854" s="153" t="s">
        <v>81</v>
      </c>
      <c r="AV2854" s="13" t="s">
        <v>81</v>
      </c>
      <c r="AW2854" s="13" t="s">
        <v>32</v>
      </c>
      <c r="AX2854" s="13" t="s">
        <v>71</v>
      </c>
      <c r="AY2854" s="153" t="s">
        <v>133</v>
      </c>
    </row>
    <row r="2855" spans="2:51" s="12" customFormat="1" ht="11.25" x14ac:dyDescent="0.2">
      <c r="B2855" s="145"/>
      <c r="D2855" s="146" t="s">
        <v>144</v>
      </c>
      <c r="E2855" s="147" t="s">
        <v>18</v>
      </c>
      <c r="F2855" s="148" t="s">
        <v>1282</v>
      </c>
      <c r="H2855" s="147" t="s">
        <v>18</v>
      </c>
      <c r="I2855" s="149"/>
      <c r="L2855" s="145"/>
      <c r="M2855" s="150"/>
      <c r="T2855" s="151"/>
      <c r="AT2855" s="147" t="s">
        <v>144</v>
      </c>
      <c r="AU2855" s="147" t="s">
        <v>81</v>
      </c>
      <c r="AV2855" s="12" t="s">
        <v>79</v>
      </c>
      <c r="AW2855" s="12" t="s">
        <v>32</v>
      </c>
      <c r="AX2855" s="12" t="s">
        <v>71</v>
      </c>
      <c r="AY2855" s="147" t="s">
        <v>133</v>
      </c>
    </row>
    <row r="2856" spans="2:51" s="13" customFormat="1" ht="11.25" x14ac:dyDescent="0.2">
      <c r="B2856" s="152"/>
      <c r="D2856" s="146" t="s">
        <v>144</v>
      </c>
      <c r="E2856" s="153" t="s">
        <v>18</v>
      </c>
      <c r="F2856" s="154" t="s">
        <v>1171</v>
      </c>
      <c r="H2856" s="155">
        <v>1.3</v>
      </c>
      <c r="I2856" s="156"/>
      <c r="L2856" s="152"/>
      <c r="M2856" s="157"/>
      <c r="T2856" s="158"/>
      <c r="AT2856" s="153" t="s">
        <v>144</v>
      </c>
      <c r="AU2856" s="153" t="s">
        <v>81</v>
      </c>
      <c r="AV2856" s="13" t="s">
        <v>81</v>
      </c>
      <c r="AW2856" s="13" t="s">
        <v>32</v>
      </c>
      <c r="AX2856" s="13" t="s">
        <v>71</v>
      </c>
      <c r="AY2856" s="153" t="s">
        <v>133</v>
      </c>
    </row>
    <row r="2857" spans="2:51" s="12" customFormat="1" ht="11.25" x14ac:dyDescent="0.2">
      <c r="B2857" s="145"/>
      <c r="D2857" s="146" t="s">
        <v>144</v>
      </c>
      <c r="E2857" s="147" t="s">
        <v>18</v>
      </c>
      <c r="F2857" s="148" t="s">
        <v>476</v>
      </c>
      <c r="H2857" s="147" t="s">
        <v>18</v>
      </c>
      <c r="I2857" s="149"/>
      <c r="L2857" s="145"/>
      <c r="M2857" s="150"/>
      <c r="T2857" s="151"/>
      <c r="AT2857" s="147" t="s">
        <v>144</v>
      </c>
      <c r="AU2857" s="147" t="s">
        <v>81</v>
      </c>
      <c r="AV2857" s="12" t="s">
        <v>79</v>
      </c>
      <c r="AW2857" s="12" t="s">
        <v>32</v>
      </c>
      <c r="AX2857" s="12" t="s">
        <v>71</v>
      </c>
      <c r="AY2857" s="147" t="s">
        <v>133</v>
      </c>
    </row>
    <row r="2858" spans="2:51" s="13" customFormat="1" ht="11.25" x14ac:dyDescent="0.2">
      <c r="B2858" s="152"/>
      <c r="D2858" s="146" t="s">
        <v>144</v>
      </c>
      <c r="E2858" s="153" t="s">
        <v>18</v>
      </c>
      <c r="F2858" s="154" t="s">
        <v>377</v>
      </c>
      <c r="H2858" s="155">
        <v>2.1</v>
      </c>
      <c r="I2858" s="156"/>
      <c r="L2858" s="152"/>
      <c r="M2858" s="157"/>
      <c r="T2858" s="158"/>
      <c r="AT2858" s="153" t="s">
        <v>144</v>
      </c>
      <c r="AU2858" s="153" t="s">
        <v>81</v>
      </c>
      <c r="AV2858" s="13" t="s">
        <v>81</v>
      </c>
      <c r="AW2858" s="13" t="s">
        <v>32</v>
      </c>
      <c r="AX2858" s="13" t="s">
        <v>71</v>
      </c>
      <c r="AY2858" s="153" t="s">
        <v>133</v>
      </c>
    </row>
    <row r="2859" spans="2:51" s="12" customFormat="1" ht="11.25" x14ac:dyDescent="0.2">
      <c r="B2859" s="145"/>
      <c r="D2859" s="146" t="s">
        <v>144</v>
      </c>
      <c r="E2859" s="147" t="s">
        <v>18</v>
      </c>
      <c r="F2859" s="148" t="s">
        <v>474</v>
      </c>
      <c r="H2859" s="147" t="s">
        <v>18</v>
      </c>
      <c r="I2859" s="149"/>
      <c r="L2859" s="145"/>
      <c r="M2859" s="150"/>
      <c r="T2859" s="151"/>
      <c r="AT2859" s="147" t="s">
        <v>144</v>
      </c>
      <c r="AU2859" s="147" t="s">
        <v>81</v>
      </c>
      <c r="AV2859" s="12" t="s">
        <v>79</v>
      </c>
      <c r="AW2859" s="12" t="s">
        <v>32</v>
      </c>
      <c r="AX2859" s="12" t="s">
        <v>71</v>
      </c>
      <c r="AY2859" s="147" t="s">
        <v>133</v>
      </c>
    </row>
    <row r="2860" spans="2:51" s="13" customFormat="1" ht="11.25" x14ac:dyDescent="0.2">
      <c r="B2860" s="152"/>
      <c r="D2860" s="146" t="s">
        <v>144</v>
      </c>
      <c r="E2860" s="153" t="s">
        <v>18</v>
      </c>
      <c r="F2860" s="154" t="s">
        <v>1452</v>
      </c>
      <c r="H2860" s="155">
        <v>8.6999999999999993</v>
      </c>
      <c r="I2860" s="156"/>
      <c r="L2860" s="152"/>
      <c r="M2860" s="157"/>
      <c r="T2860" s="158"/>
      <c r="AT2860" s="153" t="s">
        <v>144</v>
      </c>
      <c r="AU2860" s="153" t="s">
        <v>81</v>
      </c>
      <c r="AV2860" s="13" t="s">
        <v>81</v>
      </c>
      <c r="AW2860" s="13" t="s">
        <v>32</v>
      </c>
      <c r="AX2860" s="13" t="s">
        <v>71</v>
      </c>
      <c r="AY2860" s="153" t="s">
        <v>133</v>
      </c>
    </row>
    <row r="2861" spans="2:51" s="12" customFormat="1" ht="11.25" x14ac:dyDescent="0.2">
      <c r="B2861" s="145"/>
      <c r="D2861" s="146" t="s">
        <v>144</v>
      </c>
      <c r="E2861" s="147" t="s">
        <v>18</v>
      </c>
      <c r="F2861" s="148" t="s">
        <v>249</v>
      </c>
      <c r="H2861" s="147" t="s">
        <v>18</v>
      </c>
      <c r="I2861" s="149"/>
      <c r="L2861" s="145"/>
      <c r="M2861" s="150"/>
      <c r="T2861" s="151"/>
      <c r="AT2861" s="147" t="s">
        <v>144</v>
      </c>
      <c r="AU2861" s="147" t="s">
        <v>81</v>
      </c>
      <c r="AV2861" s="12" t="s">
        <v>79</v>
      </c>
      <c r="AW2861" s="12" t="s">
        <v>32</v>
      </c>
      <c r="AX2861" s="12" t="s">
        <v>71</v>
      </c>
      <c r="AY2861" s="147" t="s">
        <v>133</v>
      </c>
    </row>
    <row r="2862" spans="2:51" s="13" customFormat="1" ht="11.25" x14ac:dyDescent="0.2">
      <c r="B2862" s="152"/>
      <c r="D2862" s="146" t="s">
        <v>144</v>
      </c>
      <c r="E2862" s="153" t="s">
        <v>18</v>
      </c>
      <c r="F2862" s="154" t="s">
        <v>1455</v>
      </c>
      <c r="H2862" s="155">
        <v>7.5</v>
      </c>
      <c r="I2862" s="156"/>
      <c r="L2862" s="152"/>
      <c r="M2862" s="157"/>
      <c r="T2862" s="158"/>
      <c r="AT2862" s="153" t="s">
        <v>144</v>
      </c>
      <c r="AU2862" s="153" t="s">
        <v>81</v>
      </c>
      <c r="AV2862" s="13" t="s">
        <v>81</v>
      </c>
      <c r="AW2862" s="13" t="s">
        <v>32</v>
      </c>
      <c r="AX2862" s="13" t="s">
        <v>71</v>
      </c>
      <c r="AY2862" s="153" t="s">
        <v>133</v>
      </c>
    </row>
    <row r="2863" spans="2:51" s="12" customFormat="1" ht="11.25" x14ac:dyDescent="0.2">
      <c r="B2863" s="145"/>
      <c r="D2863" s="146" t="s">
        <v>144</v>
      </c>
      <c r="E2863" s="147" t="s">
        <v>18</v>
      </c>
      <c r="F2863" s="148" t="s">
        <v>1283</v>
      </c>
      <c r="H2863" s="147" t="s">
        <v>18</v>
      </c>
      <c r="I2863" s="149"/>
      <c r="L2863" s="145"/>
      <c r="M2863" s="150"/>
      <c r="T2863" s="151"/>
      <c r="AT2863" s="147" t="s">
        <v>144</v>
      </c>
      <c r="AU2863" s="147" t="s">
        <v>81</v>
      </c>
      <c r="AV2863" s="12" t="s">
        <v>79</v>
      </c>
      <c r="AW2863" s="12" t="s">
        <v>32</v>
      </c>
      <c r="AX2863" s="12" t="s">
        <v>71</v>
      </c>
      <c r="AY2863" s="147" t="s">
        <v>133</v>
      </c>
    </row>
    <row r="2864" spans="2:51" s="13" customFormat="1" ht="11.25" x14ac:dyDescent="0.2">
      <c r="B2864" s="152"/>
      <c r="D2864" s="146" t="s">
        <v>144</v>
      </c>
      <c r="E2864" s="153" t="s">
        <v>18</v>
      </c>
      <c r="F2864" s="154" t="s">
        <v>377</v>
      </c>
      <c r="H2864" s="155">
        <v>2.1</v>
      </c>
      <c r="I2864" s="156"/>
      <c r="L2864" s="152"/>
      <c r="M2864" s="157"/>
      <c r="T2864" s="158"/>
      <c r="AT2864" s="153" t="s">
        <v>144</v>
      </c>
      <c r="AU2864" s="153" t="s">
        <v>81</v>
      </c>
      <c r="AV2864" s="13" t="s">
        <v>81</v>
      </c>
      <c r="AW2864" s="13" t="s">
        <v>32</v>
      </c>
      <c r="AX2864" s="13" t="s">
        <v>71</v>
      </c>
      <c r="AY2864" s="153" t="s">
        <v>133</v>
      </c>
    </row>
    <row r="2865" spans="2:51" s="12" customFormat="1" ht="11.25" x14ac:dyDescent="0.2">
      <c r="B2865" s="145"/>
      <c r="D2865" s="146" t="s">
        <v>144</v>
      </c>
      <c r="E2865" s="147" t="s">
        <v>18</v>
      </c>
      <c r="F2865" s="148" t="s">
        <v>471</v>
      </c>
      <c r="H2865" s="147" t="s">
        <v>18</v>
      </c>
      <c r="I2865" s="149"/>
      <c r="L2865" s="145"/>
      <c r="M2865" s="150"/>
      <c r="T2865" s="151"/>
      <c r="AT2865" s="147" t="s">
        <v>144</v>
      </c>
      <c r="AU2865" s="147" t="s">
        <v>81</v>
      </c>
      <c r="AV2865" s="12" t="s">
        <v>79</v>
      </c>
      <c r="AW2865" s="12" t="s">
        <v>32</v>
      </c>
      <c r="AX2865" s="12" t="s">
        <v>71</v>
      </c>
      <c r="AY2865" s="147" t="s">
        <v>133</v>
      </c>
    </row>
    <row r="2866" spans="2:51" s="13" customFormat="1" ht="11.25" x14ac:dyDescent="0.2">
      <c r="B2866" s="152"/>
      <c r="D2866" s="146" t="s">
        <v>144</v>
      </c>
      <c r="E2866" s="153" t="s">
        <v>18</v>
      </c>
      <c r="F2866" s="154" t="s">
        <v>1443</v>
      </c>
      <c r="H2866" s="155">
        <v>2.9</v>
      </c>
      <c r="I2866" s="156"/>
      <c r="L2866" s="152"/>
      <c r="M2866" s="157"/>
      <c r="T2866" s="158"/>
      <c r="AT2866" s="153" t="s">
        <v>144</v>
      </c>
      <c r="AU2866" s="153" t="s">
        <v>81</v>
      </c>
      <c r="AV2866" s="13" t="s">
        <v>81</v>
      </c>
      <c r="AW2866" s="13" t="s">
        <v>32</v>
      </c>
      <c r="AX2866" s="13" t="s">
        <v>71</v>
      </c>
      <c r="AY2866" s="153" t="s">
        <v>133</v>
      </c>
    </row>
    <row r="2867" spans="2:51" s="12" customFormat="1" ht="11.25" x14ac:dyDescent="0.2">
      <c r="B2867" s="145"/>
      <c r="D2867" s="146" t="s">
        <v>144</v>
      </c>
      <c r="E2867" s="147" t="s">
        <v>18</v>
      </c>
      <c r="F2867" s="148" t="s">
        <v>426</v>
      </c>
      <c r="H2867" s="147" t="s">
        <v>18</v>
      </c>
      <c r="I2867" s="149"/>
      <c r="L2867" s="145"/>
      <c r="M2867" s="150"/>
      <c r="T2867" s="151"/>
      <c r="AT2867" s="147" t="s">
        <v>144</v>
      </c>
      <c r="AU2867" s="147" t="s">
        <v>81</v>
      </c>
      <c r="AV2867" s="12" t="s">
        <v>79</v>
      </c>
      <c r="AW2867" s="12" t="s">
        <v>32</v>
      </c>
      <c r="AX2867" s="12" t="s">
        <v>71</v>
      </c>
      <c r="AY2867" s="147" t="s">
        <v>133</v>
      </c>
    </row>
    <row r="2868" spans="2:51" s="13" customFormat="1" ht="11.25" x14ac:dyDescent="0.2">
      <c r="B2868" s="152"/>
      <c r="D2868" s="146" t="s">
        <v>144</v>
      </c>
      <c r="E2868" s="153" t="s">
        <v>18</v>
      </c>
      <c r="F2868" s="154" t="s">
        <v>1439</v>
      </c>
      <c r="H2868" s="155">
        <v>15.5</v>
      </c>
      <c r="I2868" s="156"/>
      <c r="L2868" s="152"/>
      <c r="M2868" s="157"/>
      <c r="T2868" s="158"/>
      <c r="AT2868" s="153" t="s">
        <v>144</v>
      </c>
      <c r="AU2868" s="153" t="s">
        <v>81</v>
      </c>
      <c r="AV2868" s="13" t="s">
        <v>81</v>
      </c>
      <c r="AW2868" s="13" t="s">
        <v>32</v>
      </c>
      <c r="AX2868" s="13" t="s">
        <v>71</v>
      </c>
      <c r="AY2868" s="153" t="s">
        <v>133</v>
      </c>
    </row>
    <row r="2869" spans="2:51" s="12" customFormat="1" ht="11.25" x14ac:dyDescent="0.2">
      <c r="B2869" s="145"/>
      <c r="D2869" s="146" t="s">
        <v>144</v>
      </c>
      <c r="E2869" s="147" t="s">
        <v>18</v>
      </c>
      <c r="F2869" s="148" t="s">
        <v>155</v>
      </c>
      <c r="H2869" s="147" t="s">
        <v>18</v>
      </c>
      <c r="I2869" s="149"/>
      <c r="L2869" s="145"/>
      <c r="M2869" s="150"/>
      <c r="T2869" s="151"/>
      <c r="AT2869" s="147" t="s">
        <v>144</v>
      </c>
      <c r="AU2869" s="147" t="s">
        <v>81</v>
      </c>
      <c r="AV2869" s="12" t="s">
        <v>79</v>
      </c>
      <c r="AW2869" s="12" t="s">
        <v>32</v>
      </c>
      <c r="AX2869" s="12" t="s">
        <v>71</v>
      </c>
      <c r="AY2869" s="147" t="s">
        <v>133</v>
      </c>
    </row>
    <row r="2870" spans="2:51" s="13" customFormat="1" ht="11.25" x14ac:dyDescent="0.2">
      <c r="B2870" s="152"/>
      <c r="D2870" s="146" t="s">
        <v>144</v>
      </c>
      <c r="E2870" s="153" t="s">
        <v>18</v>
      </c>
      <c r="F2870" s="154" t="s">
        <v>1456</v>
      </c>
      <c r="H2870" s="155">
        <v>28.4</v>
      </c>
      <c r="I2870" s="156"/>
      <c r="L2870" s="152"/>
      <c r="M2870" s="157"/>
      <c r="T2870" s="158"/>
      <c r="AT2870" s="153" t="s">
        <v>144</v>
      </c>
      <c r="AU2870" s="153" t="s">
        <v>81</v>
      </c>
      <c r="AV2870" s="13" t="s">
        <v>81</v>
      </c>
      <c r="AW2870" s="13" t="s">
        <v>32</v>
      </c>
      <c r="AX2870" s="13" t="s">
        <v>71</v>
      </c>
      <c r="AY2870" s="153" t="s">
        <v>133</v>
      </c>
    </row>
    <row r="2871" spans="2:51" s="12" customFormat="1" ht="11.25" x14ac:dyDescent="0.2">
      <c r="B2871" s="145"/>
      <c r="D2871" s="146" t="s">
        <v>144</v>
      </c>
      <c r="E2871" s="147" t="s">
        <v>18</v>
      </c>
      <c r="F2871" s="148" t="s">
        <v>1039</v>
      </c>
      <c r="H2871" s="147" t="s">
        <v>18</v>
      </c>
      <c r="I2871" s="149"/>
      <c r="L2871" s="145"/>
      <c r="M2871" s="150"/>
      <c r="T2871" s="151"/>
      <c r="AT2871" s="147" t="s">
        <v>144</v>
      </c>
      <c r="AU2871" s="147" t="s">
        <v>81</v>
      </c>
      <c r="AV2871" s="12" t="s">
        <v>79</v>
      </c>
      <c r="AW2871" s="12" t="s">
        <v>32</v>
      </c>
      <c r="AX2871" s="12" t="s">
        <v>71</v>
      </c>
      <c r="AY2871" s="147" t="s">
        <v>133</v>
      </c>
    </row>
    <row r="2872" spans="2:51" s="13" customFormat="1" ht="11.25" x14ac:dyDescent="0.2">
      <c r="B2872" s="152"/>
      <c r="D2872" s="146" t="s">
        <v>144</v>
      </c>
      <c r="E2872" s="153" t="s">
        <v>18</v>
      </c>
      <c r="F2872" s="154" t="s">
        <v>1457</v>
      </c>
      <c r="H2872" s="155">
        <v>11.3</v>
      </c>
      <c r="I2872" s="156"/>
      <c r="L2872" s="152"/>
      <c r="M2872" s="157"/>
      <c r="T2872" s="158"/>
      <c r="AT2872" s="153" t="s">
        <v>144</v>
      </c>
      <c r="AU2872" s="153" t="s">
        <v>81</v>
      </c>
      <c r="AV2872" s="13" t="s">
        <v>81</v>
      </c>
      <c r="AW2872" s="13" t="s">
        <v>32</v>
      </c>
      <c r="AX2872" s="13" t="s">
        <v>71</v>
      </c>
      <c r="AY2872" s="153" t="s">
        <v>133</v>
      </c>
    </row>
    <row r="2873" spans="2:51" s="12" customFormat="1" ht="11.25" x14ac:dyDescent="0.2">
      <c r="B2873" s="145"/>
      <c r="D2873" s="146" t="s">
        <v>144</v>
      </c>
      <c r="E2873" s="147" t="s">
        <v>18</v>
      </c>
      <c r="F2873" s="148" t="s">
        <v>540</v>
      </c>
      <c r="H2873" s="147" t="s">
        <v>18</v>
      </c>
      <c r="I2873" s="149"/>
      <c r="L2873" s="145"/>
      <c r="M2873" s="150"/>
      <c r="T2873" s="151"/>
      <c r="AT2873" s="147" t="s">
        <v>144</v>
      </c>
      <c r="AU2873" s="147" t="s">
        <v>81</v>
      </c>
      <c r="AV2873" s="12" t="s">
        <v>79</v>
      </c>
      <c r="AW2873" s="12" t="s">
        <v>32</v>
      </c>
      <c r="AX2873" s="12" t="s">
        <v>71</v>
      </c>
      <c r="AY2873" s="147" t="s">
        <v>133</v>
      </c>
    </row>
    <row r="2874" spans="2:51" s="13" customFormat="1" ht="11.25" x14ac:dyDescent="0.2">
      <c r="B2874" s="152"/>
      <c r="D2874" s="146" t="s">
        <v>144</v>
      </c>
      <c r="E2874" s="153" t="s">
        <v>18</v>
      </c>
      <c r="F2874" s="154" t="s">
        <v>1458</v>
      </c>
      <c r="H2874" s="155">
        <v>25.6</v>
      </c>
      <c r="I2874" s="156"/>
      <c r="L2874" s="152"/>
      <c r="M2874" s="157"/>
      <c r="T2874" s="158"/>
      <c r="AT2874" s="153" t="s">
        <v>144</v>
      </c>
      <c r="AU2874" s="153" t="s">
        <v>81</v>
      </c>
      <c r="AV2874" s="13" t="s">
        <v>81</v>
      </c>
      <c r="AW2874" s="13" t="s">
        <v>32</v>
      </c>
      <c r="AX2874" s="13" t="s">
        <v>71</v>
      </c>
      <c r="AY2874" s="153" t="s">
        <v>133</v>
      </c>
    </row>
    <row r="2875" spans="2:51" s="12" customFormat="1" ht="11.25" x14ac:dyDescent="0.2">
      <c r="B2875" s="145"/>
      <c r="D2875" s="146" t="s">
        <v>144</v>
      </c>
      <c r="E2875" s="147" t="s">
        <v>18</v>
      </c>
      <c r="F2875" s="148" t="s">
        <v>453</v>
      </c>
      <c r="H2875" s="147" t="s">
        <v>18</v>
      </c>
      <c r="I2875" s="149"/>
      <c r="L2875" s="145"/>
      <c r="M2875" s="150"/>
      <c r="T2875" s="151"/>
      <c r="AT2875" s="147" t="s">
        <v>144</v>
      </c>
      <c r="AU2875" s="147" t="s">
        <v>81</v>
      </c>
      <c r="AV2875" s="12" t="s">
        <v>79</v>
      </c>
      <c r="AW2875" s="12" t="s">
        <v>32</v>
      </c>
      <c r="AX2875" s="12" t="s">
        <v>71</v>
      </c>
      <c r="AY2875" s="147" t="s">
        <v>133</v>
      </c>
    </row>
    <row r="2876" spans="2:51" s="13" customFormat="1" ht="11.25" x14ac:dyDescent="0.2">
      <c r="B2876" s="152"/>
      <c r="D2876" s="146" t="s">
        <v>144</v>
      </c>
      <c r="E2876" s="153" t="s">
        <v>18</v>
      </c>
      <c r="F2876" s="154" t="s">
        <v>1448</v>
      </c>
      <c r="H2876" s="155">
        <v>16.899999999999999</v>
      </c>
      <c r="I2876" s="156"/>
      <c r="L2876" s="152"/>
      <c r="M2876" s="157"/>
      <c r="T2876" s="158"/>
      <c r="AT2876" s="153" t="s">
        <v>144</v>
      </c>
      <c r="AU2876" s="153" t="s">
        <v>81</v>
      </c>
      <c r="AV2876" s="13" t="s">
        <v>81</v>
      </c>
      <c r="AW2876" s="13" t="s">
        <v>32</v>
      </c>
      <c r="AX2876" s="13" t="s">
        <v>71</v>
      </c>
      <c r="AY2876" s="153" t="s">
        <v>133</v>
      </c>
    </row>
    <row r="2877" spans="2:51" s="12" customFormat="1" ht="11.25" x14ac:dyDescent="0.2">
      <c r="B2877" s="145"/>
      <c r="D2877" s="146" t="s">
        <v>144</v>
      </c>
      <c r="E2877" s="147" t="s">
        <v>18</v>
      </c>
      <c r="F2877" s="148" t="s">
        <v>435</v>
      </c>
      <c r="H2877" s="147" t="s">
        <v>18</v>
      </c>
      <c r="I2877" s="149"/>
      <c r="L2877" s="145"/>
      <c r="M2877" s="150"/>
      <c r="T2877" s="151"/>
      <c r="AT2877" s="147" t="s">
        <v>144</v>
      </c>
      <c r="AU2877" s="147" t="s">
        <v>81</v>
      </c>
      <c r="AV2877" s="12" t="s">
        <v>79</v>
      </c>
      <c r="AW2877" s="12" t="s">
        <v>32</v>
      </c>
      <c r="AX2877" s="12" t="s">
        <v>71</v>
      </c>
      <c r="AY2877" s="147" t="s">
        <v>133</v>
      </c>
    </row>
    <row r="2878" spans="2:51" s="13" customFormat="1" ht="11.25" x14ac:dyDescent="0.2">
      <c r="B2878" s="152"/>
      <c r="D2878" s="146" t="s">
        <v>144</v>
      </c>
      <c r="E2878" s="153" t="s">
        <v>18</v>
      </c>
      <c r="F2878" s="154" t="s">
        <v>390</v>
      </c>
      <c r="H2878" s="155">
        <v>3.6</v>
      </c>
      <c r="I2878" s="156"/>
      <c r="L2878" s="152"/>
      <c r="M2878" s="157"/>
      <c r="T2878" s="158"/>
      <c r="AT2878" s="153" t="s">
        <v>144</v>
      </c>
      <c r="AU2878" s="153" t="s">
        <v>81</v>
      </c>
      <c r="AV2878" s="13" t="s">
        <v>81</v>
      </c>
      <c r="AW2878" s="13" t="s">
        <v>32</v>
      </c>
      <c r="AX2878" s="13" t="s">
        <v>71</v>
      </c>
      <c r="AY2878" s="153" t="s">
        <v>133</v>
      </c>
    </row>
    <row r="2879" spans="2:51" s="12" customFormat="1" ht="11.25" x14ac:dyDescent="0.2">
      <c r="B2879" s="145"/>
      <c r="D2879" s="146" t="s">
        <v>144</v>
      </c>
      <c r="E2879" s="147" t="s">
        <v>18</v>
      </c>
      <c r="F2879" s="148" t="s">
        <v>1459</v>
      </c>
      <c r="H2879" s="147" t="s">
        <v>18</v>
      </c>
      <c r="I2879" s="149"/>
      <c r="L2879" s="145"/>
      <c r="M2879" s="150"/>
      <c r="T2879" s="151"/>
      <c r="AT2879" s="147" t="s">
        <v>144</v>
      </c>
      <c r="AU2879" s="147" t="s">
        <v>81</v>
      </c>
      <c r="AV2879" s="12" t="s">
        <v>79</v>
      </c>
      <c r="AW2879" s="12" t="s">
        <v>32</v>
      </c>
      <c r="AX2879" s="12" t="s">
        <v>71</v>
      </c>
      <c r="AY2879" s="147" t="s">
        <v>133</v>
      </c>
    </row>
    <row r="2880" spans="2:51" s="13" customFormat="1" ht="11.25" x14ac:dyDescent="0.2">
      <c r="B2880" s="152"/>
      <c r="D2880" s="146" t="s">
        <v>144</v>
      </c>
      <c r="E2880" s="153" t="s">
        <v>18</v>
      </c>
      <c r="F2880" s="154" t="s">
        <v>79</v>
      </c>
      <c r="H2880" s="155">
        <v>1</v>
      </c>
      <c r="I2880" s="156"/>
      <c r="L2880" s="152"/>
      <c r="M2880" s="157"/>
      <c r="T2880" s="158"/>
      <c r="AT2880" s="153" t="s">
        <v>144</v>
      </c>
      <c r="AU2880" s="153" t="s">
        <v>81</v>
      </c>
      <c r="AV2880" s="13" t="s">
        <v>81</v>
      </c>
      <c r="AW2880" s="13" t="s">
        <v>32</v>
      </c>
      <c r="AX2880" s="13" t="s">
        <v>71</v>
      </c>
      <c r="AY2880" s="153" t="s">
        <v>133</v>
      </c>
    </row>
    <row r="2881" spans="2:51" s="12" customFormat="1" ht="11.25" x14ac:dyDescent="0.2">
      <c r="B2881" s="145"/>
      <c r="D2881" s="146" t="s">
        <v>144</v>
      </c>
      <c r="E2881" s="147" t="s">
        <v>18</v>
      </c>
      <c r="F2881" s="148" t="s">
        <v>1460</v>
      </c>
      <c r="H2881" s="147" t="s">
        <v>18</v>
      </c>
      <c r="I2881" s="149"/>
      <c r="L2881" s="145"/>
      <c r="M2881" s="150"/>
      <c r="T2881" s="151"/>
      <c r="AT2881" s="147" t="s">
        <v>144</v>
      </c>
      <c r="AU2881" s="147" t="s">
        <v>81</v>
      </c>
      <c r="AV2881" s="12" t="s">
        <v>79</v>
      </c>
      <c r="AW2881" s="12" t="s">
        <v>32</v>
      </c>
      <c r="AX2881" s="12" t="s">
        <v>71</v>
      </c>
      <c r="AY2881" s="147" t="s">
        <v>133</v>
      </c>
    </row>
    <row r="2882" spans="2:51" s="13" customFormat="1" ht="11.25" x14ac:dyDescent="0.2">
      <c r="B2882" s="152"/>
      <c r="D2882" s="146" t="s">
        <v>144</v>
      </c>
      <c r="E2882" s="153" t="s">
        <v>18</v>
      </c>
      <c r="F2882" s="154" t="s">
        <v>362</v>
      </c>
      <c r="H2882" s="155">
        <v>0.6</v>
      </c>
      <c r="I2882" s="156"/>
      <c r="L2882" s="152"/>
      <c r="M2882" s="157"/>
      <c r="T2882" s="158"/>
      <c r="AT2882" s="153" t="s">
        <v>144</v>
      </c>
      <c r="AU2882" s="153" t="s">
        <v>81</v>
      </c>
      <c r="AV2882" s="13" t="s">
        <v>81</v>
      </c>
      <c r="AW2882" s="13" t="s">
        <v>32</v>
      </c>
      <c r="AX2882" s="13" t="s">
        <v>71</v>
      </c>
      <c r="AY2882" s="153" t="s">
        <v>133</v>
      </c>
    </row>
    <row r="2883" spans="2:51" s="12" customFormat="1" ht="11.25" x14ac:dyDescent="0.2">
      <c r="B2883" s="145"/>
      <c r="D2883" s="146" t="s">
        <v>144</v>
      </c>
      <c r="E2883" s="147" t="s">
        <v>18</v>
      </c>
      <c r="F2883" s="148" t="s">
        <v>392</v>
      </c>
      <c r="H2883" s="147" t="s">
        <v>18</v>
      </c>
      <c r="I2883" s="149"/>
      <c r="L2883" s="145"/>
      <c r="M2883" s="150"/>
      <c r="T2883" s="151"/>
      <c r="AT2883" s="147" t="s">
        <v>144</v>
      </c>
      <c r="AU2883" s="147" t="s">
        <v>81</v>
      </c>
      <c r="AV2883" s="12" t="s">
        <v>79</v>
      </c>
      <c r="AW2883" s="12" t="s">
        <v>32</v>
      </c>
      <c r="AX2883" s="12" t="s">
        <v>71</v>
      </c>
      <c r="AY2883" s="147" t="s">
        <v>133</v>
      </c>
    </row>
    <row r="2884" spans="2:51" s="13" customFormat="1" ht="11.25" x14ac:dyDescent="0.2">
      <c r="B2884" s="152"/>
      <c r="D2884" s="146" t="s">
        <v>144</v>
      </c>
      <c r="E2884" s="153" t="s">
        <v>18</v>
      </c>
      <c r="F2884" s="154" t="s">
        <v>393</v>
      </c>
      <c r="H2884" s="155">
        <v>3.2</v>
      </c>
      <c r="I2884" s="156"/>
      <c r="L2884" s="152"/>
      <c r="M2884" s="157"/>
      <c r="T2884" s="158"/>
      <c r="AT2884" s="153" t="s">
        <v>144</v>
      </c>
      <c r="AU2884" s="153" t="s">
        <v>81</v>
      </c>
      <c r="AV2884" s="13" t="s">
        <v>81</v>
      </c>
      <c r="AW2884" s="13" t="s">
        <v>32</v>
      </c>
      <c r="AX2884" s="13" t="s">
        <v>71</v>
      </c>
      <c r="AY2884" s="153" t="s">
        <v>133</v>
      </c>
    </row>
    <row r="2885" spans="2:51" s="12" customFormat="1" ht="11.25" x14ac:dyDescent="0.2">
      <c r="B2885" s="145"/>
      <c r="D2885" s="146" t="s">
        <v>144</v>
      </c>
      <c r="E2885" s="147" t="s">
        <v>18</v>
      </c>
      <c r="F2885" s="148" t="s">
        <v>1676</v>
      </c>
      <c r="H2885" s="147" t="s">
        <v>18</v>
      </c>
      <c r="I2885" s="149"/>
      <c r="L2885" s="145"/>
      <c r="M2885" s="150"/>
      <c r="T2885" s="151"/>
      <c r="AT2885" s="147" t="s">
        <v>144</v>
      </c>
      <c r="AU2885" s="147" t="s">
        <v>81</v>
      </c>
      <c r="AV2885" s="12" t="s">
        <v>79</v>
      </c>
      <c r="AW2885" s="12" t="s">
        <v>32</v>
      </c>
      <c r="AX2885" s="12" t="s">
        <v>71</v>
      </c>
      <c r="AY2885" s="147" t="s">
        <v>133</v>
      </c>
    </row>
    <row r="2886" spans="2:51" s="12" customFormat="1" ht="11.25" x14ac:dyDescent="0.2">
      <c r="B2886" s="145"/>
      <c r="D2886" s="146" t="s">
        <v>144</v>
      </c>
      <c r="E2886" s="147" t="s">
        <v>18</v>
      </c>
      <c r="F2886" s="148" t="s">
        <v>392</v>
      </c>
      <c r="H2886" s="147" t="s">
        <v>18</v>
      </c>
      <c r="I2886" s="149"/>
      <c r="L2886" s="145"/>
      <c r="M2886" s="150"/>
      <c r="T2886" s="151"/>
      <c r="AT2886" s="147" t="s">
        <v>144</v>
      </c>
      <c r="AU2886" s="147" t="s">
        <v>81</v>
      </c>
      <c r="AV2886" s="12" t="s">
        <v>79</v>
      </c>
      <c r="AW2886" s="12" t="s">
        <v>32</v>
      </c>
      <c r="AX2886" s="12" t="s">
        <v>71</v>
      </c>
      <c r="AY2886" s="147" t="s">
        <v>133</v>
      </c>
    </row>
    <row r="2887" spans="2:51" s="13" customFormat="1" ht="11.25" x14ac:dyDescent="0.2">
      <c r="B2887" s="152"/>
      <c r="D2887" s="146" t="s">
        <v>144</v>
      </c>
      <c r="E2887" s="153" t="s">
        <v>18</v>
      </c>
      <c r="F2887" s="154" t="s">
        <v>1677</v>
      </c>
      <c r="H2887" s="155">
        <v>-7.8949999999999996</v>
      </c>
      <c r="I2887" s="156"/>
      <c r="L2887" s="152"/>
      <c r="M2887" s="157"/>
      <c r="T2887" s="158"/>
      <c r="AT2887" s="153" t="s">
        <v>144</v>
      </c>
      <c r="AU2887" s="153" t="s">
        <v>81</v>
      </c>
      <c r="AV2887" s="13" t="s">
        <v>81</v>
      </c>
      <c r="AW2887" s="13" t="s">
        <v>32</v>
      </c>
      <c r="AX2887" s="13" t="s">
        <v>71</v>
      </c>
      <c r="AY2887" s="153" t="s">
        <v>133</v>
      </c>
    </row>
    <row r="2888" spans="2:51" s="12" customFormat="1" ht="11.25" x14ac:dyDescent="0.2">
      <c r="B2888" s="145"/>
      <c r="D2888" s="146" t="s">
        <v>144</v>
      </c>
      <c r="E2888" s="147" t="s">
        <v>18</v>
      </c>
      <c r="F2888" s="148" t="s">
        <v>426</v>
      </c>
      <c r="H2888" s="147" t="s">
        <v>18</v>
      </c>
      <c r="I2888" s="149"/>
      <c r="L2888" s="145"/>
      <c r="M2888" s="150"/>
      <c r="T2888" s="151"/>
      <c r="AT2888" s="147" t="s">
        <v>144</v>
      </c>
      <c r="AU2888" s="147" t="s">
        <v>81</v>
      </c>
      <c r="AV2888" s="12" t="s">
        <v>79</v>
      </c>
      <c r="AW2888" s="12" t="s">
        <v>32</v>
      </c>
      <c r="AX2888" s="12" t="s">
        <v>71</v>
      </c>
      <c r="AY2888" s="147" t="s">
        <v>133</v>
      </c>
    </row>
    <row r="2889" spans="2:51" s="13" customFormat="1" ht="11.25" x14ac:dyDescent="0.2">
      <c r="B2889" s="152"/>
      <c r="D2889" s="146" t="s">
        <v>144</v>
      </c>
      <c r="E2889" s="153" t="s">
        <v>18</v>
      </c>
      <c r="F2889" s="154" t="s">
        <v>1678</v>
      </c>
      <c r="H2889" s="155">
        <v>-7.64</v>
      </c>
      <c r="I2889" s="156"/>
      <c r="L2889" s="152"/>
      <c r="M2889" s="157"/>
      <c r="T2889" s="158"/>
      <c r="AT2889" s="153" t="s">
        <v>144</v>
      </c>
      <c r="AU2889" s="153" t="s">
        <v>81</v>
      </c>
      <c r="AV2889" s="13" t="s">
        <v>81</v>
      </c>
      <c r="AW2889" s="13" t="s">
        <v>32</v>
      </c>
      <c r="AX2889" s="13" t="s">
        <v>71</v>
      </c>
      <c r="AY2889" s="153" t="s">
        <v>133</v>
      </c>
    </row>
    <row r="2890" spans="2:51" s="12" customFormat="1" ht="11.25" x14ac:dyDescent="0.2">
      <c r="B2890" s="145"/>
      <c r="D2890" s="146" t="s">
        <v>144</v>
      </c>
      <c r="E2890" s="147" t="s">
        <v>18</v>
      </c>
      <c r="F2890" s="148" t="s">
        <v>1283</v>
      </c>
      <c r="H2890" s="147" t="s">
        <v>18</v>
      </c>
      <c r="I2890" s="149"/>
      <c r="L2890" s="145"/>
      <c r="M2890" s="150"/>
      <c r="T2890" s="151"/>
      <c r="AT2890" s="147" t="s">
        <v>144</v>
      </c>
      <c r="AU2890" s="147" t="s">
        <v>81</v>
      </c>
      <c r="AV2890" s="12" t="s">
        <v>79</v>
      </c>
      <c r="AW2890" s="12" t="s">
        <v>32</v>
      </c>
      <c r="AX2890" s="12" t="s">
        <v>71</v>
      </c>
      <c r="AY2890" s="147" t="s">
        <v>133</v>
      </c>
    </row>
    <row r="2891" spans="2:51" s="13" customFormat="1" ht="11.25" x14ac:dyDescent="0.2">
      <c r="B2891" s="152"/>
      <c r="D2891" s="146" t="s">
        <v>144</v>
      </c>
      <c r="E2891" s="153" t="s">
        <v>18</v>
      </c>
      <c r="F2891" s="154" t="s">
        <v>1679</v>
      </c>
      <c r="H2891" s="155">
        <v>-5.9</v>
      </c>
      <c r="I2891" s="156"/>
      <c r="L2891" s="152"/>
      <c r="M2891" s="157"/>
      <c r="T2891" s="158"/>
      <c r="AT2891" s="153" t="s">
        <v>144</v>
      </c>
      <c r="AU2891" s="153" t="s">
        <v>81</v>
      </c>
      <c r="AV2891" s="13" t="s">
        <v>81</v>
      </c>
      <c r="AW2891" s="13" t="s">
        <v>32</v>
      </c>
      <c r="AX2891" s="13" t="s">
        <v>71</v>
      </c>
      <c r="AY2891" s="153" t="s">
        <v>133</v>
      </c>
    </row>
    <row r="2892" spans="2:51" s="12" customFormat="1" ht="11.25" x14ac:dyDescent="0.2">
      <c r="B2892" s="145"/>
      <c r="D2892" s="146" t="s">
        <v>144</v>
      </c>
      <c r="E2892" s="147" t="s">
        <v>18</v>
      </c>
      <c r="F2892" s="148" t="s">
        <v>474</v>
      </c>
      <c r="H2892" s="147" t="s">
        <v>18</v>
      </c>
      <c r="I2892" s="149"/>
      <c r="L2892" s="145"/>
      <c r="M2892" s="150"/>
      <c r="T2892" s="151"/>
      <c r="AT2892" s="147" t="s">
        <v>144</v>
      </c>
      <c r="AU2892" s="147" t="s">
        <v>81</v>
      </c>
      <c r="AV2892" s="12" t="s">
        <v>79</v>
      </c>
      <c r="AW2892" s="12" t="s">
        <v>32</v>
      </c>
      <c r="AX2892" s="12" t="s">
        <v>71</v>
      </c>
      <c r="AY2892" s="147" t="s">
        <v>133</v>
      </c>
    </row>
    <row r="2893" spans="2:51" s="13" customFormat="1" ht="11.25" x14ac:dyDescent="0.2">
      <c r="B2893" s="152"/>
      <c r="D2893" s="146" t="s">
        <v>144</v>
      </c>
      <c r="E2893" s="153" t="s">
        <v>18</v>
      </c>
      <c r="F2893" s="154" t="s">
        <v>1680</v>
      </c>
      <c r="H2893" s="155">
        <v>-12.32</v>
      </c>
      <c r="I2893" s="156"/>
      <c r="L2893" s="152"/>
      <c r="M2893" s="157"/>
      <c r="T2893" s="158"/>
      <c r="AT2893" s="153" t="s">
        <v>144</v>
      </c>
      <c r="AU2893" s="153" t="s">
        <v>81</v>
      </c>
      <c r="AV2893" s="13" t="s">
        <v>81</v>
      </c>
      <c r="AW2893" s="13" t="s">
        <v>32</v>
      </c>
      <c r="AX2893" s="13" t="s">
        <v>71</v>
      </c>
      <c r="AY2893" s="153" t="s">
        <v>133</v>
      </c>
    </row>
    <row r="2894" spans="2:51" s="12" customFormat="1" ht="11.25" x14ac:dyDescent="0.2">
      <c r="B2894" s="145"/>
      <c r="D2894" s="146" t="s">
        <v>144</v>
      </c>
      <c r="E2894" s="147" t="s">
        <v>18</v>
      </c>
      <c r="F2894" s="148" t="s">
        <v>478</v>
      </c>
      <c r="H2894" s="147" t="s">
        <v>18</v>
      </c>
      <c r="I2894" s="149"/>
      <c r="L2894" s="145"/>
      <c r="M2894" s="150"/>
      <c r="T2894" s="151"/>
      <c r="AT2894" s="147" t="s">
        <v>144</v>
      </c>
      <c r="AU2894" s="147" t="s">
        <v>81</v>
      </c>
      <c r="AV2894" s="12" t="s">
        <v>79</v>
      </c>
      <c r="AW2894" s="12" t="s">
        <v>32</v>
      </c>
      <c r="AX2894" s="12" t="s">
        <v>71</v>
      </c>
      <c r="AY2894" s="147" t="s">
        <v>133</v>
      </c>
    </row>
    <row r="2895" spans="2:51" s="13" customFormat="1" ht="11.25" x14ac:dyDescent="0.2">
      <c r="B2895" s="152"/>
      <c r="D2895" s="146" t="s">
        <v>144</v>
      </c>
      <c r="E2895" s="153" t="s">
        <v>18</v>
      </c>
      <c r="F2895" s="154" t="s">
        <v>1681</v>
      </c>
      <c r="H2895" s="155">
        <v>-13.12</v>
      </c>
      <c r="I2895" s="156"/>
      <c r="L2895" s="152"/>
      <c r="M2895" s="157"/>
      <c r="T2895" s="158"/>
      <c r="AT2895" s="153" t="s">
        <v>144</v>
      </c>
      <c r="AU2895" s="153" t="s">
        <v>81</v>
      </c>
      <c r="AV2895" s="13" t="s">
        <v>81</v>
      </c>
      <c r="AW2895" s="13" t="s">
        <v>32</v>
      </c>
      <c r="AX2895" s="13" t="s">
        <v>71</v>
      </c>
      <c r="AY2895" s="153" t="s">
        <v>133</v>
      </c>
    </row>
    <row r="2896" spans="2:51" s="12" customFormat="1" ht="11.25" x14ac:dyDescent="0.2">
      <c r="B2896" s="145"/>
      <c r="D2896" s="146" t="s">
        <v>144</v>
      </c>
      <c r="E2896" s="147" t="s">
        <v>18</v>
      </c>
      <c r="F2896" s="148" t="s">
        <v>428</v>
      </c>
      <c r="H2896" s="147" t="s">
        <v>18</v>
      </c>
      <c r="I2896" s="149"/>
      <c r="L2896" s="145"/>
      <c r="M2896" s="150"/>
      <c r="T2896" s="151"/>
      <c r="AT2896" s="147" t="s">
        <v>144</v>
      </c>
      <c r="AU2896" s="147" t="s">
        <v>81</v>
      </c>
      <c r="AV2896" s="12" t="s">
        <v>79</v>
      </c>
      <c r="AW2896" s="12" t="s">
        <v>32</v>
      </c>
      <c r="AX2896" s="12" t="s">
        <v>71</v>
      </c>
      <c r="AY2896" s="147" t="s">
        <v>133</v>
      </c>
    </row>
    <row r="2897" spans="2:51" s="13" customFormat="1" ht="11.25" x14ac:dyDescent="0.2">
      <c r="B2897" s="152"/>
      <c r="D2897" s="146" t="s">
        <v>144</v>
      </c>
      <c r="E2897" s="153" t="s">
        <v>18</v>
      </c>
      <c r="F2897" s="154" t="s">
        <v>1682</v>
      </c>
      <c r="H2897" s="155">
        <v>-7.88</v>
      </c>
      <c r="I2897" s="156"/>
      <c r="L2897" s="152"/>
      <c r="M2897" s="157"/>
      <c r="T2897" s="158"/>
      <c r="AT2897" s="153" t="s">
        <v>144</v>
      </c>
      <c r="AU2897" s="153" t="s">
        <v>81</v>
      </c>
      <c r="AV2897" s="13" t="s">
        <v>81</v>
      </c>
      <c r="AW2897" s="13" t="s">
        <v>32</v>
      </c>
      <c r="AX2897" s="13" t="s">
        <v>71</v>
      </c>
      <c r="AY2897" s="153" t="s">
        <v>133</v>
      </c>
    </row>
    <row r="2898" spans="2:51" s="12" customFormat="1" ht="11.25" x14ac:dyDescent="0.2">
      <c r="B2898" s="145"/>
      <c r="D2898" s="146" t="s">
        <v>144</v>
      </c>
      <c r="E2898" s="147" t="s">
        <v>18</v>
      </c>
      <c r="F2898" s="148" t="s">
        <v>439</v>
      </c>
      <c r="H2898" s="147" t="s">
        <v>18</v>
      </c>
      <c r="I2898" s="149"/>
      <c r="L2898" s="145"/>
      <c r="M2898" s="150"/>
      <c r="T2898" s="151"/>
      <c r="AT2898" s="147" t="s">
        <v>144</v>
      </c>
      <c r="AU2898" s="147" t="s">
        <v>81</v>
      </c>
      <c r="AV2898" s="12" t="s">
        <v>79</v>
      </c>
      <c r="AW2898" s="12" t="s">
        <v>32</v>
      </c>
      <c r="AX2898" s="12" t="s">
        <v>71</v>
      </c>
      <c r="AY2898" s="147" t="s">
        <v>133</v>
      </c>
    </row>
    <row r="2899" spans="2:51" s="13" customFormat="1" ht="11.25" x14ac:dyDescent="0.2">
      <c r="B2899" s="152"/>
      <c r="D2899" s="146" t="s">
        <v>144</v>
      </c>
      <c r="E2899" s="153" t="s">
        <v>18</v>
      </c>
      <c r="F2899" s="154" t="s">
        <v>1683</v>
      </c>
      <c r="H2899" s="155">
        <v>-4</v>
      </c>
      <c r="I2899" s="156"/>
      <c r="L2899" s="152"/>
      <c r="M2899" s="157"/>
      <c r="T2899" s="158"/>
      <c r="AT2899" s="153" t="s">
        <v>144</v>
      </c>
      <c r="AU2899" s="153" t="s">
        <v>81</v>
      </c>
      <c r="AV2899" s="13" t="s">
        <v>81</v>
      </c>
      <c r="AW2899" s="13" t="s">
        <v>32</v>
      </c>
      <c r="AX2899" s="13" t="s">
        <v>71</v>
      </c>
      <c r="AY2899" s="153" t="s">
        <v>133</v>
      </c>
    </row>
    <row r="2900" spans="2:51" s="12" customFormat="1" ht="11.25" x14ac:dyDescent="0.2">
      <c r="B2900" s="145"/>
      <c r="D2900" s="146" t="s">
        <v>144</v>
      </c>
      <c r="E2900" s="147" t="s">
        <v>18</v>
      </c>
      <c r="F2900" s="148" t="s">
        <v>391</v>
      </c>
      <c r="H2900" s="147" t="s">
        <v>18</v>
      </c>
      <c r="I2900" s="149"/>
      <c r="L2900" s="145"/>
      <c r="M2900" s="150"/>
      <c r="T2900" s="151"/>
      <c r="AT2900" s="147" t="s">
        <v>144</v>
      </c>
      <c r="AU2900" s="147" t="s">
        <v>81</v>
      </c>
      <c r="AV2900" s="12" t="s">
        <v>79</v>
      </c>
      <c r="AW2900" s="12" t="s">
        <v>32</v>
      </c>
      <c r="AX2900" s="12" t="s">
        <v>71</v>
      </c>
      <c r="AY2900" s="147" t="s">
        <v>133</v>
      </c>
    </row>
    <row r="2901" spans="2:51" s="13" customFormat="1" ht="11.25" x14ac:dyDescent="0.2">
      <c r="B2901" s="152"/>
      <c r="D2901" s="146" t="s">
        <v>144</v>
      </c>
      <c r="E2901" s="153" t="s">
        <v>18</v>
      </c>
      <c r="F2901" s="154" t="s">
        <v>1684</v>
      </c>
      <c r="H2901" s="155">
        <v>-5.52</v>
      </c>
      <c r="I2901" s="156"/>
      <c r="L2901" s="152"/>
      <c r="M2901" s="157"/>
      <c r="T2901" s="158"/>
      <c r="AT2901" s="153" t="s">
        <v>144</v>
      </c>
      <c r="AU2901" s="153" t="s">
        <v>81</v>
      </c>
      <c r="AV2901" s="13" t="s">
        <v>81</v>
      </c>
      <c r="AW2901" s="13" t="s">
        <v>32</v>
      </c>
      <c r="AX2901" s="13" t="s">
        <v>71</v>
      </c>
      <c r="AY2901" s="153" t="s">
        <v>133</v>
      </c>
    </row>
    <row r="2902" spans="2:51" s="12" customFormat="1" ht="11.25" x14ac:dyDescent="0.2">
      <c r="B2902" s="145"/>
      <c r="D2902" s="146" t="s">
        <v>144</v>
      </c>
      <c r="E2902" s="147" t="s">
        <v>18</v>
      </c>
      <c r="F2902" s="148" t="s">
        <v>1281</v>
      </c>
      <c r="H2902" s="147" t="s">
        <v>18</v>
      </c>
      <c r="I2902" s="149"/>
      <c r="L2902" s="145"/>
      <c r="M2902" s="150"/>
      <c r="T2902" s="151"/>
      <c r="AT2902" s="147" t="s">
        <v>144</v>
      </c>
      <c r="AU2902" s="147" t="s">
        <v>81</v>
      </c>
      <c r="AV2902" s="12" t="s">
        <v>79</v>
      </c>
      <c r="AW2902" s="12" t="s">
        <v>32</v>
      </c>
      <c r="AX2902" s="12" t="s">
        <v>71</v>
      </c>
      <c r="AY2902" s="147" t="s">
        <v>133</v>
      </c>
    </row>
    <row r="2903" spans="2:51" s="13" customFormat="1" ht="11.25" x14ac:dyDescent="0.2">
      <c r="B2903" s="152"/>
      <c r="D2903" s="146" t="s">
        <v>144</v>
      </c>
      <c r="E2903" s="153" t="s">
        <v>18</v>
      </c>
      <c r="F2903" s="154" t="s">
        <v>1685</v>
      </c>
      <c r="H2903" s="155">
        <v>-4.76</v>
      </c>
      <c r="I2903" s="156"/>
      <c r="L2903" s="152"/>
      <c r="M2903" s="157"/>
      <c r="T2903" s="158"/>
      <c r="AT2903" s="153" t="s">
        <v>144</v>
      </c>
      <c r="AU2903" s="153" t="s">
        <v>81</v>
      </c>
      <c r="AV2903" s="13" t="s">
        <v>81</v>
      </c>
      <c r="AW2903" s="13" t="s">
        <v>32</v>
      </c>
      <c r="AX2903" s="13" t="s">
        <v>71</v>
      </c>
      <c r="AY2903" s="153" t="s">
        <v>133</v>
      </c>
    </row>
    <row r="2904" spans="2:51" s="12" customFormat="1" ht="11.25" x14ac:dyDescent="0.2">
      <c r="B2904" s="145"/>
      <c r="D2904" s="146" t="s">
        <v>144</v>
      </c>
      <c r="E2904" s="147" t="s">
        <v>18</v>
      </c>
      <c r="F2904" s="148" t="s">
        <v>535</v>
      </c>
      <c r="H2904" s="147" t="s">
        <v>18</v>
      </c>
      <c r="I2904" s="149"/>
      <c r="L2904" s="145"/>
      <c r="M2904" s="150"/>
      <c r="T2904" s="151"/>
      <c r="AT2904" s="147" t="s">
        <v>144</v>
      </c>
      <c r="AU2904" s="147" t="s">
        <v>81</v>
      </c>
      <c r="AV2904" s="12" t="s">
        <v>79</v>
      </c>
      <c r="AW2904" s="12" t="s">
        <v>32</v>
      </c>
      <c r="AX2904" s="12" t="s">
        <v>71</v>
      </c>
      <c r="AY2904" s="147" t="s">
        <v>133</v>
      </c>
    </row>
    <row r="2905" spans="2:51" s="13" customFormat="1" ht="11.25" x14ac:dyDescent="0.2">
      <c r="B2905" s="152"/>
      <c r="D2905" s="146" t="s">
        <v>144</v>
      </c>
      <c r="E2905" s="153" t="s">
        <v>18</v>
      </c>
      <c r="F2905" s="154" t="s">
        <v>1686</v>
      </c>
      <c r="H2905" s="155">
        <v>-8.8800000000000008</v>
      </c>
      <c r="I2905" s="156"/>
      <c r="L2905" s="152"/>
      <c r="M2905" s="157"/>
      <c r="T2905" s="158"/>
      <c r="AT2905" s="153" t="s">
        <v>144</v>
      </c>
      <c r="AU2905" s="153" t="s">
        <v>81</v>
      </c>
      <c r="AV2905" s="13" t="s">
        <v>81</v>
      </c>
      <c r="AW2905" s="13" t="s">
        <v>32</v>
      </c>
      <c r="AX2905" s="13" t="s">
        <v>71</v>
      </c>
      <c r="AY2905" s="153" t="s">
        <v>133</v>
      </c>
    </row>
    <row r="2906" spans="2:51" s="12" customFormat="1" ht="11.25" x14ac:dyDescent="0.2">
      <c r="B2906" s="145"/>
      <c r="D2906" s="146" t="s">
        <v>144</v>
      </c>
      <c r="E2906" s="147" t="s">
        <v>18</v>
      </c>
      <c r="F2906" s="148" t="s">
        <v>389</v>
      </c>
      <c r="H2906" s="147" t="s">
        <v>18</v>
      </c>
      <c r="I2906" s="149"/>
      <c r="L2906" s="145"/>
      <c r="M2906" s="150"/>
      <c r="T2906" s="151"/>
      <c r="AT2906" s="147" t="s">
        <v>144</v>
      </c>
      <c r="AU2906" s="147" t="s">
        <v>81</v>
      </c>
      <c r="AV2906" s="12" t="s">
        <v>79</v>
      </c>
      <c r="AW2906" s="12" t="s">
        <v>32</v>
      </c>
      <c r="AX2906" s="12" t="s">
        <v>71</v>
      </c>
      <c r="AY2906" s="147" t="s">
        <v>133</v>
      </c>
    </row>
    <row r="2907" spans="2:51" s="13" customFormat="1" ht="11.25" x14ac:dyDescent="0.2">
      <c r="B2907" s="152"/>
      <c r="D2907" s="146" t="s">
        <v>144</v>
      </c>
      <c r="E2907" s="153" t="s">
        <v>18</v>
      </c>
      <c r="F2907" s="154" t="s">
        <v>1687</v>
      </c>
      <c r="H2907" s="155">
        <v>-5.86</v>
      </c>
      <c r="I2907" s="156"/>
      <c r="L2907" s="152"/>
      <c r="M2907" s="157"/>
      <c r="T2907" s="158"/>
      <c r="AT2907" s="153" t="s">
        <v>144</v>
      </c>
      <c r="AU2907" s="153" t="s">
        <v>81</v>
      </c>
      <c r="AV2907" s="13" t="s">
        <v>81</v>
      </c>
      <c r="AW2907" s="13" t="s">
        <v>32</v>
      </c>
      <c r="AX2907" s="13" t="s">
        <v>71</v>
      </c>
      <c r="AY2907" s="153" t="s">
        <v>133</v>
      </c>
    </row>
    <row r="2908" spans="2:51" s="12" customFormat="1" ht="11.25" x14ac:dyDescent="0.2">
      <c r="B2908" s="145"/>
      <c r="D2908" s="146" t="s">
        <v>144</v>
      </c>
      <c r="E2908" s="147" t="s">
        <v>18</v>
      </c>
      <c r="F2908" s="148" t="s">
        <v>383</v>
      </c>
      <c r="H2908" s="147" t="s">
        <v>18</v>
      </c>
      <c r="I2908" s="149"/>
      <c r="L2908" s="145"/>
      <c r="M2908" s="150"/>
      <c r="T2908" s="151"/>
      <c r="AT2908" s="147" t="s">
        <v>144</v>
      </c>
      <c r="AU2908" s="147" t="s">
        <v>81</v>
      </c>
      <c r="AV2908" s="12" t="s">
        <v>79</v>
      </c>
      <c r="AW2908" s="12" t="s">
        <v>32</v>
      </c>
      <c r="AX2908" s="12" t="s">
        <v>71</v>
      </c>
      <c r="AY2908" s="147" t="s">
        <v>133</v>
      </c>
    </row>
    <row r="2909" spans="2:51" s="13" customFormat="1" ht="11.25" x14ac:dyDescent="0.2">
      <c r="B2909" s="152"/>
      <c r="D2909" s="146" t="s">
        <v>144</v>
      </c>
      <c r="E2909" s="153" t="s">
        <v>18</v>
      </c>
      <c r="F2909" s="154" t="s">
        <v>1688</v>
      </c>
      <c r="H2909" s="155">
        <v>-10.38</v>
      </c>
      <c r="I2909" s="156"/>
      <c r="L2909" s="152"/>
      <c r="M2909" s="157"/>
      <c r="T2909" s="158"/>
      <c r="AT2909" s="153" t="s">
        <v>144</v>
      </c>
      <c r="AU2909" s="153" t="s">
        <v>81</v>
      </c>
      <c r="AV2909" s="13" t="s">
        <v>81</v>
      </c>
      <c r="AW2909" s="13" t="s">
        <v>32</v>
      </c>
      <c r="AX2909" s="13" t="s">
        <v>71</v>
      </c>
      <c r="AY2909" s="153" t="s">
        <v>133</v>
      </c>
    </row>
    <row r="2910" spans="2:51" s="12" customFormat="1" ht="11.25" x14ac:dyDescent="0.2">
      <c r="B2910" s="145"/>
      <c r="D2910" s="146" t="s">
        <v>144</v>
      </c>
      <c r="E2910" s="147" t="s">
        <v>18</v>
      </c>
      <c r="F2910" s="148" t="s">
        <v>532</v>
      </c>
      <c r="H2910" s="147" t="s">
        <v>18</v>
      </c>
      <c r="I2910" s="149"/>
      <c r="L2910" s="145"/>
      <c r="M2910" s="150"/>
      <c r="T2910" s="151"/>
      <c r="AT2910" s="147" t="s">
        <v>144</v>
      </c>
      <c r="AU2910" s="147" t="s">
        <v>81</v>
      </c>
      <c r="AV2910" s="12" t="s">
        <v>79</v>
      </c>
      <c r="AW2910" s="12" t="s">
        <v>32</v>
      </c>
      <c r="AX2910" s="12" t="s">
        <v>71</v>
      </c>
      <c r="AY2910" s="147" t="s">
        <v>133</v>
      </c>
    </row>
    <row r="2911" spans="2:51" s="13" customFormat="1" ht="11.25" x14ac:dyDescent="0.2">
      <c r="B2911" s="152"/>
      <c r="D2911" s="146" t="s">
        <v>144</v>
      </c>
      <c r="E2911" s="153" t="s">
        <v>18</v>
      </c>
      <c r="F2911" s="154" t="s">
        <v>1689</v>
      </c>
      <c r="H2911" s="155">
        <v>-3.2</v>
      </c>
      <c r="I2911" s="156"/>
      <c r="L2911" s="152"/>
      <c r="M2911" s="157"/>
      <c r="T2911" s="158"/>
      <c r="AT2911" s="153" t="s">
        <v>144</v>
      </c>
      <c r="AU2911" s="153" t="s">
        <v>81</v>
      </c>
      <c r="AV2911" s="13" t="s">
        <v>81</v>
      </c>
      <c r="AW2911" s="13" t="s">
        <v>32</v>
      </c>
      <c r="AX2911" s="13" t="s">
        <v>71</v>
      </c>
      <c r="AY2911" s="153" t="s">
        <v>133</v>
      </c>
    </row>
    <row r="2912" spans="2:51" s="12" customFormat="1" ht="11.25" x14ac:dyDescent="0.2">
      <c r="B2912" s="145"/>
      <c r="D2912" s="146" t="s">
        <v>144</v>
      </c>
      <c r="E2912" s="147" t="s">
        <v>18</v>
      </c>
      <c r="F2912" s="148" t="s">
        <v>382</v>
      </c>
      <c r="H2912" s="147" t="s">
        <v>18</v>
      </c>
      <c r="I2912" s="149"/>
      <c r="L2912" s="145"/>
      <c r="M2912" s="150"/>
      <c r="T2912" s="151"/>
      <c r="AT2912" s="147" t="s">
        <v>144</v>
      </c>
      <c r="AU2912" s="147" t="s">
        <v>81</v>
      </c>
      <c r="AV2912" s="12" t="s">
        <v>79</v>
      </c>
      <c r="AW2912" s="12" t="s">
        <v>32</v>
      </c>
      <c r="AX2912" s="12" t="s">
        <v>71</v>
      </c>
      <c r="AY2912" s="147" t="s">
        <v>133</v>
      </c>
    </row>
    <row r="2913" spans="2:51" s="13" customFormat="1" ht="11.25" x14ac:dyDescent="0.2">
      <c r="B2913" s="152"/>
      <c r="D2913" s="146" t="s">
        <v>144</v>
      </c>
      <c r="E2913" s="153" t="s">
        <v>18</v>
      </c>
      <c r="F2913" s="154" t="s">
        <v>1690</v>
      </c>
      <c r="H2913" s="155">
        <v>-4.0999999999999996</v>
      </c>
      <c r="I2913" s="156"/>
      <c r="L2913" s="152"/>
      <c r="M2913" s="157"/>
      <c r="T2913" s="158"/>
      <c r="AT2913" s="153" t="s">
        <v>144</v>
      </c>
      <c r="AU2913" s="153" t="s">
        <v>81</v>
      </c>
      <c r="AV2913" s="13" t="s">
        <v>81</v>
      </c>
      <c r="AW2913" s="13" t="s">
        <v>32</v>
      </c>
      <c r="AX2913" s="13" t="s">
        <v>71</v>
      </c>
      <c r="AY2913" s="153" t="s">
        <v>133</v>
      </c>
    </row>
    <row r="2914" spans="2:51" s="12" customFormat="1" ht="11.25" x14ac:dyDescent="0.2">
      <c r="B2914" s="145"/>
      <c r="D2914" s="146" t="s">
        <v>144</v>
      </c>
      <c r="E2914" s="147" t="s">
        <v>18</v>
      </c>
      <c r="F2914" s="148" t="s">
        <v>378</v>
      </c>
      <c r="H2914" s="147" t="s">
        <v>18</v>
      </c>
      <c r="I2914" s="149"/>
      <c r="L2914" s="145"/>
      <c r="M2914" s="150"/>
      <c r="T2914" s="151"/>
      <c r="AT2914" s="147" t="s">
        <v>144</v>
      </c>
      <c r="AU2914" s="147" t="s">
        <v>81</v>
      </c>
      <c r="AV2914" s="12" t="s">
        <v>79</v>
      </c>
      <c r="AW2914" s="12" t="s">
        <v>32</v>
      </c>
      <c r="AX2914" s="12" t="s">
        <v>71</v>
      </c>
      <c r="AY2914" s="147" t="s">
        <v>133</v>
      </c>
    </row>
    <row r="2915" spans="2:51" s="13" customFormat="1" ht="11.25" x14ac:dyDescent="0.2">
      <c r="B2915" s="152"/>
      <c r="D2915" s="146" t="s">
        <v>144</v>
      </c>
      <c r="E2915" s="153" t="s">
        <v>18</v>
      </c>
      <c r="F2915" s="154" t="s">
        <v>1691</v>
      </c>
      <c r="H2915" s="155">
        <v>-12.54</v>
      </c>
      <c r="I2915" s="156"/>
      <c r="L2915" s="152"/>
      <c r="M2915" s="157"/>
      <c r="T2915" s="158"/>
      <c r="AT2915" s="153" t="s">
        <v>144</v>
      </c>
      <c r="AU2915" s="153" t="s">
        <v>81</v>
      </c>
      <c r="AV2915" s="13" t="s">
        <v>81</v>
      </c>
      <c r="AW2915" s="13" t="s">
        <v>32</v>
      </c>
      <c r="AX2915" s="13" t="s">
        <v>71</v>
      </c>
      <c r="AY2915" s="153" t="s">
        <v>133</v>
      </c>
    </row>
    <row r="2916" spans="2:51" s="12" customFormat="1" ht="11.25" x14ac:dyDescent="0.2">
      <c r="B2916" s="145"/>
      <c r="D2916" s="146" t="s">
        <v>144</v>
      </c>
      <c r="E2916" s="147" t="s">
        <v>18</v>
      </c>
      <c r="F2916" s="148" t="s">
        <v>466</v>
      </c>
      <c r="H2916" s="147" t="s">
        <v>18</v>
      </c>
      <c r="I2916" s="149"/>
      <c r="L2916" s="145"/>
      <c r="M2916" s="150"/>
      <c r="T2916" s="151"/>
      <c r="AT2916" s="147" t="s">
        <v>144</v>
      </c>
      <c r="AU2916" s="147" t="s">
        <v>81</v>
      </c>
      <c r="AV2916" s="12" t="s">
        <v>79</v>
      </c>
      <c r="AW2916" s="12" t="s">
        <v>32</v>
      </c>
      <c r="AX2916" s="12" t="s">
        <v>71</v>
      </c>
      <c r="AY2916" s="147" t="s">
        <v>133</v>
      </c>
    </row>
    <row r="2917" spans="2:51" s="13" customFormat="1" ht="11.25" x14ac:dyDescent="0.2">
      <c r="B2917" s="152"/>
      <c r="D2917" s="146" t="s">
        <v>144</v>
      </c>
      <c r="E2917" s="153" t="s">
        <v>18</v>
      </c>
      <c r="F2917" s="154" t="s">
        <v>1692</v>
      </c>
      <c r="H2917" s="155">
        <v>-11.92</v>
      </c>
      <c r="I2917" s="156"/>
      <c r="L2917" s="152"/>
      <c r="M2917" s="157"/>
      <c r="T2917" s="158"/>
      <c r="AT2917" s="153" t="s">
        <v>144</v>
      </c>
      <c r="AU2917" s="153" t="s">
        <v>81</v>
      </c>
      <c r="AV2917" s="13" t="s">
        <v>81</v>
      </c>
      <c r="AW2917" s="13" t="s">
        <v>32</v>
      </c>
      <c r="AX2917" s="13" t="s">
        <v>71</v>
      </c>
      <c r="AY2917" s="153" t="s">
        <v>133</v>
      </c>
    </row>
    <row r="2918" spans="2:51" s="12" customFormat="1" ht="11.25" x14ac:dyDescent="0.2">
      <c r="B2918" s="145"/>
      <c r="D2918" s="146" t="s">
        <v>144</v>
      </c>
      <c r="E2918" s="147" t="s">
        <v>18</v>
      </c>
      <c r="F2918" s="148" t="s">
        <v>464</v>
      </c>
      <c r="H2918" s="147" t="s">
        <v>18</v>
      </c>
      <c r="I2918" s="149"/>
      <c r="L2918" s="145"/>
      <c r="M2918" s="150"/>
      <c r="T2918" s="151"/>
      <c r="AT2918" s="147" t="s">
        <v>144</v>
      </c>
      <c r="AU2918" s="147" t="s">
        <v>81</v>
      </c>
      <c r="AV2918" s="12" t="s">
        <v>79</v>
      </c>
      <c r="AW2918" s="12" t="s">
        <v>32</v>
      </c>
      <c r="AX2918" s="12" t="s">
        <v>71</v>
      </c>
      <c r="AY2918" s="147" t="s">
        <v>133</v>
      </c>
    </row>
    <row r="2919" spans="2:51" s="13" customFormat="1" ht="11.25" x14ac:dyDescent="0.2">
      <c r="B2919" s="152"/>
      <c r="D2919" s="146" t="s">
        <v>144</v>
      </c>
      <c r="E2919" s="153" t="s">
        <v>18</v>
      </c>
      <c r="F2919" s="154" t="s">
        <v>1693</v>
      </c>
      <c r="H2919" s="155">
        <v>-26.8</v>
      </c>
      <c r="I2919" s="156"/>
      <c r="L2919" s="152"/>
      <c r="M2919" s="157"/>
      <c r="T2919" s="158"/>
      <c r="AT2919" s="153" t="s">
        <v>144</v>
      </c>
      <c r="AU2919" s="153" t="s">
        <v>81</v>
      </c>
      <c r="AV2919" s="13" t="s">
        <v>81</v>
      </c>
      <c r="AW2919" s="13" t="s">
        <v>32</v>
      </c>
      <c r="AX2919" s="13" t="s">
        <v>71</v>
      </c>
      <c r="AY2919" s="153" t="s">
        <v>133</v>
      </c>
    </row>
    <row r="2920" spans="2:51" s="12" customFormat="1" ht="11.25" x14ac:dyDescent="0.2">
      <c r="B2920" s="145"/>
      <c r="D2920" s="146" t="s">
        <v>144</v>
      </c>
      <c r="E2920" s="147" t="s">
        <v>18</v>
      </c>
      <c r="F2920" s="148" t="s">
        <v>370</v>
      </c>
      <c r="H2920" s="147" t="s">
        <v>18</v>
      </c>
      <c r="I2920" s="149"/>
      <c r="L2920" s="145"/>
      <c r="M2920" s="150"/>
      <c r="T2920" s="151"/>
      <c r="AT2920" s="147" t="s">
        <v>144</v>
      </c>
      <c r="AU2920" s="147" t="s">
        <v>81</v>
      </c>
      <c r="AV2920" s="12" t="s">
        <v>79</v>
      </c>
      <c r="AW2920" s="12" t="s">
        <v>32</v>
      </c>
      <c r="AX2920" s="12" t="s">
        <v>71</v>
      </c>
      <c r="AY2920" s="147" t="s">
        <v>133</v>
      </c>
    </row>
    <row r="2921" spans="2:51" s="13" customFormat="1" ht="11.25" x14ac:dyDescent="0.2">
      <c r="B2921" s="152"/>
      <c r="D2921" s="146" t="s">
        <v>144</v>
      </c>
      <c r="E2921" s="153" t="s">
        <v>18</v>
      </c>
      <c r="F2921" s="154" t="s">
        <v>1694</v>
      </c>
      <c r="H2921" s="155">
        <v>-3.13</v>
      </c>
      <c r="I2921" s="156"/>
      <c r="L2921" s="152"/>
      <c r="M2921" s="157"/>
      <c r="T2921" s="158"/>
      <c r="AT2921" s="153" t="s">
        <v>144</v>
      </c>
      <c r="AU2921" s="153" t="s">
        <v>81</v>
      </c>
      <c r="AV2921" s="13" t="s">
        <v>81</v>
      </c>
      <c r="AW2921" s="13" t="s">
        <v>32</v>
      </c>
      <c r="AX2921" s="13" t="s">
        <v>71</v>
      </c>
      <c r="AY2921" s="153" t="s">
        <v>133</v>
      </c>
    </row>
    <row r="2922" spans="2:51" s="12" customFormat="1" ht="11.25" x14ac:dyDescent="0.2">
      <c r="B2922" s="145"/>
      <c r="D2922" s="146" t="s">
        <v>144</v>
      </c>
      <c r="E2922" s="147" t="s">
        <v>18</v>
      </c>
      <c r="F2922" s="148" t="s">
        <v>374</v>
      </c>
      <c r="H2922" s="147" t="s">
        <v>18</v>
      </c>
      <c r="I2922" s="149"/>
      <c r="L2922" s="145"/>
      <c r="M2922" s="150"/>
      <c r="T2922" s="151"/>
      <c r="AT2922" s="147" t="s">
        <v>144</v>
      </c>
      <c r="AU2922" s="147" t="s">
        <v>81</v>
      </c>
      <c r="AV2922" s="12" t="s">
        <v>79</v>
      </c>
      <c r="AW2922" s="12" t="s">
        <v>32</v>
      </c>
      <c r="AX2922" s="12" t="s">
        <v>71</v>
      </c>
      <c r="AY2922" s="147" t="s">
        <v>133</v>
      </c>
    </row>
    <row r="2923" spans="2:51" s="13" customFormat="1" ht="11.25" x14ac:dyDescent="0.2">
      <c r="B2923" s="152"/>
      <c r="D2923" s="146" t="s">
        <v>144</v>
      </c>
      <c r="E2923" s="153" t="s">
        <v>18</v>
      </c>
      <c r="F2923" s="154" t="s">
        <v>1695</v>
      </c>
      <c r="H2923" s="155">
        <v>-3.12</v>
      </c>
      <c r="I2923" s="156"/>
      <c r="L2923" s="152"/>
      <c r="M2923" s="157"/>
      <c r="T2923" s="158"/>
      <c r="AT2923" s="153" t="s">
        <v>144</v>
      </c>
      <c r="AU2923" s="153" t="s">
        <v>81</v>
      </c>
      <c r="AV2923" s="13" t="s">
        <v>81</v>
      </c>
      <c r="AW2923" s="13" t="s">
        <v>32</v>
      </c>
      <c r="AX2923" s="13" t="s">
        <v>71</v>
      </c>
      <c r="AY2923" s="153" t="s">
        <v>133</v>
      </c>
    </row>
    <row r="2924" spans="2:51" s="12" customFormat="1" ht="11.25" x14ac:dyDescent="0.2">
      <c r="B2924" s="145"/>
      <c r="D2924" s="146" t="s">
        <v>144</v>
      </c>
      <c r="E2924" s="147" t="s">
        <v>18</v>
      </c>
      <c r="F2924" s="148" t="s">
        <v>533</v>
      </c>
      <c r="H2924" s="147" t="s">
        <v>18</v>
      </c>
      <c r="I2924" s="149"/>
      <c r="L2924" s="145"/>
      <c r="M2924" s="150"/>
      <c r="T2924" s="151"/>
      <c r="AT2924" s="147" t="s">
        <v>144</v>
      </c>
      <c r="AU2924" s="147" t="s">
        <v>81</v>
      </c>
      <c r="AV2924" s="12" t="s">
        <v>79</v>
      </c>
      <c r="AW2924" s="12" t="s">
        <v>32</v>
      </c>
      <c r="AX2924" s="12" t="s">
        <v>71</v>
      </c>
      <c r="AY2924" s="147" t="s">
        <v>133</v>
      </c>
    </row>
    <row r="2925" spans="2:51" s="13" customFormat="1" ht="11.25" x14ac:dyDescent="0.2">
      <c r="B2925" s="152"/>
      <c r="D2925" s="146" t="s">
        <v>144</v>
      </c>
      <c r="E2925" s="153" t="s">
        <v>18</v>
      </c>
      <c r="F2925" s="154" t="s">
        <v>1690</v>
      </c>
      <c r="H2925" s="155">
        <v>-4.0999999999999996</v>
      </c>
      <c r="I2925" s="156"/>
      <c r="L2925" s="152"/>
      <c r="M2925" s="157"/>
      <c r="T2925" s="158"/>
      <c r="AT2925" s="153" t="s">
        <v>144</v>
      </c>
      <c r="AU2925" s="153" t="s">
        <v>81</v>
      </c>
      <c r="AV2925" s="13" t="s">
        <v>81</v>
      </c>
      <c r="AW2925" s="13" t="s">
        <v>32</v>
      </c>
      <c r="AX2925" s="13" t="s">
        <v>71</v>
      </c>
      <c r="AY2925" s="153" t="s">
        <v>133</v>
      </c>
    </row>
    <row r="2926" spans="2:51" s="12" customFormat="1" ht="11.25" x14ac:dyDescent="0.2">
      <c r="B2926" s="145"/>
      <c r="D2926" s="146" t="s">
        <v>144</v>
      </c>
      <c r="E2926" s="147" t="s">
        <v>18</v>
      </c>
      <c r="F2926" s="148" t="s">
        <v>1438</v>
      </c>
      <c r="H2926" s="147" t="s">
        <v>18</v>
      </c>
      <c r="I2926" s="149"/>
      <c r="L2926" s="145"/>
      <c r="M2926" s="150"/>
      <c r="T2926" s="151"/>
      <c r="AT2926" s="147" t="s">
        <v>144</v>
      </c>
      <c r="AU2926" s="147" t="s">
        <v>81</v>
      </c>
      <c r="AV2926" s="12" t="s">
        <v>79</v>
      </c>
      <c r="AW2926" s="12" t="s">
        <v>32</v>
      </c>
      <c r="AX2926" s="12" t="s">
        <v>71</v>
      </c>
      <c r="AY2926" s="147" t="s">
        <v>133</v>
      </c>
    </row>
    <row r="2927" spans="2:51" s="13" customFormat="1" ht="11.25" x14ac:dyDescent="0.2">
      <c r="B2927" s="152"/>
      <c r="D2927" s="146" t="s">
        <v>144</v>
      </c>
      <c r="E2927" s="153" t="s">
        <v>18</v>
      </c>
      <c r="F2927" s="154" t="s">
        <v>1696</v>
      </c>
      <c r="H2927" s="155">
        <v>-3</v>
      </c>
      <c r="I2927" s="156"/>
      <c r="L2927" s="152"/>
      <c r="M2927" s="157"/>
      <c r="T2927" s="158"/>
      <c r="AT2927" s="153" t="s">
        <v>144</v>
      </c>
      <c r="AU2927" s="153" t="s">
        <v>81</v>
      </c>
      <c r="AV2927" s="13" t="s">
        <v>81</v>
      </c>
      <c r="AW2927" s="13" t="s">
        <v>32</v>
      </c>
      <c r="AX2927" s="13" t="s">
        <v>71</v>
      </c>
      <c r="AY2927" s="153" t="s">
        <v>133</v>
      </c>
    </row>
    <row r="2928" spans="2:51" s="12" customFormat="1" ht="11.25" x14ac:dyDescent="0.2">
      <c r="B2928" s="145"/>
      <c r="D2928" s="146" t="s">
        <v>144</v>
      </c>
      <c r="E2928" s="147" t="s">
        <v>18</v>
      </c>
      <c r="F2928" s="148" t="s">
        <v>534</v>
      </c>
      <c r="H2928" s="147" t="s">
        <v>18</v>
      </c>
      <c r="I2928" s="149"/>
      <c r="L2928" s="145"/>
      <c r="M2928" s="150"/>
      <c r="T2928" s="151"/>
      <c r="AT2928" s="147" t="s">
        <v>144</v>
      </c>
      <c r="AU2928" s="147" t="s">
        <v>81</v>
      </c>
      <c r="AV2928" s="12" t="s">
        <v>79</v>
      </c>
      <c r="AW2928" s="12" t="s">
        <v>32</v>
      </c>
      <c r="AX2928" s="12" t="s">
        <v>71</v>
      </c>
      <c r="AY2928" s="147" t="s">
        <v>133</v>
      </c>
    </row>
    <row r="2929" spans="2:65" s="13" customFormat="1" ht="11.25" x14ac:dyDescent="0.2">
      <c r="B2929" s="152"/>
      <c r="D2929" s="146" t="s">
        <v>144</v>
      </c>
      <c r="E2929" s="153" t="s">
        <v>18</v>
      </c>
      <c r="F2929" s="154" t="s">
        <v>1697</v>
      </c>
      <c r="H2929" s="155">
        <v>-26.6</v>
      </c>
      <c r="I2929" s="156"/>
      <c r="L2929" s="152"/>
      <c r="M2929" s="157"/>
      <c r="T2929" s="158"/>
      <c r="AT2929" s="153" t="s">
        <v>144</v>
      </c>
      <c r="AU2929" s="153" t="s">
        <v>81</v>
      </c>
      <c r="AV2929" s="13" t="s">
        <v>81</v>
      </c>
      <c r="AW2929" s="13" t="s">
        <v>32</v>
      </c>
      <c r="AX2929" s="13" t="s">
        <v>71</v>
      </c>
      <c r="AY2929" s="153" t="s">
        <v>133</v>
      </c>
    </row>
    <row r="2930" spans="2:65" s="12" customFormat="1" ht="11.25" x14ac:dyDescent="0.2">
      <c r="B2930" s="145"/>
      <c r="D2930" s="146" t="s">
        <v>144</v>
      </c>
      <c r="E2930" s="147" t="s">
        <v>18</v>
      </c>
      <c r="F2930" s="148" t="s">
        <v>1277</v>
      </c>
      <c r="H2930" s="147" t="s">
        <v>18</v>
      </c>
      <c r="I2930" s="149"/>
      <c r="L2930" s="145"/>
      <c r="M2930" s="150"/>
      <c r="T2930" s="151"/>
      <c r="AT2930" s="147" t="s">
        <v>144</v>
      </c>
      <c r="AU2930" s="147" t="s">
        <v>81</v>
      </c>
      <c r="AV2930" s="12" t="s">
        <v>79</v>
      </c>
      <c r="AW2930" s="12" t="s">
        <v>32</v>
      </c>
      <c r="AX2930" s="12" t="s">
        <v>71</v>
      </c>
      <c r="AY2930" s="147" t="s">
        <v>133</v>
      </c>
    </row>
    <row r="2931" spans="2:65" s="13" customFormat="1" ht="11.25" x14ac:dyDescent="0.2">
      <c r="B2931" s="152"/>
      <c r="D2931" s="146" t="s">
        <v>144</v>
      </c>
      <c r="E2931" s="153" t="s">
        <v>18</v>
      </c>
      <c r="F2931" s="154" t="s">
        <v>1698</v>
      </c>
      <c r="H2931" s="155">
        <v>-8.24</v>
      </c>
      <c r="I2931" s="156"/>
      <c r="L2931" s="152"/>
      <c r="M2931" s="157"/>
      <c r="T2931" s="158"/>
      <c r="AT2931" s="153" t="s">
        <v>144</v>
      </c>
      <c r="AU2931" s="153" t="s">
        <v>81</v>
      </c>
      <c r="AV2931" s="13" t="s">
        <v>81</v>
      </c>
      <c r="AW2931" s="13" t="s">
        <v>32</v>
      </c>
      <c r="AX2931" s="13" t="s">
        <v>71</v>
      </c>
      <c r="AY2931" s="153" t="s">
        <v>133</v>
      </c>
    </row>
    <row r="2932" spans="2:65" s="12" customFormat="1" ht="11.25" x14ac:dyDescent="0.2">
      <c r="B2932" s="145"/>
      <c r="D2932" s="146" t="s">
        <v>144</v>
      </c>
      <c r="E2932" s="147" t="s">
        <v>18</v>
      </c>
      <c r="F2932" s="148" t="s">
        <v>368</v>
      </c>
      <c r="H2932" s="147" t="s">
        <v>18</v>
      </c>
      <c r="I2932" s="149"/>
      <c r="L2932" s="145"/>
      <c r="M2932" s="150"/>
      <c r="T2932" s="151"/>
      <c r="AT2932" s="147" t="s">
        <v>144</v>
      </c>
      <c r="AU2932" s="147" t="s">
        <v>81</v>
      </c>
      <c r="AV2932" s="12" t="s">
        <v>79</v>
      </c>
      <c r="AW2932" s="12" t="s">
        <v>32</v>
      </c>
      <c r="AX2932" s="12" t="s">
        <v>71</v>
      </c>
      <c r="AY2932" s="147" t="s">
        <v>133</v>
      </c>
    </row>
    <row r="2933" spans="2:65" s="13" customFormat="1" ht="11.25" x14ac:dyDescent="0.2">
      <c r="B2933" s="152"/>
      <c r="D2933" s="146" t="s">
        <v>144</v>
      </c>
      <c r="E2933" s="153" t="s">
        <v>18</v>
      </c>
      <c r="F2933" s="154" t="s">
        <v>1699</v>
      </c>
      <c r="H2933" s="155">
        <v>-5.6</v>
      </c>
      <c r="I2933" s="156"/>
      <c r="L2933" s="152"/>
      <c r="M2933" s="157"/>
      <c r="T2933" s="158"/>
      <c r="AT2933" s="153" t="s">
        <v>144</v>
      </c>
      <c r="AU2933" s="153" t="s">
        <v>81</v>
      </c>
      <c r="AV2933" s="13" t="s">
        <v>81</v>
      </c>
      <c r="AW2933" s="13" t="s">
        <v>32</v>
      </c>
      <c r="AX2933" s="13" t="s">
        <v>71</v>
      </c>
      <c r="AY2933" s="153" t="s">
        <v>133</v>
      </c>
    </row>
    <row r="2934" spans="2:65" s="14" customFormat="1" ht="11.25" x14ac:dyDescent="0.2">
      <c r="B2934" s="159"/>
      <c r="D2934" s="146" t="s">
        <v>144</v>
      </c>
      <c r="E2934" s="160" t="s">
        <v>18</v>
      </c>
      <c r="F2934" s="161" t="s">
        <v>147</v>
      </c>
      <c r="H2934" s="162">
        <v>2549.65</v>
      </c>
      <c r="I2934" s="163"/>
      <c r="L2934" s="159"/>
      <c r="M2934" s="164"/>
      <c r="T2934" s="165"/>
      <c r="AT2934" s="160" t="s">
        <v>144</v>
      </c>
      <c r="AU2934" s="160" t="s">
        <v>81</v>
      </c>
      <c r="AV2934" s="14" t="s">
        <v>140</v>
      </c>
      <c r="AW2934" s="14" t="s">
        <v>32</v>
      </c>
      <c r="AX2934" s="14" t="s">
        <v>79</v>
      </c>
      <c r="AY2934" s="160" t="s">
        <v>133</v>
      </c>
    </row>
    <row r="2935" spans="2:65" s="1" customFormat="1" ht="24.2" customHeight="1" x14ac:dyDescent="0.2">
      <c r="B2935" s="33"/>
      <c r="C2935" s="128" t="s">
        <v>1700</v>
      </c>
      <c r="D2935" s="128" t="s">
        <v>135</v>
      </c>
      <c r="E2935" s="129" t="s">
        <v>1701</v>
      </c>
      <c r="F2935" s="130" t="s">
        <v>1702</v>
      </c>
      <c r="G2935" s="131" t="s">
        <v>152</v>
      </c>
      <c r="H2935" s="132">
        <v>2549.65</v>
      </c>
      <c r="I2935" s="133"/>
      <c r="J2935" s="134">
        <f>ROUND(I2935*H2935,2)</f>
        <v>0</v>
      </c>
      <c r="K2935" s="130" t="s">
        <v>589</v>
      </c>
      <c r="L2935" s="33"/>
      <c r="M2935" s="135" t="s">
        <v>18</v>
      </c>
      <c r="N2935" s="136" t="s">
        <v>42</v>
      </c>
      <c r="P2935" s="137">
        <f>O2935*H2935</f>
        <v>0</v>
      </c>
      <c r="Q2935" s="137">
        <v>0</v>
      </c>
      <c r="R2935" s="137">
        <f>Q2935*H2935</f>
        <v>0</v>
      </c>
      <c r="S2935" s="137">
        <v>0</v>
      </c>
      <c r="T2935" s="138">
        <f>S2935*H2935</f>
        <v>0</v>
      </c>
      <c r="AR2935" s="139" t="s">
        <v>285</v>
      </c>
      <c r="AT2935" s="139" t="s">
        <v>135</v>
      </c>
      <c r="AU2935" s="139" t="s">
        <v>81</v>
      </c>
      <c r="AY2935" s="18" t="s">
        <v>133</v>
      </c>
      <c r="BE2935" s="140">
        <f>IF(N2935="základní",J2935,0)</f>
        <v>0</v>
      </c>
      <c r="BF2935" s="140">
        <f>IF(N2935="snížená",J2935,0)</f>
        <v>0</v>
      </c>
      <c r="BG2935" s="140">
        <f>IF(N2935="zákl. přenesená",J2935,0)</f>
        <v>0</v>
      </c>
      <c r="BH2935" s="140">
        <f>IF(N2935="sníž. přenesená",J2935,0)</f>
        <v>0</v>
      </c>
      <c r="BI2935" s="140">
        <f>IF(N2935="nulová",J2935,0)</f>
        <v>0</v>
      </c>
      <c r="BJ2935" s="18" t="s">
        <v>79</v>
      </c>
      <c r="BK2935" s="140">
        <f>ROUND(I2935*H2935,2)</f>
        <v>0</v>
      </c>
      <c r="BL2935" s="18" t="s">
        <v>285</v>
      </c>
      <c r="BM2935" s="139" t="s">
        <v>1703</v>
      </c>
    </row>
    <row r="2936" spans="2:65" s="1" customFormat="1" ht="11.25" x14ac:dyDescent="0.2">
      <c r="B2936" s="33"/>
      <c r="D2936" s="141" t="s">
        <v>142</v>
      </c>
      <c r="F2936" s="142" t="s">
        <v>1704</v>
      </c>
      <c r="I2936" s="143"/>
      <c r="L2936" s="33"/>
      <c r="M2936" s="144"/>
      <c r="T2936" s="54"/>
      <c r="AT2936" s="18" t="s">
        <v>142</v>
      </c>
      <c r="AU2936" s="18" t="s">
        <v>81</v>
      </c>
    </row>
    <row r="2937" spans="2:65" s="12" customFormat="1" ht="11.25" x14ac:dyDescent="0.2">
      <c r="B2937" s="145"/>
      <c r="D2937" s="146" t="s">
        <v>144</v>
      </c>
      <c r="E2937" s="147" t="s">
        <v>18</v>
      </c>
      <c r="F2937" s="148" t="s">
        <v>1705</v>
      </c>
      <c r="H2937" s="147" t="s">
        <v>18</v>
      </c>
      <c r="I2937" s="149"/>
      <c r="L2937" s="145"/>
      <c r="M2937" s="150"/>
      <c r="T2937" s="151"/>
      <c r="AT2937" s="147" t="s">
        <v>144</v>
      </c>
      <c r="AU2937" s="147" t="s">
        <v>81</v>
      </c>
      <c r="AV2937" s="12" t="s">
        <v>79</v>
      </c>
      <c r="AW2937" s="12" t="s">
        <v>32</v>
      </c>
      <c r="AX2937" s="12" t="s">
        <v>71</v>
      </c>
      <c r="AY2937" s="147" t="s">
        <v>133</v>
      </c>
    </row>
    <row r="2938" spans="2:65" s="13" customFormat="1" ht="11.25" x14ac:dyDescent="0.2">
      <c r="B2938" s="152"/>
      <c r="D2938" s="146" t="s">
        <v>144</v>
      </c>
      <c r="E2938" s="153" t="s">
        <v>18</v>
      </c>
      <c r="F2938" s="154" t="s">
        <v>1706</v>
      </c>
      <c r="H2938" s="155">
        <v>2549.65</v>
      </c>
      <c r="I2938" s="156"/>
      <c r="L2938" s="152"/>
      <c r="M2938" s="157"/>
      <c r="T2938" s="158"/>
      <c r="AT2938" s="153" t="s">
        <v>144</v>
      </c>
      <c r="AU2938" s="153" t="s">
        <v>81</v>
      </c>
      <c r="AV2938" s="13" t="s">
        <v>81</v>
      </c>
      <c r="AW2938" s="13" t="s">
        <v>32</v>
      </c>
      <c r="AX2938" s="13" t="s">
        <v>71</v>
      </c>
      <c r="AY2938" s="153" t="s">
        <v>133</v>
      </c>
    </row>
    <row r="2939" spans="2:65" s="14" customFormat="1" ht="11.25" x14ac:dyDescent="0.2">
      <c r="B2939" s="159"/>
      <c r="D2939" s="146" t="s">
        <v>144</v>
      </c>
      <c r="E2939" s="160" t="s">
        <v>18</v>
      </c>
      <c r="F2939" s="161" t="s">
        <v>147</v>
      </c>
      <c r="H2939" s="162">
        <v>2549.65</v>
      </c>
      <c r="I2939" s="163"/>
      <c r="L2939" s="159"/>
      <c r="M2939" s="164"/>
      <c r="T2939" s="165"/>
      <c r="AT2939" s="160" t="s">
        <v>144</v>
      </c>
      <c r="AU2939" s="160" t="s">
        <v>81</v>
      </c>
      <c r="AV2939" s="14" t="s">
        <v>140</v>
      </c>
      <c r="AW2939" s="14" t="s">
        <v>32</v>
      </c>
      <c r="AX2939" s="14" t="s">
        <v>79</v>
      </c>
      <c r="AY2939" s="160" t="s">
        <v>133</v>
      </c>
    </row>
    <row r="2940" spans="2:65" s="1" customFormat="1" ht="44.25" customHeight="1" x14ac:dyDescent="0.2">
      <c r="B2940" s="33"/>
      <c r="C2940" s="128" t="s">
        <v>1707</v>
      </c>
      <c r="D2940" s="128" t="s">
        <v>135</v>
      </c>
      <c r="E2940" s="129" t="s">
        <v>1708</v>
      </c>
      <c r="F2940" s="130" t="s">
        <v>1709</v>
      </c>
      <c r="G2940" s="131" t="s">
        <v>152</v>
      </c>
      <c r="H2940" s="132">
        <v>680</v>
      </c>
      <c r="I2940" s="133"/>
      <c r="J2940" s="134">
        <f>ROUND(I2940*H2940,2)</f>
        <v>0</v>
      </c>
      <c r="K2940" s="130" t="s">
        <v>589</v>
      </c>
      <c r="L2940" s="33"/>
      <c r="M2940" s="135" t="s">
        <v>18</v>
      </c>
      <c r="N2940" s="136" t="s">
        <v>42</v>
      </c>
      <c r="P2940" s="137">
        <f>O2940*H2940</f>
        <v>0</v>
      </c>
      <c r="Q2940" s="137">
        <v>0</v>
      </c>
      <c r="R2940" s="137">
        <f>Q2940*H2940</f>
        <v>0</v>
      </c>
      <c r="S2940" s="137">
        <v>0</v>
      </c>
      <c r="T2940" s="138">
        <f>S2940*H2940</f>
        <v>0</v>
      </c>
      <c r="AR2940" s="139" t="s">
        <v>285</v>
      </c>
      <c r="AT2940" s="139" t="s">
        <v>135</v>
      </c>
      <c r="AU2940" s="139" t="s">
        <v>81</v>
      </c>
      <c r="AY2940" s="18" t="s">
        <v>133</v>
      </c>
      <c r="BE2940" s="140">
        <f>IF(N2940="základní",J2940,0)</f>
        <v>0</v>
      </c>
      <c r="BF2940" s="140">
        <f>IF(N2940="snížená",J2940,0)</f>
        <v>0</v>
      </c>
      <c r="BG2940" s="140">
        <f>IF(N2940="zákl. přenesená",J2940,0)</f>
        <v>0</v>
      </c>
      <c r="BH2940" s="140">
        <f>IF(N2940="sníž. přenesená",J2940,0)</f>
        <v>0</v>
      </c>
      <c r="BI2940" s="140">
        <f>IF(N2940="nulová",J2940,0)</f>
        <v>0</v>
      </c>
      <c r="BJ2940" s="18" t="s">
        <v>79</v>
      </c>
      <c r="BK2940" s="140">
        <f>ROUND(I2940*H2940,2)</f>
        <v>0</v>
      </c>
      <c r="BL2940" s="18" t="s">
        <v>285</v>
      </c>
      <c r="BM2940" s="139" t="s">
        <v>1710</v>
      </c>
    </row>
    <row r="2941" spans="2:65" s="1" customFormat="1" ht="11.25" x14ac:dyDescent="0.2">
      <c r="B2941" s="33"/>
      <c r="D2941" s="141" t="s">
        <v>142</v>
      </c>
      <c r="F2941" s="142" t="s">
        <v>1711</v>
      </c>
      <c r="I2941" s="143"/>
      <c r="L2941" s="33"/>
      <c r="M2941" s="144"/>
      <c r="T2941" s="54"/>
      <c r="AT2941" s="18" t="s">
        <v>142</v>
      </c>
      <c r="AU2941" s="18" t="s">
        <v>81</v>
      </c>
    </row>
    <row r="2942" spans="2:65" s="12" customFormat="1" ht="11.25" x14ac:dyDescent="0.2">
      <c r="B2942" s="145"/>
      <c r="D2942" s="146" t="s">
        <v>144</v>
      </c>
      <c r="E2942" s="147" t="s">
        <v>18</v>
      </c>
      <c r="F2942" s="148" t="s">
        <v>321</v>
      </c>
      <c r="H2942" s="147" t="s">
        <v>18</v>
      </c>
      <c r="I2942" s="149"/>
      <c r="L2942" s="145"/>
      <c r="M2942" s="150"/>
      <c r="T2942" s="151"/>
      <c r="AT2942" s="147" t="s">
        <v>144</v>
      </c>
      <c r="AU2942" s="147" t="s">
        <v>81</v>
      </c>
      <c r="AV2942" s="12" t="s">
        <v>79</v>
      </c>
      <c r="AW2942" s="12" t="s">
        <v>32</v>
      </c>
      <c r="AX2942" s="12" t="s">
        <v>71</v>
      </c>
      <c r="AY2942" s="147" t="s">
        <v>133</v>
      </c>
    </row>
    <row r="2943" spans="2:65" s="13" customFormat="1" ht="11.25" x14ac:dyDescent="0.2">
      <c r="B2943" s="152"/>
      <c r="D2943" s="146" t="s">
        <v>144</v>
      </c>
      <c r="E2943" s="153" t="s">
        <v>18</v>
      </c>
      <c r="F2943" s="154" t="s">
        <v>1712</v>
      </c>
      <c r="H2943" s="155">
        <v>680</v>
      </c>
      <c r="I2943" s="156"/>
      <c r="L2943" s="152"/>
      <c r="M2943" s="157"/>
      <c r="T2943" s="158"/>
      <c r="AT2943" s="153" t="s">
        <v>144</v>
      </c>
      <c r="AU2943" s="153" t="s">
        <v>81</v>
      </c>
      <c r="AV2943" s="13" t="s">
        <v>81</v>
      </c>
      <c r="AW2943" s="13" t="s">
        <v>32</v>
      </c>
      <c r="AX2943" s="13" t="s">
        <v>71</v>
      </c>
      <c r="AY2943" s="153" t="s">
        <v>133</v>
      </c>
    </row>
    <row r="2944" spans="2:65" s="14" customFormat="1" ht="11.25" x14ac:dyDescent="0.2">
      <c r="B2944" s="159"/>
      <c r="D2944" s="146" t="s">
        <v>144</v>
      </c>
      <c r="E2944" s="160" t="s">
        <v>18</v>
      </c>
      <c r="F2944" s="161" t="s">
        <v>147</v>
      </c>
      <c r="H2944" s="162">
        <v>680</v>
      </c>
      <c r="I2944" s="163"/>
      <c r="L2944" s="159"/>
      <c r="M2944" s="164"/>
      <c r="T2944" s="165"/>
      <c r="AT2944" s="160" t="s">
        <v>144</v>
      </c>
      <c r="AU2944" s="160" t="s">
        <v>81</v>
      </c>
      <c r="AV2944" s="14" t="s">
        <v>140</v>
      </c>
      <c r="AW2944" s="14" t="s">
        <v>32</v>
      </c>
      <c r="AX2944" s="14" t="s">
        <v>79</v>
      </c>
      <c r="AY2944" s="160" t="s">
        <v>133</v>
      </c>
    </row>
    <row r="2945" spans="2:65" s="1" customFormat="1" ht="16.5" customHeight="1" x14ac:dyDescent="0.2">
      <c r="B2945" s="33"/>
      <c r="C2945" s="173" t="s">
        <v>1713</v>
      </c>
      <c r="D2945" s="173" t="s">
        <v>265</v>
      </c>
      <c r="E2945" s="174" t="s">
        <v>1714</v>
      </c>
      <c r="F2945" s="175" t="s">
        <v>1715</v>
      </c>
      <c r="G2945" s="176" t="s">
        <v>152</v>
      </c>
      <c r="H2945" s="177">
        <v>748</v>
      </c>
      <c r="I2945" s="178"/>
      <c r="J2945" s="179">
        <f>ROUND(I2945*H2945,2)</f>
        <v>0</v>
      </c>
      <c r="K2945" s="175" t="s">
        <v>589</v>
      </c>
      <c r="L2945" s="180"/>
      <c r="M2945" s="181" t="s">
        <v>18</v>
      </c>
      <c r="N2945" s="182" t="s">
        <v>42</v>
      </c>
      <c r="P2945" s="137">
        <f>O2945*H2945</f>
        <v>0</v>
      </c>
      <c r="Q2945" s="137">
        <v>1.0000000000000001E-5</v>
      </c>
      <c r="R2945" s="137">
        <f>Q2945*H2945</f>
        <v>7.4800000000000005E-3</v>
      </c>
      <c r="S2945" s="137">
        <v>0</v>
      </c>
      <c r="T2945" s="138">
        <f>S2945*H2945</f>
        <v>0</v>
      </c>
      <c r="AR2945" s="139" t="s">
        <v>446</v>
      </c>
      <c r="AT2945" s="139" t="s">
        <v>265</v>
      </c>
      <c r="AU2945" s="139" t="s">
        <v>81</v>
      </c>
      <c r="AY2945" s="18" t="s">
        <v>133</v>
      </c>
      <c r="BE2945" s="140">
        <f>IF(N2945="základní",J2945,0)</f>
        <v>0</v>
      </c>
      <c r="BF2945" s="140">
        <f>IF(N2945="snížená",J2945,0)</f>
        <v>0</v>
      </c>
      <c r="BG2945" s="140">
        <f>IF(N2945="zákl. přenesená",J2945,0)</f>
        <v>0</v>
      </c>
      <c r="BH2945" s="140">
        <f>IF(N2945="sníž. přenesená",J2945,0)</f>
        <v>0</v>
      </c>
      <c r="BI2945" s="140">
        <f>IF(N2945="nulová",J2945,0)</f>
        <v>0</v>
      </c>
      <c r="BJ2945" s="18" t="s">
        <v>79</v>
      </c>
      <c r="BK2945" s="140">
        <f>ROUND(I2945*H2945,2)</f>
        <v>0</v>
      </c>
      <c r="BL2945" s="18" t="s">
        <v>285</v>
      </c>
      <c r="BM2945" s="139" t="s">
        <v>1716</v>
      </c>
    </row>
    <row r="2946" spans="2:65" s="13" customFormat="1" ht="11.25" x14ac:dyDescent="0.2">
      <c r="B2946" s="152"/>
      <c r="D2946" s="146" t="s">
        <v>144</v>
      </c>
      <c r="F2946" s="154" t="s">
        <v>1717</v>
      </c>
      <c r="H2946" s="155">
        <v>748</v>
      </c>
      <c r="I2946" s="156"/>
      <c r="L2946" s="152"/>
      <c r="M2946" s="157"/>
      <c r="T2946" s="158"/>
      <c r="AT2946" s="153" t="s">
        <v>144</v>
      </c>
      <c r="AU2946" s="153" t="s">
        <v>81</v>
      </c>
      <c r="AV2946" s="13" t="s">
        <v>81</v>
      </c>
      <c r="AW2946" s="13" t="s">
        <v>4</v>
      </c>
      <c r="AX2946" s="13" t="s">
        <v>79</v>
      </c>
      <c r="AY2946" s="153" t="s">
        <v>133</v>
      </c>
    </row>
    <row r="2947" spans="2:65" s="1" customFormat="1" ht="33" customHeight="1" x14ac:dyDescent="0.2">
      <c r="B2947" s="33"/>
      <c r="C2947" s="128" t="s">
        <v>1718</v>
      </c>
      <c r="D2947" s="128" t="s">
        <v>135</v>
      </c>
      <c r="E2947" s="129" t="s">
        <v>1719</v>
      </c>
      <c r="F2947" s="130" t="s">
        <v>1720</v>
      </c>
      <c r="G2947" s="131" t="s">
        <v>152</v>
      </c>
      <c r="H2947" s="132">
        <v>2549.65</v>
      </c>
      <c r="I2947" s="133"/>
      <c r="J2947" s="134">
        <f>ROUND(I2947*H2947,2)</f>
        <v>0</v>
      </c>
      <c r="K2947" s="130" t="s">
        <v>589</v>
      </c>
      <c r="L2947" s="33"/>
      <c r="M2947" s="135" t="s">
        <v>18</v>
      </c>
      <c r="N2947" s="136" t="s">
        <v>42</v>
      </c>
      <c r="P2947" s="137">
        <f>O2947*H2947</f>
        <v>0</v>
      </c>
      <c r="Q2947" s="137">
        <v>2.0000000000000001E-4</v>
      </c>
      <c r="R2947" s="137">
        <f>Q2947*H2947</f>
        <v>0.50992999999999999</v>
      </c>
      <c r="S2947" s="137">
        <v>0</v>
      </c>
      <c r="T2947" s="138">
        <f>S2947*H2947</f>
        <v>0</v>
      </c>
      <c r="AR2947" s="139" t="s">
        <v>285</v>
      </c>
      <c r="AT2947" s="139" t="s">
        <v>135</v>
      </c>
      <c r="AU2947" s="139" t="s">
        <v>81</v>
      </c>
      <c r="AY2947" s="18" t="s">
        <v>133</v>
      </c>
      <c r="BE2947" s="140">
        <f>IF(N2947="základní",J2947,0)</f>
        <v>0</v>
      </c>
      <c r="BF2947" s="140">
        <f>IF(N2947="snížená",J2947,0)</f>
        <v>0</v>
      </c>
      <c r="BG2947" s="140">
        <f>IF(N2947="zákl. přenesená",J2947,0)</f>
        <v>0</v>
      </c>
      <c r="BH2947" s="140">
        <f>IF(N2947="sníž. přenesená",J2947,0)</f>
        <v>0</v>
      </c>
      <c r="BI2947" s="140">
        <f>IF(N2947="nulová",J2947,0)</f>
        <v>0</v>
      </c>
      <c r="BJ2947" s="18" t="s">
        <v>79</v>
      </c>
      <c r="BK2947" s="140">
        <f>ROUND(I2947*H2947,2)</f>
        <v>0</v>
      </c>
      <c r="BL2947" s="18" t="s">
        <v>285</v>
      </c>
      <c r="BM2947" s="139" t="s">
        <v>1721</v>
      </c>
    </row>
    <row r="2948" spans="2:65" s="1" customFormat="1" ht="11.25" x14ac:dyDescent="0.2">
      <c r="B2948" s="33"/>
      <c r="D2948" s="141" t="s">
        <v>142</v>
      </c>
      <c r="F2948" s="142" t="s">
        <v>1722</v>
      </c>
      <c r="I2948" s="143"/>
      <c r="L2948" s="33"/>
      <c r="M2948" s="144"/>
      <c r="T2948" s="54"/>
      <c r="AT2948" s="18" t="s">
        <v>142</v>
      </c>
      <c r="AU2948" s="18" t="s">
        <v>81</v>
      </c>
    </row>
    <row r="2949" spans="2:65" s="12" customFormat="1" ht="11.25" x14ac:dyDescent="0.2">
      <c r="B2949" s="145"/>
      <c r="D2949" s="146" t="s">
        <v>144</v>
      </c>
      <c r="E2949" s="147" t="s">
        <v>18</v>
      </c>
      <c r="F2949" s="148" t="s">
        <v>1705</v>
      </c>
      <c r="H2949" s="147" t="s">
        <v>18</v>
      </c>
      <c r="I2949" s="149"/>
      <c r="L2949" s="145"/>
      <c r="M2949" s="150"/>
      <c r="T2949" s="151"/>
      <c r="AT2949" s="147" t="s">
        <v>144</v>
      </c>
      <c r="AU2949" s="147" t="s">
        <v>81</v>
      </c>
      <c r="AV2949" s="12" t="s">
        <v>79</v>
      </c>
      <c r="AW2949" s="12" t="s">
        <v>32</v>
      </c>
      <c r="AX2949" s="12" t="s">
        <v>71</v>
      </c>
      <c r="AY2949" s="147" t="s">
        <v>133</v>
      </c>
    </row>
    <row r="2950" spans="2:65" s="13" customFormat="1" ht="11.25" x14ac:dyDescent="0.2">
      <c r="B2950" s="152"/>
      <c r="D2950" s="146" t="s">
        <v>144</v>
      </c>
      <c r="E2950" s="153" t="s">
        <v>18</v>
      </c>
      <c r="F2950" s="154" t="s">
        <v>1706</v>
      </c>
      <c r="H2950" s="155">
        <v>2549.65</v>
      </c>
      <c r="I2950" s="156"/>
      <c r="L2950" s="152"/>
      <c r="M2950" s="157"/>
      <c r="T2950" s="158"/>
      <c r="AT2950" s="153" t="s">
        <v>144</v>
      </c>
      <c r="AU2950" s="153" t="s">
        <v>81</v>
      </c>
      <c r="AV2950" s="13" t="s">
        <v>81</v>
      </c>
      <c r="AW2950" s="13" t="s">
        <v>32</v>
      </c>
      <c r="AX2950" s="13" t="s">
        <v>71</v>
      </c>
      <c r="AY2950" s="153" t="s">
        <v>133</v>
      </c>
    </row>
    <row r="2951" spans="2:65" s="14" customFormat="1" ht="11.25" x14ac:dyDescent="0.2">
      <c r="B2951" s="159"/>
      <c r="D2951" s="146" t="s">
        <v>144</v>
      </c>
      <c r="E2951" s="160" t="s">
        <v>18</v>
      </c>
      <c r="F2951" s="161" t="s">
        <v>147</v>
      </c>
      <c r="H2951" s="162">
        <v>2549.65</v>
      </c>
      <c r="I2951" s="163"/>
      <c r="L2951" s="159"/>
      <c r="M2951" s="164"/>
      <c r="T2951" s="165"/>
      <c r="AT2951" s="160" t="s">
        <v>144</v>
      </c>
      <c r="AU2951" s="160" t="s">
        <v>81</v>
      </c>
      <c r="AV2951" s="14" t="s">
        <v>140</v>
      </c>
      <c r="AW2951" s="14" t="s">
        <v>32</v>
      </c>
      <c r="AX2951" s="14" t="s">
        <v>79</v>
      </c>
      <c r="AY2951" s="160" t="s">
        <v>133</v>
      </c>
    </row>
    <row r="2952" spans="2:65" s="1" customFormat="1" ht="37.9" customHeight="1" x14ac:dyDescent="0.2">
      <c r="B2952" s="33"/>
      <c r="C2952" s="128" t="s">
        <v>1723</v>
      </c>
      <c r="D2952" s="128" t="s">
        <v>135</v>
      </c>
      <c r="E2952" s="129" t="s">
        <v>1724</v>
      </c>
      <c r="F2952" s="130" t="s">
        <v>1725</v>
      </c>
      <c r="G2952" s="131" t="s">
        <v>152</v>
      </c>
      <c r="H2952" s="132">
        <v>2549.65</v>
      </c>
      <c r="I2952" s="133"/>
      <c r="J2952" s="134">
        <f>ROUND(I2952*H2952,2)</f>
        <v>0</v>
      </c>
      <c r="K2952" s="130" t="s">
        <v>589</v>
      </c>
      <c r="L2952" s="33"/>
      <c r="M2952" s="135" t="s">
        <v>18</v>
      </c>
      <c r="N2952" s="136" t="s">
        <v>42</v>
      </c>
      <c r="P2952" s="137">
        <f>O2952*H2952</f>
        <v>0</v>
      </c>
      <c r="Q2952" s="137">
        <v>2.9E-4</v>
      </c>
      <c r="R2952" s="137">
        <f>Q2952*H2952</f>
        <v>0.73939850000000007</v>
      </c>
      <c r="S2952" s="137">
        <v>0</v>
      </c>
      <c r="T2952" s="138">
        <f>S2952*H2952</f>
        <v>0</v>
      </c>
      <c r="AR2952" s="139" t="s">
        <v>285</v>
      </c>
      <c r="AT2952" s="139" t="s">
        <v>135</v>
      </c>
      <c r="AU2952" s="139" t="s">
        <v>81</v>
      </c>
      <c r="AY2952" s="18" t="s">
        <v>133</v>
      </c>
      <c r="BE2952" s="140">
        <f>IF(N2952="základní",J2952,0)</f>
        <v>0</v>
      </c>
      <c r="BF2952" s="140">
        <f>IF(N2952="snížená",J2952,0)</f>
        <v>0</v>
      </c>
      <c r="BG2952" s="140">
        <f>IF(N2952="zákl. přenesená",J2952,0)</f>
        <v>0</v>
      </c>
      <c r="BH2952" s="140">
        <f>IF(N2952="sníž. přenesená",J2952,0)</f>
        <v>0</v>
      </c>
      <c r="BI2952" s="140">
        <f>IF(N2952="nulová",J2952,0)</f>
        <v>0</v>
      </c>
      <c r="BJ2952" s="18" t="s">
        <v>79</v>
      </c>
      <c r="BK2952" s="140">
        <f>ROUND(I2952*H2952,2)</f>
        <v>0</v>
      </c>
      <c r="BL2952" s="18" t="s">
        <v>285</v>
      </c>
      <c r="BM2952" s="139" t="s">
        <v>1726</v>
      </c>
    </row>
    <row r="2953" spans="2:65" s="1" customFormat="1" ht="11.25" x14ac:dyDescent="0.2">
      <c r="B2953" s="33"/>
      <c r="D2953" s="141" t="s">
        <v>142</v>
      </c>
      <c r="F2953" s="142" t="s">
        <v>1727</v>
      </c>
      <c r="I2953" s="143"/>
      <c r="L2953" s="33"/>
      <c r="M2953" s="144"/>
      <c r="T2953" s="54"/>
      <c r="AT2953" s="18" t="s">
        <v>142</v>
      </c>
      <c r="AU2953" s="18" t="s">
        <v>81</v>
      </c>
    </row>
    <row r="2954" spans="2:65" s="12" customFormat="1" ht="11.25" x14ac:dyDescent="0.2">
      <c r="B2954" s="145"/>
      <c r="D2954" s="146" t="s">
        <v>144</v>
      </c>
      <c r="E2954" s="147" t="s">
        <v>18</v>
      </c>
      <c r="F2954" s="148" t="s">
        <v>1705</v>
      </c>
      <c r="H2954" s="147" t="s">
        <v>18</v>
      </c>
      <c r="I2954" s="149"/>
      <c r="L2954" s="145"/>
      <c r="M2954" s="150"/>
      <c r="T2954" s="151"/>
      <c r="AT2954" s="147" t="s">
        <v>144</v>
      </c>
      <c r="AU2954" s="147" t="s">
        <v>81</v>
      </c>
      <c r="AV2954" s="12" t="s">
        <v>79</v>
      </c>
      <c r="AW2954" s="12" t="s">
        <v>32</v>
      </c>
      <c r="AX2954" s="12" t="s">
        <v>71</v>
      </c>
      <c r="AY2954" s="147" t="s">
        <v>133</v>
      </c>
    </row>
    <row r="2955" spans="2:65" s="13" customFormat="1" ht="11.25" x14ac:dyDescent="0.2">
      <c r="B2955" s="152"/>
      <c r="D2955" s="146" t="s">
        <v>144</v>
      </c>
      <c r="E2955" s="153" t="s">
        <v>18</v>
      </c>
      <c r="F2955" s="154" t="s">
        <v>1706</v>
      </c>
      <c r="H2955" s="155">
        <v>2549.65</v>
      </c>
      <c r="I2955" s="156"/>
      <c r="L2955" s="152"/>
      <c r="M2955" s="157"/>
      <c r="T2955" s="158"/>
      <c r="AT2955" s="153" t="s">
        <v>144</v>
      </c>
      <c r="AU2955" s="153" t="s">
        <v>81</v>
      </c>
      <c r="AV2955" s="13" t="s">
        <v>81</v>
      </c>
      <c r="AW2955" s="13" t="s">
        <v>32</v>
      </c>
      <c r="AX2955" s="13" t="s">
        <v>71</v>
      </c>
      <c r="AY2955" s="153" t="s">
        <v>133</v>
      </c>
    </row>
    <row r="2956" spans="2:65" s="14" customFormat="1" ht="11.25" x14ac:dyDescent="0.2">
      <c r="B2956" s="159"/>
      <c r="D2956" s="146" t="s">
        <v>144</v>
      </c>
      <c r="E2956" s="160" t="s">
        <v>18</v>
      </c>
      <c r="F2956" s="161" t="s">
        <v>147</v>
      </c>
      <c r="H2956" s="162">
        <v>2549.65</v>
      </c>
      <c r="I2956" s="163"/>
      <c r="L2956" s="159"/>
      <c r="M2956" s="184"/>
      <c r="N2956" s="185"/>
      <c r="O2956" s="185"/>
      <c r="P2956" s="185"/>
      <c r="Q2956" s="185"/>
      <c r="R2956" s="185"/>
      <c r="S2956" s="185"/>
      <c r="T2956" s="186"/>
      <c r="AT2956" s="160" t="s">
        <v>144</v>
      </c>
      <c r="AU2956" s="160" t="s">
        <v>81</v>
      </c>
      <c r="AV2956" s="14" t="s">
        <v>140</v>
      </c>
      <c r="AW2956" s="14" t="s">
        <v>32</v>
      </c>
      <c r="AX2956" s="14" t="s">
        <v>79</v>
      </c>
      <c r="AY2956" s="160" t="s">
        <v>133</v>
      </c>
    </row>
    <row r="2957" spans="2:65" s="1" customFormat="1" ht="6.95" customHeight="1" x14ac:dyDescent="0.2">
      <c r="B2957" s="42"/>
      <c r="C2957" s="43"/>
      <c r="D2957" s="43"/>
      <c r="E2957" s="43"/>
      <c r="F2957" s="43"/>
      <c r="G2957" s="43"/>
      <c r="H2957" s="43"/>
      <c r="I2957" s="43"/>
      <c r="J2957" s="43"/>
      <c r="K2957" s="43"/>
      <c r="L2957" s="33"/>
    </row>
  </sheetData>
  <sheetProtection algorithmName="SHA-512" hashValue="KH3MlyJv1kc99Sm+dYscHZvTxz01RoxvpyziRd0HVyYMwZKLo6REEa7d70BqtamYjycUr6wy/yUL1qY/FfBl5g==" saltValue="n8mgY0NlmrAsd4kqbfHJiX/lUJWyFqaiSEGR45Q9mQnnjGXhnZT4I7MGCBvPqJ/wQ2oD51v1LLxKDqt7CMSQLA==" spinCount="100000" sheet="1" objects="1" scenarios="1" formatColumns="0" formatRows="0" autoFilter="0"/>
  <autoFilter ref="C98:K2956" xr:uid="{00000000-0009-0000-0000-000001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100-000000000000}"/>
    <hyperlink ref="F109" r:id="rId2" xr:uid="{00000000-0004-0000-0100-000001000000}"/>
    <hyperlink ref="F114" r:id="rId3" xr:uid="{00000000-0004-0000-0100-000002000000}"/>
    <hyperlink ref="F124" r:id="rId4" xr:uid="{00000000-0004-0000-0100-000003000000}"/>
    <hyperlink ref="F139" r:id="rId5" xr:uid="{00000000-0004-0000-0100-000004000000}"/>
    <hyperlink ref="F144" r:id="rId6" xr:uid="{00000000-0004-0000-0100-000005000000}"/>
    <hyperlink ref="F158" r:id="rId7" xr:uid="{00000000-0004-0000-0100-000006000000}"/>
    <hyperlink ref="F170" r:id="rId8" xr:uid="{00000000-0004-0000-0100-000007000000}"/>
    <hyperlink ref="F176" r:id="rId9" xr:uid="{00000000-0004-0000-0100-000008000000}"/>
    <hyperlink ref="F181" r:id="rId10" xr:uid="{00000000-0004-0000-0100-000009000000}"/>
    <hyperlink ref="F221" r:id="rId11" xr:uid="{00000000-0004-0000-0100-00000A000000}"/>
    <hyperlink ref="F228" r:id="rId12" xr:uid="{00000000-0004-0000-0100-00000B000000}"/>
    <hyperlink ref="F240" r:id="rId13" xr:uid="{00000000-0004-0000-0100-00000C000000}"/>
    <hyperlink ref="F242" r:id="rId14" xr:uid="{00000000-0004-0000-0100-00000D000000}"/>
    <hyperlink ref="F246" r:id="rId15" xr:uid="{00000000-0004-0000-0100-00000E000000}"/>
    <hyperlink ref="F248" r:id="rId16" xr:uid="{00000000-0004-0000-0100-00000F000000}"/>
    <hyperlink ref="F250" r:id="rId17" xr:uid="{00000000-0004-0000-0100-000010000000}"/>
    <hyperlink ref="F256" r:id="rId18" xr:uid="{00000000-0004-0000-0100-000011000000}"/>
    <hyperlink ref="F264" r:id="rId19" xr:uid="{00000000-0004-0000-0100-000012000000}"/>
    <hyperlink ref="F280" r:id="rId20" xr:uid="{00000000-0004-0000-0100-000013000000}"/>
    <hyperlink ref="F287" r:id="rId21" xr:uid="{00000000-0004-0000-0100-000014000000}"/>
    <hyperlink ref="F292" r:id="rId22" xr:uid="{00000000-0004-0000-0100-000015000000}"/>
    <hyperlink ref="F301" r:id="rId23" xr:uid="{00000000-0004-0000-0100-000016000000}"/>
    <hyperlink ref="F306" r:id="rId24" xr:uid="{00000000-0004-0000-0100-000017000000}"/>
    <hyperlink ref="F341" r:id="rId25" xr:uid="{00000000-0004-0000-0100-000018000000}"/>
    <hyperlink ref="F377" r:id="rId26" xr:uid="{00000000-0004-0000-0100-000019000000}"/>
    <hyperlink ref="F382" r:id="rId27" xr:uid="{00000000-0004-0000-0100-00001A000000}"/>
    <hyperlink ref="F390" r:id="rId28" xr:uid="{00000000-0004-0000-0100-00001B000000}"/>
    <hyperlink ref="F407" r:id="rId29" xr:uid="{00000000-0004-0000-0100-00001C000000}"/>
    <hyperlink ref="F412" r:id="rId30" xr:uid="{00000000-0004-0000-0100-00001D000000}"/>
    <hyperlink ref="F423" r:id="rId31" xr:uid="{00000000-0004-0000-0100-00001E000000}"/>
    <hyperlink ref="F464" r:id="rId32" xr:uid="{00000000-0004-0000-0100-00001F000000}"/>
    <hyperlink ref="F469" r:id="rId33" xr:uid="{00000000-0004-0000-0100-000020000000}"/>
    <hyperlink ref="F475" r:id="rId34" xr:uid="{00000000-0004-0000-0100-000021000000}"/>
    <hyperlink ref="F481" r:id="rId35" xr:uid="{00000000-0004-0000-0100-000022000000}"/>
    <hyperlink ref="F489" r:id="rId36" xr:uid="{00000000-0004-0000-0100-000023000000}"/>
    <hyperlink ref="F495" r:id="rId37" xr:uid="{00000000-0004-0000-0100-000024000000}"/>
    <hyperlink ref="F503" r:id="rId38" xr:uid="{00000000-0004-0000-0100-000025000000}"/>
    <hyperlink ref="F508" r:id="rId39" xr:uid="{00000000-0004-0000-0100-000026000000}"/>
    <hyperlink ref="F557" r:id="rId40" xr:uid="{00000000-0004-0000-0100-000027000000}"/>
    <hyperlink ref="F584" r:id="rId41" xr:uid="{00000000-0004-0000-0100-000028000000}"/>
    <hyperlink ref="F594" r:id="rId42" xr:uid="{00000000-0004-0000-0100-000029000000}"/>
    <hyperlink ref="F600" r:id="rId43" xr:uid="{00000000-0004-0000-0100-00002A000000}"/>
    <hyperlink ref="F615" r:id="rId44" xr:uid="{00000000-0004-0000-0100-00002B000000}"/>
    <hyperlink ref="F617" r:id="rId45" xr:uid="{00000000-0004-0000-0100-00002C000000}"/>
    <hyperlink ref="F621" r:id="rId46" xr:uid="{00000000-0004-0000-0100-00002D000000}"/>
    <hyperlink ref="F623" r:id="rId47" xr:uid="{00000000-0004-0000-0100-00002E000000}"/>
    <hyperlink ref="F627" r:id="rId48" xr:uid="{00000000-0004-0000-0100-00002F000000}"/>
    <hyperlink ref="F629" r:id="rId49" xr:uid="{00000000-0004-0000-0100-000030000000}"/>
    <hyperlink ref="F631" r:id="rId50" xr:uid="{00000000-0004-0000-0100-000031000000}"/>
    <hyperlink ref="F633" r:id="rId51" xr:uid="{00000000-0004-0000-0100-000032000000}"/>
    <hyperlink ref="F636" r:id="rId52" xr:uid="{00000000-0004-0000-0100-000033000000}"/>
    <hyperlink ref="F638" r:id="rId53" xr:uid="{00000000-0004-0000-0100-000034000000}"/>
    <hyperlink ref="F642" r:id="rId54" xr:uid="{00000000-0004-0000-0100-000035000000}"/>
    <hyperlink ref="F649" r:id="rId55" xr:uid="{00000000-0004-0000-0100-000036000000}"/>
    <hyperlink ref="F657" r:id="rId56" xr:uid="{00000000-0004-0000-0100-000037000000}"/>
    <hyperlink ref="F664" r:id="rId57" xr:uid="{00000000-0004-0000-0100-000038000000}"/>
    <hyperlink ref="F670" r:id="rId58" xr:uid="{00000000-0004-0000-0100-000039000000}"/>
    <hyperlink ref="F676" r:id="rId59" xr:uid="{00000000-0004-0000-0100-00003A000000}"/>
    <hyperlink ref="F682" r:id="rId60" xr:uid="{00000000-0004-0000-0100-00003B000000}"/>
    <hyperlink ref="F702" r:id="rId61" xr:uid="{00000000-0004-0000-0100-00003C000000}"/>
    <hyperlink ref="F708" r:id="rId62" xr:uid="{00000000-0004-0000-0100-00003D000000}"/>
    <hyperlink ref="F714" r:id="rId63" xr:uid="{00000000-0004-0000-0100-00003E000000}"/>
    <hyperlink ref="F721" r:id="rId64" xr:uid="{00000000-0004-0000-0100-00003F000000}"/>
    <hyperlink ref="F728" r:id="rId65" xr:uid="{00000000-0004-0000-0100-000040000000}"/>
    <hyperlink ref="F735" r:id="rId66" xr:uid="{00000000-0004-0000-0100-000041000000}"/>
    <hyperlink ref="F743" r:id="rId67" xr:uid="{00000000-0004-0000-0100-000042000000}"/>
    <hyperlink ref="F750" r:id="rId68" xr:uid="{00000000-0004-0000-0100-000043000000}"/>
    <hyperlink ref="F757" r:id="rId69" xr:uid="{00000000-0004-0000-0100-000044000000}"/>
    <hyperlink ref="F769" r:id="rId70" xr:uid="{00000000-0004-0000-0100-000045000000}"/>
    <hyperlink ref="F774" r:id="rId71" xr:uid="{00000000-0004-0000-0100-000046000000}"/>
    <hyperlink ref="F784" r:id="rId72" xr:uid="{00000000-0004-0000-0100-000047000000}"/>
    <hyperlink ref="F786" r:id="rId73" xr:uid="{00000000-0004-0000-0100-000048000000}"/>
    <hyperlink ref="F789" r:id="rId74" xr:uid="{00000000-0004-0000-0100-000049000000}"/>
    <hyperlink ref="F794" r:id="rId75" xr:uid="{00000000-0004-0000-0100-00004A000000}"/>
    <hyperlink ref="F799" r:id="rId76" xr:uid="{00000000-0004-0000-0100-00004B000000}"/>
    <hyperlink ref="F807" r:id="rId77" xr:uid="{00000000-0004-0000-0100-00004C000000}"/>
    <hyperlink ref="F811" r:id="rId78" xr:uid="{00000000-0004-0000-0100-00004D000000}"/>
    <hyperlink ref="F813" r:id="rId79" xr:uid="{00000000-0004-0000-0100-00004E000000}"/>
    <hyperlink ref="F816" r:id="rId80" xr:uid="{00000000-0004-0000-0100-00004F000000}"/>
    <hyperlink ref="F821" r:id="rId81" xr:uid="{00000000-0004-0000-0100-000050000000}"/>
    <hyperlink ref="F827" r:id="rId82" xr:uid="{00000000-0004-0000-0100-000051000000}"/>
    <hyperlink ref="F829" r:id="rId83" xr:uid="{00000000-0004-0000-0100-000052000000}"/>
    <hyperlink ref="F832" r:id="rId84" xr:uid="{00000000-0004-0000-0100-000053000000}"/>
    <hyperlink ref="F849" r:id="rId85" xr:uid="{00000000-0004-0000-0100-000054000000}"/>
    <hyperlink ref="F851" r:id="rId86" xr:uid="{00000000-0004-0000-0100-000055000000}"/>
    <hyperlink ref="F854" r:id="rId87" xr:uid="{00000000-0004-0000-0100-000056000000}"/>
    <hyperlink ref="F859" r:id="rId88" xr:uid="{00000000-0004-0000-0100-000057000000}"/>
    <hyperlink ref="F863" r:id="rId89" xr:uid="{00000000-0004-0000-0100-000058000000}"/>
    <hyperlink ref="F868" r:id="rId90" xr:uid="{00000000-0004-0000-0100-000059000000}"/>
    <hyperlink ref="F870" r:id="rId91" xr:uid="{00000000-0004-0000-0100-00005A000000}"/>
    <hyperlink ref="F873" r:id="rId92" xr:uid="{00000000-0004-0000-0100-00005B000000}"/>
    <hyperlink ref="F896" r:id="rId93" xr:uid="{00000000-0004-0000-0100-00005C000000}"/>
    <hyperlink ref="F905" r:id="rId94" xr:uid="{00000000-0004-0000-0100-00005D000000}"/>
    <hyperlink ref="F912" r:id="rId95" xr:uid="{00000000-0004-0000-0100-00005E000000}"/>
    <hyperlink ref="F927" r:id="rId96" xr:uid="{00000000-0004-0000-0100-00005F000000}"/>
    <hyperlink ref="F938" r:id="rId97" xr:uid="{00000000-0004-0000-0100-000060000000}"/>
    <hyperlink ref="F949" r:id="rId98" xr:uid="{00000000-0004-0000-0100-000061000000}"/>
    <hyperlink ref="F954" r:id="rId99" xr:uid="{00000000-0004-0000-0100-000062000000}"/>
    <hyperlink ref="F959" r:id="rId100" xr:uid="{00000000-0004-0000-0100-000063000000}"/>
    <hyperlink ref="F984" r:id="rId101" xr:uid="{00000000-0004-0000-0100-000064000000}"/>
    <hyperlink ref="F1016" r:id="rId102" xr:uid="{00000000-0004-0000-0100-000065000000}"/>
    <hyperlink ref="F1018" r:id="rId103" xr:uid="{00000000-0004-0000-0100-000066000000}"/>
    <hyperlink ref="F1021" r:id="rId104" xr:uid="{00000000-0004-0000-0100-000067000000}"/>
    <hyperlink ref="F1026" r:id="rId105" xr:uid="{00000000-0004-0000-0100-000068000000}"/>
    <hyperlink ref="F1031" r:id="rId106" xr:uid="{00000000-0004-0000-0100-000069000000}"/>
    <hyperlink ref="F1036" r:id="rId107" xr:uid="{00000000-0004-0000-0100-00006A000000}"/>
    <hyperlink ref="F1043" r:id="rId108" xr:uid="{00000000-0004-0000-0100-00006B000000}"/>
    <hyperlink ref="F1050" r:id="rId109" xr:uid="{00000000-0004-0000-0100-00006C000000}"/>
    <hyperlink ref="F1055" r:id="rId110" xr:uid="{00000000-0004-0000-0100-00006D000000}"/>
    <hyperlink ref="F1062" r:id="rId111" xr:uid="{00000000-0004-0000-0100-00006E000000}"/>
    <hyperlink ref="F1067" r:id="rId112" xr:uid="{00000000-0004-0000-0100-00006F000000}"/>
    <hyperlink ref="F1072" r:id="rId113" xr:uid="{00000000-0004-0000-0100-000070000000}"/>
    <hyperlink ref="F1077" r:id="rId114" xr:uid="{00000000-0004-0000-0100-000071000000}"/>
    <hyperlink ref="F1082" r:id="rId115" xr:uid="{00000000-0004-0000-0100-000072000000}"/>
    <hyperlink ref="F1084" r:id="rId116" xr:uid="{00000000-0004-0000-0100-000073000000}"/>
    <hyperlink ref="F1087" r:id="rId117" xr:uid="{00000000-0004-0000-0100-000074000000}"/>
    <hyperlink ref="F1104" r:id="rId118" xr:uid="{00000000-0004-0000-0100-000075000000}"/>
    <hyperlink ref="F1138" r:id="rId119" xr:uid="{00000000-0004-0000-0100-000076000000}"/>
    <hyperlink ref="F1144" r:id="rId120" xr:uid="{00000000-0004-0000-0100-000077000000}"/>
    <hyperlink ref="F1165" r:id="rId121" xr:uid="{00000000-0004-0000-0100-000078000000}"/>
    <hyperlink ref="F1200" r:id="rId122" xr:uid="{00000000-0004-0000-0100-000079000000}"/>
    <hyperlink ref="F1206" r:id="rId123" xr:uid="{00000000-0004-0000-0100-00007A000000}"/>
    <hyperlink ref="F1215" r:id="rId124" xr:uid="{00000000-0004-0000-0100-00007B000000}"/>
    <hyperlink ref="F1237" r:id="rId125" xr:uid="{00000000-0004-0000-0100-00007C000000}"/>
    <hyperlink ref="F1244" r:id="rId126" xr:uid="{00000000-0004-0000-0100-00007D000000}"/>
    <hyperlink ref="F1319" r:id="rId127" xr:uid="{00000000-0004-0000-0100-00007E000000}"/>
    <hyperlink ref="F1331" r:id="rId128" xr:uid="{00000000-0004-0000-0100-00007F000000}"/>
    <hyperlink ref="F1361" r:id="rId129" xr:uid="{00000000-0004-0000-0100-000080000000}"/>
    <hyperlink ref="F1368" r:id="rId130" xr:uid="{00000000-0004-0000-0100-000081000000}"/>
    <hyperlink ref="F1415" r:id="rId131" xr:uid="{00000000-0004-0000-0100-000082000000}"/>
    <hyperlink ref="F1417" r:id="rId132" xr:uid="{00000000-0004-0000-0100-000083000000}"/>
    <hyperlink ref="F1420" r:id="rId133" xr:uid="{00000000-0004-0000-0100-000084000000}"/>
    <hyperlink ref="F1432" r:id="rId134" xr:uid="{00000000-0004-0000-0100-000085000000}"/>
    <hyperlink ref="F1458" r:id="rId135" xr:uid="{00000000-0004-0000-0100-000086000000}"/>
    <hyperlink ref="F1503" r:id="rId136" xr:uid="{00000000-0004-0000-0100-000087000000}"/>
    <hyperlink ref="F1505" r:id="rId137" xr:uid="{00000000-0004-0000-0100-000088000000}"/>
    <hyperlink ref="F1508" r:id="rId138" xr:uid="{00000000-0004-0000-0100-000089000000}"/>
    <hyperlink ref="F1633" r:id="rId139" xr:uid="{00000000-0004-0000-0100-00008A000000}"/>
    <hyperlink ref="F1758" r:id="rId140" xr:uid="{00000000-0004-0000-0100-00008B000000}"/>
    <hyperlink ref="F1883" r:id="rId141" xr:uid="{00000000-0004-0000-0100-00008C000000}"/>
    <hyperlink ref="F2008" r:id="rId142" xr:uid="{00000000-0004-0000-0100-00008D000000}"/>
    <hyperlink ref="F2103" r:id="rId143" xr:uid="{00000000-0004-0000-0100-00008E000000}"/>
    <hyperlink ref="F2125" r:id="rId144" xr:uid="{00000000-0004-0000-0100-00008F000000}"/>
    <hyperlink ref="F2236" r:id="rId145" xr:uid="{00000000-0004-0000-0100-000090000000}"/>
    <hyperlink ref="F2331" r:id="rId146" xr:uid="{00000000-0004-0000-0100-000091000000}"/>
    <hyperlink ref="F2588" r:id="rId147" xr:uid="{00000000-0004-0000-0100-000092000000}"/>
    <hyperlink ref="F2590" r:id="rId148" xr:uid="{00000000-0004-0000-0100-000093000000}"/>
    <hyperlink ref="F2593" r:id="rId149" xr:uid="{00000000-0004-0000-0100-000094000000}"/>
    <hyperlink ref="F2606" r:id="rId150" xr:uid="{00000000-0004-0000-0100-000095000000}"/>
    <hyperlink ref="F2619" r:id="rId151" xr:uid="{00000000-0004-0000-0100-000096000000}"/>
    <hyperlink ref="F2637" r:id="rId152" xr:uid="{00000000-0004-0000-0100-000097000000}"/>
    <hyperlink ref="F2936" r:id="rId153" xr:uid="{00000000-0004-0000-0100-000098000000}"/>
    <hyperlink ref="F2941" r:id="rId154" xr:uid="{00000000-0004-0000-0100-000099000000}"/>
    <hyperlink ref="F2948" r:id="rId155" xr:uid="{00000000-0004-0000-0100-00009A000000}"/>
    <hyperlink ref="F2953" r:id="rId156" xr:uid="{00000000-0004-0000-0100-00009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 x14ac:dyDescent="0.2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15</v>
      </c>
      <c r="L6" s="21"/>
    </row>
    <row r="7" spans="2:46" ht="16.5" customHeight="1" x14ac:dyDescent="0.2">
      <c r="B7" s="21"/>
      <c r="E7" s="312" t="str">
        <f>'Rekapitulace stavby'!K6</f>
        <v>Dětské skupiny Mirovická 1282/6, Praha 8 - Kobylisy</v>
      </c>
      <c r="F7" s="313"/>
      <c r="G7" s="313"/>
      <c r="H7" s="313"/>
      <c r="L7" s="21"/>
    </row>
    <row r="8" spans="2:46" s="1" customFormat="1" ht="12" customHeight="1" x14ac:dyDescent="0.2">
      <c r="B8" s="33"/>
      <c r="D8" s="28" t="s">
        <v>92</v>
      </c>
      <c r="L8" s="33"/>
    </row>
    <row r="9" spans="2:46" s="1" customFormat="1" ht="16.5" customHeight="1" x14ac:dyDescent="0.2">
      <c r="B9" s="33"/>
      <c r="E9" s="275" t="s">
        <v>1728</v>
      </c>
      <c r="F9" s="314"/>
      <c r="G9" s="314"/>
      <c r="H9" s="314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 x14ac:dyDescent="0.2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5" t="str">
        <f>'Rekapitulace stavby'!E14</f>
        <v>Vyplň údaj</v>
      </c>
      <c r="F18" s="296"/>
      <c r="G18" s="296"/>
      <c r="H18" s="29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35</v>
      </c>
      <c r="L26" s="33"/>
    </row>
    <row r="27" spans="2:12" s="7" customFormat="1" ht="16.5" customHeight="1" x14ac:dyDescent="0.2">
      <c r="B27" s="87"/>
      <c r="E27" s="301" t="s">
        <v>18</v>
      </c>
      <c r="F27" s="301"/>
      <c r="G27" s="301"/>
      <c r="H27" s="30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37</v>
      </c>
      <c r="J30" s="64">
        <f>ROUND(J85,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 x14ac:dyDescent="0.2">
      <c r="B33" s="33"/>
      <c r="D33" s="53" t="s">
        <v>41</v>
      </c>
      <c r="E33" s="28" t="s">
        <v>42</v>
      </c>
      <c r="F33" s="89">
        <f>ROUND((SUM(BE85:BE1441)),  2)</f>
        <v>0</v>
      </c>
      <c r="I33" s="90">
        <v>0.21</v>
      </c>
      <c r="J33" s="89">
        <f>ROUND(((SUM(BE85:BE1441))*I33),  2)</f>
        <v>0</v>
      </c>
      <c r="L33" s="33"/>
    </row>
    <row r="34" spans="2:12" s="1" customFormat="1" ht="14.45" customHeight="1" x14ac:dyDescent="0.2">
      <c r="B34" s="33"/>
      <c r="E34" s="28" t="s">
        <v>43</v>
      </c>
      <c r="F34" s="89">
        <f>ROUND((SUM(BF85:BF1441)),  2)</f>
        <v>0</v>
      </c>
      <c r="I34" s="90">
        <v>0.12</v>
      </c>
      <c r="J34" s="89">
        <f>ROUND(((SUM(BF85:BF1441))*I34),  2)</f>
        <v>0</v>
      </c>
      <c r="L34" s="33"/>
    </row>
    <row r="35" spans="2:12" s="1" customFormat="1" ht="14.45" hidden="1" customHeight="1" x14ac:dyDescent="0.2">
      <c r="B35" s="33"/>
      <c r="E35" s="28" t="s">
        <v>44</v>
      </c>
      <c r="F35" s="89">
        <f>ROUND((SUM(BG85:BG1441)),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45</v>
      </c>
      <c r="F36" s="89">
        <f>ROUND((SUM(BH85:BH1441)),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9">
        <f>ROUND((SUM(BI85:BI1441)),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94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15</v>
      </c>
      <c r="L47" s="33"/>
    </row>
    <row r="48" spans="2:12" s="1" customFormat="1" ht="16.5" customHeight="1" x14ac:dyDescent="0.2">
      <c r="B48" s="33"/>
      <c r="E48" s="312" t="str">
        <f>E7</f>
        <v>Dětské skupiny Mirovická 1282/6, Praha 8 - Kobylisy</v>
      </c>
      <c r="F48" s="313"/>
      <c r="G48" s="313"/>
      <c r="H48" s="313"/>
      <c r="L48" s="33"/>
    </row>
    <row r="49" spans="2:47" s="1" customFormat="1" ht="12" customHeight="1" x14ac:dyDescent="0.2">
      <c r="B49" s="33"/>
      <c r="C49" s="28" t="s">
        <v>92</v>
      </c>
      <c r="L49" s="33"/>
    </row>
    <row r="50" spans="2:47" s="1" customFormat="1" ht="16.5" customHeight="1" x14ac:dyDescent="0.2">
      <c r="B50" s="33"/>
      <c r="E50" s="275" t="str">
        <f>E9</f>
        <v>02 - VZT</v>
      </c>
      <c r="F50" s="314"/>
      <c r="G50" s="314"/>
      <c r="H50" s="314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25.7" customHeight="1" x14ac:dyDescent="0.2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 x14ac:dyDescent="0.2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69</v>
      </c>
      <c r="J59" s="64">
        <f>J85</f>
        <v>0</v>
      </c>
      <c r="L59" s="33"/>
      <c r="AU59" s="18" t="s">
        <v>97</v>
      </c>
    </row>
    <row r="60" spans="2:47" s="8" customFormat="1" ht="24.95" customHeight="1" x14ac:dyDescent="0.2">
      <c r="B60" s="100"/>
      <c r="D60" s="101" t="s">
        <v>105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 x14ac:dyDescent="0.2">
      <c r="B61" s="104"/>
      <c r="D61" s="105" t="s">
        <v>107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 x14ac:dyDescent="0.2">
      <c r="B62" s="104"/>
      <c r="D62" s="105" t="s">
        <v>1729</v>
      </c>
      <c r="E62" s="106"/>
      <c r="F62" s="106"/>
      <c r="G62" s="106"/>
      <c r="H62" s="106"/>
      <c r="I62" s="106"/>
      <c r="J62" s="107">
        <f>J133</f>
        <v>0</v>
      </c>
      <c r="L62" s="104"/>
    </row>
    <row r="63" spans="2:47" s="9" customFormat="1" ht="19.899999999999999" customHeight="1" x14ac:dyDescent="0.2">
      <c r="B63" s="104"/>
      <c r="D63" s="105" t="s">
        <v>1730</v>
      </c>
      <c r="E63" s="106"/>
      <c r="F63" s="106"/>
      <c r="G63" s="106"/>
      <c r="H63" s="106"/>
      <c r="I63" s="106"/>
      <c r="J63" s="107">
        <f>J154</f>
        <v>0</v>
      </c>
      <c r="L63" s="104"/>
    </row>
    <row r="64" spans="2:47" s="8" customFormat="1" ht="24.95" customHeight="1" x14ac:dyDescent="0.2">
      <c r="B64" s="100"/>
      <c r="D64" s="101" t="s">
        <v>1731</v>
      </c>
      <c r="E64" s="102"/>
      <c r="F64" s="102"/>
      <c r="G64" s="102"/>
      <c r="H64" s="102"/>
      <c r="I64" s="102"/>
      <c r="J64" s="103">
        <f>J1438</f>
        <v>0</v>
      </c>
      <c r="L64" s="100"/>
    </row>
    <row r="65" spans="2:12" s="9" customFormat="1" ht="19.899999999999999" customHeight="1" x14ac:dyDescent="0.2">
      <c r="B65" s="104"/>
      <c r="D65" s="105" t="s">
        <v>1732</v>
      </c>
      <c r="E65" s="106"/>
      <c r="F65" s="106"/>
      <c r="G65" s="106"/>
      <c r="H65" s="106"/>
      <c r="I65" s="106"/>
      <c r="J65" s="107">
        <f>J1439</f>
        <v>0</v>
      </c>
      <c r="L65" s="104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 x14ac:dyDescent="0.2">
      <c r="B72" s="33"/>
      <c r="C72" s="22" t="s">
        <v>118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15</v>
      </c>
      <c r="L74" s="33"/>
    </row>
    <row r="75" spans="2:12" s="1" customFormat="1" ht="16.5" customHeight="1" x14ac:dyDescent="0.2">
      <c r="B75" s="33"/>
      <c r="E75" s="312" t="str">
        <f>E7</f>
        <v>Dětské skupiny Mirovická 1282/6, Praha 8 - Kobylisy</v>
      </c>
      <c r="F75" s="313"/>
      <c r="G75" s="313"/>
      <c r="H75" s="313"/>
      <c r="L75" s="33"/>
    </row>
    <row r="76" spans="2:12" s="1" customFormat="1" ht="12" customHeight="1" x14ac:dyDescent="0.2">
      <c r="B76" s="33"/>
      <c r="C76" s="28" t="s">
        <v>92</v>
      </c>
      <c r="L76" s="33"/>
    </row>
    <row r="77" spans="2:12" s="1" customFormat="1" ht="16.5" customHeight="1" x14ac:dyDescent="0.2">
      <c r="B77" s="33"/>
      <c r="E77" s="275" t="str">
        <f>E9</f>
        <v>02 - VZT</v>
      </c>
      <c r="F77" s="314"/>
      <c r="G77" s="314"/>
      <c r="H77" s="314"/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20</v>
      </c>
      <c r="F79" s="26" t="str">
        <f>F12</f>
        <v xml:space="preserve"> </v>
      </c>
      <c r="I79" s="28" t="s">
        <v>22</v>
      </c>
      <c r="J79" s="50" t="str">
        <f>IF(J12="","",J12)</f>
        <v>2. 6. 2025</v>
      </c>
      <c r="L79" s="33"/>
    </row>
    <row r="80" spans="2:12" s="1" customFormat="1" ht="6.95" customHeight="1" x14ac:dyDescent="0.2">
      <c r="B80" s="33"/>
      <c r="L80" s="33"/>
    </row>
    <row r="81" spans="2:65" s="1" customFormat="1" ht="25.7" customHeight="1" x14ac:dyDescent="0.2">
      <c r="B81" s="33"/>
      <c r="C81" s="28" t="s">
        <v>24</v>
      </c>
      <c r="F81" s="26" t="str">
        <f>E15</f>
        <v>Osmá správa majetku a služeb a.s.Nekvasilova 2, P8</v>
      </c>
      <c r="I81" s="28" t="s">
        <v>30</v>
      </c>
      <c r="J81" s="31" t="str">
        <f>E21</f>
        <v>KVS-projekt s.r.o. Ing. Čermáková H.</v>
      </c>
      <c r="L81" s="33"/>
    </row>
    <row r="82" spans="2:65" s="1" customFormat="1" ht="15.2" customHeight="1" x14ac:dyDescent="0.2">
      <c r="B82" s="33"/>
      <c r="C82" s="28" t="s">
        <v>28</v>
      </c>
      <c r="F82" s="26" t="str">
        <f>IF(E18="","",E18)</f>
        <v>Vyplň údaj</v>
      </c>
      <c r="I82" s="28" t="s">
        <v>33</v>
      </c>
      <c r="J82" s="31" t="str">
        <f>E24</f>
        <v xml:space="preserve"> </v>
      </c>
      <c r="L82" s="33"/>
    </row>
    <row r="83" spans="2:65" s="1" customFormat="1" ht="10.35" customHeight="1" x14ac:dyDescent="0.2">
      <c r="B83" s="33"/>
      <c r="L83" s="33"/>
    </row>
    <row r="84" spans="2:65" s="10" customFormat="1" ht="29.25" customHeight="1" x14ac:dyDescent="0.2">
      <c r="B84" s="108"/>
      <c r="C84" s="109" t="s">
        <v>119</v>
      </c>
      <c r="D84" s="110" t="s">
        <v>56</v>
      </c>
      <c r="E84" s="110" t="s">
        <v>52</v>
      </c>
      <c r="F84" s="110" t="s">
        <v>53</v>
      </c>
      <c r="G84" s="110" t="s">
        <v>120</v>
      </c>
      <c r="H84" s="110" t="s">
        <v>121</v>
      </c>
      <c r="I84" s="110" t="s">
        <v>122</v>
      </c>
      <c r="J84" s="110" t="s">
        <v>96</v>
      </c>
      <c r="K84" s="111" t="s">
        <v>123</v>
      </c>
      <c r="L84" s="108"/>
      <c r="M84" s="57" t="s">
        <v>18</v>
      </c>
      <c r="N84" s="58" t="s">
        <v>41</v>
      </c>
      <c r="O84" s="58" t="s">
        <v>124</v>
      </c>
      <c r="P84" s="58" t="s">
        <v>125</v>
      </c>
      <c r="Q84" s="58" t="s">
        <v>126</v>
      </c>
      <c r="R84" s="58" t="s">
        <v>127</v>
      </c>
      <c r="S84" s="58" t="s">
        <v>128</v>
      </c>
      <c r="T84" s="59" t="s">
        <v>129</v>
      </c>
    </row>
    <row r="85" spans="2:65" s="1" customFormat="1" ht="22.9" customHeight="1" x14ac:dyDescent="0.25">
      <c r="B85" s="33"/>
      <c r="C85" s="62" t="s">
        <v>130</v>
      </c>
      <c r="J85" s="112">
        <f>BK85</f>
        <v>0</v>
      </c>
      <c r="L85" s="33"/>
      <c r="M85" s="60"/>
      <c r="N85" s="51"/>
      <c r="O85" s="51"/>
      <c r="P85" s="113">
        <f>P86+P1438</f>
        <v>0</v>
      </c>
      <c r="Q85" s="51"/>
      <c r="R85" s="113">
        <f>R86+R1438</f>
        <v>11.4529931</v>
      </c>
      <c r="S85" s="51"/>
      <c r="T85" s="114">
        <f>T86+T1438</f>
        <v>0</v>
      </c>
      <c r="AT85" s="18" t="s">
        <v>70</v>
      </c>
      <c r="AU85" s="18" t="s">
        <v>97</v>
      </c>
      <c r="BK85" s="115">
        <f>BK86+BK1438</f>
        <v>0</v>
      </c>
    </row>
    <row r="86" spans="2:65" s="11" customFormat="1" ht="25.9" customHeight="1" x14ac:dyDescent="0.2">
      <c r="B86" s="116"/>
      <c r="D86" s="117" t="s">
        <v>70</v>
      </c>
      <c r="E86" s="118" t="s">
        <v>639</v>
      </c>
      <c r="F86" s="118" t="s">
        <v>640</v>
      </c>
      <c r="I86" s="119"/>
      <c r="J86" s="120">
        <f>BK86</f>
        <v>0</v>
      </c>
      <c r="L86" s="116"/>
      <c r="M86" s="121"/>
      <c r="P86" s="122">
        <f>P87+P133+P154</f>
        <v>0</v>
      </c>
      <c r="R86" s="122">
        <f>R87+R133+R154</f>
        <v>11.4529931</v>
      </c>
      <c r="T86" s="123">
        <f>T87+T133+T154</f>
        <v>0</v>
      </c>
      <c r="AR86" s="117" t="s">
        <v>81</v>
      </c>
      <c r="AT86" s="124" t="s">
        <v>70</v>
      </c>
      <c r="AU86" s="124" t="s">
        <v>71</v>
      </c>
      <c r="AY86" s="117" t="s">
        <v>133</v>
      </c>
      <c r="BK86" s="125">
        <f>BK87+BK133+BK154</f>
        <v>0</v>
      </c>
    </row>
    <row r="87" spans="2:65" s="11" customFormat="1" ht="22.9" customHeight="1" x14ac:dyDescent="0.2">
      <c r="B87" s="116"/>
      <c r="D87" s="117" t="s">
        <v>70</v>
      </c>
      <c r="E87" s="126" t="s">
        <v>842</v>
      </c>
      <c r="F87" s="126" t="s">
        <v>843</v>
      </c>
      <c r="I87" s="119"/>
      <c r="J87" s="127">
        <f>BK87</f>
        <v>0</v>
      </c>
      <c r="L87" s="116"/>
      <c r="M87" s="121"/>
      <c r="P87" s="122">
        <f>SUM(P88:P132)</f>
        <v>0</v>
      </c>
      <c r="R87" s="122">
        <f>SUM(R88:R132)</f>
        <v>7.1434499999999996</v>
      </c>
      <c r="T87" s="123">
        <f>SUM(T88:T132)</f>
        <v>0</v>
      </c>
      <c r="AR87" s="117" t="s">
        <v>81</v>
      </c>
      <c r="AT87" s="124" t="s">
        <v>70</v>
      </c>
      <c r="AU87" s="124" t="s">
        <v>79</v>
      </c>
      <c r="AY87" s="117" t="s">
        <v>133</v>
      </c>
      <c r="BK87" s="125">
        <f>SUM(BK88:BK132)</f>
        <v>0</v>
      </c>
    </row>
    <row r="88" spans="2:65" s="1" customFormat="1" ht="76.349999999999994" customHeight="1" x14ac:dyDescent="0.2">
      <c r="B88" s="33"/>
      <c r="C88" s="128" t="s">
        <v>79</v>
      </c>
      <c r="D88" s="128" t="s">
        <v>135</v>
      </c>
      <c r="E88" s="129" t="s">
        <v>1733</v>
      </c>
      <c r="F88" s="130" t="s">
        <v>1734</v>
      </c>
      <c r="G88" s="131" t="s">
        <v>152</v>
      </c>
      <c r="H88" s="132">
        <v>426.5</v>
      </c>
      <c r="I88" s="133"/>
      <c r="J88" s="134">
        <f>ROUND(I88*H88,2)</f>
        <v>0</v>
      </c>
      <c r="K88" s="130" t="s">
        <v>189</v>
      </c>
      <c r="L88" s="33"/>
      <c r="M88" s="135" t="s">
        <v>18</v>
      </c>
      <c r="N88" s="136" t="s">
        <v>42</v>
      </c>
      <c r="P88" s="137">
        <f>O88*H88</f>
        <v>0</v>
      </c>
      <c r="Q88" s="137">
        <v>1.98E-3</v>
      </c>
      <c r="R88" s="137">
        <f>Q88*H88</f>
        <v>0.84446999999999994</v>
      </c>
      <c r="S88" s="137">
        <v>0</v>
      </c>
      <c r="T88" s="138">
        <f>S88*H88</f>
        <v>0</v>
      </c>
      <c r="AR88" s="139" t="s">
        <v>285</v>
      </c>
      <c r="AT88" s="139" t="s">
        <v>135</v>
      </c>
      <c r="AU88" s="139" t="s">
        <v>81</v>
      </c>
      <c r="AY88" s="18" t="s">
        <v>133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285</v>
      </c>
      <c r="BM88" s="139" t="s">
        <v>1735</v>
      </c>
    </row>
    <row r="89" spans="2:65" s="1" customFormat="1" ht="11.25" x14ac:dyDescent="0.2">
      <c r="B89" s="33"/>
      <c r="D89" s="141" t="s">
        <v>142</v>
      </c>
      <c r="F89" s="142" t="s">
        <v>1736</v>
      </c>
      <c r="I89" s="143"/>
      <c r="L89" s="33"/>
      <c r="M89" s="144"/>
      <c r="T89" s="54"/>
      <c r="AT89" s="18" t="s">
        <v>142</v>
      </c>
      <c r="AU89" s="18" t="s">
        <v>81</v>
      </c>
    </row>
    <row r="90" spans="2:65" s="12" customFormat="1" ht="11.25" x14ac:dyDescent="0.2">
      <c r="B90" s="145"/>
      <c r="D90" s="146" t="s">
        <v>144</v>
      </c>
      <c r="E90" s="147" t="s">
        <v>18</v>
      </c>
      <c r="F90" s="148" t="s">
        <v>1737</v>
      </c>
      <c r="H90" s="147" t="s">
        <v>18</v>
      </c>
      <c r="I90" s="149"/>
      <c r="L90" s="145"/>
      <c r="M90" s="150"/>
      <c r="T90" s="151"/>
      <c r="AT90" s="147" t="s">
        <v>144</v>
      </c>
      <c r="AU90" s="147" t="s">
        <v>81</v>
      </c>
      <c r="AV90" s="12" t="s">
        <v>79</v>
      </c>
      <c r="AW90" s="12" t="s">
        <v>32</v>
      </c>
      <c r="AX90" s="12" t="s">
        <v>71</v>
      </c>
      <c r="AY90" s="147" t="s">
        <v>133</v>
      </c>
    </row>
    <row r="91" spans="2:65" s="12" customFormat="1" ht="11.25" x14ac:dyDescent="0.2">
      <c r="B91" s="145"/>
      <c r="D91" s="146" t="s">
        <v>144</v>
      </c>
      <c r="E91" s="147" t="s">
        <v>18</v>
      </c>
      <c r="F91" s="148" t="s">
        <v>1738</v>
      </c>
      <c r="H91" s="147" t="s">
        <v>18</v>
      </c>
      <c r="I91" s="149"/>
      <c r="L91" s="145"/>
      <c r="M91" s="150"/>
      <c r="T91" s="151"/>
      <c r="AT91" s="147" t="s">
        <v>144</v>
      </c>
      <c r="AU91" s="147" t="s">
        <v>81</v>
      </c>
      <c r="AV91" s="12" t="s">
        <v>79</v>
      </c>
      <c r="AW91" s="12" t="s">
        <v>32</v>
      </c>
      <c r="AX91" s="12" t="s">
        <v>71</v>
      </c>
      <c r="AY91" s="147" t="s">
        <v>133</v>
      </c>
    </row>
    <row r="92" spans="2:65" s="12" customFormat="1" ht="11.25" x14ac:dyDescent="0.2">
      <c r="B92" s="145"/>
      <c r="D92" s="146" t="s">
        <v>144</v>
      </c>
      <c r="E92" s="147" t="s">
        <v>18</v>
      </c>
      <c r="F92" s="148" t="s">
        <v>1739</v>
      </c>
      <c r="H92" s="147" t="s">
        <v>18</v>
      </c>
      <c r="I92" s="149"/>
      <c r="L92" s="145"/>
      <c r="M92" s="150"/>
      <c r="T92" s="151"/>
      <c r="AT92" s="147" t="s">
        <v>144</v>
      </c>
      <c r="AU92" s="147" t="s">
        <v>81</v>
      </c>
      <c r="AV92" s="12" t="s">
        <v>79</v>
      </c>
      <c r="AW92" s="12" t="s">
        <v>32</v>
      </c>
      <c r="AX92" s="12" t="s">
        <v>71</v>
      </c>
      <c r="AY92" s="147" t="s">
        <v>133</v>
      </c>
    </row>
    <row r="93" spans="2:65" s="13" customFormat="1" ht="11.25" x14ac:dyDescent="0.2">
      <c r="B93" s="152"/>
      <c r="D93" s="146" t="s">
        <v>144</v>
      </c>
      <c r="E93" s="153" t="s">
        <v>18</v>
      </c>
      <c r="F93" s="154" t="s">
        <v>1740</v>
      </c>
      <c r="H93" s="155">
        <v>222</v>
      </c>
      <c r="I93" s="156"/>
      <c r="L93" s="152"/>
      <c r="M93" s="157"/>
      <c r="T93" s="158"/>
      <c r="AT93" s="153" t="s">
        <v>144</v>
      </c>
      <c r="AU93" s="153" t="s">
        <v>81</v>
      </c>
      <c r="AV93" s="13" t="s">
        <v>81</v>
      </c>
      <c r="AW93" s="13" t="s">
        <v>32</v>
      </c>
      <c r="AX93" s="13" t="s">
        <v>71</v>
      </c>
      <c r="AY93" s="153" t="s">
        <v>133</v>
      </c>
    </row>
    <row r="94" spans="2:65" s="12" customFormat="1" ht="11.25" x14ac:dyDescent="0.2">
      <c r="B94" s="145"/>
      <c r="D94" s="146" t="s">
        <v>144</v>
      </c>
      <c r="E94" s="147" t="s">
        <v>18</v>
      </c>
      <c r="F94" s="148" t="s">
        <v>1741</v>
      </c>
      <c r="H94" s="147" t="s">
        <v>18</v>
      </c>
      <c r="I94" s="149"/>
      <c r="L94" s="145"/>
      <c r="M94" s="150"/>
      <c r="T94" s="151"/>
      <c r="AT94" s="147" t="s">
        <v>144</v>
      </c>
      <c r="AU94" s="147" t="s">
        <v>81</v>
      </c>
      <c r="AV94" s="12" t="s">
        <v>79</v>
      </c>
      <c r="AW94" s="12" t="s">
        <v>32</v>
      </c>
      <c r="AX94" s="12" t="s">
        <v>71</v>
      </c>
      <c r="AY94" s="147" t="s">
        <v>133</v>
      </c>
    </row>
    <row r="95" spans="2:65" s="12" customFormat="1" ht="11.25" x14ac:dyDescent="0.2">
      <c r="B95" s="145"/>
      <c r="D95" s="146" t="s">
        <v>144</v>
      </c>
      <c r="E95" s="147" t="s">
        <v>18</v>
      </c>
      <c r="F95" s="148" t="s">
        <v>1739</v>
      </c>
      <c r="H95" s="147" t="s">
        <v>18</v>
      </c>
      <c r="I95" s="149"/>
      <c r="L95" s="145"/>
      <c r="M95" s="150"/>
      <c r="T95" s="151"/>
      <c r="AT95" s="147" t="s">
        <v>144</v>
      </c>
      <c r="AU95" s="147" t="s">
        <v>81</v>
      </c>
      <c r="AV95" s="12" t="s">
        <v>79</v>
      </c>
      <c r="AW95" s="12" t="s">
        <v>32</v>
      </c>
      <c r="AX95" s="12" t="s">
        <v>71</v>
      </c>
      <c r="AY95" s="147" t="s">
        <v>133</v>
      </c>
    </row>
    <row r="96" spans="2:65" s="13" customFormat="1" ht="11.25" x14ac:dyDescent="0.2">
      <c r="B96" s="152"/>
      <c r="D96" s="146" t="s">
        <v>144</v>
      </c>
      <c r="E96" s="153" t="s">
        <v>18</v>
      </c>
      <c r="F96" s="154" t="s">
        <v>1700</v>
      </c>
      <c r="H96" s="155">
        <v>203</v>
      </c>
      <c r="I96" s="156"/>
      <c r="L96" s="152"/>
      <c r="M96" s="157"/>
      <c r="T96" s="158"/>
      <c r="AT96" s="153" t="s">
        <v>144</v>
      </c>
      <c r="AU96" s="153" t="s">
        <v>81</v>
      </c>
      <c r="AV96" s="13" t="s">
        <v>81</v>
      </c>
      <c r="AW96" s="13" t="s">
        <v>32</v>
      </c>
      <c r="AX96" s="13" t="s">
        <v>71</v>
      </c>
      <c r="AY96" s="153" t="s">
        <v>133</v>
      </c>
    </row>
    <row r="97" spans="2:65" s="12" customFormat="1" ht="11.25" x14ac:dyDescent="0.2">
      <c r="B97" s="145"/>
      <c r="D97" s="146" t="s">
        <v>144</v>
      </c>
      <c r="E97" s="147" t="s">
        <v>18</v>
      </c>
      <c r="F97" s="148" t="s">
        <v>1742</v>
      </c>
      <c r="H97" s="147" t="s">
        <v>18</v>
      </c>
      <c r="I97" s="149"/>
      <c r="L97" s="145"/>
      <c r="M97" s="150"/>
      <c r="T97" s="151"/>
      <c r="AT97" s="147" t="s">
        <v>144</v>
      </c>
      <c r="AU97" s="147" t="s">
        <v>81</v>
      </c>
      <c r="AV97" s="12" t="s">
        <v>79</v>
      </c>
      <c r="AW97" s="12" t="s">
        <v>32</v>
      </c>
      <c r="AX97" s="12" t="s">
        <v>71</v>
      </c>
      <c r="AY97" s="147" t="s">
        <v>133</v>
      </c>
    </row>
    <row r="98" spans="2:65" s="12" customFormat="1" ht="11.25" x14ac:dyDescent="0.2">
      <c r="B98" s="145"/>
      <c r="D98" s="146" t="s">
        <v>144</v>
      </c>
      <c r="E98" s="147" t="s">
        <v>18</v>
      </c>
      <c r="F98" s="148" t="s">
        <v>1743</v>
      </c>
      <c r="H98" s="147" t="s">
        <v>18</v>
      </c>
      <c r="I98" s="149"/>
      <c r="L98" s="145"/>
      <c r="M98" s="150"/>
      <c r="T98" s="151"/>
      <c r="AT98" s="147" t="s">
        <v>144</v>
      </c>
      <c r="AU98" s="147" t="s">
        <v>81</v>
      </c>
      <c r="AV98" s="12" t="s">
        <v>79</v>
      </c>
      <c r="AW98" s="12" t="s">
        <v>32</v>
      </c>
      <c r="AX98" s="12" t="s">
        <v>71</v>
      </c>
      <c r="AY98" s="147" t="s">
        <v>133</v>
      </c>
    </row>
    <row r="99" spans="2:65" s="13" customFormat="1" ht="11.25" x14ac:dyDescent="0.2">
      <c r="B99" s="152"/>
      <c r="D99" s="146" t="s">
        <v>144</v>
      </c>
      <c r="E99" s="153" t="s">
        <v>18</v>
      </c>
      <c r="F99" s="154" t="s">
        <v>1744</v>
      </c>
      <c r="H99" s="155">
        <v>1.5</v>
      </c>
      <c r="I99" s="156"/>
      <c r="L99" s="152"/>
      <c r="M99" s="157"/>
      <c r="T99" s="158"/>
      <c r="AT99" s="153" t="s">
        <v>144</v>
      </c>
      <c r="AU99" s="153" t="s">
        <v>81</v>
      </c>
      <c r="AV99" s="13" t="s">
        <v>81</v>
      </c>
      <c r="AW99" s="13" t="s">
        <v>32</v>
      </c>
      <c r="AX99" s="13" t="s">
        <v>71</v>
      </c>
      <c r="AY99" s="153" t="s">
        <v>133</v>
      </c>
    </row>
    <row r="100" spans="2:65" s="14" customFormat="1" ht="11.25" x14ac:dyDescent="0.2">
      <c r="B100" s="159"/>
      <c r="D100" s="146" t="s">
        <v>144</v>
      </c>
      <c r="E100" s="160" t="s">
        <v>18</v>
      </c>
      <c r="F100" s="161" t="s">
        <v>147</v>
      </c>
      <c r="H100" s="162">
        <v>426.5</v>
      </c>
      <c r="I100" s="163"/>
      <c r="L100" s="159"/>
      <c r="M100" s="164"/>
      <c r="T100" s="165"/>
      <c r="AT100" s="160" t="s">
        <v>144</v>
      </c>
      <c r="AU100" s="160" t="s">
        <v>81</v>
      </c>
      <c r="AV100" s="14" t="s">
        <v>140</v>
      </c>
      <c r="AW100" s="14" t="s">
        <v>32</v>
      </c>
      <c r="AX100" s="14" t="s">
        <v>79</v>
      </c>
      <c r="AY100" s="160" t="s">
        <v>133</v>
      </c>
    </row>
    <row r="101" spans="2:65" s="1" customFormat="1" ht="24.2" customHeight="1" x14ac:dyDescent="0.2">
      <c r="B101" s="33"/>
      <c r="C101" s="173" t="s">
        <v>81</v>
      </c>
      <c r="D101" s="173" t="s">
        <v>265</v>
      </c>
      <c r="E101" s="174" t="s">
        <v>1745</v>
      </c>
      <c r="F101" s="175" t="s">
        <v>1746</v>
      </c>
      <c r="G101" s="176" t="s">
        <v>152</v>
      </c>
      <c r="H101" s="177">
        <v>1.65</v>
      </c>
      <c r="I101" s="178"/>
      <c r="J101" s="179">
        <f>ROUND(I101*H101,2)</f>
        <v>0</v>
      </c>
      <c r="K101" s="175" t="s">
        <v>189</v>
      </c>
      <c r="L101" s="180"/>
      <c r="M101" s="181" t="s">
        <v>18</v>
      </c>
      <c r="N101" s="182" t="s">
        <v>42</v>
      </c>
      <c r="P101" s="137">
        <f>O101*H101</f>
        <v>0</v>
      </c>
      <c r="Q101" s="137">
        <v>4.0000000000000001E-3</v>
      </c>
      <c r="R101" s="137">
        <f>Q101*H101</f>
        <v>6.6E-3</v>
      </c>
      <c r="S101" s="137">
        <v>0</v>
      </c>
      <c r="T101" s="138">
        <f>S101*H101</f>
        <v>0</v>
      </c>
      <c r="AR101" s="139" t="s">
        <v>446</v>
      </c>
      <c r="AT101" s="139" t="s">
        <v>265</v>
      </c>
      <c r="AU101" s="139" t="s">
        <v>81</v>
      </c>
      <c r="AY101" s="18" t="s">
        <v>133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79</v>
      </c>
      <c r="BK101" s="140">
        <f>ROUND(I101*H101,2)</f>
        <v>0</v>
      </c>
      <c r="BL101" s="18" t="s">
        <v>285</v>
      </c>
      <c r="BM101" s="139" t="s">
        <v>1747</v>
      </c>
    </row>
    <row r="102" spans="2:65" s="12" customFormat="1" ht="11.25" x14ac:dyDescent="0.2">
      <c r="B102" s="145"/>
      <c r="D102" s="146" t="s">
        <v>144</v>
      </c>
      <c r="E102" s="147" t="s">
        <v>18</v>
      </c>
      <c r="F102" s="148" t="s">
        <v>1742</v>
      </c>
      <c r="H102" s="147" t="s">
        <v>18</v>
      </c>
      <c r="I102" s="149"/>
      <c r="L102" s="145"/>
      <c r="M102" s="150"/>
      <c r="T102" s="151"/>
      <c r="AT102" s="147" t="s">
        <v>144</v>
      </c>
      <c r="AU102" s="147" t="s">
        <v>81</v>
      </c>
      <c r="AV102" s="12" t="s">
        <v>79</v>
      </c>
      <c r="AW102" s="12" t="s">
        <v>32</v>
      </c>
      <c r="AX102" s="12" t="s">
        <v>71</v>
      </c>
      <c r="AY102" s="147" t="s">
        <v>133</v>
      </c>
    </row>
    <row r="103" spans="2:65" s="12" customFormat="1" ht="11.25" x14ac:dyDescent="0.2">
      <c r="B103" s="145"/>
      <c r="D103" s="146" t="s">
        <v>144</v>
      </c>
      <c r="E103" s="147" t="s">
        <v>18</v>
      </c>
      <c r="F103" s="148" t="s">
        <v>1743</v>
      </c>
      <c r="H103" s="147" t="s">
        <v>18</v>
      </c>
      <c r="I103" s="149"/>
      <c r="L103" s="145"/>
      <c r="M103" s="150"/>
      <c r="T103" s="151"/>
      <c r="AT103" s="147" t="s">
        <v>144</v>
      </c>
      <c r="AU103" s="147" t="s">
        <v>81</v>
      </c>
      <c r="AV103" s="12" t="s">
        <v>79</v>
      </c>
      <c r="AW103" s="12" t="s">
        <v>32</v>
      </c>
      <c r="AX103" s="12" t="s">
        <v>71</v>
      </c>
      <c r="AY103" s="147" t="s">
        <v>133</v>
      </c>
    </row>
    <row r="104" spans="2:65" s="13" customFormat="1" ht="11.25" x14ac:dyDescent="0.2">
      <c r="B104" s="152"/>
      <c r="D104" s="146" t="s">
        <v>144</v>
      </c>
      <c r="E104" s="153" t="s">
        <v>18</v>
      </c>
      <c r="F104" s="154" t="s">
        <v>1744</v>
      </c>
      <c r="H104" s="155">
        <v>1.5</v>
      </c>
      <c r="I104" s="156"/>
      <c r="L104" s="152"/>
      <c r="M104" s="157"/>
      <c r="T104" s="158"/>
      <c r="AT104" s="153" t="s">
        <v>144</v>
      </c>
      <c r="AU104" s="153" t="s">
        <v>81</v>
      </c>
      <c r="AV104" s="13" t="s">
        <v>81</v>
      </c>
      <c r="AW104" s="13" t="s">
        <v>32</v>
      </c>
      <c r="AX104" s="13" t="s">
        <v>71</v>
      </c>
      <c r="AY104" s="153" t="s">
        <v>133</v>
      </c>
    </row>
    <row r="105" spans="2:65" s="14" customFormat="1" ht="11.25" x14ac:dyDescent="0.2">
      <c r="B105" s="159"/>
      <c r="D105" s="146" t="s">
        <v>144</v>
      </c>
      <c r="E105" s="160" t="s">
        <v>18</v>
      </c>
      <c r="F105" s="161" t="s">
        <v>147</v>
      </c>
      <c r="H105" s="162">
        <v>1.5</v>
      </c>
      <c r="I105" s="163"/>
      <c r="L105" s="159"/>
      <c r="M105" s="164"/>
      <c r="T105" s="165"/>
      <c r="AT105" s="160" t="s">
        <v>144</v>
      </c>
      <c r="AU105" s="160" t="s">
        <v>81</v>
      </c>
      <c r="AV105" s="14" t="s">
        <v>140</v>
      </c>
      <c r="AW105" s="14" t="s">
        <v>32</v>
      </c>
      <c r="AX105" s="14" t="s">
        <v>79</v>
      </c>
      <c r="AY105" s="160" t="s">
        <v>133</v>
      </c>
    </row>
    <row r="106" spans="2:65" s="13" customFormat="1" ht="11.25" x14ac:dyDescent="0.2">
      <c r="B106" s="152"/>
      <c r="D106" s="146" t="s">
        <v>144</v>
      </c>
      <c r="F106" s="154" t="s">
        <v>1748</v>
      </c>
      <c r="H106" s="155">
        <v>1.65</v>
      </c>
      <c r="I106" s="156"/>
      <c r="L106" s="152"/>
      <c r="M106" s="157"/>
      <c r="T106" s="158"/>
      <c r="AT106" s="153" t="s">
        <v>144</v>
      </c>
      <c r="AU106" s="153" t="s">
        <v>81</v>
      </c>
      <c r="AV106" s="13" t="s">
        <v>81</v>
      </c>
      <c r="AW106" s="13" t="s">
        <v>4</v>
      </c>
      <c r="AX106" s="13" t="s">
        <v>79</v>
      </c>
      <c r="AY106" s="153" t="s">
        <v>133</v>
      </c>
    </row>
    <row r="107" spans="2:65" s="1" customFormat="1" ht="24.2" customHeight="1" x14ac:dyDescent="0.2">
      <c r="B107" s="33"/>
      <c r="C107" s="173" t="s">
        <v>148</v>
      </c>
      <c r="D107" s="173" t="s">
        <v>265</v>
      </c>
      <c r="E107" s="174" t="s">
        <v>1749</v>
      </c>
      <c r="F107" s="175" t="s">
        <v>1750</v>
      </c>
      <c r="G107" s="176" t="s">
        <v>152</v>
      </c>
      <c r="H107" s="177">
        <v>446.25</v>
      </c>
      <c r="I107" s="178"/>
      <c r="J107" s="179">
        <f>ROUND(I107*H107,2)</f>
        <v>0</v>
      </c>
      <c r="K107" s="175" t="s">
        <v>189</v>
      </c>
      <c r="L107" s="180"/>
      <c r="M107" s="181" t="s">
        <v>18</v>
      </c>
      <c r="N107" s="182" t="s">
        <v>42</v>
      </c>
      <c r="P107" s="137">
        <f>O107*H107</f>
        <v>0</v>
      </c>
      <c r="Q107" s="137">
        <v>0.01</v>
      </c>
      <c r="R107" s="137">
        <f>Q107*H107</f>
        <v>4.4625000000000004</v>
      </c>
      <c r="S107" s="137">
        <v>0</v>
      </c>
      <c r="T107" s="138">
        <f>S107*H107</f>
        <v>0</v>
      </c>
      <c r="AR107" s="139" t="s">
        <v>446</v>
      </c>
      <c r="AT107" s="139" t="s">
        <v>265</v>
      </c>
      <c r="AU107" s="139" t="s">
        <v>81</v>
      </c>
      <c r="AY107" s="18" t="s">
        <v>133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79</v>
      </c>
      <c r="BK107" s="140">
        <f>ROUND(I107*H107,2)</f>
        <v>0</v>
      </c>
      <c r="BL107" s="18" t="s">
        <v>285</v>
      </c>
      <c r="BM107" s="139" t="s">
        <v>1751</v>
      </c>
    </row>
    <row r="108" spans="2:65" s="12" customFormat="1" ht="11.25" x14ac:dyDescent="0.2">
      <c r="B108" s="145"/>
      <c r="D108" s="146" t="s">
        <v>144</v>
      </c>
      <c r="E108" s="147" t="s">
        <v>18</v>
      </c>
      <c r="F108" s="148" t="s">
        <v>1737</v>
      </c>
      <c r="H108" s="147" t="s">
        <v>18</v>
      </c>
      <c r="I108" s="149"/>
      <c r="L108" s="145"/>
      <c r="M108" s="150"/>
      <c r="T108" s="151"/>
      <c r="AT108" s="147" t="s">
        <v>144</v>
      </c>
      <c r="AU108" s="147" t="s">
        <v>81</v>
      </c>
      <c r="AV108" s="12" t="s">
        <v>79</v>
      </c>
      <c r="AW108" s="12" t="s">
        <v>32</v>
      </c>
      <c r="AX108" s="12" t="s">
        <v>71</v>
      </c>
      <c r="AY108" s="147" t="s">
        <v>133</v>
      </c>
    </row>
    <row r="109" spans="2:65" s="12" customFormat="1" ht="11.25" x14ac:dyDescent="0.2">
      <c r="B109" s="145"/>
      <c r="D109" s="146" t="s">
        <v>144</v>
      </c>
      <c r="E109" s="147" t="s">
        <v>18</v>
      </c>
      <c r="F109" s="148" t="s">
        <v>1738</v>
      </c>
      <c r="H109" s="147" t="s">
        <v>18</v>
      </c>
      <c r="I109" s="149"/>
      <c r="L109" s="145"/>
      <c r="M109" s="150"/>
      <c r="T109" s="151"/>
      <c r="AT109" s="147" t="s">
        <v>144</v>
      </c>
      <c r="AU109" s="147" t="s">
        <v>81</v>
      </c>
      <c r="AV109" s="12" t="s">
        <v>79</v>
      </c>
      <c r="AW109" s="12" t="s">
        <v>32</v>
      </c>
      <c r="AX109" s="12" t="s">
        <v>71</v>
      </c>
      <c r="AY109" s="147" t="s">
        <v>133</v>
      </c>
    </row>
    <row r="110" spans="2:65" s="12" customFormat="1" ht="11.25" x14ac:dyDescent="0.2">
      <c r="B110" s="145"/>
      <c r="D110" s="146" t="s">
        <v>144</v>
      </c>
      <c r="E110" s="147" t="s">
        <v>18</v>
      </c>
      <c r="F110" s="148" t="s">
        <v>1739</v>
      </c>
      <c r="H110" s="147" t="s">
        <v>18</v>
      </c>
      <c r="I110" s="149"/>
      <c r="L110" s="145"/>
      <c r="M110" s="150"/>
      <c r="T110" s="151"/>
      <c r="AT110" s="147" t="s">
        <v>144</v>
      </c>
      <c r="AU110" s="147" t="s">
        <v>81</v>
      </c>
      <c r="AV110" s="12" t="s">
        <v>79</v>
      </c>
      <c r="AW110" s="12" t="s">
        <v>32</v>
      </c>
      <c r="AX110" s="12" t="s">
        <v>71</v>
      </c>
      <c r="AY110" s="147" t="s">
        <v>133</v>
      </c>
    </row>
    <row r="111" spans="2:65" s="13" customFormat="1" ht="11.25" x14ac:dyDescent="0.2">
      <c r="B111" s="152"/>
      <c r="D111" s="146" t="s">
        <v>144</v>
      </c>
      <c r="E111" s="153" t="s">
        <v>18</v>
      </c>
      <c r="F111" s="154" t="s">
        <v>1740</v>
      </c>
      <c r="H111" s="155">
        <v>222</v>
      </c>
      <c r="I111" s="156"/>
      <c r="L111" s="152"/>
      <c r="M111" s="157"/>
      <c r="T111" s="158"/>
      <c r="AT111" s="153" t="s">
        <v>144</v>
      </c>
      <c r="AU111" s="153" t="s">
        <v>81</v>
      </c>
      <c r="AV111" s="13" t="s">
        <v>81</v>
      </c>
      <c r="AW111" s="13" t="s">
        <v>32</v>
      </c>
      <c r="AX111" s="13" t="s">
        <v>71</v>
      </c>
      <c r="AY111" s="153" t="s">
        <v>133</v>
      </c>
    </row>
    <row r="112" spans="2:65" s="12" customFormat="1" ht="11.25" x14ac:dyDescent="0.2">
      <c r="B112" s="145"/>
      <c r="D112" s="146" t="s">
        <v>144</v>
      </c>
      <c r="E112" s="147" t="s">
        <v>18</v>
      </c>
      <c r="F112" s="148" t="s">
        <v>1741</v>
      </c>
      <c r="H112" s="147" t="s">
        <v>18</v>
      </c>
      <c r="I112" s="149"/>
      <c r="L112" s="145"/>
      <c r="M112" s="150"/>
      <c r="T112" s="151"/>
      <c r="AT112" s="147" t="s">
        <v>144</v>
      </c>
      <c r="AU112" s="147" t="s">
        <v>81</v>
      </c>
      <c r="AV112" s="12" t="s">
        <v>79</v>
      </c>
      <c r="AW112" s="12" t="s">
        <v>32</v>
      </c>
      <c r="AX112" s="12" t="s">
        <v>71</v>
      </c>
      <c r="AY112" s="147" t="s">
        <v>133</v>
      </c>
    </row>
    <row r="113" spans="2:65" s="12" customFormat="1" ht="11.25" x14ac:dyDescent="0.2">
      <c r="B113" s="145"/>
      <c r="D113" s="146" t="s">
        <v>144</v>
      </c>
      <c r="E113" s="147" t="s">
        <v>18</v>
      </c>
      <c r="F113" s="148" t="s">
        <v>1739</v>
      </c>
      <c r="H113" s="147" t="s">
        <v>18</v>
      </c>
      <c r="I113" s="149"/>
      <c r="L113" s="145"/>
      <c r="M113" s="150"/>
      <c r="T113" s="151"/>
      <c r="AT113" s="147" t="s">
        <v>144</v>
      </c>
      <c r="AU113" s="147" t="s">
        <v>81</v>
      </c>
      <c r="AV113" s="12" t="s">
        <v>79</v>
      </c>
      <c r="AW113" s="12" t="s">
        <v>32</v>
      </c>
      <c r="AX113" s="12" t="s">
        <v>71</v>
      </c>
      <c r="AY113" s="147" t="s">
        <v>133</v>
      </c>
    </row>
    <row r="114" spans="2:65" s="13" customFormat="1" ht="11.25" x14ac:dyDescent="0.2">
      <c r="B114" s="152"/>
      <c r="D114" s="146" t="s">
        <v>144</v>
      </c>
      <c r="E114" s="153" t="s">
        <v>18</v>
      </c>
      <c r="F114" s="154" t="s">
        <v>1700</v>
      </c>
      <c r="H114" s="155">
        <v>203</v>
      </c>
      <c r="I114" s="156"/>
      <c r="L114" s="152"/>
      <c r="M114" s="157"/>
      <c r="T114" s="158"/>
      <c r="AT114" s="153" t="s">
        <v>144</v>
      </c>
      <c r="AU114" s="153" t="s">
        <v>81</v>
      </c>
      <c r="AV114" s="13" t="s">
        <v>81</v>
      </c>
      <c r="AW114" s="13" t="s">
        <v>32</v>
      </c>
      <c r="AX114" s="13" t="s">
        <v>71</v>
      </c>
      <c r="AY114" s="153" t="s">
        <v>133</v>
      </c>
    </row>
    <row r="115" spans="2:65" s="14" customFormat="1" ht="11.25" x14ac:dyDescent="0.2">
      <c r="B115" s="159"/>
      <c r="D115" s="146" t="s">
        <v>144</v>
      </c>
      <c r="E115" s="160" t="s">
        <v>18</v>
      </c>
      <c r="F115" s="161" t="s">
        <v>147</v>
      </c>
      <c r="H115" s="162">
        <v>425</v>
      </c>
      <c r="I115" s="163"/>
      <c r="L115" s="159"/>
      <c r="M115" s="164"/>
      <c r="T115" s="165"/>
      <c r="AT115" s="160" t="s">
        <v>144</v>
      </c>
      <c r="AU115" s="160" t="s">
        <v>81</v>
      </c>
      <c r="AV115" s="14" t="s">
        <v>140</v>
      </c>
      <c r="AW115" s="14" t="s">
        <v>32</v>
      </c>
      <c r="AX115" s="14" t="s">
        <v>79</v>
      </c>
      <c r="AY115" s="160" t="s">
        <v>133</v>
      </c>
    </row>
    <row r="116" spans="2:65" s="13" customFormat="1" ht="11.25" x14ac:dyDescent="0.2">
      <c r="B116" s="152"/>
      <c r="D116" s="146" t="s">
        <v>144</v>
      </c>
      <c r="F116" s="154" t="s">
        <v>1752</v>
      </c>
      <c r="H116" s="155">
        <v>446.25</v>
      </c>
      <c r="I116" s="156"/>
      <c r="L116" s="152"/>
      <c r="M116" s="157"/>
      <c r="T116" s="158"/>
      <c r="AT116" s="153" t="s">
        <v>144</v>
      </c>
      <c r="AU116" s="153" t="s">
        <v>81</v>
      </c>
      <c r="AV116" s="13" t="s">
        <v>81</v>
      </c>
      <c r="AW116" s="13" t="s">
        <v>4</v>
      </c>
      <c r="AX116" s="13" t="s">
        <v>79</v>
      </c>
      <c r="AY116" s="153" t="s">
        <v>133</v>
      </c>
    </row>
    <row r="117" spans="2:65" s="1" customFormat="1" ht="33" customHeight="1" x14ac:dyDescent="0.2">
      <c r="B117" s="33"/>
      <c r="C117" s="128" t="s">
        <v>140</v>
      </c>
      <c r="D117" s="128" t="s">
        <v>135</v>
      </c>
      <c r="E117" s="129" t="s">
        <v>1753</v>
      </c>
      <c r="F117" s="130" t="s">
        <v>1754</v>
      </c>
      <c r="G117" s="131" t="s">
        <v>152</v>
      </c>
      <c r="H117" s="132">
        <v>243</v>
      </c>
      <c r="I117" s="133"/>
      <c r="J117" s="134">
        <f>ROUND(I117*H117,2)</f>
        <v>0</v>
      </c>
      <c r="K117" s="130" t="s">
        <v>189</v>
      </c>
      <c r="L117" s="33"/>
      <c r="M117" s="135" t="s">
        <v>18</v>
      </c>
      <c r="N117" s="136" t="s">
        <v>42</v>
      </c>
      <c r="P117" s="137">
        <f>O117*H117</f>
        <v>0</v>
      </c>
      <c r="Q117" s="137">
        <v>1.6000000000000001E-4</v>
      </c>
      <c r="R117" s="137">
        <f>Q117*H117</f>
        <v>3.8880000000000005E-2</v>
      </c>
      <c r="S117" s="137">
        <v>0</v>
      </c>
      <c r="T117" s="138">
        <f>S117*H117</f>
        <v>0</v>
      </c>
      <c r="AR117" s="139" t="s">
        <v>285</v>
      </c>
      <c r="AT117" s="139" t="s">
        <v>135</v>
      </c>
      <c r="AU117" s="139" t="s">
        <v>81</v>
      </c>
      <c r="AY117" s="18" t="s">
        <v>133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79</v>
      </c>
      <c r="BK117" s="140">
        <f>ROUND(I117*H117,2)</f>
        <v>0</v>
      </c>
      <c r="BL117" s="18" t="s">
        <v>285</v>
      </c>
      <c r="BM117" s="139" t="s">
        <v>1755</v>
      </c>
    </row>
    <row r="118" spans="2:65" s="1" customFormat="1" ht="11.25" x14ac:dyDescent="0.2">
      <c r="B118" s="33"/>
      <c r="D118" s="141" t="s">
        <v>142</v>
      </c>
      <c r="F118" s="142" t="s">
        <v>1756</v>
      </c>
      <c r="I118" s="143"/>
      <c r="L118" s="33"/>
      <c r="M118" s="144"/>
      <c r="T118" s="54"/>
      <c r="AT118" s="18" t="s">
        <v>142</v>
      </c>
      <c r="AU118" s="18" t="s">
        <v>81</v>
      </c>
    </row>
    <row r="119" spans="2:65" s="12" customFormat="1" ht="11.25" x14ac:dyDescent="0.2">
      <c r="B119" s="145"/>
      <c r="D119" s="146" t="s">
        <v>144</v>
      </c>
      <c r="E119" s="147" t="s">
        <v>18</v>
      </c>
      <c r="F119" s="148" t="s">
        <v>1737</v>
      </c>
      <c r="H119" s="147" t="s">
        <v>18</v>
      </c>
      <c r="I119" s="149"/>
      <c r="L119" s="145"/>
      <c r="M119" s="150"/>
      <c r="T119" s="151"/>
      <c r="AT119" s="147" t="s">
        <v>144</v>
      </c>
      <c r="AU119" s="147" t="s">
        <v>81</v>
      </c>
      <c r="AV119" s="12" t="s">
        <v>79</v>
      </c>
      <c r="AW119" s="12" t="s">
        <v>32</v>
      </c>
      <c r="AX119" s="12" t="s">
        <v>71</v>
      </c>
      <c r="AY119" s="147" t="s">
        <v>133</v>
      </c>
    </row>
    <row r="120" spans="2:65" s="12" customFormat="1" ht="11.25" x14ac:dyDescent="0.2">
      <c r="B120" s="145"/>
      <c r="D120" s="146" t="s">
        <v>144</v>
      </c>
      <c r="E120" s="147" t="s">
        <v>18</v>
      </c>
      <c r="F120" s="148" t="s">
        <v>1738</v>
      </c>
      <c r="H120" s="147" t="s">
        <v>18</v>
      </c>
      <c r="I120" s="149"/>
      <c r="L120" s="145"/>
      <c r="M120" s="150"/>
      <c r="T120" s="151"/>
      <c r="AT120" s="147" t="s">
        <v>144</v>
      </c>
      <c r="AU120" s="147" t="s">
        <v>81</v>
      </c>
      <c r="AV120" s="12" t="s">
        <v>79</v>
      </c>
      <c r="AW120" s="12" t="s">
        <v>32</v>
      </c>
      <c r="AX120" s="12" t="s">
        <v>71</v>
      </c>
      <c r="AY120" s="147" t="s">
        <v>133</v>
      </c>
    </row>
    <row r="121" spans="2:65" s="12" customFormat="1" ht="11.25" x14ac:dyDescent="0.2">
      <c r="B121" s="145"/>
      <c r="D121" s="146" t="s">
        <v>144</v>
      </c>
      <c r="E121" s="147" t="s">
        <v>18</v>
      </c>
      <c r="F121" s="148" t="s">
        <v>1739</v>
      </c>
      <c r="H121" s="147" t="s">
        <v>18</v>
      </c>
      <c r="I121" s="149"/>
      <c r="L121" s="145"/>
      <c r="M121" s="150"/>
      <c r="T121" s="151"/>
      <c r="AT121" s="147" t="s">
        <v>144</v>
      </c>
      <c r="AU121" s="147" t="s">
        <v>81</v>
      </c>
      <c r="AV121" s="12" t="s">
        <v>79</v>
      </c>
      <c r="AW121" s="12" t="s">
        <v>32</v>
      </c>
      <c r="AX121" s="12" t="s">
        <v>71</v>
      </c>
      <c r="AY121" s="147" t="s">
        <v>133</v>
      </c>
    </row>
    <row r="122" spans="2:65" s="13" customFormat="1" ht="11.25" x14ac:dyDescent="0.2">
      <c r="B122" s="152"/>
      <c r="D122" s="146" t="s">
        <v>144</v>
      </c>
      <c r="E122" s="153" t="s">
        <v>18</v>
      </c>
      <c r="F122" s="154" t="s">
        <v>1063</v>
      </c>
      <c r="H122" s="155">
        <v>127</v>
      </c>
      <c r="I122" s="156"/>
      <c r="L122" s="152"/>
      <c r="M122" s="157"/>
      <c r="T122" s="158"/>
      <c r="AT122" s="153" t="s">
        <v>144</v>
      </c>
      <c r="AU122" s="153" t="s">
        <v>81</v>
      </c>
      <c r="AV122" s="13" t="s">
        <v>81</v>
      </c>
      <c r="AW122" s="13" t="s">
        <v>32</v>
      </c>
      <c r="AX122" s="13" t="s">
        <v>71</v>
      </c>
      <c r="AY122" s="153" t="s">
        <v>133</v>
      </c>
    </row>
    <row r="123" spans="2:65" s="12" customFormat="1" ht="11.25" x14ac:dyDescent="0.2">
      <c r="B123" s="145"/>
      <c r="D123" s="146" t="s">
        <v>144</v>
      </c>
      <c r="E123" s="147" t="s">
        <v>18</v>
      </c>
      <c r="F123" s="148" t="s">
        <v>1741</v>
      </c>
      <c r="H123" s="147" t="s">
        <v>18</v>
      </c>
      <c r="I123" s="149"/>
      <c r="L123" s="145"/>
      <c r="M123" s="150"/>
      <c r="T123" s="151"/>
      <c r="AT123" s="147" t="s">
        <v>144</v>
      </c>
      <c r="AU123" s="147" t="s">
        <v>81</v>
      </c>
      <c r="AV123" s="12" t="s">
        <v>79</v>
      </c>
      <c r="AW123" s="12" t="s">
        <v>32</v>
      </c>
      <c r="AX123" s="12" t="s">
        <v>71</v>
      </c>
      <c r="AY123" s="147" t="s">
        <v>133</v>
      </c>
    </row>
    <row r="124" spans="2:65" s="12" customFormat="1" ht="11.25" x14ac:dyDescent="0.2">
      <c r="B124" s="145"/>
      <c r="D124" s="146" t="s">
        <v>144</v>
      </c>
      <c r="E124" s="147" t="s">
        <v>18</v>
      </c>
      <c r="F124" s="148" t="s">
        <v>1739</v>
      </c>
      <c r="H124" s="147" t="s">
        <v>18</v>
      </c>
      <c r="I124" s="149"/>
      <c r="L124" s="145"/>
      <c r="M124" s="150"/>
      <c r="T124" s="151"/>
      <c r="AT124" s="147" t="s">
        <v>144</v>
      </c>
      <c r="AU124" s="147" t="s">
        <v>81</v>
      </c>
      <c r="AV124" s="12" t="s">
        <v>79</v>
      </c>
      <c r="AW124" s="12" t="s">
        <v>32</v>
      </c>
      <c r="AX124" s="12" t="s">
        <v>71</v>
      </c>
      <c r="AY124" s="147" t="s">
        <v>133</v>
      </c>
    </row>
    <row r="125" spans="2:65" s="13" customFormat="1" ht="11.25" x14ac:dyDescent="0.2">
      <c r="B125" s="152"/>
      <c r="D125" s="146" t="s">
        <v>144</v>
      </c>
      <c r="E125" s="153" t="s">
        <v>18</v>
      </c>
      <c r="F125" s="154" t="s">
        <v>982</v>
      </c>
      <c r="H125" s="155">
        <v>116</v>
      </c>
      <c r="I125" s="156"/>
      <c r="L125" s="152"/>
      <c r="M125" s="157"/>
      <c r="T125" s="158"/>
      <c r="AT125" s="153" t="s">
        <v>144</v>
      </c>
      <c r="AU125" s="153" t="s">
        <v>81</v>
      </c>
      <c r="AV125" s="13" t="s">
        <v>81</v>
      </c>
      <c r="AW125" s="13" t="s">
        <v>32</v>
      </c>
      <c r="AX125" s="13" t="s">
        <v>71</v>
      </c>
      <c r="AY125" s="153" t="s">
        <v>133</v>
      </c>
    </row>
    <row r="126" spans="2:65" s="14" customFormat="1" ht="11.25" x14ac:dyDescent="0.2">
      <c r="B126" s="159"/>
      <c r="D126" s="146" t="s">
        <v>144</v>
      </c>
      <c r="E126" s="160" t="s">
        <v>18</v>
      </c>
      <c r="F126" s="161" t="s">
        <v>147</v>
      </c>
      <c r="H126" s="162">
        <v>243</v>
      </c>
      <c r="I126" s="163"/>
      <c r="L126" s="159"/>
      <c r="M126" s="164"/>
      <c r="T126" s="165"/>
      <c r="AT126" s="160" t="s">
        <v>144</v>
      </c>
      <c r="AU126" s="160" t="s">
        <v>81</v>
      </c>
      <c r="AV126" s="14" t="s">
        <v>140</v>
      </c>
      <c r="AW126" s="14" t="s">
        <v>32</v>
      </c>
      <c r="AX126" s="14" t="s">
        <v>79</v>
      </c>
      <c r="AY126" s="160" t="s">
        <v>133</v>
      </c>
    </row>
    <row r="127" spans="2:65" s="1" customFormat="1" ht="21.75" customHeight="1" x14ac:dyDescent="0.2">
      <c r="B127" s="33"/>
      <c r="C127" s="173" t="s">
        <v>185</v>
      </c>
      <c r="D127" s="173" t="s">
        <v>265</v>
      </c>
      <c r="E127" s="174" t="s">
        <v>1757</v>
      </c>
      <c r="F127" s="175" t="s">
        <v>1758</v>
      </c>
      <c r="G127" s="176" t="s">
        <v>588</v>
      </c>
      <c r="H127" s="177">
        <v>1.7909999999999999</v>
      </c>
      <c r="I127" s="178"/>
      <c r="J127" s="179">
        <f>ROUND(I127*H127,2)</f>
        <v>0</v>
      </c>
      <c r="K127" s="175" t="s">
        <v>189</v>
      </c>
      <c r="L127" s="180"/>
      <c r="M127" s="181" t="s">
        <v>18</v>
      </c>
      <c r="N127" s="182" t="s">
        <v>42</v>
      </c>
      <c r="P127" s="137">
        <f>O127*H127</f>
        <v>0</v>
      </c>
      <c r="Q127" s="137">
        <v>1</v>
      </c>
      <c r="R127" s="137">
        <f>Q127*H127</f>
        <v>1.7909999999999999</v>
      </c>
      <c r="S127" s="137">
        <v>0</v>
      </c>
      <c r="T127" s="138">
        <f>S127*H127</f>
        <v>0</v>
      </c>
      <c r="AR127" s="139" t="s">
        <v>446</v>
      </c>
      <c r="AT127" s="139" t="s">
        <v>265</v>
      </c>
      <c r="AU127" s="139" t="s">
        <v>81</v>
      </c>
      <c r="AY127" s="18" t="s">
        <v>133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79</v>
      </c>
      <c r="BK127" s="140">
        <f>ROUND(I127*H127,2)</f>
        <v>0</v>
      </c>
      <c r="BL127" s="18" t="s">
        <v>285</v>
      </c>
      <c r="BM127" s="139" t="s">
        <v>1759</v>
      </c>
    </row>
    <row r="128" spans="2:65" s="13" customFormat="1" ht="11.25" x14ac:dyDescent="0.2">
      <c r="B128" s="152"/>
      <c r="D128" s="146" t="s">
        <v>144</v>
      </c>
      <c r="F128" s="154" t="s">
        <v>1760</v>
      </c>
      <c r="H128" s="155">
        <v>1.7909999999999999</v>
      </c>
      <c r="I128" s="156"/>
      <c r="L128" s="152"/>
      <c r="M128" s="157"/>
      <c r="T128" s="158"/>
      <c r="AT128" s="153" t="s">
        <v>144</v>
      </c>
      <c r="AU128" s="153" t="s">
        <v>81</v>
      </c>
      <c r="AV128" s="13" t="s">
        <v>81</v>
      </c>
      <c r="AW128" s="13" t="s">
        <v>4</v>
      </c>
      <c r="AX128" s="13" t="s">
        <v>79</v>
      </c>
      <c r="AY128" s="153" t="s">
        <v>133</v>
      </c>
    </row>
    <row r="129" spans="2:65" s="1" customFormat="1" ht="49.15" customHeight="1" x14ac:dyDescent="0.2">
      <c r="B129" s="33"/>
      <c r="C129" s="128" t="s">
        <v>167</v>
      </c>
      <c r="D129" s="128" t="s">
        <v>135</v>
      </c>
      <c r="E129" s="129" t="s">
        <v>1761</v>
      </c>
      <c r="F129" s="130" t="s">
        <v>1762</v>
      </c>
      <c r="G129" s="131" t="s">
        <v>834</v>
      </c>
      <c r="H129" s="183"/>
      <c r="I129" s="133"/>
      <c r="J129" s="134">
        <f>ROUND(I129*H129,2)</f>
        <v>0</v>
      </c>
      <c r="K129" s="130" t="s">
        <v>189</v>
      </c>
      <c r="L129" s="33"/>
      <c r="M129" s="135" t="s">
        <v>18</v>
      </c>
      <c r="N129" s="136" t="s">
        <v>42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285</v>
      </c>
      <c r="AT129" s="139" t="s">
        <v>135</v>
      </c>
      <c r="AU129" s="139" t="s">
        <v>81</v>
      </c>
      <c r="AY129" s="18" t="s">
        <v>133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79</v>
      </c>
      <c r="BK129" s="140">
        <f>ROUND(I129*H129,2)</f>
        <v>0</v>
      </c>
      <c r="BL129" s="18" t="s">
        <v>285</v>
      </c>
      <c r="BM129" s="139" t="s">
        <v>1763</v>
      </c>
    </row>
    <row r="130" spans="2:65" s="1" customFormat="1" ht="11.25" x14ac:dyDescent="0.2">
      <c r="B130" s="33"/>
      <c r="D130" s="141" t="s">
        <v>142</v>
      </c>
      <c r="F130" s="142" t="s">
        <v>1764</v>
      </c>
      <c r="I130" s="143"/>
      <c r="L130" s="33"/>
      <c r="M130" s="144"/>
      <c r="T130" s="54"/>
      <c r="AT130" s="18" t="s">
        <v>142</v>
      </c>
      <c r="AU130" s="18" t="s">
        <v>81</v>
      </c>
    </row>
    <row r="131" spans="2:65" s="1" customFormat="1" ht="66.75" customHeight="1" x14ac:dyDescent="0.2">
      <c r="B131" s="33"/>
      <c r="C131" s="128" t="s">
        <v>206</v>
      </c>
      <c r="D131" s="128" t="s">
        <v>135</v>
      </c>
      <c r="E131" s="129" t="s">
        <v>1765</v>
      </c>
      <c r="F131" s="130" t="s">
        <v>1766</v>
      </c>
      <c r="G131" s="131" t="s">
        <v>834</v>
      </c>
      <c r="H131" s="183"/>
      <c r="I131" s="133"/>
      <c r="J131" s="134">
        <f>ROUND(I131*H131,2)</f>
        <v>0</v>
      </c>
      <c r="K131" s="130" t="s">
        <v>189</v>
      </c>
      <c r="L131" s="33"/>
      <c r="M131" s="135" t="s">
        <v>18</v>
      </c>
      <c r="N131" s="136" t="s">
        <v>42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285</v>
      </c>
      <c r="AT131" s="139" t="s">
        <v>135</v>
      </c>
      <c r="AU131" s="139" t="s">
        <v>81</v>
      </c>
      <c r="AY131" s="18" t="s">
        <v>133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285</v>
      </c>
      <c r="BM131" s="139" t="s">
        <v>1767</v>
      </c>
    </row>
    <row r="132" spans="2:65" s="1" customFormat="1" ht="11.25" x14ac:dyDescent="0.2">
      <c r="B132" s="33"/>
      <c r="D132" s="141" t="s">
        <v>142</v>
      </c>
      <c r="F132" s="142" t="s">
        <v>1768</v>
      </c>
      <c r="I132" s="143"/>
      <c r="L132" s="33"/>
      <c r="M132" s="144"/>
      <c r="T132" s="54"/>
      <c r="AT132" s="18" t="s">
        <v>142</v>
      </c>
      <c r="AU132" s="18" t="s">
        <v>81</v>
      </c>
    </row>
    <row r="133" spans="2:65" s="11" customFormat="1" ht="22.9" customHeight="1" x14ac:dyDescent="0.2">
      <c r="B133" s="116"/>
      <c r="D133" s="117" t="s">
        <v>70</v>
      </c>
      <c r="E133" s="126" t="s">
        <v>1769</v>
      </c>
      <c r="F133" s="126" t="s">
        <v>1770</v>
      </c>
      <c r="I133" s="119"/>
      <c r="J133" s="127">
        <f>BK133</f>
        <v>0</v>
      </c>
      <c r="L133" s="116"/>
      <c r="M133" s="121"/>
      <c r="P133" s="122">
        <f>SUM(P134:P153)</f>
        <v>0</v>
      </c>
      <c r="R133" s="122">
        <f>SUM(R134:R153)</f>
        <v>4.7500000000000001E-2</v>
      </c>
      <c r="T133" s="123">
        <f>SUM(T134:T153)</f>
        <v>0</v>
      </c>
      <c r="AR133" s="117" t="s">
        <v>81</v>
      </c>
      <c r="AT133" s="124" t="s">
        <v>70</v>
      </c>
      <c r="AU133" s="124" t="s">
        <v>79</v>
      </c>
      <c r="AY133" s="117" t="s">
        <v>133</v>
      </c>
      <c r="BK133" s="125">
        <f>SUM(BK134:BK153)</f>
        <v>0</v>
      </c>
    </row>
    <row r="134" spans="2:65" s="1" customFormat="1" ht="16.5" customHeight="1" x14ac:dyDescent="0.2">
      <c r="B134" s="33"/>
      <c r="C134" s="128" t="s">
        <v>177</v>
      </c>
      <c r="D134" s="128" t="s">
        <v>135</v>
      </c>
      <c r="E134" s="129" t="s">
        <v>1771</v>
      </c>
      <c r="F134" s="130" t="s">
        <v>1772</v>
      </c>
      <c r="G134" s="131" t="s">
        <v>188</v>
      </c>
      <c r="H134" s="132">
        <v>1</v>
      </c>
      <c r="I134" s="133"/>
      <c r="J134" s="134">
        <f>ROUND(I134*H134,2)</f>
        <v>0</v>
      </c>
      <c r="K134" s="130" t="s">
        <v>18</v>
      </c>
      <c r="L134" s="33"/>
      <c r="M134" s="135" t="s">
        <v>18</v>
      </c>
      <c r="N134" s="136" t="s">
        <v>42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285</v>
      </c>
      <c r="AT134" s="139" t="s">
        <v>135</v>
      </c>
      <c r="AU134" s="139" t="s">
        <v>81</v>
      </c>
      <c r="AY134" s="18" t="s">
        <v>133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285</v>
      </c>
      <c r="BM134" s="139" t="s">
        <v>1773</v>
      </c>
    </row>
    <row r="135" spans="2:65" s="12" customFormat="1" ht="11.25" x14ac:dyDescent="0.2">
      <c r="B135" s="145"/>
      <c r="D135" s="146" t="s">
        <v>144</v>
      </c>
      <c r="E135" s="147" t="s">
        <v>18</v>
      </c>
      <c r="F135" s="148" t="s">
        <v>1774</v>
      </c>
      <c r="H135" s="147" t="s">
        <v>18</v>
      </c>
      <c r="I135" s="149"/>
      <c r="L135" s="145"/>
      <c r="M135" s="150"/>
      <c r="T135" s="151"/>
      <c r="AT135" s="147" t="s">
        <v>144</v>
      </c>
      <c r="AU135" s="147" t="s">
        <v>81</v>
      </c>
      <c r="AV135" s="12" t="s">
        <v>79</v>
      </c>
      <c r="AW135" s="12" t="s">
        <v>32</v>
      </c>
      <c r="AX135" s="12" t="s">
        <v>71</v>
      </c>
      <c r="AY135" s="147" t="s">
        <v>133</v>
      </c>
    </row>
    <row r="136" spans="2:65" s="12" customFormat="1" ht="11.25" x14ac:dyDescent="0.2">
      <c r="B136" s="145"/>
      <c r="D136" s="146" t="s">
        <v>144</v>
      </c>
      <c r="E136" s="147" t="s">
        <v>18</v>
      </c>
      <c r="F136" s="148" t="s">
        <v>1775</v>
      </c>
      <c r="H136" s="147" t="s">
        <v>18</v>
      </c>
      <c r="I136" s="149"/>
      <c r="L136" s="145"/>
      <c r="M136" s="150"/>
      <c r="T136" s="151"/>
      <c r="AT136" s="147" t="s">
        <v>144</v>
      </c>
      <c r="AU136" s="147" t="s">
        <v>81</v>
      </c>
      <c r="AV136" s="12" t="s">
        <v>79</v>
      </c>
      <c r="AW136" s="12" t="s">
        <v>32</v>
      </c>
      <c r="AX136" s="12" t="s">
        <v>71</v>
      </c>
      <c r="AY136" s="147" t="s">
        <v>133</v>
      </c>
    </row>
    <row r="137" spans="2:65" s="13" customFormat="1" ht="11.25" x14ac:dyDescent="0.2">
      <c r="B137" s="152"/>
      <c r="D137" s="146" t="s">
        <v>144</v>
      </c>
      <c r="E137" s="153" t="s">
        <v>18</v>
      </c>
      <c r="F137" s="154" t="s">
        <v>79</v>
      </c>
      <c r="H137" s="155">
        <v>1</v>
      </c>
      <c r="I137" s="156"/>
      <c r="L137" s="152"/>
      <c r="M137" s="157"/>
      <c r="T137" s="158"/>
      <c r="AT137" s="153" t="s">
        <v>144</v>
      </c>
      <c r="AU137" s="153" t="s">
        <v>81</v>
      </c>
      <c r="AV137" s="13" t="s">
        <v>81</v>
      </c>
      <c r="AW137" s="13" t="s">
        <v>32</v>
      </c>
      <c r="AX137" s="13" t="s">
        <v>71</v>
      </c>
      <c r="AY137" s="153" t="s">
        <v>133</v>
      </c>
    </row>
    <row r="138" spans="2:65" s="14" customFormat="1" ht="11.25" x14ac:dyDescent="0.2">
      <c r="B138" s="159"/>
      <c r="D138" s="146" t="s">
        <v>144</v>
      </c>
      <c r="E138" s="160" t="s">
        <v>18</v>
      </c>
      <c r="F138" s="161" t="s">
        <v>147</v>
      </c>
      <c r="H138" s="162">
        <v>1</v>
      </c>
      <c r="I138" s="163"/>
      <c r="L138" s="159"/>
      <c r="M138" s="164"/>
      <c r="T138" s="165"/>
      <c r="AT138" s="160" t="s">
        <v>144</v>
      </c>
      <c r="AU138" s="160" t="s">
        <v>81</v>
      </c>
      <c r="AV138" s="14" t="s">
        <v>140</v>
      </c>
      <c r="AW138" s="14" t="s">
        <v>32</v>
      </c>
      <c r="AX138" s="14" t="s">
        <v>79</v>
      </c>
      <c r="AY138" s="160" t="s">
        <v>133</v>
      </c>
    </row>
    <row r="139" spans="2:65" s="1" customFormat="1" ht="37.9" customHeight="1" x14ac:dyDescent="0.2">
      <c r="B139" s="33"/>
      <c r="C139" s="173" t="s">
        <v>220</v>
      </c>
      <c r="D139" s="173" t="s">
        <v>265</v>
      </c>
      <c r="E139" s="174" t="s">
        <v>1776</v>
      </c>
      <c r="F139" s="175" t="s">
        <v>1777</v>
      </c>
      <c r="G139" s="176" t="s">
        <v>188</v>
      </c>
      <c r="H139" s="177">
        <v>1</v>
      </c>
      <c r="I139" s="178"/>
      <c r="J139" s="179">
        <f>ROUND(I139*H139,2)</f>
        <v>0</v>
      </c>
      <c r="K139" s="175" t="s">
        <v>18</v>
      </c>
      <c r="L139" s="180"/>
      <c r="M139" s="181" t="s">
        <v>18</v>
      </c>
      <c r="N139" s="182" t="s">
        <v>42</v>
      </c>
      <c r="P139" s="137">
        <f>O139*H139</f>
        <v>0</v>
      </c>
      <c r="Q139" s="137">
        <v>4.4999999999999998E-2</v>
      </c>
      <c r="R139" s="137">
        <f>Q139*H139</f>
        <v>4.4999999999999998E-2</v>
      </c>
      <c r="S139" s="137">
        <v>0</v>
      </c>
      <c r="T139" s="138">
        <f>S139*H139</f>
        <v>0</v>
      </c>
      <c r="AR139" s="139" t="s">
        <v>446</v>
      </c>
      <c r="AT139" s="139" t="s">
        <v>265</v>
      </c>
      <c r="AU139" s="139" t="s">
        <v>81</v>
      </c>
      <c r="AY139" s="18" t="s">
        <v>133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79</v>
      </c>
      <c r="BK139" s="140">
        <f>ROUND(I139*H139,2)</f>
        <v>0</v>
      </c>
      <c r="BL139" s="18" t="s">
        <v>285</v>
      </c>
      <c r="BM139" s="139" t="s">
        <v>1778</v>
      </c>
    </row>
    <row r="140" spans="2:65" s="12" customFormat="1" ht="11.25" x14ac:dyDescent="0.2">
      <c r="B140" s="145"/>
      <c r="D140" s="146" t="s">
        <v>144</v>
      </c>
      <c r="E140" s="147" t="s">
        <v>18</v>
      </c>
      <c r="F140" s="148" t="s">
        <v>1774</v>
      </c>
      <c r="H140" s="147" t="s">
        <v>18</v>
      </c>
      <c r="I140" s="149"/>
      <c r="L140" s="145"/>
      <c r="M140" s="150"/>
      <c r="T140" s="151"/>
      <c r="AT140" s="147" t="s">
        <v>144</v>
      </c>
      <c r="AU140" s="147" t="s">
        <v>81</v>
      </c>
      <c r="AV140" s="12" t="s">
        <v>79</v>
      </c>
      <c r="AW140" s="12" t="s">
        <v>32</v>
      </c>
      <c r="AX140" s="12" t="s">
        <v>71</v>
      </c>
      <c r="AY140" s="147" t="s">
        <v>133</v>
      </c>
    </row>
    <row r="141" spans="2:65" s="12" customFormat="1" ht="11.25" x14ac:dyDescent="0.2">
      <c r="B141" s="145"/>
      <c r="D141" s="146" t="s">
        <v>144</v>
      </c>
      <c r="E141" s="147" t="s">
        <v>18</v>
      </c>
      <c r="F141" s="148" t="s">
        <v>1775</v>
      </c>
      <c r="H141" s="147" t="s">
        <v>18</v>
      </c>
      <c r="I141" s="149"/>
      <c r="L141" s="145"/>
      <c r="M141" s="150"/>
      <c r="T141" s="151"/>
      <c r="AT141" s="147" t="s">
        <v>144</v>
      </c>
      <c r="AU141" s="147" t="s">
        <v>81</v>
      </c>
      <c r="AV141" s="12" t="s">
        <v>79</v>
      </c>
      <c r="AW141" s="12" t="s">
        <v>32</v>
      </c>
      <c r="AX141" s="12" t="s">
        <v>71</v>
      </c>
      <c r="AY141" s="147" t="s">
        <v>133</v>
      </c>
    </row>
    <row r="142" spans="2:65" s="13" customFormat="1" ht="11.25" x14ac:dyDescent="0.2">
      <c r="B142" s="152"/>
      <c r="D142" s="146" t="s">
        <v>144</v>
      </c>
      <c r="E142" s="153" t="s">
        <v>18</v>
      </c>
      <c r="F142" s="154" t="s">
        <v>79</v>
      </c>
      <c r="H142" s="155">
        <v>1</v>
      </c>
      <c r="I142" s="156"/>
      <c r="L142" s="152"/>
      <c r="M142" s="157"/>
      <c r="T142" s="158"/>
      <c r="AT142" s="153" t="s">
        <v>144</v>
      </c>
      <c r="AU142" s="153" t="s">
        <v>81</v>
      </c>
      <c r="AV142" s="13" t="s">
        <v>81</v>
      </c>
      <c r="AW142" s="13" t="s">
        <v>32</v>
      </c>
      <c r="AX142" s="13" t="s">
        <v>71</v>
      </c>
      <c r="AY142" s="153" t="s">
        <v>133</v>
      </c>
    </row>
    <row r="143" spans="2:65" s="14" customFormat="1" ht="11.25" x14ac:dyDescent="0.2">
      <c r="B143" s="159"/>
      <c r="D143" s="146" t="s">
        <v>144</v>
      </c>
      <c r="E143" s="160" t="s">
        <v>18</v>
      </c>
      <c r="F143" s="161" t="s">
        <v>147</v>
      </c>
      <c r="H143" s="162">
        <v>1</v>
      </c>
      <c r="I143" s="163"/>
      <c r="L143" s="159"/>
      <c r="M143" s="164"/>
      <c r="T143" s="165"/>
      <c r="AT143" s="160" t="s">
        <v>144</v>
      </c>
      <c r="AU143" s="160" t="s">
        <v>81</v>
      </c>
      <c r="AV143" s="14" t="s">
        <v>140</v>
      </c>
      <c r="AW143" s="14" t="s">
        <v>32</v>
      </c>
      <c r="AX143" s="14" t="s">
        <v>79</v>
      </c>
      <c r="AY143" s="160" t="s">
        <v>133</v>
      </c>
    </row>
    <row r="144" spans="2:65" s="1" customFormat="1" ht="24.2" customHeight="1" x14ac:dyDescent="0.2">
      <c r="B144" s="33"/>
      <c r="C144" s="128" t="s">
        <v>175</v>
      </c>
      <c r="D144" s="128" t="s">
        <v>135</v>
      </c>
      <c r="E144" s="129" t="s">
        <v>1779</v>
      </c>
      <c r="F144" s="130" t="s">
        <v>1780</v>
      </c>
      <c r="G144" s="131" t="s">
        <v>188</v>
      </c>
      <c r="H144" s="132">
        <v>1</v>
      </c>
      <c r="I144" s="133"/>
      <c r="J144" s="134">
        <f>ROUND(I144*H144,2)</f>
        <v>0</v>
      </c>
      <c r="K144" s="130" t="s">
        <v>18</v>
      </c>
      <c r="L144" s="33"/>
      <c r="M144" s="135" t="s">
        <v>18</v>
      </c>
      <c r="N144" s="136" t="s">
        <v>42</v>
      </c>
      <c r="P144" s="137">
        <f>O144*H144</f>
        <v>0</v>
      </c>
      <c r="Q144" s="137">
        <v>2.5000000000000001E-3</v>
      </c>
      <c r="R144" s="137">
        <f>Q144*H144</f>
        <v>2.5000000000000001E-3</v>
      </c>
      <c r="S144" s="137">
        <v>0</v>
      </c>
      <c r="T144" s="138">
        <f>S144*H144</f>
        <v>0</v>
      </c>
      <c r="AR144" s="139" t="s">
        <v>285</v>
      </c>
      <c r="AT144" s="139" t="s">
        <v>135</v>
      </c>
      <c r="AU144" s="139" t="s">
        <v>81</v>
      </c>
      <c r="AY144" s="18" t="s">
        <v>133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285</v>
      </c>
      <c r="BM144" s="139" t="s">
        <v>1781</v>
      </c>
    </row>
    <row r="145" spans="2:65" s="12" customFormat="1" ht="11.25" x14ac:dyDescent="0.2">
      <c r="B145" s="145"/>
      <c r="D145" s="146" t="s">
        <v>144</v>
      </c>
      <c r="E145" s="147" t="s">
        <v>18</v>
      </c>
      <c r="F145" s="148" t="s">
        <v>1774</v>
      </c>
      <c r="H145" s="147" t="s">
        <v>18</v>
      </c>
      <c r="I145" s="149"/>
      <c r="L145" s="145"/>
      <c r="M145" s="150"/>
      <c r="T145" s="151"/>
      <c r="AT145" s="147" t="s">
        <v>144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133</v>
      </c>
    </row>
    <row r="146" spans="2:65" s="12" customFormat="1" ht="11.25" x14ac:dyDescent="0.2">
      <c r="B146" s="145"/>
      <c r="D146" s="146" t="s">
        <v>144</v>
      </c>
      <c r="E146" s="147" t="s">
        <v>18</v>
      </c>
      <c r="F146" s="148" t="s">
        <v>1782</v>
      </c>
      <c r="H146" s="147" t="s">
        <v>18</v>
      </c>
      <c r="I146" s="149"/>
      <c r="L146" s="145"/>
      <c r="M146" s="150"/>
      <c r="T146" s="151"/>
      <c r="AT146" s="147" t="s">
        <v>144</v>
      </c>
      <c r="AU146" s="147" t="s">
        <v>81</v>
      </c>
      <c r="AV146" s="12" t="s">
        <v>79</v>
      </c>
      <c r="AW146" s="12" t="s">
        <v>32</v>
      </c>
      <c r="AX146" s="12" t="s">
        <v>71</v>
      </c>
      <c r="AY146" s="147" t="s">
        <v>133</v>
      </c>
    </row>
    <row r="147" spans="2:65" s="13" customFormat="1" ht="11.25" x14ac:dyDescent="0.2">
      <c r="B147" s="152"/>
      <c r="D147" s="146" t="s">
        <v>144</v>
      </c>
      <c r="E147" s="153" t="s">
        <v>18</v>
      </c>
      <c r="F147" s="154" t="s">
        <v>79</v>
      </c>
      <c r="H147" s="155">
        <v>1</v>
      </c>
      <c r="I147" s="156"/>
      <c r="L147" s="152"/>
      <c r="M147" s="157"/>
      <c r="T147" s="158"/>
      <c r="AT147" s="153" t="s">
        <v>144</v>
      </c>
      <c r="AU147" s="153" t="s">
        <v>81</v>
      </c>
      <c r="AV147" s="13" t="s">
        <v>81</v>
      </c>
      <c r="AW147" s="13" t="s">
        <v>32</v>
      </c>
      <c r="AX147" s="13" t="s">
        <v>71</v>
      </c>
      <c r="AY147" s="153" t="s">
        <v>133</v>
      </c>
    </row>
    <row r="148" spans="2:65" s="14" customFormat="1" ht="11.25" x14ac:dyDescent="0.2">
      <c r="B148" s="159"/>
      <c r="D148" s="146" t="s">
        <v>144</v>
      </c>
      <c r="E148" s="160" t="s">
        <v>18</v>
      </c>
      <c r="F148" s="161" t="s">
        <v>147</v>
      </c>
      <c r="H148" s="162">
        <v>1</v>
      </c>
      <c r="I148" s="163"/>
      <c r="L148" s="159"/>
      <c r="M148" s="164"/>
      <c r="T148" s="165"/>
      <c r="AT148" s="160" t="s">
        <v>144</v>
      </c>
      <c r="AU148" s="160" t="s">
        <v>81</v>
      </c>
      <c r="AV148" s="14" t="s">
        <v>140</v>
      </c>
      <c r="AW148" s="14" t="s">
        <v>32</v>
      </c>
      <c r="AX148" s="14" t="s">
        <v>79</v>
      </c>
      <c r="AY148" s="160" t="s">
        <v>133</v>
      </c>
    </row>
    <row r="149" spans="2:65" s="1" customFormat="1" ht="24.2" customHeight="1" x14ac:dyDescent="0.2">
      <c r="B149" s="33"/>
      <c r="C149" s="128" t="s">
        <v>259</v>
      </c>
      <c r="D149" s="128" t="s">
        <v>135</v>
      </c>
      <c r="E149" s="129" t="s">
        <v>1783</v>
      </c>
      <c r="F149" s="130" t="s">
        <v>1784</v>
      </c>
      <c r="G149" s="131" t="s">
        <v>188</v>
      </c>
      <c r="H149" s="132">
        <v>1</v>
      </c>
      <c r="I149" s="133"/>
      <c r="J149" s="134">
        <f>ROUND(I149*H149,2)</f>
        <v>0</v>
      </c>
      <c r="K149" s="130" t="s">
        <v>18</v>
      </c>
      <c r="L149" s="33"/>
      <c r="M149" s="135" t="s">
        <v>18</v>
      </c>
      <c r="N149" s="136" t="s">
        <v>42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285</v>
      </c>
      <c r="AT149" s="139" t="s">
        <v>135</v>
      </c>
      <c r="AU149" s="139" t="s">
        <v>81</v>
      </c>
      <c r="AY149" s="18" t="s">
        <v>133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79</v>
      </c>
      <c r="BK149" s="140">
        <f>ROUND(I149*H149,2)</f>
        <v>0</v>
      </c>
      <c r="BL149" s="18" t="s">
        <v>285</v>
      </c>
      <c r="BM149" s="139" t="s">
        <v>1785</v>
      </c>
    </row>
    <row r="150" spans="2:65" s="1" customFormat="1" ht="49.15" customHeight="1" x14ac:dyDescent="0.2">
      <c r="B150" s="33"/>
      <c r="C150" s="128" t="s">
        <v>8</v>
      </c>
      <c r="D150" s="128" t="s">
        <v>135</v>
      </c>
      <c r="E150" s="129" t="s">
        <v>1786</v>
      </c>
      <c r="F150" s="130" t="s">
        <v>1787</v>
      </c>
      <c r="G150" s="131" t="s">
        <v>834</v>
      </c>
      <c r="H150" s="183"/>
      <c r="I150" s="133"/>
      <c r="J150" s="134">
        <f>ROUND(I150*H150,2)</f>
        <v>0</v>
      </c>
      <c r="K150" s="130" t="s">
        <v>189</v>
      </c>
      <c r="L150" s="33"/>
      <c r="M150" s="135" t="s">
        <v>18</v>
      </c>
      <c r="N150" s="136" t="s">
        <v>42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285</v>
      </c>
      <c r="AT150" s="139" t="s">
        <v>135</v>
      </c>
      <c r="AU150" s="139" t="s">
        <v>81</v>
      </c>
      <c r="AY150" s="18" t="s">
        <v>133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79</v>
      </c>
      <c r="BK150" s="140">
        <f>ROUND(I150*H150,2)</f>
        <v>0</v>
      </c>
      <c r="BL150" s="18" t="s">
        <v>285</v>
      </c>
      <c r="BM150" s="139" t="s">
        <v>1788</v>
      </c>
    </row>
    <row r="151" spans="2:65" s="1" customFormat="1" ht="11.25" x14ac:dyDescent="0.2">
      <c r="B151" s="33"/>
      <c r="D151" s="141" t="s">
        <v>142</v>
      </c>
      <c r="F151" s="142" t="s">
        <v>1789</v>
      </c>
      <c r="I151" s="143"/>
      <c r="L151" s="33"/>
      <c r="M151" s="144"/>
      <c r="T151" s="54"/>
      <c r="AT151" s="18" t="s">
        <v>142</v>
      </c>
      <c r="AU151" s="18" t="s">
        <v>81</v>
      </c>
    </row>
    <row r="152" spans="2:65" s="1" customFormat="1" ht="66.75" customHeight="1" x14ac:dyDescent="0.2">
      <c r="B152" s="33"/>
      <c r="C152" s="128" t="s">
        <v>269</v>
      </c>
      <c r="D152" s="128" t="s">
        <v>135</v>
      </c>
      <c r="E152" s="129" t="s">
        <v>1790</v>
      </c>
      <c r="F152" s="130" t="s">
        <v>1791</v>
      </c>
      <c r="G152" s="131" t="s">
        <v>834</v>
      </c>
      <c r="H152" s="183"/>
      <c r="I152" s="133"/>
      <c r="J152" s="134">
        <f>ROUND(I152*H152,2)</f>
        <v>0</v>
      </c>
      <c r="K152" s="130" t="s">
        <v>189</v>
      </c>
      <c r="L152" s="33"/>
      <c r="M152" s="135" t="s">
        <v>18</v>
      </c>
      <c r="N152" s="136" t="s">
        <v>42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285</v>
      </c>
      <c r="AT152" s="139" t="s">
        <v>135</v>
      </c>
      <c r="AU152" s="139" t="s">
        <v>81</v>
      </c>
      <c r="AY152" s="18" t="s">
        <v>133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79</v>
      </c>
      <c r="BK152" s="140">
        <f>ROUND(I152*H152,2)</f>
        <v>0</v>
      </c>
      <c r="BL152" s="18" t="s">
        <v>285</v>
      </c>
      <c r="BM152" s="139" t="s">
        <v>1792</v>
      </c>
    </row>
    <row r="153" spans="2:65" s="1" customFormat="1" ht="11.25" x14ac:dyDescent="0.2">
      <c r="B153" s="33"/>
      <c r="D153" s="141" t="s">
        <v>142</v>
      </c>
      <c r="F153" s="142" t="s">
        <v>1793</v>
      </c>
      <c r="I153" s="143"/>
      <c r="L153" s="33"/>
      <c r="M153" s="144"/>
      <c r="T153" s="54"/>
      <c r="AT153" s="18" t="s">
        <v>142</v>
      </c>
      <c r="AU153" s="18" t="s">
        <v>81</v>
      </c>
    </row>
    <row r="154" spans="2:65" s="11" customFormat="1" ht="22.9" customHeight="1" x14ac:dyDescent="0.2">
      <c r="B154" s="116"/>
      <c r="D154" s="117" t="s">
        <v>70</v>
      </c>
      <c r="E154" s="126" t="s">
        <v>1794</v>
      </c>
      <c r="F154" s="126" t="s">
        <v>1795</v>
      </c>
      <c r="I154" s="119"/>
      <c r="J154" s="127">
        <f>BK154</f>
        <v>0</v>
      </c>
      <c r="L154" s="116"/>
      <c r="M154" s="121"/>
      <c r="P154" s="122">
        <f>SUM(P155:P1437)</f>
        <v>0</v>
      </c>
      <c r="R154" s="122">
        <f>SUM(R155:R1437)</f>
        <v>4.2620430999999996</v>
      </c>
      <c r="T154" s="123">
        <f>SUM(T155:T1437)</f>
        <v>0</v>
      </c>
      <c r="AR154" s="117" t="s">
        <v>81</v>
      </c>
      <c r="AT154" s="124" t="s">
        <v>70</v>
      </c>
      <c r="AU154" s="124" t="s">
        <v>79</v>
      </c>
      <c r="AY154" s="117" t="s">
        <v>133</v>
      </c>
      <c r="BK154" s="125">
        <f>SUM(BK155:BK1437)</f>
        <v>0</v>
      </c>
    </row>
    <row r="155" spans="2:65" s="1" customFormat="1" ht="16.5" customHeight="1" x14ac:dyDescent="0.2">
      <c r="B155" s="33"/>
      <c r="C155" s="173" t="s">
        <v>193</v>
      </c>
      <c r="D155" s="173" t="s">
        <v>265</v>
      </c>
      <c r="E155" s="174" t="s">
        <v>1796</v>
      </c>
      <c r="F155" s="175" t="s">
        <v>1797</v>
      </c>
      <c r="G155" s="176" t="s">
        <v>188</v>
      </c>
      <c r="H155" s="177">
        <v>6</v>
      </c>
      <c r="I155" s="178"/>
      <c r="J155" s="179">
        <f>ROUND(I155*H155,2)</f>
        <v>0</v>
      </c>
      <c r="K155" s="175" t="s">
        <v>189</v>
      </c>
      <c r="L155" s="180"/>
      <c r="M155" s="181" t="s">
        <v>18</v>
      </c>
      <c r="N155" s="182" t="s">
        <v>42</v>
      </c>
      <c r="P155" s="137">
        <f>O155*H155</f>
        <v>0</v>
      </c>
      <c r="Q155" s="137">
        <v>2.0000000000000002E-5</v>
      </c>
      <c r="R155" s="137">
        <f>Q155*H155</f>
        <v>1.2000000000000002E-4</v>
      </c>
      <c r="S155" s="137">
        <v>0</v>
      </c>
      <c r="T155" s="138">
        <f>S155*H155</f>
        <v>0</v>
      </c>
      <c r="AR155" s="139" t="s">
        <v>446</v>
      </c>
      <c r="AT155" s="139" t="s">
        <v>265</v>
      </c>
      <c r="AU155" s="139" t="s">
        <v>81</v>
      </c>
      <c r="AY155" s="18" t="s">
        <v>133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79</v>
      </c>
      <c r="BK155" s="140">
        <f>ROUND(I155*H155,2)</f>
        <v>0</v>
      </c>
      <c r="BL155" s="18" t="s">
        <v>285</v>
      </c>
      <c r="BM155" s="139" t="s">
        <v>1798</v>
      </c>
    </row>
    <row r="156" spans="2:65" s="12" customFormat="1" ht="11.25" x14ac:dyDescent="0.2">
      <c r="B156" s="145"/>
      <c r="D156" s="146" t="s">
        <v>144</v>
      </c>
      <c r="E156" s="147" t="s">
        <v>18</v>
      </c>
      <c r="F156" s="148" t="s">
        <v>1737</v>
      </c>
      <c r="H156" s="147" t="s">
        <v>18</v>
      </c>
      <c r="I156" s="149"/>
      <c r="L156" s="145"/>
      <c r="M156" s="150"/>
      <c r="T156" s="151"/>
      <c r="AT156" s="147" t="s">
        <v>144</v>
      </c>
      <c r="AU156" s="147" t="s">
        <v>81</v>
      </c>
      <c r="AV156" s="12" t="s">
        <v>79</v>
      </c>
      <c r="AW156" s="12" t="s">
        <v>32</v>
      </c>
      <c r="AX156" s="12" t="s">
        <v>71</v>
      </c>
      <c r="AY156" s="147" t="s">
        <v>133</v>
      </c>
    </row>
    <row r="157" spans="2:65" s="12" customFormat="1" ht="11.25" x14ac:dyDescent="0.2">
      <c r="B157" s="145"/>
      <c r="D157" s="146" t="s">
        <v>144</v>
      </c>
      <c r="E157" s="147" t="s">
        <v>18</v>
      </c>
      <c r="F157" s="148" t="s">
        <v>1738</v>
      </c>
      <c r="H157" s="147" t="s">
        <v>18</v>
      </c>
      <c r="I157" s="149"/>
      <c r="L157" s="145"/>
      <c r="M157" s="150"/>
      <c r="T157" s="151"/>
      <c r="AT157" s="147" t="s">
        <v>144</v>
      </c>
      <c r="AU157" s="147" t="s">
        <v>81</v>
      </c>
      <c r="AV157" s="12" t="s">
        <v>79</v>
      </c>
      <c r="AW157" s="12" t="s">
        <v>32</v>
      </c>
      <c r="AX157" s="12" t="s">
        <v>71</v>
      </c>
      <c r="AY157" s="147" t="s">
        <v>133</v>
      </c>
    </row>
    <row r="158" spans="2:65" s="12" customFormat="1" ht="11.25" x14ac:dyDescent="0.2">
      <c r="B158" s="145"/>
      <c r="D158" s="146" t="s">
        <v>144</v>
      </c>
      <c r="E158" s="147" t="s">
        <v>18</v>
      </c>
      <c r="F158" s="148" t="s">
        <v>1799</v>
      </c>
      <c r="H158" s="147" t="s">
        <v>18</v>
      </c>
      <c r="I158" s="149"/>
      <c r="L158" s="145"/>
      <c r="M158" s="150"/>
      <c r="T158" s="151"/>
      <c r="AT158" s="147" t="s">
        <v>144</v>
      </c>
      <c r="AU158" s="147" t="s">
        <v>81</v>
      </c>
      <c r="AV158" s="12" t="s">
        <v>79</v>
      </c>
      <c r="AW158" s="12" t="s">
        <v>32</v>
      </c>
      <c r="AX158" s="12" t="s">
        <v>71</v>
      </c>
      <c r="AY158" s="147" t="s">
        <v>133</v>
      </c>
    </row>
    <row r="159" spans="2:65" s="13" customFormat="1" ht="11.25" x14ac:dyDescent="0.2">
      <c r="B159" s="152"/>
      <c r="D159" s="146" t="s">
        <v>144</v>
      </c>
      <c r="E159" s="153" t="s">
        <v>18</v>
      </c>
      <c r="F159" s="154" t="s">
        <v>81</v>
      </c>
      <c r="H159" s="155">
        <v>2</v>
      </c>
      <c r="I159" s="156"/>
      <c r="L159" s="152"/>
      <c r="M159" s="157"/>
      <c r="T159" s="158"/>
      <c r="AT159" s="153" t="s">
        <v>144</v>
      </c>
      <c r="AU159" s="153" t="s">
        <v>81</v>
      </c>
      <c r="AV159" s="13" t="s">
        <v>81</v>
      </c>
      <c r="AW159" s="13" t="s">
        <v>32</v>
      </c>
      <c r="AX159" s="13" t="s">
        <v>71</v>
      </c>
      <c r="AY159" s="153" t="s">
        <v>133</v>
      </c>
    </row>
    <row r="160" spans="2:65" s="12" customFormat="1" ht="11.25" x14ac:dyDescent="0.2">
      <c r="B160" s="145"/>
      <c r="D160" s="146" t="s">
        <v>144</v>
      </c>
      <c r="E160" s="147" t="s">
        <v>18</v>
      </c>
      <c r="F160" s="148" t="s">
        <v>1741</v>
      </c>
      <c r="H160" s="147" t="s">
        <v>18</v>
      </c>
      <c r="I160" s="149"/>
      <c r="L160" s="145"/>
      <c r="M160" s="150"/>
      <c r="T160" s="151"/>
      <c r="AT160" s="147" t="s">
        <v>144</v>
      </c>
      <c r="AU160" s="147" t="s">
        <v>81</v>
      </c>
      <c r="AV160" s="12" t="s">
        <v>79</v>
      </c>
      <c r="AW160" s="12" t="s">
        <v>32</v>
      </c>
      <c r="AX160" s="12" t="s">
        <v>71</v>
      </c>
      <c r="AY160" s="147" t="s">
        <v>133</v>
      </c>
    </row>
    <row r="161" spans="2:65" s="12" customFormat="1" ht="11.25" x14ac:dyDescent="0.2">
      <c r="B161" s="145"/>
      <c r="D161" s="146" t="s">
        <v>144</v>
      </c>
      <c r="E161" s="147" t="s">
        <v>18</v>
      </c>
      <c r="F161" s="148" t="s">
        <v>1799</v>
      </c>
      <c r="H161" s="147" t="s">
        <v>18</v>
      </c>
      <c r="I161" s="149"/>
      <c r="L161" s="145"/>
      <c r="M161" s="150"/>
      <c r="T161" s="151"/>
      <c r="AT161" s="147" t="s">
        <v>144</v>
      </c>
      <c r="AU161" s="147" t="s">
        <v>81</v>
      </c>
      <c r="AV161" s="12" t="s">
        <v>79</v>
      </c>
      <c r="AW161" s="12" t="s">
        <v>32</v>
      </c>
      <c r="AX161" s="12" t="s">
        <v>71</v>
      </c>
      <c r="AY161" s="147" t="s">
        <v>133</v>
      </c>
    </row>
    <row r="162" spans="2:65" s="13" customFormat="1" ht="11.25" x14ac:dyDescent="0.2">
      <c r="B162" s="152"/>
      <c r="D162" s="146" t="s">
        <v>144</v>
      </c>
      <c r="E162" s="153" t="s">
        <v>18</v>
      </c>
      <c r="F162" s="154" t="s">
        <v>81</v>
      </c>
      <c r="H162" s="155">
        <v>2</v>
      </c>
      <c r="I162" s="156"/>
      <c r="L162" s="152"/>
      <c r="M162" s="157"/>
      <c r="T162" s="158"/>
      <c r="AT162" s="153" t="s">
        <v>144</v>
      </c>
      <c r="AU162" s="153" t="s">
        <v>81</v>
      </c>
      <c r="AV162" s="13" t="s">
        <v>81</v>
      </c>
      <c r="AW162" s="13" t="s">
        <v>32</v>
      </c>
      <c r="AX162" s="13" t="s">
        <v>71</v>
      </c>
      <c r="AY162" s="153" t="s">
        <v>133</v>
      </c>
    </row>
    <row r="163" spans="2:65" s="12" customFormat="1" ht="11.25" x14ac:dyDescent="0.2">
      <c r="B163" s="145"/>
      <c r="D163" s="146" t="s">
        <v>144</v>
      </c>
      <c r="E163" s="147" t="s">
        <v>18</v>
      </c>
      <c r="F163" s="148" t="s">
        <v>1742</v>
      </c>
      <c r="H163" s="147" t="s">
        <v>18</v>
      </c>
      <c r="I163" s="149"/>
      <c r="L163" s="145"/>
      <c r="M163" s="150"/>
      <c r="T163" s="151"/>
      <c r="AT163" s="147" t="s">
        <v>144</v>
      </c>
      <c r="AU163" s="147" t="s">
        <v>81</v>
      </c>
      <c r="AV163" s="12" t="s">
        <v>79</v>
      </c>
      <c r="AW163" s="12" t="s">
        <v>32</v>
      </c>
      <c r="AX163" s="12" t="s">
        <v>71</v>
      </c>
      <c r="AY163" s="147" t="s">
        <v>133</v>
      </c>
    </row>
    <row r="164" spans="2:65" s="12" customFormat="1" ht="11.25" x14ac:dyDescent="0.2">
      <c r="B164" s="145"/>
      <c r="D164" s="146" t="s">
        <v>144</v>
      </c>
      <c r="E164" s="147" t="s">
        <v>18</v>
      </c>
      <c r="F164" s="148" t="s">
        <v>1799</v>
      </c>
      <c r="H164" s="147" t="s">
        <v>18</v>
      </c>
      <c r="I164" s="149"/>
      <c r="L164" s="145"/>
      <c r="M164" s="150"/>
      <c r="T164" s="151"/>
      <c r="AT164" s="147" t="s">
        <v>144</v>
      </c>
      <c r="AU164" s="147" t="s">
        <v>81</v>
      </c>
      <c r="AV164" s="12" t="s">
        <v>79</v>
      </c>
      <c r="AW164" s="12" t="s">
        <v>32</v>
      </c>
      <c r="AX164" s="12" t="s">
        <v>71</v>
      </c>
      <c r="AY164" s="147" t="s">
        <v>133</v>
      </c>
    </row>
    <row r="165" spans="2:65" s="13" customFormat="1" ht="11.25" x14ac:dyDescent="0.2">
      <c r="B165" s="152"/>
      <c r="D165" s="146" t="s">
        <v>144</v>
      </c>
      <c r="E165" s="153" t="s">
        <v>18</v>
      </c>
      <c r="F165" s="154" t="s">
        <v>81</v>
      </c>
      <c r="H165" s="155">
        <v>2</v>
      </c>
      <c r="I165" s="156"/>
      <c r="L165" s="152"/>
      <c r="M165" s="157"/>
      <c r="T165" s="158"/>
      <c r="AT165" s="153" t="s">
        <v>144</v>
      </c>
      <c r="AU165" s="153" t="s">
        <v>81</v>
      </c>
      <c r="AV165" s="13" t="s">
        <v>81</v>
      </c>
      <c r="AW165" s="13" t="s">
        <v>32</v>
      </c>
      <c r="AX165" s="13" t="s">
        <v>71</v>
      </c>
      <c r="AY165" s="153" t="s">
        <v>133</v>
      </c>
    </row>
    <row r="166" spans="2:65" s="14" customFormat="1" ht="11.25" x14ac:dyDescent="0.2">
      <c r="B166" s="159"/>
      <c r="D166" s="146" t="s">
        <v>144</v>
      </c>
      <c r="E166" s="160" t="s">
        <v>18</v>
      </c>
      <c r="F166" s="161" t="s">
        <v>147</v>
      </c>
      <c r="H166" s="162">
        <v>6</v>
      </c>
      <c r="I166" s="163"/>
      <c r="L166" s="159"/>
      <c r="M166" s="164"/>
      <c r="T166" s="165"/>
      <c r="AT166" s="160" t="s">
        <v>144</v>
      </c>
      <c r="AU166" s="160" t="s">
        <v>81</v>
      </c>
      <c r="AV166" s="14" t="s">
        <v>140</v>
      </c>
      <c r="AW166" s="14" t="s">
        <v>32</v>
      </c>
      <c r="AX166" s="14" t="s">
        <v>79</v>
      </c>
      <c r="AY166" s="160" t="s">
        <v>133</v>
      </c>
    </row>
    <row r="167" spans="2:65" s="1" customFormat="1" ht="16.5" customHeight="1" x14ac:dyDescent="0.2">
      <c r="B167" s="33"/>
      <c r="C167" s="173" t="s">
        <v>182</v>
      </c>
      <c r="D167" s="173" t="s">
        <v>265</v>
      </c>
      <c r="E167" s="174" t="s">
        <v>1800</v>
      </c>
      <c r="F167" s="175" t="s">
        <v>1801</v>
      </c>
      <c r="G167" s="176" t="s">
        <v>188</v>
      </c>
      <c r="H167" s="177">
        <v>4</v>
      </c>
      <c r="I167" s="178"/>
      <c r="J167" s="179">
        <f>ROUND(I167*H167,2)</f>
        <v>0</v>
      </c>
      <c r="K167" s="175" t="s">
        <v>189</v>
      </c>
      <c r="L167" s="180"/>
      <c r="M167" s="181" t="s">
        <v>18</v>
      </c>
      <c r="N167" s="182" t="s">
        <v>42</v>
      </c>
      <c r="P167" s="137">
        <f>O167*H167</f>
        <v>0</v>
      </c>
      <c r="Q167" s="137">
        <v>2.0000000000000002E-5</v>
      </c>
      <c r="R167" s="137">
        <f>Q167*H167</f>
        <v>8.0000000000000007E-5</v>
      </c>
      <c r="S167" s="137">
        <v>0</v>
      </c>
      <c r="T167" s="138">
        <f>S167*H167</f>
        <v>0</v>
      </c>
      <c r="AR167" s="139" t="s">
        <v>446</v>
      </c>
      <c r="AT167" s="139" t="s">
        <v>265</v>
      </c>
      <c r="AU167" s="139" t="s">
        <v>81</v>
      </c>
      <c r="AY167" s="18" t="s">
        <v>133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79</v>
      </c>
      <c r="BK167" s="140">
        <f>ROUND(I167*H167,2)</f>
        <v>0</v>
      </c>
      <c r="BL167" s="18" t="s">
        <v>285</v>
      </c>
      <c r="BM167" s="139" t="s">
        <v>1802</v>
      </c>
    </row>
    <row r="168" spans="2:65" s="12" customFormat="1" ht="11.25" x14ac:dyDescent="0.2">
      <c r="B168" s="145"/>
      <c r="D168" s="146" t="s">
        <v>144</v>
      </c>
      <c r="E168" s="147" t="s">
        <v>18</v>
      </c>
      <c r="F168" s="148" t="s">
        <v>1737</v>
      </c>
      <c r="H168" s="147" t="s">
        <v>18</v>
      </c>
      <c r="I168" s="149"/>
      <c r="L168" s="145"/>
      <c r="M168" s="150"/>
      <c r="T168" s="151"/>
      <c r="AT168" s="147" t="s">
        <v>144</v>
      </c>
      <c r="AU168" s="147" t="s">
        <v>81</v>
      </c>
      <c r="AV168" s="12" t="s">
        <v>79</v>
      </c>
      <c r="AW168" s="12" t="s">
        <v>32</v>
      </c>
      <c r="AX168" s="12" t="s">
        <v>71</v>
      </c>
      <c r="AY168" s="147" t="s">
        <v>133</v>
      </c>
    </row>
    <row r="169" spans="2:65" s="12" customFormat="1" ht="11.25" x14ac:dyDescent="0.2">
      <c r="B169" s="145"/>
      <c r="D169" s="146" t="s">
        <v>144</v>
      </c>
      <c r="E169" s="147" t="s">
        <v>18</v>
      </c>
      <c r="F169" s="148" t="s">
        <v>1741</v>
      </c>
      <c r="H169" s="147" t="s">
        <v>18</v>
      </c>
      <c r="I169" s="149"/>
      <c r="L169" s="145"/>
      <c r="M169" s="150"/>
      <c r="T169" s="151"/>
      <c r="AT169" s="147" t="s">
        <v>144</v>
      </c>
      <c r="AU169" s="147" t="s">
        <v>81</v>
      </c>
      <c r="AV169" s="12" t="s">
        <v>79</v>
      </c>
      <c r="AW169" s="12" t="s">
        <v>32</v>
      </c>
      <c r="AX169" s="12" t="s">
        <v>71</v>
      </c>
      <c r="AY169" s="147" t="s">
        <v>133</v>
      </c>
    </row>
    <row r="170" spans="2:65" s="12" customFormat="1" ht="11.25" x14ac:dyDescent="0.2">
      <c r="B170" s="145"/>
      <c r="D170" s="146" t="s">
        <v>144</v>
      </c>
      <c r="E170" s="147" t="s">
        <v>18</v>
      </c>
      <c r="F170" s="148" t="s">
        <v>1803</v>
      </c>
      <c r="H170" s="147" t="s">
        <v>18</v>
      </c>
      <c r="I170" s="149"/>
      <c r="L170" s="145"/>
      <c r="M170" s="150"/>
      <c r="T170" s="151"/>
      <c r="AT170" s="147" t="s">
        <v>144</v>
      </c>
      <c r="AU170" s="147" t="s">
        <v>81</v>
      </c>
      <c r="AV170" s="12" t="s">
        <v>79</v>
      </c>
      <c r="AW170" s="12" t="s">
        <v>32</v>
      </c>
      <c r="AX170" s="12" t="s">
        <v>71</v>
      </c>
      <c r="AY170" s="147" t="s">
        <v>133</v>
      </c>
    </row>
    <row r="171" spans="2:65" s="13" customFormat="1" ht="11.25" x14ac:dyDescent="0.2">
      <c r="B171" s="152"/>
      <c r="D171" s="146" t="s">
        <v>144</v>
      </c>
      <c r="E171" s="153" t="s">
        <v>18</v>
      </c>
      <c r="F171" s="154" t="s">
        <v>140</v>
      </c>
      <c r="H171" s="155">
        <v>4</v>
      </c>
      <c r="I171" s="156"/>
      <c r="L171" s="152"/>
      <c r="M171" s="157"/>
      <c r="T171" s="158"/>
      <c r="AT171" s="153" t="s">
        <v>144</v>
      </c>
      <c r="AU171" s="153" t="s">
        <v>81</v>
      </c>
      <c r="AV171" s="13" t="s">
        <v>81</v>
      </c>
      <c r="AW171" s="13" t="s">
        <v>32</v>
      </c>
      <c r="AX171" s="13" t="s">
        <v>71</v>
      </c>
      <c r="AY171" s="153" t="s">
        <v>133</v>
      </c>
    </row>
    <row r="172" spans="2:65" s="14" customFormat="1" ht="11.25" x14ac:dyDescent="0.2">
      <c r="B172" s="159"/>
      <c r="D172" s="146" t="s">
        <v>144</v>
      </c>
      <c r="E172" s="160" t="s">
        <v>18</v>
      </c>
      <c r="F172" s="161" t="s">
        <v>147</v>
      </c>
      <c r="H172" s="162">
        <v>4</v>
      </c>
      <c r="I172" s="163"/>
      <c r="L172" s="159"/>
      <c r="M172" s="164"/>
      <c r="T172" s="165"/>
      <c r="AT172" s="160" t="s">
        <v>144</v>
      </c>
      <c r="AU172" s="160" t="s">
        <v>81</v>
      </c>
      <c r="AV172" s="14" t="s">
        <v>140</v>
      </c>
      <c r="AW172" s="14" t="s">
        <v>32</v>
      </c>
      <c r="AX172" s="14" t="s">
        <v>79</v>
      </c>
      <c r="AY172" s="160" t="s">
        <v>133</v>
      </c>
    </row>
    <row r="173" spans="2:65" s="1" customFormat="1" ht="16.5" customHeight="1" x14ac:dyDescent="0.2">
      <c r="B173" s="33"/>
      <c r="C173" s="173" t="s">
        <v>285</v>
      </c>
      <c r="D173" s="173" t="s">
        <v>265</v>
      </c>
      <c r="E173" s="174" t="s">
        <v>1804</v>
      </c>
      <c r="F173" s="175" t="s">
        <v>1805</v>
      </c>
      <c r="G173" s="176" t="s">
        <v>188</v>
      </c>
      <c r="H173" s="177">
        <v>4</v>
      </c>
      <c r="I173" s="178"/>
      <c r="J173" s="179">
        <f>ROUND(I173*H173,2)</f>
        <v>0</v>
      </c>
      <c r="K173" s="175" t="s">
        <v>189</v>
      </c>
      <c r="L173" s="180"/>
      <c r="M173" s="181" t="s">
        <v>18</v>
      </c>
      <c r="N173" s="182" t="s">
        <v>42</v>
      </c>
      <c r="P173" s="137">
        <f>O173*H173</f>
        <v>0</v>
      </c>
      <c r="Q173" s="137">
        <v>8.0000000000000007E-5</v>
      </c>
      <c r="R173" s="137">
        <f>Q173*H173</f>
        <v>3.2000000000000003E-4</v>
      </c>
      <c r="S173" s="137">
        <v>0</v>
      </c>
      <c r="T173" s="138">
        <f>S173*H173</f>
        <v>0</v>
      </c>
      <c r="AR173" s="139" t="s">
        <v>446</v>
      </c>
      <c r="AT173" s="139" t="s">
        <v>265</v>
      </c>
      <c r="AU173" s="139" t="s">
        <v>81</v>
      </c>
      <c r="AY173" s="18" t="s">
        <v>133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79</v>
      </c>
      <c r="BK173" s="140">
        <f>ROUND(I173*H173,2)</f>
        <v>0</v>
      </c>
      <c r="BL173" s="18" t="s">
        <v>285</v>
      </c>
      <c r="BM173" s="139" t="s">
        <v>1806</v>
      </c>
    </row>
    <row r="174" spans="2:65" s="12" customFormat="1" ht="11.25" x14ac:dyDescent="0.2">
      <c r="B174" s="145"/>
      <c r="D174" s="146" t="s">
        <v>144</v>
      </c>
      <c r="E174" s="147" t="s">
        <v>18</v>
      </c>
      <c r="F174" s="148" t="s">
        <v>1737</v>
      </c>
      <c r="H174" s="147" t="s">
        <v>18</v>
      </c>
      <c r="I174" s="149"/>
      <c r="L174" s="145"/>
      <c r="M174" s="150"/>
      <c r="T174" s="151"/>
      <c r="AT174" s="147" t="s">
        <v>144</v>
      </c>
      <c r="AU174" s="147" t="s">
        <v>81</v>
      </c>
      <c r="AV174" s="12" t="s">
        <v>79</v>
      </c>
      <c r="AW174" s="12" t="s">
        <v>32</v>
      </c>
      <c r="AX174" s="12" t="s">
        <v>71</v>
      </c>
      <c r="AY174" s="147" t="s">
        <v>133</v>
      </c>
    </row>
    <row r="175" spans="2:65" s="12" customFormat="1" ht="11.25" x14ac:dyDescent="0.2">
      <c r="B175" s="145"/>
      <c r="D175" s="146" t="s">
        <v>144</v>
      </c>
      <c r="E175" s="147" t="s">
        <v>18</v>
      </c>
      <c r="F175" s="148" t="s">
        <v>1741</v>
      </c>
      <c r="H175" s="147" t="s">
        <v>18</v>
      </c>
      <c r="I175" s="149"/>
      <c r="L175" s="145"/>
      <c r="M175" s="150"/>
      <c r="T175" s="151"/>
      <c r="AT175" s="147" t="s">
        <v>144</v>
      </c>
      <c r="AU175" s="147" t="s">
        <v>81</v>
      </c>
      <c r="AV175" s="12" t="s">
        <v>79</v>
      </c>
      <c r="AW175" s="12" t="s">
        <v>32</v>
      </c>
      <c r="AX175" s="12" t="s">
        <v>71</v>
      </c>
      <c r="AY175" s="147" t="s">
        <v>133</v>
      </c>
    </row>
    <row r="176" spans="2:65" s="12" customFormat="1" ht="11.25" x14ac:dyDescent="0.2">
      <c r="B176" s="145"/>
      <c r="D176" s="146" t="s">
        <v>144</v>
      </c>
      <c r="E176" s="147" t="s">
        <v>18</v>
      </c>
      <c r="F176" s="148" t="s">
        <v>1807</v>
      </c>
      <c r="H176" s="147" t="s">
        <v>18</v>
      </c>
      <c r="I176" s="149"/>
      <c r="L176" s="145"/>
      <c r="M176" s="150"/>
      <c r="T176" s="151"/>
      <c r="AT176" s="147" t="s">
        <v>144</v>
      </c>
      <c r="AU176" s="147" t="s">
        <v>81</v>
      </c>
      <c r="AV176" s="12" t="s">
        <v>79</v>
      </c>
      <c r="AW176" s="12" t="s">
        <v>32</v>
      </c>
      <c r="AX176" s="12" t="s">
        <v>71</v>
      </c>
      <c r="AY176" s="147" t="s">
        <v>133</v>
      </c>
    </row>
    <row r="177" spans="2:65" s="13" customFormat="1" ht="11.25" x14ac:dyDescent="0.2">
      <c r="B177" s="152"/>
      <c r="D177" s="146" t="s">
        <v>144</v>
      </c>
      <c r="E177" s="153" t="s">
        <v>18</v>
      </c>
      <c r="F177" s="154" t="s">
        <v>140</v>
      </c>
      <c r="H177" s="155">
        <v>4</v>
      </c>
      <c r="I177" s="156"/>
      <c r="L177" s="152"/>
      <c r="M177" s="157"/>
      <c r="T177" s="158"/>
      <c r="AT177" s="153" t="s">
        <v>144</v>
      </c>
      <c r="AU177" s="153" t="s">
        <v>81</v>
      </c>
      <c r="AV177" s="13" t="s">
        <v>81</v>
      </c>
      <c r="AW177" s="13" t="s">
        <v>32</v>
      </c>
      <c r="AX177" s="13" t="s">
        <v>71</v>
      </c>
      <c r="AY177" s="153" t="s">
        <v>133</v>
      </c>
    </row>
    <row r="178" spans="2:65" s="14" customFormat="1" ht="11.25" x14ac:dyDescent="0.2">
      <c r="B178" s="159"/>
      <c r="D178" s="146" t="s">
        <v>144</v>
      </c>
      <c r="E178" s="160" t="s">
        <v>18</v>
      </c>
      <c r="F178" s="161" t="s">
        <v>147</v>
      </c>
      <c r="H178" s="162">
        <v>4</v>
      </c>
      <c r="I178" s="163"/>
      <c r="L178" s="159"/>
      <c r="M178" s="164"/>
      <c r="T178" s="165"/>
      <c r="AT178" s="160" t="s">
        <v>144</v>
      </c>
      <c r="AU178" s="160" t="s">
        <v>81</v>
      </c>
      <c r="AV178" s="14" t="s">
        <v>140</v>
      </c>
      <c r="AW178" s="14" t="s">
        <v>32</v>
      </c>
      <c r="AX178" s="14" t="s">
        <v>79</v>
      </c>
      <c r="AY178" s="160" t="s">
        <v>133</v>
      </c>
    </row>
    <row r="179" spans="2:65" s="1" customFormat="1" ht="16.5" customHeight="1" x14ac:dyDescent="0.2">
      <c r="B179" s="33"/>
      <c r="C179" s="173" t="s">
        <v>291</v>
      </c>
      <c r="D179" s="173" t="s">
        <v>265</v>
      </c>
      <c r="E179" s="174" t="s">
        <v>1808</v>
      </c>
      <c r="F179" s="175" t="s">
        <v>1809</v>
      </c>
      <c r="G179" s="176" t="s">
        <v>188</v>
      </c>
      <c r="H179" s="177">
        <v>14</v>
      </c>
      <c r="I179" s="178"/>
      <c r="J179" s="179">
        <f>ROUND(I179*H179,2)</f>
        <v>0</v>
      </c>
      <c r="K179" s="175" t="s">
        <v>189</v>
      </c>
      <c r="L179" s="180"/>
      <c r="M179" s="181" t="s">
        <v>18</v>
      </c>
      <c r="N179" s="182" t="s">
        <v>42</v>
      </c>
      <c r="P179" s="137">
        <f>O179*H179</f>
        <v>0</v>
      </c>
      <c r="Q179" s="137">
        <v>1.0000000000000001E-5</v>
      </c>
      <c r="R179" s="137">
        <f>Q179*H179</f>
        <v>1.4000000000000001E-4</v>
      </c>
      <c r="S179" s="137">
        <v>0</v>
      </c>
      <c r="T179" s="138">
        <f>S179*H179</f>
        <v>0</v>
      </c>
      <c r="AR179" s="139" t="s">
        <v>446</v>
      </c>
      <c r="AT179" s="139" t="s">
        <v>265</v>
      </c>
      <c r="AU179" s="139" t="s">
        <v>81</v>
      </c>
      <c r="AY179" s="18" t="s">
        <v>133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285</v>
      </c>
      <c r="BM179" s="139" t="s">
        <v>1810</v>
      </c>
    </row>
    <row r="180" spans="2:65" s="12" customFormat="1" ht="11.25" x14ac:dyDescent="0.2">
      <c r="B180" s="145"/>
      <c r="D180" s="146" t="s">
        <v>144</v>
      </c>
      <c r="E180" s="147" t="s">
        <v>18</v>
      </c>
      <c r="F180" s="148" t="s">
        <v>1737</v>
      </c>
      <c r="H180" s="147" t="s">
        <v>18</v>
      </c>
      <c r="I180" s="149"/>
      <c r="L180" s="145"/>
      <c r="M180" s="150"/>
      <c r="T180" s="151"/>
      <c r="AT180" s="147" t="s">
        <v>144</v>
      </c>
      <c r="AU180" s="147" t="s">
        <v>81</v>
      </c>
      <c r="AV180" s="12" t="s">
        <v>79</v>
      </c>
      <c r="AW180" s="12" t="s">
        <v>32</v>
      </c>
      <c r="AX180" s="12" t="s">
        <v>71</v>
      </c>
      <c r="AY180" s="147" t="s">
        <v>133</v>
      </c>
    </row>
    <row r="181" spans="2:65" s="12" customFormat="1" ht="11.25" x14ac:dyDescent="0.2">
      <c r="B181" s="145"/>
      <c r="D181" s="146" t="s">
        <v>144</v>
      </c>
      <c r="E181" s="147" t="s">
        <v>18</v>
      </c>
      <c r="F181" s="148" t="s">
        <v>1738</v>
      </c>
      <c r="H181" s="147" t="s">
        <v>18</v>
      </c>
      <c r="I181" s="149"/>
      <c r="L181" s="145"/>
      <c r="M181" s="150"/>
      <c r="T181" s="151"/>
      <c r="AT181" s="147" t="s">
        <v>144</v>
      </c>
      <c r="AU181" s="147" t="s">
        <v>81</v>
      </c>
      <c r="AV181" s="12" t="s">
        <v>79</v>
      </c>
      <c r="AW181" s="12" t="s">
        <v>32</v>
      </c>
      <c r="AX181" s="12" t="s">
        <v>71</v>
      </c>
      <c r="AY181" s="147" t="s">
        <v>133</v>
      </c>
    </row>
    <row r="182" spans="2:65" s="12" customFormat="1" ht="11.25" x14ac:dyDescent="0.2">
      <c r="B182" s="145"/>
      <c r="D182" s="146" t="s">
        <v>144</v>
      </c>
      <c r="E182" s="147" t="s">
        <v>18</v>
      </c>
      <c r="F182" s="148" t="s">
        <v>1811</v>
      </c>
      <c r="H182" s="147" t="s">
        <v>18</v>
      </c>
      <c r="I182" s="149"/>
      <c r="L182" s="145"/>
      <c r="M182" s="150"/>
      <c r="T182" s="151"/>
      <c r="AT182" s="147" t="s">
        <v>144</v>
      </c>
      <c r="AU182" s="147" t="s">
        <v>81</v>
      </c>
      <c r="AV182" s="12" t="s">
        <v>79</v>
      </c>
      <c r="AW182" s="12" t="s">
        <v>32</v>
      </c>
      <c r="AX182" s="12" t="s">
        <v>71</v>
      </c>
      <c r="AY182" s="147" t="s">
        <v>133</v>
      </c>
    </row>
    <row r="183" spans="2:65" s="13" customFormat="1" ht="11.25" x14ac:dyDescent="0.2">
      <c r="B183" s="152"/>
      <c r="D183" s="146" t="s">
        <v>144</v>
      </c>
      <c r="E183" s="153" t="s">
        <v>18</v>
      </c>
      <c r="F183" s="154" t="s">
        <v>177</v>
      </c>
      <c r="H183" s="155">
        <v>8</v>
      </c>
      <c r="I183" s="156"/>
      <c r="L183" s="152"/>
      <c r="M183" s="157"/>
      <c r="T183" s="158"/>
      <c r="AT183" s="153" t="s">
        <v>144</v>
      </c>
      <c r="AU183" s="153" t="s">
        <v>81</v>
      </c>
      <c r="AV183" s="13" t="s">
        <v>81</v>
      </c>
      <c r="AW183" s="13" t="s">
        <v>32</v>
      </c>
      <c r="AX183" s="13" t="s">
        <v>71</v>
      </c>
      <c r="AY183" s="153" t="s">
        <v>133</v>
      </c>
    </row>
    <row r="184" spans="2:65" s="12" customFormat="1" ht="11.25" x14ac:dyDescent="0.2">
      <c r="B184" s="145"/>
      <c r="D184" s="146" t="s">
        <v>144</v>
      </c>
      <c r="E184" s="147" t="s">
        <v>18</v>
      </c>
      <c r="F184" s="148" t="s">
        <v>1741</v>
      </c>
      <c r="H184" s="147" t="s">
        <v>18</v>
      </c>
      <c r="I184" s="149"/>
      <c r="L184" s="145"/>
      <c r="M184" s="150"/>
      <c r="T184" s="151"/>
      <c r="AT184" s="147" t="s">
        <v>144</v>
      </c>
      <c r="AU184" s="147" t="s">
        <v>81</v>
      </c>
      <c r="AV184" s="12" t="s">
        <v>79</v>
      </c>
      <c r="AW184" s="12" t="s">
        <v>32</v>
      </c>
      <c r="AX184" s="12" t="s">
        <v>71</v>
      </c>
      <c r="AY184" s="147" t="s">
        <v>133</v>
      </c>
    </row>
    <row r="185" spans="2:65" s="12" customFormat="1" ht="11.25" x14ac:dyDescent="0.2">
      <c r="B185" s="145"/>
      <c r="D185" s="146" t="s">
        <v>144</v>
      </c>
      <c r="E185" s="147" t="s">
        <v>18</v>
      </c>
      <c r="F185" s="148" t="s">
        <v>1811</v>
      </c>
      <c r="H185" s="147" t="s">
        <v>18</v>
      </c>
      <c r="I185" s="149"/>
      <c r="L185" s="145"/>
      <c r="M185" s="150"/>
      <c r="T185" s="151"/>
      <c r="AT185" s="147" t="s">
        <v>144</v>
      </c>
      <c r="AU185" s="147" t="s">
        <v>81</v>
      </c>
      <c r="AV185" s="12" t="s">
        <v>79</v>
      </c>
      <c r="AW185" s="12" t="s">
        <v>32</v>
      </c>
      <c r="AX185" s="12" t="s">
        <v>71</v>
      </c>
      <c r="AY185" s="147" t="s">
        <v>133</v>
      </c>
    </row>
    <row r="186" spans="2:65" s="13" customFormat="1" ht="11.25" x14ac:dyDescent="0.2">
      <c r="B186" s="152"/>
      <c r="D186" s="146" t="s">
        <v>144</v>
      </c>
      <c r="E186" s="153" t="s">
        <v>18</v>
      </c>
      <c r="F186" s="154" t="s">
        <v>167</v>
      </c>
      <c r="H186" s="155">
        <v>6</v>
      </c>
      <c r="I186" s="156"/>
      <c r="L186" s="152"/>
      <c r="M186" s="157"/>
      <c r="T186" s="158"/>
      <c r="AT186" s="153" t="s">
        <v>144</v>
      </c>
      <c r="AU186" s="153" t="s">
        <v>81</v>
      </c>
      <c r="AV186" s="13" t="s">
        <v>81</v>
      </c>
      <c r="AW186" s="13" t="s">
        <v>32</v>
      </c>
      <c r="AX186" s="13" t="s">
        <v>71</v>
      </c>
      <c r="AY186" s="153" t="s">
        <v>133</v>
      </c>
    </row>
    <row r="187" spans="2:65" s="14" customFormat="1" ht="11.25" x14ac:dyDescent="0.2">
      <c r="B187" s="159"/>
      <c r="D187" s="146" t="s">
        <v>144</v>
      </c>
      <c r="E187" s="160" t="s">
        <v>18</v>
      </c>
      <c r="F187" s="161" t="s">
        <v>147</v>
      </c>
      <c r="H187" s="162">
        <v>14</v>
      </c>
      <c r="I187" s="163"/>
      <c r="L187" s="159"/>
      <c r="M187" s="164"/>
      <c r="T187" s="165"/>
      <c r="AT187" s="160" t="s">
        <v>144</v>
      </c>
      <c r="AU187" s="160" t="s">
        <v>81</v>
      </c>
      <c r="AV187" s="14" t="s">
        <v>140</v>
      </c>
      <c r="AW187" s="14" t="s">
        <v>32</v>
      </c>
      <c r="AX187" s="14" t="s">
        <v>79</v>
      </c>
      <c r="AY187" s="160" t="s">
        <v>133</v>
      </c>
    </row>
    <row r="188" spans="2:65" s="1" customFormat="1" ht="16.5" customHeight="1" x14ac:dyDescent="0.2">
      <c r="B188" s="33"/>
      <c r="C188" s="173" t="s">
        <v>179</v>
      </c>
      <c r="D188" s="173" t="s">
        <v>265</v>
      </c>
      <c r="E188" s="174" t="s">
        <v>1812</v>
      </c>
      <c r="F188" s="175" t="s">
        <v>1813</v>
      </c>
      <c r="G188" s="176" t="s">
        <v>188</v>
      </c>
      <c r="H188" s="177">
        <v>2</v>
      </c>
      <c r="I188" s="178"/>
      <c r="J188" s="179">
        <f>ROUND(I188*H188,2)</f>
        <v>0</v>
      </c>
      <c r="K188" s="175" t="s">
        <v>189</v>
      </c>
      <c r="L188" s="180"/>
      <c r="M188" s="181" t="s">
        <v>18</v>
      </c>
      <c r="N188" s="182" t="s">
        <v>42</v>
      </c>
      <c r="P188" s="137">
        <f>O188*H188</f>
        <v>0</v>
      </c>
      <c r="Q188" s="137">
        <v>1.0000000000000001E-5</v>
      </c>
      <c r="R188" s="137">
        <f>Q188*H188</f>
        <v>2.0000000000000002E-5</v>
      </c>
      <c r="S188" s="137">
        <v>0</v>
      </c>
      <c r="T188" s="138">
        <f>S188*H188</f>
        <v>0</v>
      </c>
      <c r="AR188" s="139" t="s">
        <v>446</v>
      </c>
      <c r="AT188" s="139" t="s">
        <v>265</v>
      </c>
      <c r="AU188" s="139" t="s">
        <v>81</v>
      </c>
      <c r="AY188" s="18" t="s">
        <v>133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79</v>
      </c>
      <c r="BK188" s="140">
        <f>ROUND(I188*H188,2)</f>
        <v>0</v>
      </c>
      <c r="BL188" s="18" t="s">
        <v>285</v>
      </c>
      <c r="BM188" s="139" t="s">
        <v>1814</v>
      </c>
    </row>
    <row r="189" spans="2:65" s="12" customFormat="1" ht="11.25" x14ac:dyDescent="0.2">
      <c r="B189" s="145"/>
      <c r="D189" s="146" t="s">
        <v>144</v>
      </c>
      <c r="E189" s="147" t="s">
        <v>18</v>
      </c>
      <c r="F189" s="148" t="s">
        <v>1737</v>
      </c>
      <c r="H189" s="147" t="s">
        <v>18</v>
      </c>
      <c r="I189" s="149"/>
      <c r="L189" s="145"/>
      <c r="M189" s="150"/>
      <c r="T189" s="151"/>
      <c r="AT189" s="147" t="s">
        <v>144</v>
      </c>
      <c r="AU189" s="147" t="s">
        <v>81</v>
      </c>
      <c r="AV189" s="12" t="s">
        <v>79</v>
      </c>
      <c r="AW189" s="12" t="s">
        <v>32</v>
      </c>
      <c r="AX189" s="12" t="s">
        <v>71</v>
      </c>
      <c r="AY189" s="147" t="s">
        <v>133</v>
      </c>
    </row>
    <row r="190" spans="2:65" s="12" customFormat="1" ht="11.25" x14ac:dyDescent="0.2">
      <c r="B190" s="145"/>
      <c r="D190" s="146" t="s">
        <v>144</v>
      </c>
      <c r="E190" s="147" t="s">
        <v>18</v>
      </c>
      <c r="F190" s="148" t="s">
        <v>1741</v>
      </c>
      <c r="H190" s="147" t="s">
        <v>18</v>
      </c>
      <c r="I190" s="149"/>
      <c r="L190" s="145"/>
      <c r="M190" s="150"/>
      <c r="T190" s="151"/>
      <c r="AT190" s="147" t="s">
        <v>144</v>
      </c>
      <c r="AU190" s="147" t="s">
        <v>81</v>
      </c>
      <c r="AV190" s="12" t="s">
        <v>79</v>
      </c>
      <c r="AW190" s="12" t="s">
        <v>32</v>
      </c>
      <c r="AX190" s="12" t="s">
        <v>71</v>
      </c>
      <c r="AY190" s="147" t="s">
        <v>133</v>
      </c>
    </row>
    <row r="191" spans="2:65" s="12" customFormat="1" ht="11.25" x14ac:dyDescent="0.2">
      <c r="B191" s="145"/>
      <c r="D191" s="146" t="s">
        <v>144</v>
      </c>
      <c r="E191" s="147" t="s">
        <v>18</v>
      </c>
      <c r="F191" s="148" t="s">
        <v>1815</v>
      </c>
      <c r="H191" s="147" t="s">
        <v>18</v>
      </c>
      <c r="I191" s="149"/>
      <c r="L191" s="145"/>
      <c r="M191" s="150"/>
      <c r="T191" s="151"/>
      <c r="AT191" s="147" t="s">
        <v>144</v>
      </c>
      <c r="AU191" s="147" t="s">
        <v>81</v>
      </c>
      <c r="AV191" s="12" t="s">
        <v>79</v>
      </c>
      <c r="AW191" s="12" t="s">
        <v>32</v>
      </c>
      <c r="AX191" s="12" t="s">
        <v>71</v>
      </c>
      <c r="AY191" s="147" t="s">
        <v>133</v>
      </c>
    </row>
    <row r="192" spans="2:65" s="13" customFormat="1" ht="11.25" x14ac:dyDescent="0.2">
      <c r="B192" s="152"/>
      <c r="D192" s="146" t="s">
        <v>144</v>
      </c>
      <c r="E192" s="153" t="s">
        <v>18</v>
      </c>
      <c r="F192" s="154" t="s">
        <v>81</v>
      </c>
      <c r="H192" s="155">
        <v>2</v>
      </c>
      <c r="I192" s="156"/>
      <c r="L192" s="152"/>
      <c r="M192" s="157"/>
      <c r="T192" s="158"/>
      <c r="AT192" s="153" t="s">
        <v>144</v>
      </c>
      <c r="AU192" s="153" t="s">
        <v>81</v>
      </c>
      <c r="AV192" s="13" t="s">
        <v>81</v>
      </c>
      <c r="AW192" s="13" t="s">
        <v>32</v>
      </c>
      <c r="AX192" s="13" t="s">
        <v>71</v>
      </c>
      <c r="AY192" s="153" t="s">
        <v>133</v>
      </c>
    </row>
    <row r="193" spans="2:65" s="14" customFormat="1" ht="11.25" x14ac:dyDescent="0.2">
      <c r="B193" s="159"/>
      <c r="D193" s="146" t="s">
        <v>144</v>
      </c>
      <c r="E193" s="160" t="s">
        <v>18</v>
      </c>
      <c r="F193" s="161" t="s">
        <v>147</v>
      </c>
      <c r="H193" s="162">
        <v>2</v>
      </c>
      <c r="I193" s="163"/>
      <c r="L193" s="159"/>
      <c r="M193" s="164"/>
      <c r="T193" s="165"/>
      <c r="AT193" s="160" t="s">
        <v>144</v>
      </c>
      <c r="AU193" s="160" t="s">
        <v>81</v>
      </c>
      <c r="AV193" s="14" t="s">
        <v>140</v>
      </c>
      <c r="AW193" s="14" t="s">
        <v>32</v>
      </c>
      <c r="AX193" s="14" t="s">
        <v>79</v>
      </c>
      <c r="AY193" s="160" t="s">
        <v>133</v>
      </c>
    </row>
    <row r="194" spans="2:65" s="1" customFormat="1" ht="24.2" customHeight="1" x14ac:dyDescent="0.2">
      <c r="B194" s="33"/>
      <c r="C194" s="128" t="s">
        <v>300</v>
      </c>
      <c r="D194" s="128" t="s">
        <v>135</v>
      </c>
      <c r="E194" s="129" t="s">
        <v>1816</v>
      </c>
      <c r="F194" s="130" t="s">
        <v>1817</v>
      </c>
      <c r="G194" s="131" t="s">
        <v>188</v>
      </c>
      <c r="H194" s="132">
        <v>1</v>
      </c>
      <c r="I194" s="133"/>
      <c r="J194" s="134">
        <f>ROUND(I194*H194,2)</f>
        <v>0</v>
      </c>
      <c r="K194" s="130" t="s">
        <v>189</v>
      </c>
      <c r="L194" s="33"/>
      <c r="M194" s="135" t="s">
        <v>18</v>
      </c>
      <c r="N194" s="136" t="s">
        <v>42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285</v>
      </c>
      <c r="AT194" s="139" t="s">
        <v>135</v>
      </c>
      <c r="AU194" s="139" t="s">
        <v>81</v>
      </c>
      <c r="AY194" s="18" t="s">
        <v>133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79</v>
      </c>
      <c r="BK194" s="140">
        <f>ROUND(I194*H194,2)</f>
        <v>0</v>
      </c>
      <c r="BL194" s="18" t="s">
        <v>285</v>
      </c>
      <c r="BM194" s="139" t="s">
        <v>1818</v>
      </c>
    </row>
    <row r="195" spans="2:65" s="1" customFormat="1" ht="11.25" x14ac:dyDescent="0.2">
      <c r="B195" s="33"/>
      <c r="D195" s="141" t="s">
        <v>142</v>
      </c>
      <c r="F195" s="142" t="s">
        <v>1819</v>
      </c>
      <c r="I195" s="143"/>
      <c r="L195" s="33"/>
      <c r="M195" s="144"/>
      <c r="T195" s="54"/>
      <c r="AT195" s="18" t="s">
        <v>142</v>
      </c>
      <c r="AU195" s="18" t="s">
        <v>81</v>
      </c>
    </row>
    <row r="196" spans="2:65" s="12" customFormat="1" ht="11.25" x14ac:dyDescent="0.2">
      <c r="B196" s="145"/>
      <c r="D196" s="146" t="s">
        <v>144</v>
      </c>
      <c r="E196" s="147" t="s">
        <v>18</v>
      </c>
      <c r="F196" s="148" t="s">
        <v>1737</v>
      </c>
      <c r="H196" s="147" t="s">
        <v>18</v>
      </c>
      <c r="I196" s="149"/>
      <c r="L196" s="145"/>
      <c r="M196" s="150"/>
      <c r="T196" s="151"/>
      <c r="AT196" s="147" t="s">
        <v>144</v>
      </c>
      <c r="AU196" s="147" t="s">
        <v>81</v>
      </c>
      <c r="AV196" s="12" t="s">
        <v>79</v>
      </c>
      <c r="AW196" s="12" t="s">
        <v>32</v>
      </c>
      <c r="AX196" s="12" t="s">
        <v>71</v>
      </c>
      <c r="AY196" s="147" t="s">
        <v>133</v>
      </c>
    </row>
    <row r="197" spans="2:65" s="12" customFormat="1" ht="11.25" x14ac:dyDescent="0.2">
      <c r="B197" s="145"/>
      <c r="D197" s="146" t="s">
        <v>144</v>
      </c>
      <c r="E197" s="147" t="s">
        <v>18</v>
      </c>
      <c r="F197" s="148" t="s">
        <v>1742</v>
      </c>
      <c r="H197" s="147" t="s">
        <v>18</v>
      </c>
      <c r="I197" s="149"/>
      <c r="L197" s="145"/>
      <c r="M197" s="150"/>
      <c r="T197" s="151"/>
      <c r="AT197" s="147" t="s">
        <v>144</v>
      </c>
      <c r="AU197" s="147" t="s">
        <v>81</v>
      </c>
      <c r="AV197" s="12" t="s">
        <v>79</v>
      </c>
      <c r="AW197" s="12" t="s">
        <v>32</v>
      </c>
      <c r="AX197" s="12" t="s">
        <v>71</v>
      </c>
      <c r="AY197" s="147" t="s">
        <v>133</v>
      </c>
    </row>
    <row r="198" spans="2:65" s="12" customFormat="1" ht="11.25" x14ac:dyDescent="0.2">
      <c r="B198" s="145"/>
      <c r="D198" s="146" t="s">
        <v>144</v>
      </c>
      <c r="E198" s="147" t="s">
        <v>18</v>
      </c>
      <c r="F198" s="148" t="s">
        <v>1820</v>
      </c>
      <c r="H198" s="147" t="s">
        <v>18</v>
      </c>
      <c r="I198" s="149"/>
      <c r="L198" s="145"/>
      <c r="M198" s="150"/>
      <c r="T198" s="151"/>
      <c r="AT198" s="147" t="s">
        <v>144</v>
      </c>
      <c r="AU198" s="147" t="s">
        <v>81</v>
      </c>
      <c r="AV198" s="12" t="s">
        <v>79</v>
      </c>
      <c r="AW198" s="12" t="s">
        <v>32</v>
      </c>
      <c r="AX198" s="12" t="s">
        <v>71</v>
      </c>
      <c r="AY198" s="147" t="s">
        <v>133</v>
      </c>
    </row>
    <row r="199" spans="2:65" s="13" customFormat="1" ht="11.25" x14ac:dyDescent="0.2">
      <c r="B199" s="152"/>
      <c r="D199" s="146" t="s">
        <v>144</v>
      </c>
      <c r="E199" s="153" t="s">
        <v>18</v>
      </c>
      <c r="F199" s="154" t="s">
        <v>79</v>
      </c>
      <c r="H199" s="155">
        <v>1</v>
      </c>
      <c r="I199" s="156"/>
      <c r="L199" s="152"/>
      <c r="M199" s="157"/>
      <c r="T199" s="158"/>
      <c r="AT199" s="153" t="s">
        <v>144</v>
      </c>
      <c r="AU199" s="153" t="s">
        <v>81</v>
      </c>
      <c r="AV199" s="13" t="s">
        <v>81</v>
      </c>
      <c r="AW199" s="13" t="s">
        <v>32</v>
      </c>
      <c r="AX199" s="13" t="s">
        <v>71</v>
      </c>
      <c r="AY199" s="153" t="s">
        <v>133</v>
      </c>
    </row>
    <row r="200" spans="2:65" s="14" customFormat="1" ht="11.25" x14ac:dyDescent="0.2">
      <c r="B200" s="159"/>
      <c r="D200" s="146" t="s">
        <v>144</v>
      </c>
      <c r="E200" s="160" t="s">
        <v>18</v>
      </c>
      <c r="F200" s="161" t="s">
        <v>147</v>
      </c>
      <c r="H200" s="162">
        <v>1</v>
      </c>
      <c r="I200" s="163"/>
      <c r="L200" s="159"/>
      <c r="M200" s="164"/>
      <c r="T200" s="165"/>
      <c r="AT200" s="160" t="s">
        <v>144</v>
      </c>
      <c r="AU200" s="160" t="s">
        <v>81</v>
      </c>
      <c r="AV200" s="14" t="s">
        <v>140</v>
      </c>
      <c r="AW200" s="14" t="s">
        <v>32</v>
      </c>
      <c r="AX200" s="14" t="s">
        <v>79</v>
      </c>
      <c r="AY200" s="160" t="s">
        <v>133</v>
      </c>
    </row>
    <row r="201" spans="2:65" s="1" customFormat="1" ht="55.5" customHeight="1" x14ac:dyDescent="0.2">
      <c r="B201" s="33"/>
      <c r="C201" s="173" t="s">
        <v>307</v>
      </c>
      <c r="D201" s="173" t="s">
        <v>265</v>
      </c>
      <c r="E201" s="174" t="s">
        <v>1821</v>
      </c>
      <c r="F201" s="175" t="s">
        <v>1822</v>
      </c>
      <c r="G201" s="176" t="s">
        <v>188</v>
      </c>
      <c r="H201" s="177">
        <v>1</v>
      </c>
      <c r="I201" s="178"/>
      <c r="J201" s="179">
        <f>ROUND(I201*H201,2)</f>
        <v>0</v>
      </c>
      <c r="K201" s="175" t="s">
        <v>189</v>
      </c>
      <c r="L201" s="180"/>
      <c r="M201" s="181" t="s">
        <v>18</v>
      </c>
      <c r="N201" s="182" t="s">
        <v>42</v>
      </c>
      <c r="P201" s="137">
        <f>O201*H201</f>
        <v>0</v>
      </c>
      <c r="Q201" s="137">
        <v>7.6999999999999996E-4</v>
      </c>
      <c r="R201" s="137">
        <f>Q201*H201</f>
        <v>7.6999999999999996E-4</v>
      </c>
      <c r="S201" s="137">
        <v>0</v>
      </c>
      <c r="T201" s="138">
        <f>S201*H201</f>
        <v>0</v>
      </c>
      <c r="AR201" s="139" t="s">
        <v>446</v>
      </c>
      <c r="AT201" s="139" t="s">
        <v>265</v>
      </c>
      <c r="AU201" s="139" t="s">
        <v>81</v>
      </c>
      <c r="AY201" s="18" t="s">
        <v>133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285</v>
      </c>
      <c r="BM201" s="139" t="s">
        <v>1823</v>
      </c>
    </row>
    <row r="202" spans="2:65" s="1" customFormat="1" ht="24.2" customHeight="1" x14ac:dyDescent="0.2">
      <c r="B202" s="33"/>
      <c r="C202" s="128" t="s">
        <v>7</v>
      </c>
      <c r="D202" s="128" t="s">
        <v>135</v>
      </c>
      <c r="E202" s="129" t="s">
        <v>1824</v>
      </c>
      <c r="F202" s="130" t="s">
        <v>1825</v>
      </c>
      <c r="G202" s="131" t="s">
        <v>188</v>
      </c>
      <c r="H202" s="132">
        <v>62</v>
      </c>
      <c r="I202" s="133"/>
      <c r="J202" s="134">
        <f>ROUND(I202*H202,2)</f>
        <v>0</v>
      </c>
      <c r="K202" s="130" t="s">
        <v>189</v>
      </c>
      <c r="L202" s="33"/>
      <c r="M202" s="135" t="s">
        <v>18</v>
      </c>
      <c r="N202" s="136" t="s">
        <v>42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285</v>
      </c>
      <c r="AT202" s="139" t="s">
        <v>135</v>
      </c>
      <c r="AU202" s="139" t="s">
        <v>81</v>
      </c>
      <c r="AY202" s="18" t="s">
        <v>133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285</v>
      </c>
      <c r="BM202" s="139" t="s">
        <v>1826</v>
      </c>
    </row>
    <row r="203" spans="2:65" s="1" customFormat="1" ht="11.25" x14ac:dyDescent="0.2">
      <c r="B203" s="33"/>
      <c r="D203" s="141" t="s">
        <v>142</v>
      </c>
      <c r="F203" s="142" t="s">
        <v>1827</v>
      </c>
      <c r="I203" s="143"/>
      <c r="L203" s="33"/>
      <c r="M203" s="144"/>
      <c r="T203" s="54"/>
      <c r="AT203" s="18" t="s">
        <v>142</v>
      </c>
      <c r="AU203" s="18" t="s">
        <v>81</v>
      </c>
    </row>
    <row r="204" spans="2:65" s="12" customFormat="1" ht="11.25" x14ac:dyDescent="0.2">
      <c r="B204" s="145"/>
      <c r="D204" s="146" t="s">
        <v>144</v>
      </c>
      <c r="E204" s="147" t="s">
        <v>18</v>
      </c>
      <c r="F204" s="148" t="s">
        <v>1737</v>
      </c>
      <c r="H204" s="147" t="s">
        <v>18</v>
      </c>
      <c r="I204" s="149"/>
      <c r="L204" s="145"/>
      <c r="M204" s="150"/>
      <c r="T204" s="151"/>
      <c r="AT204" s="147" t="s">
        <v>144</v>
      </c>
      <c r="AU204" s="147" t="s">
        <v>81</v>
      </c>
      <c r="AV204" s="12" t="s">
        <v>79</v>
      </c>
      <c r="AW204" s="12" t="s">
        <v>32</v>
      </c>
      <c r="AX204" s="12" t="s">
        <v>71</v>
      </c>
      <c r="AY204" s="147" t="s">
        <v>133</v>
      </c>
    </row>
    <row r="205" spans="2:65" s="12" customFormat="1" ht="11.25" x14ac:dyDescent="0.2">
      <c r="B205" s="145"/>
      <c r="D205" s="146" t="s">
        <v>144</v>
      </c>
      <c r="E205" s="147" t="s">
        <v>18</v>
      </c>
      <c r="F205" s="148" t="s">
        <v>1738</v>
      </c>
      <c r="H205" s="147" t="s">
        <v>18</v>
      </c>
      <c r="I205" s="149"/>
      <c r="L205" s="145"/>
      <c r="M205" s="150"/>
      <c r="T205" s="151"/>
      <c r="AT205" s="147" t="s">
        <v>144</v>
      </c>
      <c r="AU205" s="147" t="s">
        <v>81</v>
      </c>
      <c r="AV205" s="12" t="s">
        <v>79</v>
      </c>
      <c r="AW205" s="12" t="s">
        <v>32</v>
      </c>
      <c r="AX205" s="12" t="s">
        <v>71</v>
      </c>
      <c r="AY205" s="147" t="s">
        <v>133</v>
      </c>
    </row>
    <row r="206" spans="2:65" s="12" customFormat="1" ht="11.25" x14ac:dyDescent="0.2">
      <c r="B206" s="145"/>
      <c r="D206" s="146" t="s">
        <v>144</v>
      </c>
      <c r="E206" s="147" t="s">
        <v>18</v>
      </c>
      <c r="F206" s="148" t="s">
        <v>1828</v>
      </c>
      <c r="H206" s="147" t="s">
        <v>18</v>
      </c>
      <c r="I206" s="149"/>
      <c r="L206" s="145"/>
      <c r="M206" s="150"/>
      <c r="T206" s="151"/>
      <c r="AT206" s="147" t="s">
        <v>144</v>
      </c>
      <c r="AU206" s="147" t="s">
        <v>81</v>
      </c>
      <c r="AV206" s="12" t="s">
        <v>79</v>
      </c>
      <c r="AW206" s="12" t="s">
        <v>32</v>
      </c>
      <c r="AX206" s="12" t="s">
        <v>71</v>
      </c>
      <c r="AY206" s="147" t="s">
        <v>133</v>
      </c>
    </row>
    <row r="207" spans="2:65" s="13" customFormat="1" ht="11.25" x14ac:dyDescent="0.2">
      <c r="B207" s="152"/>
      <c r="D207" s="146" t="s">
        <v>144</v>
      </c>
      <c r="E207" s="153" t="s">
        <v>18</v>
      </c>
      <c r="F207" s="154" t="s">
        <v>331</v>
      </c>
      <c r="H207" s="155">
        <v>22</v>
      </c>
      <c r="I207" s="156"/>
      <c r="L207" s="152"/>
      <c r="M207" s="157"/>
      <c r="T207" s="158"/>
      <c r="AT207" s="153" t="s">
        <v>144</v>
      </c>
      <c r="AU207" s="153" t="s">
        <v>81</v>
      </c>
      <c r="AV207" s="13" t="s">
        <v>81</v>
      </c>
      <c r="AW207" s="13" t="s">
        <v>32</v>
      </c>
      <c r="AX207" s="13" t="s">
        <v>71</v>
      </c>
      <c r="AY207" s="153" t="s">
        <v>133</v>
      </c>
    </row>
    <row r="208" spans="2:65" s="12" customFormat="1" ht="11.25" x14ac:dyDescent="0.2">
      <c r="B208" s="145"/>
      <c r="D208" s="146" t="s">
        <v>144</v>
      </c>
      <c r="E208" s="147" t="s">
        <v>18</v>
      </c>
      <c r="F208" s="148" t="s">
        <v>1829</v>
      </c>
      <c r="H208" s="147" t="s">
        <v>18</v>
      </c>
      <c r="I208" s="149"/>
      <c r="L208" s="145"/>
      <c r="M208" s="150"/>
      <c r="T208" s="151"/>
      <c r="AT208" s="147" t="s">
        <v>144</v>
      </c>
      <c r="AU208" s="147" t="s">
        <v>81</v>
      </c>
      <c r="AV208" s="12" t="s">
        <v>79</v>
      </c>
      <c r="AW208" s="12" t="s">
        <v>32</v>
      </c>
      <c r="AX208" s="12" t="s">
        <v>71</v>
      </c>
      <c r="AY208" s="147" t="s">
        <v>133</v>
      </c>
    </row>
    <row r="209" spans="2:65" s="13" customFormat="1" ht="11.25" x14ac:dyDescent="0.2">
      <c r="B209" s="152"/>
      <c r="D209" s="146" t="s">
        <v>144</v>
      </c>
      <c r="E209" s="153" t="s">
        <v>18</v>
      </c>
      <c r="F209" s="154" t="s">
        <v>193</v>
      </c>
      <c r="H209" s="155">
        <v>14</v>
      </c>
      <c r="I209" s="156"/>
      <c r="L209" s="152"/>
      <c r="M209" s="157"/>
      <c r="T209" s="158"/>
      <c r="AT209" s="153" t="s">
        <v>144</v>
      </c>
      <c r="AU209" s="153" t="s">
        <v>81</v>
      </c>
      <c r="AV209" s="13" t="s">
        <v>81</v>
      </c>
      <c r="AW209" s="13" t="s">
        <v>32</v>
      </c>
      <c r="AX209" s="13" t="s">
        <v>71</v>
      </c>
      <c r="AY209" s="153" t="s">
        <v>133</v>
      </c>
    </row>
    <row r="210" spans="2:65" s="12" customFormat="1" ht="11.25" x14ac:dyDescent="0.2">
      <c r="B210" s="145"/>
      <c r="D210" s="146" t="s">
        <v>144</v>
      </c>
      <c r="E210" s="147" t="s">
        <v>18</v>
      </c>
      <c r="F210" s="148" t="s">
        <v>1741</v>
      </c>
      <c r="H210" s="147" t="s">
        <v>18</v>
      </c>
      <c r="I210" s="149"/>
      <c r="L210" s="145"/>
      <c r="M210" s="150"/>
      <c r="T210" s="151"/>
      <c r="AT210" s="147" t="s">
        <v>144</v>
      </c>
      <c r="AU210" s="147" t="s">
        <v>81</v>
      </c>
      <c r="AV210" s="12" t="s">
        <v>79</v>
      </c>
      <c r="AW210" s="12" t="s">
        <v>32</v>
      </c>
      <c r="AX210" s="12" t="s">
        <v>71</v>
      </c>
      <c r="AY210" s="147" t="s">
        <v>133</v>
      </c>
    </row>
    <row r="211" spans="2:65" s="12" customFormat="1" ht="11.25" x14ac:dyDescent="0.2">
      <c r="B211" s="145"/>
      <c r="D211" s="146" t="s">
        <v>144</v>
      </c>
      <c r="E211" s="147" t="s">
        <v>18</v>
      </c>
      <c r="F211" s="148" t="s">
        <v>1828</v>
      </c>
      <c r="H211" s="147" t="s">
        <v>18</v>
      </c>
      <c r="I211" s="149"/>
      <c r="L211" s="145"/>
      <c r="M211" s="150"/>
      <c r="T211" s="151"/>
      <c r="AT211" s="147" t="s">
        <v>144</v>
      </c>
      <c r="AU211" s="147" t="s">
        <v>81</v>
      </c>
      <c r="AV211" s="12" t="s">
        <v>79</v>
      </c>
      <c r="AW211" s="12" t="s">
        <v>32</v>
      </c>
      <c r="AX211" s="12" t="s">
        <v>71</v>
      </c>
      <c r="AY211" s="147" t="s">
        <v>133</v>
      </c>
    </row>
    <row r="212" spans="2:65" s="13" customFormat="1" ht="11.25" x14ac:dyDescent="0.2">
      <c r="B212" s="152"/>
      <c r="D212" s="146" t="s">
        <v>144</v>
      </c>
      <c r="E212" s="153" t="s">
        <v>18</v>
      </c>
      <c r="F212" s="154" t="s">
        <v>285</v>
      </c>
      <c r="H212" s="155">
        <v>16</v>
      </c>
      <c r="I212" s="156"/>
      <c r="L212" s="152"/>
      <c r="M212" s="157"/>
      <c r="T212" s="158"/>
      <c r="AT212" s="153" t="s">
        <v>144</v>
      </c>
      <c r="AU212" s="153" t="s">
        <v>81</v>
      </c>
      <c r="AV212" s="13" t="s">
        <v>81</v>
      </c>
      <c r="AW212" s="13" t="s">
        <v>32</v>
      </c>
      <c r="AX212" s="13" t="s">
        <v>71</v>
      </c>
      <c r="AY212" s="153" t="s">
        <v>133</v>
      </c>
    </row>
    <row r="213" spans="2:65" s="12" customFormat="1" ht="11.25" x14ac:dyDescent="0.2">
      <c r="B213" s="145"/>
      <c r="D213" s="146" t="s">
        <v>144</v>
      </c>
      <c r="E213" s="147" t="s">
        <v>18</v>
      </c>
      <c r="F213" s="148" t="s">
        <v>1829</v>
      </c>
      <c r="H213" s="147" t="s">
        <v>18</v>
      </c>
      <c r="I213" s="149"/>
      <c r="L213" s="145"/>
      <c r="M213" s="150"/>
      <c r="T213" s="151"/>
      <c r="AT213" s="147" t="s">
        <v>144</v>
      </c>
      <c r="AU213" s="147" t="s">
        <v>81</v>
      </c>
      <c r="AV213" s="12" t="s">
        <v>79</v>
      </c>
      <c r="AW213" s="12" t="s">
        <v>32</v>
      </c>
      <c r="AX213" s="12" t="s">
        <v>71</v>
      </c>
      <c r="AY213" s="147" t="s">
        <v>133</v>
      </c>
    </row>
    <row r="214" spans="2:65" s="13" customFormat="1" ht="11.25" x14ac:dyDescent="0.2">
      <c r="B214" s="152"/>
      <c r="D214" s="146" t="s">
        <v>144</v>
      </c>
      <c r="E214" s="153" t="s">
        <v>18</v>
      </c>
      <c r="F214" s="154" t="s">
        <v>175</v>
      </c>
      <c r="H214" s="155">
        <v>10</v>
      </c>
      <c r="I214" s="156"/>
      <c r="L214" s="152"/>
      <c r="M214" s="157"/>
      <c r="T214" s="158"/>
      <c r="AT214" s="153" t="s">
        <v>144</v>
      </c>
      <c r="AU214" s="153" t="s">
        <v>81</v>
      </c>
      <c r="AV214" s="13" t="s">
        <v>81</v>
      </c>
      <c r="AW214" s="13" t="s">
        <v>32</v>
      </c>
      <c r="AX214" s="13" t="s">
        <v>71</v>
      </c>
      <c r="AY214" s="153" t="s">
        <v>133</v>
      </c>
    </row>
    <row r="215" spans="2:65" s="14" customFormat="1" ht="11.25" x14ac:dyDescent="0.2">
      <c r="B215" s="159"/>
      <c r="D215" s="146" t="s">
        <v>144</v>
      </c>
      <c r="E215" s="160" t="s">
        <v>18</v>
      </c>
      <c r="F215" s="161" t="s">
        <v>147</v>
      </c>
      <c r="H215" s="162">
        <v>62</v>
      </c>
      <c r="I215" s="163"/>
      <c r="L215" s="159"/>
      <c r="M215" s="164"/>
      <c r="T215" s="165"/>
      <c r="AT215" s="160" t="s">
        <v>144</v>
      </c>
      <c r="AU215" s="160" t="s">
        <v>81</v>
      </c>
      <c r="AV215" s="14" t="s">
        <v>140</v>
      </c>
      <c r="AW215" s="14" t="s">
        <v>32</v>
      </c>
      <c r="AX215" s="14" t="s">
        <v>79</v>
      </c>
      <c r="AY215" s="160" t="s">
        <v>133</v>
      </c>
    </row>
    <row r="216" spans="2:65" s="1" customFormat="1" ht="37.9" customHeight="1" x14ac:dyDescent="0.2">
      <c r="B216" s="33"/>
      <c r="C216" s="173" t="s">
        <v>331</v>
      </c>
      <c r="D216" s="173" t="s">
        <v>265</v>
      </c>
      <c r="E216" s="174" t="s">
        <v>1830</v>
      </c>
      <c r="F216" s="175" t="s">
        <v>1831</v>
      </c>
      <c r="G216" s="176" t="s">
        <v>188</v>
      </c>
      <c r="H216" s="177">
        <v>38</v>
      </c>
      <c r="I216" s="178"/>
      <c r="J216" s="179">
        <f>ROUND(I216*H216,2)</f>
        <v>0</v>
      </c>
      <c r="K216" s="175" t="s">
        <v>189</v>
      </c>
      <c r="L216" s="180"/>
      <c r="M216" s="181" t="s">
        <v>18</v>
      </c>
      <c r="N216" s="182" t="s">
        <v>42</v>
      </c>
      <c r="P216" s="137">
        <f>O216*H216</f>
        <v>0</v>
      </c>
      <c r="Q216" s="137">
        <v>8.0000000000000004E-4</v>
      </c>
      <c r="R216" s="137">
        <f>Q216*H216</f>
        <v>3.04E-2</v>
      </c>
      <c r="S216" s="137">
        <v>0</v>
      </c>
      <c r="T216" s="138">
        <f>S216*H216</f>
        <v>0</v>
      </c>
      <c r="AR216" s="139" t="s">
        <v>446</v>
      </c>
      <c r="AT216" s="139" t="s">
        <v>265</v>
      </c>
      <c r="AU216" s="139" t="s">
        <v>81</v>
      </c>
      <c r="AY216" s="18" t="s">
        <v>133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79</v>
      </c>
      <c r="BK216" s="140">
        <f>ROUND(I216*H216,2)</f>
        <v>0</v>
      </c>
      <c r="BL216" s="18" t="s">
        <v>285</v>
      </c>
      <c r="BM216" s="139" t="s">
        <v>1832</v>
      </c>
    </row>
    <row r="217" spans="2:65" s="12" customFormat="1" ht="11.25" x14ac:dyDescent="0.2">
      <c r="B217" s="145"/>
      <c r="D217" s="146" t="s">
        <v>144</v>
      </c>
      <c r="E217" s="147" t="s">
        <v>18</v>
      </c>
      <c r="F217" s="148" t="s">
        <v>1737</v>
      </c>
      <c r="H217" s="147" t="s">
        <v>18</v>
      </c>
      <c r="I217" s="149"/>
      <c r="L217" s="145"/>
      <c r="M217" s="150"/>
      <c r="T217" s="151"/>
      <c r="AT217" s="147" t="s">
        <v>144</v>
      </c>
      <c r="AU217" s="147" t="s">
        <v>81</v>
      </c>
      <c r="AV217" s="12" t="s">
        <v>79</v>
      </c>
      <c r="AW217" s="12" t="s">
        <v>32</v>
      </c>
      <c r="AX217" s="12" t="s">
        <v>71</v>
      </c>
      <c r="AY217" s="147" t="s">
        <v>133</v>
      </c>
    </row>
    <row r="218" spans="2:65" s="12" customFormat="1" ht="11.25" x14ac:dyDescent="0.2">
      <c r="B218" s="145"/>
      <c r="D218" s="146" t="s">
        <v>144</v>
      </c>
      <c r="E218" s="147" t="s">
        <v>18</v>
      </c>
      <c r="F218" s="148" t="s">
        <v>1738</v>
      </c>
      <c r="H218" s="147" t="s">
        <v>18</v>
      </c>
      <c r="I218" s="149"/>
      <c r="L218" s="145"/>
      <c r="M218" s="150"/>
      <c r="T218" s="151"/>
      <c r="AT218" s="147" t="s">
        <v>144</v>
      </c>
      <c r="AU218" s="147" t="s">
        <v>81</v>
      </c>
      <c r="AV218" s="12" t="s">
        <v>79</v>
      </c>
      <c r="AW218" s="12" t="s">
        <v>32</v>
      </c>
      <c r="AX218" s="12" t="s">
        <v>71</v>
      </c>
      <c r="AY218" s="147" t="s">
        <v>133</v>
      </c>
    </row>
    <row r="219" spans="2:65" s="12" customFormat="1" ht="11.25" x14ac:dyDescent="0.2">
      <c r="B219" s="145"/>
      <c r="D219" s="146" t="s">
        <v>144</v>
      </c>
      <c r="E219" s="147" t="s">
        <v>18</v>
      </c>
      <c r="F219" s="148" t="s">
        <v>1828</v>
      </c>
      <c r="H219" s="147" t="s">
        <v>18</v>
      </c>
      <c r="I219" s="149"/>
      <c r="L219" s="145"/>
      <c r="M219" s="150"/>
      <c r="T219" s="151"/>
      <c r="AT219" s="147" t="s">
        <v>144</v>
      </c>
      <c r="AU219" s="147" t="s">
        <v>81</v>
      </c>
      <c r="AV219" s="12" t="s">
        <v>79</v>
      </c>
      <c r="AW219" s="12" t="s">
        <v>32</v>
      </c>
      <c r="AX219" s="12" t="s">
        <v>71</v>
      </c>
      <c r="AY219" s="147" t="s">
        <v>133</v>
      </c>
    </row>
    <row r="220" spans="2:65" s="13" customFormat="1" ht="11.25" x14ac:dyDescent="0.2">
      <c r="B220" s="152"/>
      <c r="D220" s="146" t="s">
        <v>144</v>
      </c>
      <c r="E220" s="153" t="s">
        <v>18</v>
      </c>
      <c r="F220" s="154" t="s">
        <v>331</v>
      </c>
      <c r="H220" s="155">
        <v>22</v>
      </c>
      <c r="I220" s="156"/>
      <c r="L220" s="152"/>
      <c r="M220" s="157"/>
      <c r="T220" s="158"/>
      <c r="AT220" s="153" t="s">
        <v>144</v>
      </c>
      <c r="AU220" s="153" t="s">
        <v>81</v>
      </c>
      <c r="AV220" s="13" t="s">
        <v>81</v>
      </c>
      <c r="AW220" s="13" t="s">
        <v>32</v>
      </c>
      <c r="AX220" s="13" t="s">
        <v>71</v>
      </c>
      <c r="AY220" s="153" t="s">
        <v>133</v>
      </c>
    </row>
    <row r="221" spans="2:65" s="12" customFormat="1" ht="11.25" x14ac:dyDescent="0.2">
      <c r="B221" s="145"/>
      <c r="D221" s="146" t="s">
        <v>144</v>
      </c>
      <c r="E221" s="147" t="s">
        <v>18</v>
      </c>
      <c r="F221" s="148" t="s">
        <v>1741</v>
      </c>
      <c r="H221" s="147" t="s">
        <v>18</v>
      </c>
      <c r="I221" s="149"/>
      <c r="L221" s="145"/>
      <c r="M221" s="150"/>
      <c r="T221" s="151"/>
      <c r="AT221" s="147" t="s">
        <v>144</v>
      </c>
      <c r="AU221" s="147" t="s">
        <v>81</v>
      </c>
      <c r="AV221" s="12" t="s">
        <v>79</v>
      </c>
      <c r="AW221" s="12" t="s">
        <v>32</v>
      </c>
      <c r="AX221" s="12" t="s">
        <v>71</v>
      </c>
      <c r="AY221" s="147" t="s">
        <v>133</v>
      </c>
    </row>
    <row r="222" spans="2:65" s="12" customFormat="1" ht="11.25" x14ac:dyDescent="0.2">
      <c r="B222" s="145"/>
      <c r="D222" s="146" t="s">
        <v>144</v>
      </c>
      <c r="E222" s="147" t="s">
        <v>18</v>
      </c>
      <c r="F222" s="148" t="s">
        <v>1828</v>
      </c>
      <c r="H222" s="147" t="s">
        <v>18</v>
      </c>
      <c r="I222" s="149"/>
      <c r="L222" s="145"/>
      <c r="M222" s="150"/>
      <c r="T222" s="151"/>
      <c r="AT222" s="147" t="s">
        <v>144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133</v>
      </c>
    </row>
    <row r="223" spans="2:65" s="13" customFormat="1" ht="11.25" x14ac:dyDescent="0.2">
      <c r="B223" s="152"/>
      <c r="D223" s="146" t="s">
        <v>144</v>
      </c>
      <c r="E223" s="153" t="s">
        <v>18</v>
      </c>
      <c r="F223" s="154" t="s">
        <v>285</v>
      </c>
      <c r="H223" s="155">
        <v>16</v>
      </c>
      <c r="I223" s="156"/>
      <c r="L223" s="152"/>
      <c r="M223" s="157"/>
      <c r="T223" s="158"/>
      <c r="AT223" s="153" t="s">
        <v>144</v>
      </c>
      <c r="AU223" s="153" t="s">
        <v>81</v>
      </c>
      <c r="AV223" s="13" t="s">
        <v>81</v>
      </c>
      <c r="AW223" s="13" t="s">
        <v>32</v>
      </c>
      <c r="AX223" s="13" t="s">
        <v>71</v>
      </c>
      <c r="AY223" s="153" t="s">
        <v>133</v>
      </c>
    </row>
    <row r="224" spans="2:65" s="14" customFormat="1" ht="11.25" x14ac:dyDescent="0.2">
      <c r="B224" s="159"/>
      <c r="D224" s="146" t="s">
        <v>144</v>
      </c>
      <c r="E224" s="160" t="s">
        <v>18</v>
      </c>
      <c r="F224" s="161" t="s">
        <v>147</v>
      </c>
      <c r="H224" s="162">
        <v>38</v>
      </c>
      <c r="I224" s="163"/>
      <c r="L224" s="159"/>
      <c r="M224" s="164"/>
      <c r="T224" s="165"/>
      <c r="AT224" s="160" t="s">
        <v>144</v>
      </c>
      <c r="AU224" s="160" t="s">
        <v>81</v>
      </c>
      <c r="AV224" s="14" t="s">
        <v>140</v>
      </c>
      <c r="AW224" s="14" t="s">
        <v>32</v>
      </c>
      <c r="AX224" s="14" t="s">
        <v>79</v>
      </c>
      <c r="AY224" s="160" t="s">
        <v>133</v>
      </c>
    </row>
    <row r="225" spans="2:65" s="1" customFormat="1" ht="37.9" customHeight="1" x14ac:dyDescent="0.2">
      <c r="B225" s="33"/>
      <c r="C225" s="173" t="s">
        <v>340</v>
      </c>
      <c r="D225" s="173" t="s">
        <v>265</v>
      </c>
      <c r="E225" s="174" t="s">
        <v>1833</v>
      </c>
      <c r="F225" s="175" t="s">
        <v>1834</v>
      </c>
      <c r="G225" s="176" t="s">
        <v>188</v>
      </c>
      <c r="H225" s="177">
        <v>24</v>
      </c>
      <c r="I225" s="178"/>
      <c r="J225" s="179">
        <f>ROUND(I225*H225,2)</f>
        <v>0</v>
      </c>
      <c r="K225" s="175" t="s">
        <v>189</v>
      </c>
      <c r="L225" s="180"/>
      <c r="M225" s="181" t="s">
        <v>18</v>
      </c>
      <c r="N225" s="182" t="s">
        <v>42</v>
      </c>
      <c r="P225" s="137">
        <f>O225*H225</f>
        <v>0</v>
      </c>
      <c r="Q225" s="137">
        <v>1.1000000000000001E-3</v>
      </c>
      <c r="R225" s="137">
        <f>Q225*H225</f>
        <v>2.64E-2</v>
      </c>
      <c r="S225" s="137">
        <v>0</v>
      </c>
      <c r="T225" s="138">
        <f>S225*H225</f>
        <v>0</v>
      </c>
      <c r="AR225" s="139" t="s">
        <v>446</v>
      </c>
      <c r="AT225" s="139" t="s">
        <v>265</v>
      </c>
      <c r="AU225" s="139" t="s">
        <v>81</v>
      </c>
      <c r="AY225" s="18" t="s">
        <v>133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79</v>
      </c>
      <c r="BK225" s="140">
        <f>ROUND(I225*H225,2)</f>
        <v>0</v>
      </c>
      <c r="BL225" s="18" t="s">
        <v>285</v>
      </c>
      <c r="BM225" s="139" t="s">
        <v>1835</v>
      </c>
    </row>
    <row r="226" spans="2:65" s="12" customFormat="1" ht="11.25" x14ac:dyDescent="0.2">
      <c r="B226" s="145"/>
      <c r="D226" s="146" t="s">
        <v>144</v>
      </c>
      <c r="E226" s="147" t="s">
        <v>18</v>
      </c>
      <c r="F226" s="148" t="s">
        <v>1737</v>
      </c>
      <c r="H226" s="147" t="s">
        <v>18</v>
      </c>
      <c r="I226" s="149"/>
      <c r="L226" s="145"/>
      <c r="M226" s="150"/>
      <c r="T226" s="151"/>
      <c r="AT226" s="147" t="s">
        <v>144</v>
      </c>
      <c r="AU226" s="147" t="s">
        <v>81</v>
      </c>
      <c r="AV226" s="12" t="s">
        <v>79</v>
      </c>
      <c r="AW226" s="12" t="s">
        <v>32</v>
      </c>
      <c r="AX226" s="12" t="s">
        <v>71</v>
      </c>
      <c r="AY226" s="147" t="s">
        <v>133</v>
      </c>
    </row>
    <row r="227" spans="2:65" s="12" customFormat="1" ht="11.25" x14ac:dyDescent="0.2">
      <c r="B227" s="145"/>
      <c r="D227" s="146" t="s">
        <v>144</v>
      </c>
      <c r="E227" s="147" t="s">
        <v>18</v>
      </c>
      <c r="F227" s="148" t="s">
        <v>1738</v>
      </c>
      <c r="H227" s="147" t="s">
        <v>18</v>
      </c>
      <c r="I227" s="149"/>
      <c r="L227" s="145"/>
      <c r="M227" s="150"/>
      <c r="T227" s="151"/>
      <c r="AT227" s="147" t="s">
        <v>144</v>
      </c>
      <c r="AU227" s="147" t="s">
        <v>81</v>
      </c>
      <c r="AV227" s="12" t="s">
        <v>79</v>
      </c>
      <c r="AW227" s="12" t="s">
        <v>32</v>
      </c>
      <c r="AX227" s="12" t="s">
        <v>71</v>
      </c>
      <c r="AY227" s="147" t="s">
        <v>133</v>
      </c>
    </row>
    <row r="228" spans="2:65" s="12" customFormat="1" ht="11.25" x14ac:dyDescent="0.2">
      <c r="B228" s="145"/>
      <c r="D228" s="146" t="s">
        <v>144</v>
      </c>
      <c r="E228" s="147" t="s">
        <v>18</v>
      </c>
      <c r="F228" s="148" t="s">
        <v>1829</v>
      </c>
      <c r="H228" s="147" t="s">
        <v>18</v>
      </c>
      <c r="I228" s="149"/>
      <c r="L228" s="145"/>
      <c r="M228" s="150"/>
      <c r="T228" s="151"/>
      <c r="AT228" s="147" t="s">
        <v>144</v>
      </c>
      <c r="AU228" s="147" t="s">
        <v>81</v>
      </c>
      <c r="AV228" s="12" t="s">
        <v>79</v>
      </c>
      <c r="AW228" s="12" t="s">
        <v>32</v>
      </c>
      <c r="AX228" s="12" t="s">
        <v>71</v>
      </c>
      <c r="AY228" s="147" t="s">
        <v>133</v>
      </c>
    </row>
    <row r="229" spans="2:65" s="13" customFormat="1" ht="11.25" x14ac:dyDescent="0.2">
      <c r="B229" s="152"/>
      <c r="D229" s="146" t="s">
        <v>144</v>
      </c>
      <c r="E229" s="153" t="s">
        <v>18</v>
      </c>
      <c r="F229" s="154" t="s">
        <v>193</v>
      </c>
      <c r="H229" s="155">
        <v>14</v>
      </c>
      <c r="I229" s="156"/>
      <c r="L229" s="152"/>
      <c r="M229" s="157"/>
      <c r="T229" s="158"/>
      <c r="AT229" s="153" t="s">
        <v>144</v>
      </c>
      <c r="AU229" s="153" t="s">
        <v>81</v>
      </c>
      <c r="AV229" s="13" t="s">
        <v>81</v>
      </c>
      <c r="AW229" s="13" t="s">
        <v>32</v>
      </c>
      <c r="AX229" s="13" t="s">
        <v>71</v>
      </c>
      <c r="AY229" s="153" t="s">
        <v>133</v>
      </c>
    </row>
    <row r="230" spans="2:65" s="12" customFormat="1" ht="11.25" x14ac:dyDescent="0.2">
      <c r="B230" s="145"/>
      <c r="D230" s="146" t="s">
        <v>144</v>
      </c>
      <c r="E230" s="147" t="s">
        <v>18</v>
      </c>
      <c r="F230" s="148" t="s">
        <v>1741</v>
      </c>
      <c r="H230" s="147" t="s">
        <v>18</v>
      </c>
      <c r="I230" s="149"/>
      <c r="L230" s="145"/>
      <c r="M230" s="150"/>
      <c r="T230" s="151"/>
      <c r="AT230" s="147" t="s">
        <v>144</v>
      </c>
      <c r="AU230" s="147" t="s">
        <v>81</v>
      </c>
      <c r="AV230" s="12" t="s">
        <v>79</v>
      </c>
      <c r="AW230" s="12" t="s">
        <v>32</v>
      </c>
      <c r="AX230" s="12" t="s">
        <v>71</v>
      </c>
      <c r="AY230" s="147" t="s">
        <v>133</v>
      </c>
    </row>
    <row r="231" spans="2:65" s="12" customFormat="1" ht="11.25" x14ac:dyDescent="0.2">
      <c r="B231" s="145"/>
      <c r="D231" s="146" t="s">
        <v>144</v>
      </c>
      <c r="E231" s="147" t="s">
        <v>18</v>
      </c>
      <c r="F231" s="148" t="s">
        <v>1829</v>
      </c>
      <c r="H231" s="147" t="s">
        <v>18</v>
      </c>
      <c r="I231" s="149"/>
      <c r="L231" s="145"/>
      <c r="M231" s="150"/>
      <c r="T231" s="151"/>
      <c r="AT231" s="147" t="s">
        <v>144</v>
      </c>
      <c r="AU231" s="147" t="s">
        <v>81</v>
      </c>
      <c r="AV231" s="12" t="s">
        <v>79</v>
      </c>
      <c r="AW231" s="12" t="s">
        <v>32</v>
      </c>
      <c r="AX231" s="12" t="s">
        <v>71</v>
      </c>
      <c r="AY231" s="147" t="s">
        <v>133</v>
      </c>
    </row>
    <row r="232" spans="2:65" s="13" customFormat="1" ht="11.25" x14ac:dyDescent="0.2">
      <c r="B232" s="152"/>
      <c r="D232" s="146" t="s">
        <v>144</v>
      </c>
      <c r="E232" s="153" t="s">
        <v>18</v>
      </c>
      <c r="F232" s="154" t="s">
        <v>175</v>
      </c>
      <c r="H232" s="155">
        <v>10</v>
      </c>
      <c r="I232" s="156"/>
      <c r="L232" s="152"/>
      <c r="M232" s="157"/>
      <c r="T232" s="158"/>
      <c r="AT232" s="153" t="s">
        <v>144</v>
      </c>
      <c r="AU232" s="153" t="s">
        <v>81</v>
      </c>
      <c r="AV232" s="13" t="s">
        <v>81</v>
      </c>
      <c r="AW232" s="13" t="s">
        <v>32</v>
      </c>
      <c r="AX232" s="13" t="s">
        <v>71</v>
      </c>
      <c r="AY232" s="153" t="s">
        <v>133</v>
      </c>
    </row>
    <row r="233" spans="2:65" s="14" customFormat="1" ht="11.25" x14ac:dyDescent="0.2">
      <c r="B233" s="159"/>
      <c r="D233" s="146" t="s">
        <v>144</v>
      </c>
      <c r="E233" s="160" t="s">
        <v>18</v>
      </c>
      <c r="F233" s="161" t="s">
        <v>147</v>
      </c>
      <c r="H233" s="162">
        <v>24</v>
      </c>
      <c r="I233" s="163"/>
      <c r="L233" s="159"/>
      <c r="M233" s="164"/>
      <c r="T233" s="165"/>
      <c r="AT233" s="160" t="s">
        <v>144</v>
      </c>
      <c r="AU233" s="160" t="s">
        <v>81</v>
      </c>
      <c r="AV233" s="14" t="s">
        <v>140</v>
      </c>
      <c r="AW233" s="14" t="s">
        <v>32</v>
      </c>
      <c r="AX233" s="14" t="s">
        <v>79</v>
      </c>
      <c r="AY233" s="160" t="s">
        <v>133</v>
      </c>
    </row>
    <row r="234" spans="2:65" s="1" customFormat="1" ht="33" customHeight="1" x14ac:dyDescent="0.2">
      <c r="B234" s="33"/>
      <c r="C234" s="128" t="s">
        <v>347</v>
      </c>
      <c r="D234" s="128" t="s">
        <v>135</v>
      </c>
      <c r="E234" s="129" t="s">
        <v>1836</v>
      </c>
      <c r="F234" s="130" t="s">
        <v>1837</v>
      </c>
      <c r="G234" s="131" t="s">
        <v>188</v>
      </c>
      <c r="H234" s="132">
        <v>83</v>
      </c>
      <c r="I234" s="133"/>
      <c r="J234" s="134">
        <f>ROUND(I234*H234,2)</f>
        <v>0</v>
      </c>
      <c r="K234" s="130" t="s">
        <v>189</v>
      </c>
      <c r="L234" s="33"/>
      <c r="M234" s="135" t="s">
        <v>18</v>
      </c>
      <c r="N234" s="136" t="s">
        <v>42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285</v>
      </c>
      <c r="AT234" s="139" t="s">
        <v>135</v>
      </c>
      <c r="AU234" s="139" t="s">
        <v>81</v>
      </c>
      <c r="AY234" s="18" t="s">
        <v>133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285</v>
      </c>
      <c r="BM234" s="139" t="s">
        <v>1838</v>
      </c>
    </row>
    <row r="235" spans="2:65" s="1" customFormat="1" ht="11.25" x14ac:dyDescent="0.2">
      <c r="B235" s="33"/>
      <c r="D235" s="141" t="s">
        <v>142</v>
      </c>
      <c r="F235" s="142" t="s">
        <v>1839</v>
      </c>
      <c r="I235" s="143"/>
      <c r="L235" s="33"/>
      <c r="M235" s="144"/>
      <c r="T235" s="54"/>
      <c r="AT235" s="18" t="s">
        <v>142</v>
      </c>
      <c r="AU235" s="18" t="s">
        <v>81</v>
      </c>
    </row>
    <row r="236" spans="2:65" s="12" customFormat="1" ht="11.25" x14ac:dyDescent="0.2">
      <c r="B236" s="145"/>
      <c r="D236" s="146" t="s">
        <v>144</v>
      </c>
      <c r="E236" s="147" t="s">
        <v>18</v>
      </c>
      <c r="F236" s="148" t="s">
        <v>1737</v>
      </c>
      <c r="H236" s="147" t="s">
        <v>18</v>
      </c>
      <c r="I236" s="149"/>
      <c r="L236" s="145"/>
      <c r="M236" s="150"/>
      <c r="T236" s="151"/>
      <c r="AT236" s="147" t="s">
        <v>144</v>
      </c>
      <c r="AU236" s="147" t="s">
        <v>81</v>
      </c>
      <c r="AV236" s="12" t="s">
        <v>79</v>
      </c>
      <c r="AW236" s="12" t="s">
        <v>32</v>
      </c>
      <c r="AX236" s="12" t="s">
        <v>71</v>
      </c>
      <c r="AY236" s="147" t="s">
        <v>133</v>
      </c>
    </row>
    <row r="237" spans="2:65" s="12" customFormat="1" ht="11.25" x14ac:dyDescent="0.2">
      <c r="B237" s="145"/>
      <c r="D237" s="146" t="s">
        <v>144</v>
      </c>
      <c r="E237" s="147" t="s">
        <v>18</v>
      </c>
      <c r="F237" s="148" t="s">
        <v>1738</v>
      </c>
      <c r="H237" s="147" t="s">
        <v>18</v>
      </c>
      <c r="I237" s="149"/>
      <c r="L237" s="145"/>
      <c r="M237" s="150"/>
      <c r="T237" s="151"/>
      <c r="AT237" s="147" t="s">
        <v>144</v>
      </c>
      <c r="AU237" s="147" t="s">
        <v>81</v>
      </c>
      <c r="AV237" s="12" t="s">
        <v>79</v>
      </c>
      <c r="AW237" s="12" t="s">
        <v>32</v>
      </c>
      <c r="AX237" s="12" t="s">
        <v>71</v>
      </c>
      <c r="AY237" s="147" t="s">
        <v>133</v>
      </c>
    </row>
    <row r="238" spans="2:65" s="12" customFormat="1" ht="11.25" x14ac:dyDescent="0.2">
      <c r="B238" s="145"/>
      <c r="D238" s="146" t="s">
        <v>144</v>
      </c>
      <c r="E238" s="147" t="s">
        <v>18</v>
      </c>
      <c r="F238" s="148" t="s">
        <v>1840</v>
      </c>
      <c r="H238" s="147" t="s">
        <v>18</v>
      </c>
      <c r="I238" s="149"/>
      <c r="L238" s="145"/>
      <c r="M238" s="150"/>
      <c r="T238" s="151"/>
      <c r="AT238" s="147" t="s">
        <v>144</v>
      </c>
      <c r="AU238" s="147" t="s">
        <v>81</v>
      </c>
      <c r="AV238" s="12" t="s">
        <v>79</v>
      </c>
      <c r="AW238" s="12" t="s">
        <v>32</v>
      </c>
      <c r="AX238" s="12" t="s">
        <v>71</v>
      </c>
      <c r="AY238" s="147" t="s">
        <v>133</v>
      </c>
    </row>
    <row r="239" spans="2:65" s="13" customFormat="1" ht="11.25" x14ac:dyDescent="0.2">
      <c r="B239" s="152"/>
      <c r="D239" s="146" t="s">
        <v>144</v>
      </c>
      <c r="E239" s="153" t="s">
        <v>18</v>
      </c>
      <c r="F239" s="154" t="s">
        <v>81</v>
      </c>
      <c r="H239" s="155">
        <v>2</v>
      </c>
      <c r="I239" s="156"/>
      <c r="L239" s="152"/>
      <c r="M239" s="157"/>
      <c r="T239" s="158"/>
      <c r="AT239" s="153" t="s">
        <v>144</v>
      </c>
      <c r="AU239" s="153" t="s">
        <v>81</v>
      </c>
      <c r="AV239" s="13" t="s">
        <v>81</v>
      </c>
      <c r="AW239" s="13" t="s">
        <v>32</v>
      </c>
      <c r="AX239" s="13" t="s">
        <v>71</v>
      </c>
      <c r="AY239" s="153" t="s">
        <v>133</v>
      </c>
    </row>
    <row r="240" spans="2:65" s="12" customFormat="1" ht="11.25" x14ac:dyDescent="0.2">
      <c r="B240" s="145"/>
      <c r="D240" s="146" t="s">
        <v>144</v>
      </c>
      <c r="E240" s="147" t="s">
        <v>18</v>
      </c>
      <c r="F240" s="148" t="s">
        <v>1841</v>
      </c>
      <c r="H240" s="147" t="s">
        <v>18</v>
      </c>
      <c r="I240" s="149"/>
      <c r="L240" s="145"/>
      <c r="M240" s="150"/>
      <c r="T240" s="151"/>
      <c r="AT240" s="147" t="s">
        <v>144</v>
      </c>
      <c r="AU240" s="147" t="s">
        <v>81</v>
      </c>
      <c r="AV240" s="12" t="s">
        <v>79</v>
      </c>
      <c r="AW240" s="12" t="s">
        <v>32</v>
      </c>
      <c r="AX240" s="12" t="s">
        <v>71</v>
      </c>
      <c r="AY240" s="147" t="s">
        <v>133</v>
      </c>
    </row>
    <row r="241" spans="2:51" s="13" customFormat="1" ht="11.25" x14ac:dyDescent="0.2">
      <c r="B241" s="152"/>
      <c r="D241" s="146" t="s">
        <v>144</v>
      </c>
      <c r="E241" s="153" t="s">
        <v>18</v>
      </c>
      <c r="F241" s="154" t="s">
        <v>291</v>
      </c>
      <c r="H241" s="155">
        <v>17</v>
      </c>
      <c r="I241" s="156"/>
      <c r="L241" s="152"/>
      <c r="M241" s="157"/>
      <c r="T241" s="158"/>
      <c r="AT241" s="153" t="s">
        <v>144</v>
      </c>
      <c r="AU241" s="153" t="s">
        <v>81</v>
      </c>
      <c r="AV241" s="13" t="s">
        <v>81</v>
      </c>
      <c r="AW241" s="13" t="s">
        <v>32</v>
      </c>
      <c r="AX241" s="13" t="s">
        <v>71</v>
      </c>
      <c r="AY241" s="153" t="s">
        <v>133</v>
      </c>
    </row>
    <row r="242" spans="2:51" s="12" customFormat="1" ht="11.25" x14ac:dyDescent="0.2">
      <c r="B242" s="145"/>
      <c r="D242" s="146" t="s">
        <v>144</v>
      </c>
      <c r="E242" s="147" t="s">
        <v>18</v>
      </c>
      <c r="F242" s="148" t="s">
        <v>1842</v>
      </c>
      <c r="H242" s="147" t="s">
        <v>18</v>
      </c>
      <c r="I242" s="149"/>
      <c r="L242" s="145"/>
      <c r="M242" s="150"/>
      <c r="T242" s="151"/>
      <c r="AT242" s="147" t="s">
        <v>144</v>
      </c>
      <c r="AU242" s="147" t="s">
        <v>81</v>
      </c>
      <c r="AV242" s="12" t="s">
        <v>79</v>
      </c>
      <c r="AW242" s="12" t="s">
        <v>32</v>
      </c>
      <c r="AX242" s="12" t="s">
        <v>71</v>
      </c>
      <c r="AY242" s="147" t="s">
        <v>133</v>
      </c>
    </row>
    <row r="243" spans="2:51" s="13" customFormat="1" ht="11.25" x14ac:dyDescent="0.2">
      <c r="B243" s="152"/>
      <c r="D243" s="146" t="s">
        <v>144</v>
      </c>
      <c r="E243" s="153" t="s">
        <v>18</v>
      </c>
      <c r="F243" s="154" t="s">
        <v>300</v>
      </c>
      <c r="H243" s="155">
        <v>19</v>
      </c>
      <c r="I243" s="156"/>
      <c r="L243" s="152"/>
      <c r="M243" s="157"/>
      <c r="T243" s="158"/>
      <c r="AT243" s="153" t="s">
        <v>144</v>
      </c>
      <c r="AU243" s="153" t="s">
        <v>81</v>
      </c>
      <c r="AV243" s="13" t="s">
        <v>81</v>
      </c>
      <c r="AW243" s="13" t="s">
        <v>32</v>
      </c>
      <c r="AX243" s="13" t="s">
        <v>71</v>
      </c>
      <c r="AY243" s="153" t="s">
        <v>133</v>
      </c>
    </row>
    <row r="244" spans="2:51" s="12" customFormat="1" ht="11.25" x14ac:dyDescent="0.2">
      <c r="B244" s="145"/>
      <c r="D244" s="146" t="s">
        <v>144</v>
      </c>
      <c r="E244" s="147" t="s">
        <v>18</v>
      </c>
      <c r="F244" s="148" t="s">
        <v>1843</v>
      </c>
      <c r="H244" s="147" t="s">
        <v>18</v>
      </c>
      <c r="I244" s="149"/>
      <c r="L244" s="145"/>
      <c r="M244" s="150"/>
      <c r="T244" s="151"/>
      <c r="AT244" s="147" t="s">
        <v>144</v>
      </c>
      <c r="AU244" s="147" t="s">
        <v>81</v>
      </c>
      <c r="AV244" s="12" t="s">
        <v>79</v>
      </c>
      <c r="AW244" s="12" t="s">
        <v>32</v>
      </c>
      <c r="AX244" s="12" t="s">
        <v>71</v>
      </c>
      <c r="AY244" s="147" t="s">
        <v>133</v>
      </c>
    </row>
    <row r="245" spans="2:51" s="13" customFormat="1" ht="11.25" x14ac:dyDescent="0.2">
      <c r="B245" s="152"/>
      <c r="D245" s="146" t="s">
        <v>144</v>
      </c>
      <c r="E245" s="153" t="s">
        <v>18</v>
      </c>
      <c r="F245" s="154" t="s">
        <v>81</v>
      </c>
      <c r="H245" s="155">
        <v>2</v>
      </c>
      <c r="I245" s="156"/>
      <c r="L245" s="152"/>
      <c r="M245" s="157"/>
      <c r="T245" s="158"/>
      <c r="AT245" s="153" t="s">
        <v>144</v>
      </c>
      <c r="AU245" s="153" t="s">
        <v>81</v>
      </c>
      <c r="AV245" s="13" t="s">
        <v>81</v>
      </c>
      <c r="AW245" s="13" t="s">
        <v>32</v>
      </c>
      <c r="AX245" s="13" t="s">
        <v>71</v>
      </c>
      <c r="AY245" s="153" t="s">
        <v>133</v>
      </c>
    </row>
    <row r="246" spans="2:51" s="12" customFormat="1" ht="11.25" x14ac:dyDescent="0.2">
      <c r="B246" s="145"/>
      <c r="D246" s="146" t="s">
        <v>144</v>
      </c>
      <c r="E246" s="147" t="s">
        <v>18</v>
      </c>
      <c r="F246" s="148" t="s">
        <v>1844</v>
      </c>
      <c r="H246" s="147" t="s">
        <v>18</v>
      </c>
      <c r="I246" s="149"/>
      <c r="L246" s="145"/>
      <c r="M246" s="150"/>
      <c r="T246" s="151"/>
      <c r="AT246" s="147" t="s">
        <v>144</v>
      </c>
      <c r="AU246" s="147" t="s">
        <v>81</v>
      </c>
      <c r="AV246" s="12" t="s">
        <v>79</v>
      </c>
      <c r="AW246" s="12" t="s">
        <v>32</v>
      </c>
      <c r="AX246" s="12" t="s">
        <v>71</v>
      </c>
      <c r="AY246" s="147" t="s">
        <v>133</v>
      </c>
    </row>
    <row r="247" spans="2:51" s="13" customFormat="1" ht="11.25" x14ac:dyDescent="0.2">
      <c r="B247" s="152"/>
      <c r="D247" s="146" t="s">
        <v>144</v>
      </c>
      <c r="E247" s="153" t="s">
        <v>18</v>
      </c>
      <c r="F247" s="154" t="s">
        <v>81</v>
      </c>
      <c r="H247" s="155">
        <v>2</v>
      </c>
      <c r="I247" s="156"/>
      <c r="L247" s="152"/>
      <c r="M247" s="157"/>
      <c r="T247" s="158"/>
      <c r="AT247" s="153" t="s">
        <v>144</v>
      </c>
      <c r="AU247" s="153" t="s">
        <v>81</v>
      </c>
      <c r="AV247" s="13" t="s">
        <v>81</v>
      </c>
      <c r="AW247" s="13" t="s">
        <v>32</v>
      </c>
      <c r="AX247" s="13" t="s">
        <v>71</v>
      </c>
      <c r="AY247" s="153" t="s">
        <v>133</v>
      </c>
    </row>
    <row r="248" spans="2:51" s="12" customFormat="1" ht="11.25" x14ac:dyDescent="0.2">
      <c r="B248" s="145"/>
      <c r="D248" s="146" t="s">
        <v>144</v>
      </c>
      <c r="E248" s="147" t="s">
        <v>18</v>
      </c>
      <c r="F248" s="148" t="s">
        <v>1741</v>
      </c>
      <c r="H248" s="147" t="s">
        <v>18</v>
      </c>
      <c r="I248" s="149"/>
      <c r="L248" s="145"/>
      <c r="M248" s="150"/>
      <c r="T248" s="151"/>
      <c r="AT248" s="147" t="s">
        <v>144</v>
      </c>
      <c r="AU248" s="147" t="s">
        <v>81</v>
      </c>
      <c r="AV248" s="12" t="s">
        <v>79</v>
      </c>
      <c r="AW248" s="12" t="s">
        <v>32</v>
      </c>
      <c r="AX248" s="12" t="s">
        <v>71</v>
      </c>
      <c r="AY248" s="147" t="s">
        <v>133</v>
      </c>
    </row>
    <row r="249" spans="2:51" s="12" customFormat="1" ht="11.25" x14ac:dyDescent="0.2">
      <c r="B249" s="145"/>
      <c r="D249" s="146" t="s">
        <v>144</v>
      </c>
      <c r="E249" s="147" t="s">
        <v>18</v>
      </c>
      <c r="F249" s="148" t="s">
        <v>1840</v>
      </c>
      <c r="H249" s="147" t="s">
        <v>18</v>
      </c>
      <c r="I249" s="149"/>
      <c r="L249" s="145"/>
      <c r="M249" s="150"/>
      <c r="T249" s="151"/>
      <c r="AT249" s="147" t="s">
        <v>144</v>
      </c>
      <c r="AU249" s="147" t="s">
        <v>81</v>
      </c>
      <c r="AV249" s="12" t="s">
        <v>79</v>
      </c>
      <c r="AW249" s="12" t="s">
        <v>32</v>
      </c>
      <c r="AX249" s="12" t="s">
        <v>71</v>
      </c>
      <c r="AY249" s="147" t="s">
        <v>133</v>
      </c>
    </row>
    <row r="250" spans="2:51" s="13" customFormat="1" ht="11.25" x14ac:dyDescent="0.2">
      <c r="B250" s="152"/>
      <c r="D250" s="146" t="s">
        <v>144</v>
      </c>
      <c r="E250" s="153" t="s">
        <v>18</v>
      </c>
      <c r="F250" s="154" t="s">
        <v>81</v>
      </c>
      <c r="H250" s="155">
        <v>2</v>
      </c>
      <c r="I250" s="156"/>
      <c r="L250" s="152"/>
      <c r="M250" s="157"/>
      <c r="T250" s="158"/>
      <c r="AT250" s="153" t="s">
        <v>144</v>
      </c>
      <c r="AU250" s="153" t="s">
        <v>81</v>
      </c>
      <c r="AV250" s="13" t="s">
        <v>81</v>
      </c>
      <c r="AW250" s="13" t="s">
        <v>32</v>
      </c>
      <c r="AX250" s="13" t="s">
        <v>71</v>
      </c>
      <c r="AY250" s="153" t="s">
        <v>133</v>
      </c>
    </row>
    <row r="251" spans="2:51" s="12" customFormat="1" ht="11.25" x14ac:dyDescent="0.2">
      <c r="B251" s="145"/>
      <c r="D251" s="146" t="s">
        <v>144</v>
      </c>
      <c r="E251" s="147" t="s">
        <v>18</v>
      </c>
      <c r="F251" s="148" t="s">
        <v>1841</v>
      </c>
      <c r="H251" s="147" t="s">
        <v>18</v>
      </c>
      <c r="I251" s="149"/>
      <c r="L251" s="145"/>
      <c r="M251" s="150"/>
      <c r="T251" s="151"/>
      <c r="AT251" s="147" t="s">
        <v>144</v>
      </c>
      <c r="AU251" s="147" t="s">
        <v>81</v>
      </c>
      <c r="AV251" s="12" t="s">
        <v>79</v>
      </c>
      <c r="AW251" s="12" t="s">
        <v>32</v>
      </c>
      <c r="AX251" s="12" t="s">
        <v>71</v>
      </c>
      <c r="AY251" s="147" t="s">
        <v>133</v>
      </c>
    </row>
    <row r="252" spans="2:51" s="13" customFormat="1" ht="11.25" x14ac:dyDescent="0.2">
      <c r="B252" s="152"/>
      <c r="D252" s="146" t="s">
        <v>144</v>
      </c>
      <c r="E252" s="153" t="s">
        <v>18</v>
      </c>
      <c r="F252" s="154" t="s">
        <v>269</v>
      </c>
      <c r="H252" s="155">
        <v>13</v>
      </c>
      <c r="I252" s="156"/>
      <c r="L252" s="152"/>
      <c r="M252" s="157"/>
      <c r="T252" s="158"/>
      <c r="AT252" s="153" t="s">
        <v>144</v>
      </c>
      <c r="AU252" s="153" t="s">
        <v>81</v>
      </c>
      <c r="AV252" s="13" t="s">
        <v>81</v>
      </c>
      <c r="AW252" s="13" t="s">
        <v>32</v>
      </c>
      <c r="AX252" s="13" t="s">
        <v>71</v>
      </c>
      <c r="AY252" s="153" t="s">
        <v>133</v>
      </c>
    </row>
    <row r="253" spans="2:51" s="12" customFormat="1" ht="11.25" x14ac:dyDescent="0.2">
      <c r="B253" s="145"/>
      <c r="D253" s="146" t="s">
        <v>144</v>
      </c>
      <c r="E253" s="147" t="s">
        <v>18</v>
      </c>
      <c r="F253" s="148" t="s">
        <v>1845</v>
      </c>
      <c r="H253" s="147" t="s">
        <v>18</v>
      </c>
      <c r="I253" s="149"/>
      <c r="L253" s="145"/>
      <c r="M253" s="150"/>
      <c r="T253" s="151"/>
      <c r="AT253" s="147" t="s">
        <v>144</v>
      </c>
      <c r="AU253" s="147" t="s">
        <v>81</v>
      </c>
      <c r="AV253" s="12" t="s">
        <v>79</v>
      </c>
      <c r="AW253" s="12" t="s">
        <v>32</v>
      </c>
      <c r="AX253" s="12" t="s">
        <v>71</v>
      </c>
      <c r="AY253" s="147" t="s">
        <v>133</v>
      </c>
    </row>
    <row r="254" spans="2:51" s="13" customFormat="1" ht="11.25" x14ac:dyDescent="0.2">
      <c r="B254" s="152"/>
      <c r="D254" s="146" t="s">
        <v>144</v>
      </c>
      <c r="E254" s="153" t="s">
        <v>18</v>
      </c>
      <c r="F254" s="154" t="s">
        <v>148</v>
      </c>
      <c r="H254" s="155">
        <v>3</v>
      </c>
      <c r="I254" s="156"/>
      <c r="L254" s="152"/>
      <c r="M254" s="157"/>
      <c r="T254" s="158"/>
      <c r="AT254" s="153" t="s">
        <v>144</v>
      </c>
      <c r="AU254" s="153" t="s">
        <v>81</v>
      </c>
      <c r="AV254" s="13" t="s">
        <v>81</v>
      </c>
      <c r="AW254" s="13" t="s">
        <v>32</v>
      </c>
      <c r="AX254" s="13" t="s">
        <v>71</v>
      </c>
      <c r="AY254" s="153" t="s">
        <v>133</v>
      </c>
    </row>
    <row r="255" spans="2:51" s="12" customFormat="1" ht="11.25" x14ac:dyDescent="0.2">
      <c r="B255" s="145"/>
      <c r="D255" s="146" t="s">
        <v>144</v>
      </c>
      <c r="E255" s="147" t="s">
        <v>18</v>
      </c>
      <c r="F255" s="148" t="s">
        <v>1842</v>
      </c>
      <c r="H255" s="147" t="s">
        <v>18</v>
      </c>
      <c r="I255" s="149"/>
      <c r="L255" s="145"/>
      <c r="M255" s="150"/>
      <c r="T255" s="151"/>
      <c r="AT255" s="147" t="s">
        <v>144</v>
      </c>
      <c r="AU255" s="147" t="s">
        <v>81</v>
      </c>
      <c r="AV255" s="12" t="s">
        <v>79</v>
      </c>
      <c r="AW255" s="12" t="s">
        <v>32</v>
      </c>
      <c r="AX255" s="12" t="s">
        <v>71</v>
      </c>
      <c r="AY255" s="147" t="s">
        <v>133</v>
      </c>
    </row>
    <row r="256" spans="2:51" s="13" customFormat="1" ht="11.25" x14ac:dyDescent="0.2">
      <c r="B256" s="152"/>
      <c r="D256" s="146" t="s">
        <v>144</v>
      </c>
      <c r="E256" s="153" t="s">
        <v>18</v>
      </c>
      <c r="F256" s="154" t="s">
        <v>182</v>
      </c>
      <c r="H256" s="155">
        <v>15</v>
      </c>
      <c r="I256" s="156"/>
      <c r="L256" s="152"/>
      <c r="M256" s="157"/>
      <c r="T256" s="158"/>
      <c r="AT256" s="153" t="s">
        <v>144</v>
      </c>
      <c r="AU256" s="153" t="s">
        <v>81</v>
      </c>
      <c r="AV256" s="13" t="s">
        <v>81</v>
      </c>
      <c r="AW256" s="13" t="s">
        <v>32</v>
      </c>
      <c r="AX256" s="13" t="s">
        <v>71</v>
      </c>
      <c r="AY256" s="153" t="s">
        <v>133</v>
      </c>
    </row>
    <row r="257" spans="2:65" s="12" customFormat="1" ht="11.25" x14ac:dyDescent="0.2">
      <c r="B257" s="145"/>
      <c r="D257" s="146" t="s">
        <v>144</v>
      </c>
      <c r="E257" s="147" t="s">
        <v>18</v>
      </c>
      <c r="F257" s="148" t="s">
        <v>1843</v>
      </c>
      <c r="H257" s="147" t="s">
        <v>18</v>
      </c>
      <c r="I257" s="149"/>
      <c r="L257" s="145"/>
      <c r="M257" s="150"/>
      <c r="T257" s="151"/>
      <c r="AT257" s="147" t="s">
        <v>144</v>
      </c>
      <c r="AU257" s="147" t="s">
        <v>81</v>
      </c>
      <c r="AV257" s="12" t="s">
        <v>79</v>
      </c>
      <c r="AW257" s="12" t="s">
        <v>32</v>
      </c>
      <c r="AX257" s="12" t="s">
        <v>71</v>
      </c>
      <c r="AY257" s="147" t="s">
        <v>133</v>
      </c>
    </row>
    <row r="258" spans="2:65" s="13" customFormat="1" ht="11.25" x14ac:dyDescent="0.2">
      <c r="B258" s="152"/>
      <c r="D258" s="146" t="s">
        <v>144</v>
      </c>
      <c r="E258" s="153" t="s">
        <v>18</v>
      </c>
      <c r="F258" s="154" t="s">
        <v>185</v>
      </c>
      <c r="H258" s="155">
        <v>5</v>
      </c>
      <c r="I258" s="156"/>
      <c r="L258" s="152"/>
      <c r="M258" s="157"/>
      <c r="T258" s="158"/>
      <c r="AT258" s="153" t="s">
        <v>144</v>
      </c>
      <c r="AU258" s="153" t="s">
        <v>81</v>
      </c>
      <c r="AV258" s="13" t="s">
        <v>81</v>
      </c>
      <c r="AW258" s="13" t="s">
        <v>32</v>
      </c>
      <c r="AX258" s="13" t="s">
        <v>71</v>
      </c>
      <c r="AY258" s="153" t="s">
        <v>133</v>
      </c>
    </row>
    <row r="259" spans="2:65" s="12" customFormat="1" ht="11.25" x14ac:dyDescent="0.2">
      <c r="B259" s="145"/>
      <c r="D259" s="146" t="s">
        <v>144</v>
      </c>
      <c r="E259" s="147" t="s">
        <v>18</v>
      </c>
      <c r="F259" s="148" t="s">
        <v>1844</v>
      </c>
      <c r="H259" s="147" t="s">
        <v>18</v>
      </c>
      <c r="I259" s="149"/>
      <c r="L259" s="145"/>
      <c r="M259" s="150"/>
      <c r="T259" s="151"/>
      <c r="AT259" s="147" t="s">
        <v>144</v>
      </c>
      <c r="AU259" s="147" t="s">
        <v>81</v>
      </c>
      <c r="AV259" s="12" t="s">
        <v>79</v>
      </c>
      <c r="AW259" s="12" t="s">
        <v>32</v>
      </c>
      <c r="AX259" s="12" t="s">
        <v>71</v>
      </c>
      <c r="AY259" s="147" t="s">
        <v>133</v>
      </c>
    </row>
    <row r="260" spans="2:65" s="13" customFormat="1" ht="11.25" x14ac:dyDescent="0.2">
      <c r="B260" s="152"/>
      <c r="D260" s="146" t="s">
        <v>144</v>
      </c>
      <c r="E260" s="153" t="s">
        <v>18</v>
      </c>
      <c r="F260" s="154" t="s">
        <v>81</v>
      </c>
      <c r="H260" s="155">
        <v>2</v>
      </c>
      <c r="I260" s="156"/>
      <c r="L260" s="152"/>
      <c r="M260" s="157"/>
      <c r="T260" s="158"/>
      <c r="AT260" s="153" t="s">
        <v>144</v>
      </c>
      <c r="AU260" s="153" t="s">
        <v>81</v>
      </c>
      <c r="AV260" s="13" t="s">
        <v>81</v>
      </c>
      <c r="AW260" s="13" t="s">
        <v>32</v>
      </c>
      <c r="AX260" s="13" t="s">
        <v>71</v>
      </c>
      <c r="AY260" s="153" t="s">
        <v>133</v>
      </c>
    </row>
    <row r="261" spans="2:65" s="12" customFormat="1" ht="11.25" x14ac:dyDescent="0.2">
      <c r="B261" s="145"/>
      <c r="D261" s="146" t="s">
        <v>144</v>
      </c>
      <c r="E261" s="147" t="s">
        <v>18</v>
      </c>
      <c r="F261" s="148" t="s">
        <v>1742</v>
      </c>
      <c r="H261" s="147" t="s">
        <v>18</v>
      </c>
      <c r="I261" s="149"/>
      <c r="L261" s="145"/>
      <c r="M261" s="150"/>
      <c r="T261" s="151"/>
      <c r="AT261" s="147" t="s">
        <v>144</v>
      </c>
      <c r="AU261" s="147" t="s">
        <v>81</v>
      </c>
      <c r="AV261" s="12" t="s">
        <v>79</v>
      </c>
      <c r="AW261" s="12" t="s">
        <v>32</v>
      </c>
      <c r="AX261" s="12" t="s">
        <v>71</v>
      </c>
      <c r="AY261" s="147" t="s">
        <v>133</v>
      </c>
    </row>
    <row r="262" spans="2:65" s="12" customFormat="1" ht="11.25" x14ac:dyDescent="0.2">
      <c r="B262" s="145"/>
      <c r="D262" s="146" t="s">
        <v>144</v>
      </c>
      <c r="E262" s="147" t="s">
        <v>18</v>
      </c>
      <c r="F262" s="148" t="s">
        <v>1843</v>
      </c>
      <c r="H262" s="147" t="s">
        <v>18</v>
      </c>
      <c r="I262" s="149"/>
      <c r="L262" s="145"/>
      <c r="M262" s="150"/>
      <c r="T262" s="151"/>
      <c r="AT262" s="147" t="s">
        <v>144</v>
      </c>
      <c r="AU262" s="147" t="s">
        <v>81</v>
      </c>
      <c r="AV262" s="12" t="s">
        <v>79</v>
      </c>
      <c r="AW262" s="12" t="s">
        <v>32</v>
      </c>
      <c r="AX262" s="12" t="s">
        <v>71</v>
      </c>
      <c r="AY262" s="147" t="s">
        <v>133</v>
      </c>
    </row>
    <row r="263" spans="2:65" s="13" customFormat="1" ht="11.25" x14ac:dyDescent="0.2">
      <c r="B263" s="152"/>
      <c r="D263" s="146" t="s">
        <v>144</v>
      </c>
      <c r="E263" s="153" t="s">
        <v>18</v>
      </c>
      <c r="F263" s="154" t="s">
        <v>79</v>
      </c>
      <c r="H263" s="155">
        <v>1</v>
      </c>
      <c r="I263" s="156"/>
      <c r="L263" s="152"/>
      <c r="M263" s="157"/>
      <c r="T263" s="158"/>
      <c r="AT263" s="153" t="s">
        <v>144</v>
      </c>
      <c r="AU263" s="153" t="s">
        <v>81</v>
      </c>
      <c r="AV263" s="13" t="s">
        <v>81</v>
      </c>
      <c r="AW263" s="13" t="s">
        <v>32</v>
      </c>
      <c r="AX263" s="13" t="s">
        <v>71</v>
      </c>
      <c r="AY263" s="153" t="s">
        <v>133</v>
      </c>
    </row>
    <row r="264" spans="2:65" s="14" customFormat="1" ht="11.25" x14ac:dyDescent="0.2">
      <c r="B264" s="159"/>
      <c r="D264" s="146" t="s">
        <v>144</v>
      </c>
      <c r="E264" s="160" t="s">
        <v>18</v>
      </c>
      <c r="F264" s="161" t="s">
        <v>147</v>
      </c>
      <c r="H264" s="162">
        <v>83</v>
      </c>
      <c r="I264" s="163"/>
      <c r="L264" s="159"/>
      <c r="M264" s="164"/>
      <c r="T264" s="165"/>
      <c r="AT264" s="160" t="s">
        <v>144</v>
      </c>
      <c r="AU264" s="160" t="s">
        <v>81</v>
      </c>
      <c r="AV264" s="14" t="s">
        <v>140</v>
      </c>
      <c r="AW264" s="14" t="s">
        <v>32</v>
      </c>
      <c r="AX264" s="14" t="s">
        <v>79</v>
      </c>
      <c r="AY264" s="160" t="s">
        <v>133</v>
      </c>
    </row>
    <row r="265" spans="2:65" s="1" customFormat="1" ht="21.75" customHeight="1" x14ac:dyDescent="0.2">
      <c r="B265" s="33"/>
      <c r="C265" s="173" t="s">
        <v>356</v>
      </c>
      <c r="D265" s="173" t="s">
        <v>265</v>
      </c>
      <c r="E265" s="174" t="s">
        <v>1846</v>
      </c>
      <c r="F265" s="175" t="s">
        <v>1847</v>
      </c>
      <c r="G265" s="176" t="s">
        <v>188</v>
      </c>
      <c r="H265" s="177">
        <v>11</v>
      </c>
      <c r="I265" s="178"/>
      <c r="J265" s="179">
        <f>ROUND(I265*H265,2)</f>
        <v>0</v>
      </c>
      <c r="K265" s="175" t="s">
        <v>189</v>
      </c>
      <c r="L265" s="180"/>
      <c r="M265" s="181" t="s">
        <v>18</v>
      </c>
      <c r="N265" s="182" t="s">
        <v>42</v>
      </c>
      <c r="P265" s="137">
        <f>O265*H265</f>
        <v>0</v>
      </c>
      <c r="Q265" s="137">
        <v>5.0000000000000001E-4</v>
      </c>
      <c r="R265" s="137">
        <f>Q265*H265</f>
        <v>5.4999999999999997E-3</v>
      </c>
      <c r="S265" s="137">
        <v>0</v>
      </c>
      <c r="T265" s="138">
        <f>S265*H265</f>
        <v>0</v>
      </c>
      <c r="AR265" s="139" t="s">
        <v>446</v>
      </c>
      <c r="AT265" s="139" t="s">
        <v>265</v>
      </c>
      <c r="AU265" s="139" t="s">
        <v>81</v>
      </c>
      <c r="AY265" s="18" t="s">
        <v>133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8" t="s">
        <v>79</v>
      </c>
      <c r="BK265" s="140">
        <f>ROUND(I265*H265,2)</f>
        <v>0</v>
      </c>
      <c r="BL265" s="18" t="s">
        <v>285</v>
      </c>
      <c r="BM265" s="139" t="s">
        <v>1848</v>
      </c>
    </row>
    <row r="266" spans="2:65" s="12" customFormat="1" ht="11.25" x14ac:dyDescent="0.2">
      <c r="B266" s="145"/>
      <c r="D266" s="146" t="s">
        <v>144</v>
      </c>
      <c r="E266" s="147" t="s">
        <v>18</v>
      </c>
      <c r="F266" s="148" t="s">
        <v>1737</v>
      </c>
      <c r="H266" s="147" t="s">
        <v>18</v>
      </c>
      <c r="I266" s="149"/>
      <c r="L266" s="145"/>
      <c r="M266" s="150"/>
      <c r="T266" s="151"/>
      <c r="AT266" s="147" t="s">
        <v>144</v>
      </c>
      <c r="AU266" s="147" t="s">
        <v>81</v>
      </c>
      <c r="AV266" s="12" t="s">
        <v>79</v>
      </c>
      <c r="AW266" s="12" t="s">
        <v>32</v>
      </c>
      <c r="AX266" s="12" t="s">
        <v>71</v>
      </c>
      <c r="AY266" s="147" t="s">
        <v>133</v>
      </c>
    </row>
    <row r="267" spans="2:65" s="12" customFormat="1" ht="11.25" x14ac:dyDescent="0.2">
      <c r="B267" s="145"/>
      <c r="D267" s="146" t="s">
        <v>144</v>
      </c>
      <c r="E267" s="147" t="s">
        <v>18</v>
      </c>
      <c r="F267" s="148" t="s">
        <v>1738</v>
      </c>
      <c r="H267" s="147" t="s">
        <v>18</v>
      </c>
      <c r="I267" s="149"/>
      <c r="L267" s="145"/>
      <c r="M267" s="150"/>
      <c r="T267" s="151"/>
      <c r="AT267" s="147" t="s">
        <v>144</v>
      </c>
      <c r="AU267" s="147" t="s">
        <v>81</v>
      </c>
      <c r="AV267" s="12" t="s">
        <v>79</v>
      </c>
      <c r="AW267" s="12" t="s">
        <v>32</v>
      </c>
      <c r="AX267" s="12" t="s">
        <v>71</v>
      </c>
      <c r="AY267" s="147" t="s">
        <v>133</v>
      </c>
    </row>
    <row r="268" spans="2:65" s="12" customFormat="1" ht="11.25" x14ac:dyDescent="0.2">
      <c r="B268" s="145"/>
      <c r="D268" s="146" t="s">
        <v>144</v>
      </c>
      <c r="E268" s="147" t="s">
        <v>18</v>
      </c>
      <c r="F268" s="148" t="s">
        <v>1843</v>
      </c>
      <c r="H268" s="147" t="s">
        <v>18</v>
      </c>
      <c r="I268" s="149"/>
      <c r="L268" s="145"/>
      <c r="M268" s="150"/>
      <c r="T268" s="151"/>
      <c r="AT268" s="147" t="s">
        <v>144</v>
      </c>
      <c r="AU268" s="147" t="s">
        <v>81</v>
      </c>
      <c r="AV268" s="12" t="s">
        <v>79</v>
      </c>
      <c r="AW268" s="12" t="s">
        <v>32</v>
      </c>
      <c r="AX268" s="12" t="s">
        <v>71</v>
      </c>
      <c r="AY268" s="147" t="s">
        <v>133</v>
      </c>
    </row>
    <row r="269" spans="2:65" s="13" customFormat="1" ht="11.25" x14ac:dyDescent="0.2">
      <c r="B269" s="152"/>
      <c r="D269" s="146" t="s">
        <v>144</v>
      </c>
      <c r="E269" s="153" t="s">
        <v>18</v>
      </c>
      <c r="F269" s="154" t="s">
        <v>81</v>
      </c>
      <c r="H269" s="155">
        <v>2</v>
      </c>
      <c r="I269" s="156"/>
      <c r="L269" s="152"/>
      <c r="M269" s="157"/>
      <c r="T269" s="158"/>
      <c r="AT269" s="153" t="s">
        <v>144</v>
      </c>
      <c r="AU269" s="153" t="s">
        <v>81</v>
      </c>
      <c r="AV269" s="13" t="s">
        <v>81</v>
      </c>
      <c r="AW269" s="13" t="s">
        <v>32</v>
      </c>
      <c r="AX269" s="13" t="s">
        <v>71</v>
      </c>
      <c r="AY269" s="153" t="s">
        <v>133</v>
      </c>
    </row>
    <row r="270" spans="2:65" s="12" customFormat="1" ht="11.25" x14ac:dyDescent="0.2">
      <c r="B270" s="145"/>
      <c r="D270" s="146" t="s">
        <v>144</v>
      </c>
      <c r="E270" s="147" t="s">
        <v>18</v>
      </c>
      <c r="F270" s="148" t="s">
        <v>1741</v>
      </c>
      <c r="H270" s="147" t="s">
        <v>18</v>
      </c>
      <c r="I270" s="149"/>
      <c r="L270" s="145"/>
      <c r="M270" s="150"/>
      <c r="T270" s="151"/>
      <c r="AT270" s="147" t="s">
        <v>144</v>
      </c>
      <c r="AU270" s="147" t="s">
        <v>81</v>
      </c>
      <c r="AV270" s="12" t="s">
        <v>79</v>
      </c>
      <c r="AW270" s="12" t="s">
        <v>32</v>
      </c>
      <c r="AX270" s="12" t="s">
        <v>71</v>
      </c>
      <c r="AY270" s="147" t="s">
        <v>133</v>
      </c>
    </row>
    <row r="271" spans="2:65" s="12" customFormat="1" ht="11.25" x14ac:dyDescent="0.2">
      <c r="B271" s="145"/>
      <c r="D271" s="146" t="s">
        <v>144</v>
      </c>
      <c r="E271" s="147" t="s">
        <v>18</v>
      </c>
      <c r="F271" s="148" t="s">
        <v>1845</v>
      </c>
      <c r="H271" s="147" t="s">
        <v>18</v>
      </c>
      <c r="I271" s="149"/>
      <c r="L271" s="145"/>
      <c r="M271" s="150"/>
      <c r="T271" s="151"/>
      <c r="AT271" s="147" t="s">
        <v>144</v>
      </c>
      <c r="AU271" s="147" t="s">
        <v>81</v>
      </c>
      <c r="AV271" s="12" t="s">
        <v>79</v>
      </c>
      <c r="AW271" s="12" t="s">
        <v>32</v>
      </c>
      <c r="AX271" s="12" t="s">
        <v>71</v>
      </c>
      <c r="AY271" s="147" t="s">
        <v>133</v>
      </c>
    </row>
    <row r="272" spans="2:65" s="13" customFormat="1" ht="11.25" x14ac:dyDescent="0.2">
      <c r="B272" s="152"/>
      <c r="D272" s="146" t="s">
        <v>144</v>
      </c>
      <c r="E272" s="153" t="s">
        <v>18</v>
      </c>
      <c r="F272" s="154" t="s">
        <v>148</v>
      </c>
      <c r="H272" s="155">
        <v>3</v>
      </c>
      <c r="I272" s="156"/>
      <c r="L272" s="152"/>
      <c r="M272" s="157"/>
      <c r="T272" s="158"/>
      <c r="AT272" s="153" t="s">
        <v>144</v>
      </c>
      <c r="AU272" s="153" t="s">
        <v>81</v>
      </c>
      <c r="AV272" s="13" t="s">
        <v>81</v>
      </c>
      <c r="AW272" s="13" t="s">
        <v>32</v>
      </c>
      <c r="AX272" s="13" t="s">
        <v>71</v>
      </c>
      <c r="AY272" s="153" t="s">
        <v>133</v>
      </c>
    </row>
    <row r="273" spans="2:65" s="12" customFormat="1" ht="11.25" x14ac:dyDescent="0.2">
      <c r="B273" s="145"/>
      <c r="D273" s="146" t="s">
        <v>144</v>
      </c>
      <c r="E273" s="147" t="s">
        <v>18</v>
      </c>
      <c r="F273" s="148" t="s">
        <v>1843</v>
      </c>
      <c r="H273" s="147" t="s">
        <v>18</v>
      </c>
      <c r="I273" s="149"/>
      <c r="L273" s="145"/>
      <c r="M273" s="150"/>
      <c r="T273" s="151"/>
      <c r="AT273" s="147" t="s">
        <v>144</v>
      </c>
      <c r="AU273" s="147" t="s">
        <v>81</v>
      </c>
      <c r="AV273" s="12" t="s">
        <v>79</v>
      </c>
      <c r="AW273" s="12" t="s">
        <v>32</v>
      </c>
      <c r="AX273" s="12" t="s">
        <v>71</v>
      </c>
      <c r="AY273" s="147" t="s">
        <v>133</v>
      </c>
    </row>
    <row r="274" spans="2:65" s="13" customFormat="1" ht="11.25" x14ac:dyDescent="0.2">
      <c r="B274" s="152"/>
      <c r="D274" s="146" t="s">
        <v>144</v>
      </c>
      <c r="E274" s="153" t="s">
        <v>18</v>
      </c>
      <c r="F274" s="154" t="s">
        <v>185</v>
      </c>
      <c r="H274" s="155">
        <v>5</v>
      </c>
      <c r="I274" s="156"/>
      <c r="L274" s="152"/>
      <c r="M274" s="157"/>
      <c r="T274" s="158"/>
      <c r="AT274" s="153" t="s">
        <v>144</v>
      </c>
      <c r="AU274" s="153" t="s">
        <v>81</v>
      </c>
      <c r="AV274" s="13" t="s">
        <v>81</v>
      </c>
      <c r="AW274" s="13" t="s">
        <v>32</v>
      </c>
      <c r="AX274" s="13" t="s">
        <v>71</v>
      </c>
      <c r="AY274" s="153" t="s">
        <v>133</v>
      </c>
    </row>
    <row r="275" spans="2:65" s="12" customFormat="1" ht="11.25" x14ac:dyDescent="0.2">
      <c r="B275" s="145"/>
      <c r="D275" s="146" t="s">
        <v>144</v>
      </c>
      <c r="E275" s="147" t="s">
        <v>18</v>
      </c>
      <c r="F275" s="148" t="s">
        <v>1742</v>
      </c>
      <c r="H275" s="147" t="s">
        <v>18</v>
      </c>
      <c r="I275" s="149"/>
      <c r="L275" s="145"/>
      <c r="M275" s="150"/>
      <c r="T275" s="151"/>
      <c r="AT275" s="147" t="s">
        <v>144</v>
      </c>
      <c r="AU275" s="147" t="s">
        <v>81</v>
      </c>
      <c r="AV275" s="12" t="s">
        <v>79</v>
      </c>
      <c r="AW275" s="12" t="s">
        <v>32</v>
      </c>
      <c r="AX275" s="12" t="s">
        <v>71</v>
      </c>
      <c r="AY275" s="147" t="s">
        <v>133</v>
      </c>
    </row>
    <row r="276" spans="2:65" s="12" customFormat="1" ht="11.25" x14ac:dyDescent="0.2">
      <c r="B276" s="145"/>
      <c r="D276" s="146" t="s">
        <v>144</v>
      </c>
      <c r="E276" s="147" t="s">
        <v>18</v>
      </c>
      <c r="F276" s="148" t="s">
        <v>1843</v>
      </c>
      <c r="H276" s="147" t="s">
        <v>18</v>
      </c>
      <c r="I276" s="149"/>
      <c r="L276" s="145"/>
      <c r="M276" s="150"/>
      <c r="T276" s="151"/>
      <c r="AT276" s="147" t="s">
        <v>144</v>
      </c>
      <c r="AU276" s="147" t="s">
        <v>81</v>
      </c>
      <c r="AV276" s="12" t="s">
        <v>79</v>
      </c>
      <c r="AW276" s="12" t="s">
        <v>32</v>
      </c>
      <c r="AX276" s="12" t="s">
        <v>71</v>
      </c>
      <c r="AY276" s="147" t="s">
        <v>133</v>
      </c>
    </row>
    <row r="277" spans="2:65" s="13" customFormat="1" ht="11.25" x14ac:dyDescent="0.2">
      <c r="B277" s="152"/>
      <c r="D277" s="146" t="s">
        <v>144</v>
      </c>
      <c r="E277" s="153" t="s">
        <v>18</v>
      </c>
      <c r="F277" s="154" t="s">
        <v>79</v>
      </c>
      <c r="H277" s="155">
        <v>1</v>
      </c>
      <c r="I277" s="156"/>
      <c r="L277" s="152"/>
      <c r="M277" s="157"/>
      <c r="T277" s="158"/>
      <c r="AT277" s="153" t="s">
        <v>144</v>
      </c>
      <c r="AU277" s="153" t="s">
        <v>81</v>
      </c>
      <c r="AV277" s="13" t="s">
        <v>81</v>
      </c>
      <c r="AW277" s="13" t="s">
        <v>32</v>
      </c>
      <c r="AX277" s="13" t="s">
        <v>71</v>
      </c>
      <c r="AY277" s="153" t="s">
        <v>133</v>
      </c>
    </row>
    <row r="278" spans="2:65" s="14" customFormat="1" ht="11.25" x14ac:dyDescent="0.2">
      <c r="B278" s="159"/>
      <c r="D278" s="146" t="s">
        <v>144</v>
      </c>
      <c r="E278" s="160" t="s">
        <v>18</v>
      </c>
      <c r="F278" s="161" t="s">
        <v>147</v>
      </c>
      <c r="H278" s="162">
        <v>11</v>
      </c>
      <c r="I278" s="163"/>
      <c r="L278" s="159"/>
      <c r="M278" s="164"/>
      <c r="T278" s="165"/>
      <c r="AT278" s="160" t="s">
        <v>144</v>
      </c>
      <c r="AU278" s="160" t="s">
        <v>81</v>
      </c>
      <c r="AV278" s="14" t="s">
        <v>140</v>
      </c>
      <c r="AW278" s="14" t="s">
        <v>32</v>
      </c>
      <c r="AX278" s="14" t="s">
        <v>79</v>
      </c>
      <c r="AY278" s="160" t="s">
        <v>133</v>
      </c>
    </row>
    <row r="279" spans="2:65" s="1" customFormat="1" ht="21.75" customHeight="1" x14ac:dyDescent="0.2">
      <c r="B279" s="33"/>
      <c r="C279" s="173" t="s">
        <v>363</v>
      </c>
      <c r="D279" s="173" t="s">
        <v>265</v>
      </c>
      <c r="E279" s="174" t="s">
        <v>1849</v>
      </c>
      <c r="F279" s="175" t="s">
        <v>1850</v>
      </c>
      <c r="G279" s="176" t="s">
        <v>188</v>
      </c>
      <c r="H279" s="177">
        <v>64</v>
      </c>
      <c r="I279" s="178"/>
      <c r="J279" s="179">
        <f>ROUND(I279*H279,2)</f>
        <v>0</v>
      </c>
      <c r="K279" s="175" t="s">
        <v>189</v>
      </c>
      <c r="L279" s="180"/>
      <c r="M279" s="181" t="s">
        <v>18</v>
      </c>
      <c r="N279" s="182" t="s">
        <v>42</v>
      </c>
      <c r="P279" s="137">
        <f>O279*H279</f>
        <v>0</v>
      </c>
      <c r="Q279" s="137">
        <v>5.0000000000000001E-4</v>
      </c>
      <c r="R279" s="137">
        <f>Q279*H279</f>
        <v>3.2000000000000001E-2</v>
      </c>
      <c r="S279" s="137">
        <v>0</v>
      </c>
      <c r="T279" s="138">
        <f>S279*H279</f>
        <v>0</v>
      </c>
      <c r="AR279" s="139" t="s">
        <v>446</v>
      </c>
      <c r="AT279" s="139" t="s">
        <v>265</v>
      </c>
      <c r="AU279" s="139" t="s">
        <v>81</v>
      </c>
      <c r="AY279" s="18" t="s">
        <v>133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79</v>
      </c>
      <c r="BK279" s="140">
        <f>ROUND(I279*H279,2)</f>
        <v>0</v>
      </c>
      <c r="BL279" s="18" t="s">
        <v>285</v>
      </c>
      <c r="BM279" s="139" t="s">
        <v>1851</v>
      </c>
    </row>
    <row r="280" spans="2:65" s="12" customFormat="1" ht="11.25" x14ac:dyDescent="0.2">
      <c r="B280" s="145"/>
      <c r="D280" s="146" t="s">
        <v>144</v>
      </c>
      <c r="E280" s="147" t="s">
        <v>18</v>
      </c>
      <c r="F280" s="148" t="s">
        <v>1737</v>
      </c>
      <c r="H280" s="147" t="s">
        <v>18</v>
      </c>
      <c r="I280" s="149"/>
      <c r="L280" s="145"/>
      <c r="M280" s="150"/>
      <c r="T280" s="151"/>
      <c r="AT280" s="147" t="s">
        <v>144</v>
      </c>
      <c r="AU280" s="147" t="s">
        <v>81</v>
      </c>
      <c r="AV280" s="12" t="s">
        <v>79</v>
      </c>
      <c r="AW280" s="12" t="s">
        <v>32</v>
      </c>
      <c r="AX280" s="12" t="s">
        <v>71</v>
      </c>
      <c r="AY280" s="147" t="s">
        <v>133</v>
      </c>
    </row>
    <row r="281" spans="2:65" s="12" customFormat="1" ht="11.25" x14ac:dyDescent="0.2">
      <c r="B281" s="145"/>
      <c r="D281" s="146" t="s">
        <v>144</v>
      </c>
      <c r="E281" s="147" t="s">
        <v>18</v>
      </c>
      <c r="F281" s="148" t="s">
        <v>1738</v>
      </c>
      <c r="H281" s="147" t="s">
        <v>18</v>
      </c>
      <c r="I281" s="149"/>
      <c r="L281" s="145"/>
      <c r="M281" s="150"/>
      <c r="T281" s="151"/>
      <c r="AT281" s="147" t="s">
        <v>144</v>
      </c>
      <c r="AU281" s="147" t="s">
        <v>81</v>
      </c>
      <c r="AV281" s="12" t="s">
        <v>79</v>
      </c>
      <c r="AW281" s="12" t="s">
        <v>32</v>
      </c>
      <c r="AX281" s="12" t="s">
        <v>71</v>
      </c>
      <c r="AY281" s="147" t="s">
        <v>133</v>
      </c>
    </row>
    <row r="282" spans="2:65" s="12" customFormat="1" ht="11.25" x14ac:dyDescent="0.2">
      <c r="B282" s="145"/>
      <c r="D282" s="146" t="s">
        <v>144</v>
      </c>
      <c r="E282" s="147" t="s">
        <v>18</v>
      </c>
      <c r="F282" s="148" t="s">
        <v>1841</v>
      </c>
      <c r="H282" s="147" t="s">
        <v>18</v>
      </c>
      <c r="I282" s="149"/>
      <c r="L282" s="145"/>
      <c r="M282" s="150"/>
      <c r="T282" s="151"/>
      <c r="AT282" s="147" t="s">
        <v>144</v>
      </c>
      <c r="AU282" s="147" t="s">
        <v>81</v>
      </c>
      <c r="AV282" s="12" t="s">
        <v>79</v>
      </c>
      <c r="AW282" s="12" t="s">
        <v>32</v>
      </c>
      <c r="AX282" s="12" t="s">
        <v>71</v>
      </c>
      <c r="AY282" s="147" t="s">
        <v>133</v>
      </c>
    </row>
    <row r="283" spans="2:65" s="13" customFormat="1" ht="11.25" x14ac:dyDescent="0.2">
      <c r="B283" s="152"/>
      <c r="D283" s="146" t="s">
        <v>144</v>
      </c>
      <c r="E283" s="153" t="s">
        <v>18</v>
      </c>
      <c r="F283" s="154" t="s">
        <v>291</v>
      </c>
      <c r="H283" s="155">
        <v>17</v>
      </c>
      <c r="I283" s="156"/>
      <c r="L283" s="152"/>
      <c r="M283" s="157"/>
      <c r="T283" s="158"/>
      <c r="AT283" s="153" t="s">
        <v>144</v>
      </c>
      <c r="AU283" s="153" t="s">
        <v>81</v>
      </c>
      <c r="AV283" s="13" t="s">
        <v>81</v>
      </c>
      <c r="AW283" s="13" t="s">
        <v>32</v>
      </c>
      <c r="AX283" s="13" t="s">
        <v>71</v>
      </c>
      <c r="AY283" s="153" t="s">
        <v>133</v>
      </c>
    </row>
    <row r="284" spans="2:65" s="12" customFormat="1" ht="11.25" x14ac:dyDescent="0.2">
      <c r="B284" s="145"/>
      <c r="D284" s="146" t="s">
        <v>144</v>
      </c>
      <c r="E284" s="147" t="s">
        <v>18</v>
      </c>
      <c r="F284" s="148" t="s">
        <v>1842</v>
      </c>
      <c r="H284" s="147" t="s">
        <v>18</v>
      </c>
      <c r="I284" s="149"/>
      <c r="L284" s="145"/>
      <c r="M284" s="150"/>
      <c r="T284" s="151"/>
      <c r="AT284" s="147" t="s">
        <v>144</v>
      </c>
      <c r="AU284" s="147" t="s">
        <v>81</v>
      </c>
      <c r="AV284" s="12" t="s">
        <v>79</v>
      </c>
      <c r="AW284" s="12" t="s">
        <v>32</v>
      </c>
      <c r="AX284" s="12" t="s">
        <v>71</v>
      </c>
      <c r="AY284" s="147" t="s">
        <v>133</v>
      </c>
    </row>
    <row r="285" spans="2:65" s="13" customFormat="1" ht="11.25" x14ac:dyDescent="0.2">
      <c r="B285" s="152"/>
      <c r="D285" s="146" t="s">
        <v>144</v>
      </c>
      <c r="E285" s="153" t="s">
        <v>18</v>
      </c>
      <c r="F285" s="154" t="s">
        <v>300</v>
      </c>
      <c r="H285" s="155">
        <v>19</v>
      </c>
      <c r="I285" s="156"/>
      <c r="L285" s="152"/>
      <c r="M285" s="157"/>
      <c r="T285" s="158"/>
      <c r="AT285" s="153" t="s">
        <v>144</v>
      </c>
      <c r="AU285" s="153" t="s">
        <v>81</v>
      </c>
      <c r="AV285" s="13" t="s">
        <v>81</v>
      </c>
      <c r="AW285" s="13" t="s">
        <v>32</v>
      </c>
      <c r="AX285" s="13" t="s">
        <v>71</v>
      </c>
      <c r="AY285" s="153" t="s">
        <v>133</v>
      </c>
    </row>
    <row r="286" spans="2:65" s="12" customFormat="1" ht="11.25" x14ac:dyDescent="0.2">
      <c r="B286" s="145"/>
      <c r="D286" s="146" t="s">
        <v>144</v>
      </c>
      <c r="E286" s="147" t="s">
        <v>18</v>
      </c>
      <c r="F286" s="148" t="s">
        <v>1741</v>
      </c>
      <c r="H286" s="147" t="s">
        <v>18</v>
      </c>
      <c r="I286" s="149"/>
      <c r="L286" s="145"/>
      <c r="M286" s="150"/>
      <c r="T286" s="151"/>
      <c r="AT286" s="147" t="s">
        <v>144</v>
      </c>
      <c r="AU286" s="147" t="s">
        <v>81</v>
      </c>
      <c r="AV286" s="12" t="s">
        <v>79</v>
      </c>
      <c r="AW286" s="12" t="s">
        <v>32</v>
      </c>
      <c r="AX286" s="12" t="s">
        <v>71</v>
      </c>
      <c r="AY286" s="147" t="s">
        <v>133</v>
      </c>
    </row>
    <row r="287" spans="2:65" s="12" customFormat="1" ht="11.25" x14ac:dyDescent="0.2">
      <c r="B287" s="145"/>
      <c r="D287" s="146" t="s">
        <v>144</v>
      </c>
      <c r="E287" s="147" t="s">
        <v>18</v>
      </c>
      <c r="F287" s="148" t="s">
        <v>1841</v>
      </c>
      <c r="H287" s="147" t="s">
        <v>18</v>
      </c>
      <c r="I287" s="149"/>
      <c r="L287" s="145"/>
      <c r="M287" s="150"/>
      <c r="T287" s="151"/>
      <c r="AT287" s="147" t="s">
        <v>144</v>
      </c>
      <c r="AU287" s="147" t="s">
        <v>81</v>
      </c>
      <c r="AV287" s="12" t="s">
        <v>79</v>
      </c>
      <c r="AW287" s="12" t="s">
        <v>32</v>
      </c>
      <c r="AX287" s="12" t="s">
        <v>71</v>
      </c>
      <c r="AY287" s="147" t="s">
        <v>133</v>
      </c>
    </row>
    <row r="288" spans="2:65" s="13" customFormat="1" ht="11.25" x14ac:dyDescent="0.2">
      <c r="B288" s="152"/>
      <c r="D288" s="146" t="s">
        <v>144</v>
      </c>
      <c r="E288" s="153" t="s">
        <v>18</v>
      </c>
      <c r="F288" s="154" t="s">
        <v>269</v>
      </c>
      <c r="H288" s="155">
        <v>13</v>
      </c>
      <c r="I288" s="156"/>
      <c r="L288" s="152"/>
      <c r="M288" s="157"/>
      <c r="T288" s="158"/>
      <c r="AT288" s="153" t="s">
        <v>144</v>
      </c>
      <c r="AU288" s="153" t="s">
        <v>81</v>
      </c>
      <c r="AV288" s="13" t="s">
        <v>81</v>
      </c>
      <c r="AW288" s="13" t="s">
        <v>32</v>
      </c>
      <c r="AX288" s="13" t="s">
        <v>71</v>
      </c>
      <c r="AY288" s="153" t="s">
        <v>133</v>
      </c>
    </row>
    <row r="289" spans="2:65" s="12" customFormat="1" ht="11.25" x14ac:dyDescent="0.2">
      <c r="B289" s="145"/>
      <c r="D289" s="146" t="s">
        <v>144</v>
      </c>
      <c r="E289" s="147" t="s">
        <v>18</v>
      </c>
      <c r="F289" s="148" t="s">
        <v>1842</v>
      </c>
      <c r="H289" s="147" t="s">
        <v>18</v>
      </c>
      <c r="I289" s="149"/>
      <c r="L289" s="145"/>
      <c r="M289" s="150"/>
      <c r="T289" s="151"/>
      <c r="AT289" s="147" t="s">
        <v>144</v>
      </c>
      <c r="AU289" s="147" t="s">
        <v>81</v>
      </c>
      <c r="AV289" s="12" t="s">
        <v>79</v>
      </c>
      <c r="AW289" s="12" t="s">
        <v>32</v>
      </c>
      <c r="AX289" s="12" t="s">
        <v>71</v>
      </c>
      <c r="AY289" s="147" t="s">
        <v>133</v>
      </c>
    </row>
    <row r="290" spans="2:65" s="13" customFormat="1" ht="11.25" x14ac:dyDescent="0.2">
      <c r="B290" s="152"/>
      <c r="D290" s="146" t="s">
        <v>144</v>
      </c>
      <c r="E290" s="153" t="s">
        <v>18</v>
      </c>
      <c r="F290" s="154" t="s">
        <v>182</v>
      </c>
      <c r="H290" s="155">
        <v>15</v>
      </c>
      <c r="I290" s="156"/>
      <c r="L290" s="152"/>
      <c r="M290" s="157"/>
      <c r="T290" s="158"/>
      <c r="AT290" s="153" t="s">
        <v>144</v>
      </c>
      <c r="AU290" s="153" t="s">
        <v>81</v>
      </c>
      <c r="AV290" s="13" t="s">
        <v>81</v>
      </c>
      <c r="AW290" s="13" t="s">
        <v>32</v>
      </c>
      <c r="AX290" s="13" t="s">
        <v>71</v>
      </c>
      <c r="AY290" s="153" t="s">
        <v>133</v>
      </c>
    </row>
    <row r="291" spans="2:65" s="14" customFormat="1" ht="11.25" x14ac:dyDescent="0.2">
      <c r="B291" s="159"/>
      <c r="D291" s="146" t="s">
        <v>144</v>
      </c>
      <c r="E291" s="160" t="s">
        <v>18</v>
      </c>
      <c r="F291" s="161" t="s">
        <v>147</v>
      </c>
      <c r="H291" s="162">
        <v>64</v>
      </c>
      <c r="I291" s="163"/>
      <c r="L291" s="159"/>
      <c r="M291" s="164"/>
      <c r="T291" s="165"/>
      <c r="AT291" s="160" t="s">
        <v>144</v>
      </c>
      <c r="AU291" s="160" t="s">
        <v>81</v>
      </c>
      <c r="AV291" s="14" t="s">
        <v>140</v>
      </c>
      <c r="AW291" s="14" t="s">
        <v>32</v>
      </c>
      <c r="AX291" s="14" t="s">
        <v>79</v>
      </c>
      <c r="AY291" s="160" t="s">
        <v>133</v>
      </c>
    </row>
    <row r="292" spans="2:65" s="1" customFormat="1" ht="21.75" customHeight="1" x14ac:dyDescent="0.2">
      <c r="B292" s="33"/>
      <c r="C292" s="173" t="s">
        <v>394</v>
      </c>
      <c r="D292" s="173" t="s">
        <v>265</v>
      </c>
      <c r="E292" s="174" t="s">
        <v>1852</v>
      </c>
      <c r="F292" s="175" t="s">
        <v>1853</v>
      </c>
      <c r="G292" s="176" t="s">
        <v>188</v>
      </c>
      <c r="H292" s="177">
        <v>4</v>
      </c>
      <c r="I292" s="178"/>
      <c r="J292" s="179">
        <f>ROUND(I292*H292,2)</f>
        <v>0</v>
      </c>
      <c r="K292" s="175" t="s">
        <v>189</v>
      </c>
      <c r="L292" s="180"/>
      <c r="M292" s="181" t="s">
        <v>18</v>
      </c>
      <c r="N292" s="182" t="s">
        <v>42</v>
      </c>
      <c r="P292" s="137">
        <f>O292*H292</f>
        <v>0</v>
      </c>
      <c r="Q292" s="137">
        <v>8.0000000000000004E-4</v>
      </c>
      <c r="R292" s="137">
        <f>Q292*H292</f>
        <v>3.2000000000000002E-3</v>
      </c>
      <c r="S292" s="137">
        <v>0</v>
      </c>
      <c r="T292" s="138">
        <f>S292*H292</f>
        <v>0</v>
      </c>
      <c r="AR292" s="139" t="s">
        <v>446</v>
      </c>
      <c r="AT292" s="139" t="s">
        <v>265</v>
      </c>
      <c r="AU292" s="139" t="s">
        <v>81</v>
      </c>
      <c r="AY292" s="18" t="s">
        <v>133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79</v>
      </c>
      <c r="BK292" s="140">
        <f>ROUND(I292*H292,2)</f>
        <v>0</v>
      </c>
      <c r="BL292" s="18" t="s">
        <v>285</v>
      </c>
      <c r="BM292" s="139" t="s">
        <v>1854</v>
      </c>
    </row>
    <row r="293" spans="2:65" s="12" customFormat="1" ht="11.25" x14ac:dyDescent="0.2">
      <c r="B293" s="145"/>
      <c r="D293" s="146" t="s">
        <v>144</v>
      </c>
      <c r="E293" s="147" t="s">
        <v>18</v>
      </c>
      <c r="F293" s="148" t="s">
        <v>1737</v>
      </c>
      <c r="H293" s="147" t="s">
        <v>18</v>
      </c>
      <c r="I293" s="149"/>
      <c r="L293" s="145"/>
      <c r="M293" s="150"/>
      <c r="T293" s="151"/>
      <c r="AT293" s="147" t="s">
        <v>144</v>
      </c>
      <c r="AU293" s="147" t="s">
        <v>81</v>
      </c>
      <c r="AV293" s="12" t="s">
        <v>79</v>
      </c>
      <c r="AW293" s="12" t="s">
        <v>32</v>
      </c>
      <c r="AX293" s="12" t="s">
        <v>71</v>
      </c>
      <c r="AY293" s="147" t="s">
        <v>133</v>
      </c>
    </row>
    <row r="294" spans="2:65" s="12" customFormat="1" ht="11.25" x14ac:dyDescent="0.2">
      <c r="B294" s="145"/>
      <c r="D294" s="146" t="s">
        <v>144</v>
      </c>
      <c r="E294" s="147" t="s">
        <v>18</v>
      </c>
      <c r="F294" s="148" t="s">
        <v>1738</v>
      </c>
      <c r="H294" s="147" t="s">
        <v>18</v>
      </c>
      <c r="I294" s="149"/>
      <c r="L294" s="145"/>
      <c r="M294" s="150"/>
      <c r="T294" s="151"/>
      <c r="AT294" s="147" t="s">
        <v>144</v>
      </c>
      <c r="AU294" s="147" t="s">
        <v>81</v>
      </c>
      <c r="AV294" s="12" t="s">
        <v>79</v>
      </c>
      <c r="AW294" s="12" t="s">
        <v>32</v>
      </c>
      <c r="AX294" s="12" t="s">
        <v>71</v>
      </c>
      <c r="AY294" s="147" t="s">
        <v>133</v>
      </c>
    </row>
    <row r="295" spans="2:65" s="12" customFormat="1" ht="11.25" x14ac:dyDescent="0.2">
      <c r="B295" s="145"/>
      <c r="D295" s="146" t="s">
        <v>144</v>
      </c>
      <c r="E295" s="147" t="s">
        <v>18</v>
      </c>
      <c r="F295" s="148" t="s">
        <v>1840</v>
      </c>
      <c r="H295" s="147" t="s">
        <v>18</v>
      </c>
      <c r="I295" s="149"/>
      <c r="L295" s="145"/>
      <c r="M295" s="150"/>
      <c r="T295" s="151"/>
      <c r="AT295" s="147" t="s">
        <v>144</v>
      </c>
      <c r="AU295" s="147" t="s">
        <v>81</v>
      </c>
      <c r="AV295" s="12" t="s">
        <v>79</v>
      </c>
      <c r="AW295" s="12" t="s">
        <v>32</v>
      </c>
      <c r="AX295" s="12" t="s">
        <v>71</v>
      </c>
      <c r="AY295" s="147" t="s">
        <v>133</v>
      </c>
    </row>
    <row r="296" spans="2:65" s="13" customFormat="1" ht="11.25" x14ac:dyDescent="0.2">
      <c r="B296" s="152"/>
      <c r="D296" s="146" t="s">
        <v>144</v>
      </c>
      <c r="E296" s="153" t="s">
        <v>18</v>
      </c>
      <c r="F296" s="154" t="s">
        <v>81</v>
      </c>
      <c r="H296" s="155">
        <v>2</v>
      </c>
      <c r="I296" s="156"/>
      <c r="L296" s="152"/>
      <c r="M296" s="157"/>
      <c r="T296" s="158"/>
      <c r="AT296" s="153" t="s">
        <v>144</v>
      </c>
      <c r="AU296" s="153" t="s">
        <v>81</v>
      </c>
      <c r="AV296" s="13" t="s">
        <v>81</v>
      </c>
      <c r="AW296" s="13" t="s">
        <v>32</v>
      </c>
      <c r="AX296" s="13" t="s">
        <v>71</v>
      </c>
      <c r="AY296" s="153" t="s">
        <v>133</v>
      </c>
    </row>
    <row r="297" spans="2:65" s="12" customFormat="1" ht="11.25" x14ac:dyDescent="0.2">
      <c r="B297" s="145"/>
      <c r="D297" s="146" t="s">
        <v>144</v>
      </c>
      <c r="E297" s="147" t="s">
        <v>18</v>
      </c>
      <c r="F297" s="148" t="s">
        <v>1741</v>
      </c>
      <c r="H297" s="147" t="s">
        <v>18</v>
      </c>
      <c r="I297" s="149"/>
      <c r="L297" s="145"/>
      <c r="M297" s="150"/>
      <c r="T297" s="151"/>
      <c r="AT297" s="147" t="s">
        <v>144</v>
      </c>
      <c r="AU297" s="147" t="s">
        <v>81</v>
      </c>
      <c r="AV297" s="12" t="s">
        <v>79</v>
      </c>
      <c r="AW297" s="12" t="s">
        <v>32</v>
      </c>
      <c r="AX297" s="12" t="s">
        <v>71</v>
      </c>
      <c r="AY297" s="147" t="s">
        <v>133</v>
      </c>
    </row>
    <row r="298" spans="2:65" s="12" customFormat="1" ht="11.25" x14ac:dyDescent="0.2">
      <c r="B298" s="145"/>
      <c r="D298" s="146" t="s">
        <v>144</v>
      </c>
      <c r="E298" s="147" t="s">
        <v>18</v>
      </c>
      <c r="F298" s="148" t="s">
        <v>1840</v>
      </c>
      <c r="H298" s="147" t="s">
        <v>18</v>
      </c>
      <c r="I298" s="149"/>
      <c r="L298" s="145"/>
      <c r="M298" s="150"/>
      <c r="T298" s="151"/>
      <c r="AT298" s="147" t="s">
        <v>144</v>
      </c>
      <c r="AU298" s="147" t="s">
        <v>81</v>
      </c>
      <c r="AV298" s="12" t="s">
        <v>79</v>
      </c>
      <c r="AW298" s="12" t="s">
        <v>32</v>
      </c>
      <c r="AX298" s="12" t="s">
        <v>71</v>
      </c>
      <c r="AY298" s="147" t="s">
        <v>133</v>
      </c>
    </row>
    <row r="299" spans="2:65" s="13" customFormat="1" ht="11.25" x14ac:dyDescent="0.2">
      <c r="B299" s="152"/>
      <c r="D299" s="146" t="s">
        <v>144</v>
      </c>
      <c r="E299" s="153" t="s">
        <v>18</v>
      </c>
      <c r="F299" s="154" t="s">
        <v>81</v>
      </c>
      <c r="H299" s="155">
        <v>2</v>
      </c>
      <c r="I299" s="156"/>
      <c r="L299" s="152"/>
      <c r="M299" s="157"/>
      <c r="T299" s="158"/>
      <c r="AT299" s="153" t="s">
        <v>144</v>
      </c>
      <c r="AU299" s="153" t="s">
        <v>81</v>
      </c>
      <c r="AV299" s="13" t="s">
        <v>81</v>
      </c>
      <c r="AW299" s="13" t="s">
        <v>32</v>
      </c>
      <c r="AX299" s="13" t="s">
        <v>71</v>
      </c>
      <c r="AY299" s="153" t="s">
        <v>133</v>
      </c>
    </row>
    <row r="300" spans="2:65" s="14" customFormat="1" ht="11.25" x14ac:dyDescent="0.2">
      <c r="B300" s="159"/>
      <c r="D300" s="146" t="s">
        <v>144</v>
      </c>
      <c r="E300" s="160" t="s">
        <v>18</v>
      </c>
      <c r="F300" s="161" t="s">
        <v>147</v>
      </c>
      <c r="H300" s="162">
        <v>4</v>
      </c>
      <c r="I300" s="163"/>
      <c r="L300" s="159"/>
      <c r="M300" s="164"/>
      <c r="T300" s="165"/>
      <c r="AT300" s="160" t="s">
        <v>144</v>
      </c>
      <c r="AU300" s="160" t="s">
        <v>81</v>
      </c>
      <c r="AV300" s="14" t="s">
        <v>140</v>
      </c>
      <c r="AW300" s="14" t="s">
        <v>32</v>
      </c>
      <c r="AX300" s="14" t="s">
        <v>79</v>
      </c>
      <c r="AY300" s="160" t="s">
        <v>133</v>
      </c>
    </row>
    <row r="301" spans="2:65" s="1" customFormat="1" ht="21.75" customHeight="1" x14ac:dyDescent="0.2">
      <c r="B301" s="33"/>
      <c r="C301" s="173" t="s">
        <v>414</v>
      </c>
      <c r="D301" s="173" t="s">
        <v>265</v>
      </c>
      <c r="E301" s="174" t="s">
        <v>1855</v>
      </c>
      <c r="F301" s="175" t="s">
        <v>1856</v>
      </c>
      <c r="G301" s="176" t="s">
        <v>188</v>
      </c>
      <c r="H301" s="177">
        <v>4</v>
      </c>
      <c r="I301" s="178"/>
      <c r="J301" s="179">
        <f>ROUND(I301*H301,2)</f>
        <v>0</v>
      </c>
      <c r="K301" s="175" t="s">
        <v>189</v>
      </c>
      <c r="L301" s="180"/>
      <c r="M301" s="181" t="s">
        <v>18</v>
      </c>
      <c r="N301" s="182" t="s">
        <v>42</v>
      </c>
      <c r="P301" s="137">
        <f>O301*H301</f>
        <v>0</v>
      </c>
      <c r="Q301" s="137">
        <v>4.0000000000000002E-4</v>
      </c>
      <c r="R301" s="137">
        <f>Q301*H301</f>
        <v>1.6000000000000001E-3</v>
      </c>
      <c r="S301" s="137">
        <v>0</v>
      </c>
      <c r="T301" s="138">
        <f>S301*H301</f>
        <v>0</v>
      </c>
      <c r="AR301" s="139" t="s">
        <v>446</v>
      </c>
      <c r="AT301" s="139" t="s">
        <v>265</v>
      </c>
      <c r="AU301" s="139" t="s">
        <v>81</v>
      </c>
      <c r="AY301" s="18" t="s">
        <v>133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79</v>
      </c>
      <c r="BK301" s="140">
        <f>ROUND(I301*H301,2)</f>
        <v>0</v>
      </c>
      <c r="BL301" s="18" t="s">
        <v>285</v>
      </c>
      <c r="BM301" s="139" t="s">
        <v>1857</v>
      </c>
    </row>
    <row r="302" spans="2:65" s="12" customFormat="1" ht="11.25" x14ac:dyDescent="0.2">
      <c r="B302" s="145"/>
      <c r="D302" s="146" t="s">
        <v>144</v>
      </c>
      <c r="E302" s="147" t="s">
        <v>18</v>
      </c>
      <c r="F302" s="148" t="s">
        <v>1737</v>
      </c>
      <c r="H302" s="147" t="s">
        <v>18</v>
      </c>
      <c r="I302" s="149"/>
      <c r="L302" s="145"/>
      <c r="M302" s="150"/>
      <c r="T302" s="151"/>
      <c r="AT302" s="147" t="s">
        <v>144</v>
      </c>
      <c r="AU302" s="147" t="s">
        <v>81</v>
      </c>
      <c r="AV302" s="12" t="s">
        <v>79</v>
      </c>
      <c r="AW302" s="12" t="s">
        <v>32</v>
      </c>
      <c r="AX302" s="12" t="s">
        <v>71</v>
      </c>
      <c r="AY302" s="147" t="s">
        <v>133</v>
      </c>
    </row>
    <row r="303" spans="2:65" s="12" customFormat="1" ht="11.25" x14ac:dyDescent="0.2">
      <c r="B303" s="145"/>
      <c r="D303" s="146" t="s">
        <v>144</v>
      </c>
      <c r="E303" s="147" t="s">
        <v>18</v>
      </c>
      <c r="F303" s="148" t="s">
        <v>1738</v>
      </c>
      <c r="H303" s="147" t="s">
        <v>18</v>
      </c>
      <c r="I303" s="149"/>
      <c r="L303" s="145"/>
      <c r="M303" s="150"/>
      <c r="T303" s="151"/>
      <c r="AT303" s="147" t="s">
        <v>144</v>
      </c>
      <c r="AU303" s="147" t="s">
        <v>81</v>
      </c>
      <c r="AV303" s="12" t="s">
        <v>79</v>
      </c>
      <c r="AW303" s="12" t="s">
        <v>32</v>
      </c>
      <c r="AX303" s="12" t="s">
        <v>71</v>
      </c>
      <c r="AY303" s="147" t="s">
        <v>133</v>
      </c>
    </row>
    <row r="304" spans="2:65" s="12" customFormat="1" ht="11.25" x14ac:dyDescent="0.2">
      <c r="B304" s="145"/>
      <c r="D304" s="146" t="s">
        <v>144</v>
      </c>
      <c r="E304" s="147" t="s">
        <v>18</v>
      </c>
      <c r="F304" s="148" t="s">
        <v>1844</v>
      </c>
      <c r="H304" s="147" t="s">
        <v>18</v>
      </c>
      <c r="I304" s="149"/>
      <c r="L304" s="145"/>
      <c r="M304" s="150"/>
      <c r="T304" s="151"/>
      <c r="AT304" s="147" t="s">
        <v>144</v>
      </c>
      <c r="AU304" s="147" t="s">
        <v>81</v>
      </c>
      <c r="AV304" s="12" t="s">
        <v>79</v>
      </c>
      <c r="AW304" s="12" t="s">
        <v>32</v>
      </c>
      <c r="AX304" s="12" t="s">
        <v>71</v>
      </c>
      <c r="AY304" s="147" t="s">
        <v>133</v>
      </c>
    </row>
    <row r="305" spans="2:65" s="13" customFormat="1" ht="11.25" x14ac:dyDescent="0.2">
      <c r="B305" s="152"/>
      <c r="D305" s="146" t="s">
        <v>144</v>
      </c>
      <c r="E305" s="153" t="s">
        <v>18</v>
      </c>
      <c r="F305" s="154" t="s">
        <v>81</v>
      </c>
      <c r="H305" s="155">
        <v>2</v>
      </c>
      <c r="I305" s="156"/>
      <c r="L305" s="152"/>
      <c r="M305" s="157"/>
      <c r="T305" s="158"/>
      <c r="AT305" s="153" t="s">
        <v>144</v>
      </c>
      <c r="AU305" s="153" t="s">
        <v>81</v>
      </c>
      <c r="AV305" s="13" t="s">
        <v>81</v>
      </c>
      <c r="AW305" s="13" t="s">
        <v>32</v>
      </c>
      <c r="AX305" s="13" t="s">
        <v>71</v>
      </c>
      <c r="AY305" s="153" t="s">
        <v>133</v>
      </c>
    </row>
    <row r="306" spans="2:65" s="12" customFormat="1" ht="11.25" x14ac:dyDescent="0.2">
      <c r="B306" s="145"/>
      <c r="D306" s="146" t="s">
        <v>144</v>
      </c>
      <c r="E306" s="147" t="s">
        <v>18</v>
      </c>
      <c r="F306" s="148" t="s">
        <v>1741</v>
      </c>
      <c r="H306" s="147" t="s">
        <v>18</v>
      </c>
      <c r="I306" s="149"/>
      <c r="L306" s="145"/>
      <c r="M306" s="150"/>
      <c r="T306" s="151"/>
      <c r="AT306" s="147" t="s">
        <v>144</v>
      </c>
      <c r="AU306" s="147" t="s">
        <v>81</v>
      </c>
      <c r="AV306" s="12" t="s">
        <v>79</v>
      </c>
      <c r="AW306" s="12" t="s">
        <v>32</v>
      </c>
      <c r="AX306" s="12" t="s">
        <v>71</v>
      </c>
      <c r="AY306" s="147" t="s">
        <v>133</v>
      </c>
    </row>
    <row r="307" spans="2:65" s="12" customFormat="1" ht="11.25" x14ac:dyDescent="0.2">
      <c r="B307" s="145"/>
      <c r="D307" s="146" t="s">
        <v>144</v>
      </c>
      <c r="E307" s="147" t="s">
        <v>18</v>
      </c>
      <c r="F307" s="148" t="s">
        <v>1844</v>
      </c>
      <c r="H307" s="147" t="s">
        <v>18</v>
      </c>
      <c r="I307" s="149"/>
      <c r="L307" s="145"/>
      <c r="M307" s="150"/>
      <c r="T307" s="151"/>
      <c r="AT307" s="147" t="s">
        <v>144</v>
      </c>
      <c r="AU307" s="147" t="s">
        <v>81</v>
      </c>
      <c r="AV307" s="12" t="s">
        <v>79</v>
      </c>
      <c r="AW307" s="12" t="s">
        <v>32</v>
      </c>
      <c r="AX307" s="12" t="s">
        <v>71</v>
      </c>
      <c r="AY307" s="147" t="s">
        <v>133</v>
      </c>
    </row>
    <row r="308" spans="2:65" s="13" customFormat="1" ht="11.25" x14ac:dyDescent="0.2">
      <c r="B308" s="152"/>
      <c r="D308" s="146" t="s">
        <v>144</v>
      </c>
      <c r="E308" s="153" t="s">
        <v>18</v>
      </c>
      <c r="F308" s="154" t="s">
        <v>81</v>
      </c>
      <c r="H308" s="155">
        <v>2</v>
      </c>
      <c r="I308" s="156"/>
      <c r="L308" s="152"/>
      <c r="M308" s="157"/>
      <c r="T308" s="158"/>
      <c r="AT308" s="153" t="s">
        <v>144</v>
      </c>
      <c r="AU308" s="153" t="s">
        <v>81</v>
      </c>
      <c r="AV308" s="13" t="s">
        <v>81</v>
      </c>
      <c r="AW308" s="13" t="s">
        <v>32</v>
      </c>
      <c r="AX308" s="13" t="s">
        <v>71</v>
      </c>
      <c r="AY308" s="153" t="s">
        <v>133</v>
      </c>
    </row>
    <row r="309" spans="2:65" s="14" customFormat="1" ht="11.25" x14ac:dyDescent="0.2">
      <c r="B309" s="159"/>
      <c r="D309" s="146" t="s">
        <v>144</v>
      </c>
      <c r="E309" s="160" t="s">
        <v>18</v>
      </c>
      <c r="F309" s="161" t="s">
        <v>147</v>
      </c>
      <c r="H309" s="162">
        <v>4</v>
      </c>
      <c r="I309" s="163"/>
      <c r="L309" s="159"/>
      <c r="M309" s="164"/>
      <c r="T309" s="165"/>
      <c r="AT309" s="160" t="s">
        <v>144</v>
      </c>
      <c r="AU309" s="160" t="s">
        <v>81</v>
      </c>
      <c r="AV309" s="14" t="s">
        <v>140</v>
      </c>
      <c r="AW309" s="14" t="s">
        <v>32</v>
      </c>
      <c r="AX309" s="14" t="s">
        <v>79</v>
      </c>
      <c r="AY309" s="160" t="s">
        <v>133</v>
      </c>
    </row>
    <row r="310" spans="2:65" s="1" customFormat="1" ht="24.2" customHeight="1" x14ac:dyDescent="0.2">
      <c r="B310" s="33"/>
      <c r="C310" s="128" t="s">
        <v>421</v>
      </c>
      <c r="D310" s="128" t="s">
        <v>135</v>
      </c>
      <c r="E310" s="129" t="s">
        <v>1858</v>
      </c>
      <c r="F310" s="130" t="s">
        <v>1859</v>
      </c>
      <c r="G310" s="131" t="s">
        <v>188</v>
      </c>
      <c r="H310" s="132">
        <v>12</v>
      </c>
      <c r="I310" s="133"/>
      <c r="J310" s="134">
        <f>ROUND(I310*H310,2)</f>
        <v>0</v>
      </c>
      <c r="K310" s="130" t="s">
        <v>189</v>
      </c>
      <c r="L310" s="33"/>
      <c r="M310" s="135" t="s">
        <v>18</v>
      </c>
      <c r="N310" s="136" t="s">
        <v>42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285</v>
      </c>
      <c r="AT310" s="139" t="s">
        <v>135</v>
      </c>
      <c r="AU310" s="139" t="s">
        <v>81</v>
      </c>
      <c r="AY310" s="18" t="s">
        <v>133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79</v>
      </c>
      <c r="BK310" s="140">
        <f>ROUND(I310*H310,2)</f>
        <v>0</v>
      </c>
      <c r="BL310" s="18" t="s">
        <v>285</v>
      </c>
      <c r="BM310" s="139" t="s">
        <v>1860</v>
      </c>
    </row>
    <row r="311" spans="2:65" s="1" customFormat="1" ht="11.25" x14ac:dyDescent="0.2">
      <c r="B311" s="33"/>
      <c r="D311" s="141" t="s">
        <v>142</v>
      </c>
      <c r="F311" s="142" t="s">
        <v>1861</v>
      </c>
      <c r="I311" s="143"/>
      <c r="L311" s="33"/>
      <c r="M311" s="144"/>
      <c r="T311" s="54"/>
      <c r="AT311" s="18" t="s">
        <v>142</v>
      </c>
      <c r="AU311" s="18" t="s">
        <v>81</v>
      </c>
    </row>
    <row r="312" spans="2:65" s="12" customFormat="1" ht="11.25" x14ac:dyDescent="0.2">
      <c r="B312" s="145"/>
      <c r="D312" s="146" t="s">
        <v>144</v>
      </c>
      <c r="E312" s="147" t="s">
        <v>18</v>
      </c>
      <c r="F312" s="148" t="s">
        <v>1737</v>
      </c>
      <c r="H312" s="147" t="s">
        <v>18</v>
      </c>
      <c r="I312" s="149"/>
      <c r="L312" s="145"/>
      <c r="M312" s="150"/>
      <c r="T312" s="151"/>
      <c r="AT312" s="147" t="s">
        <v>144</v>
      </c>
      <c r="AU312" s="147" t="s">
        <v>81</v>
      </c>
      <c r="AV312" s="12" t="s">
        <v>79</v>
      </c>
      <c r="AW312" s="12" t="s">
        <v>32</v>
      </c>
      <c r="AX312" s="12" t="s">
        <v>71</v>
      </c>
      <c r="AY312" s="147" t="s">
        <v>133</v>
      </c>
    </row>
    <row r="313" spans="2:65" s="12" customFormat="1" ht="11.25" x14ac:dyDescent="0.2">
      <c r="B313" s="145"/>
      <c r="D313" s="146" t="s">
        <v>144</v>
      </c>
      <c r="E313" s="147" t="s">
        <v>18</v>
      </c>
      <c r="F313" s="148" t="s">
        <v>1738</v>
      </c>
      <c r="H313" s="147" t="s">
        <v>18</v>
      </c>
      <c r="I313" s="149"/>
      <c r="L313" s="145"/>
      <c r="M313" s="150"/>
      <c r="T313" s="151"/>
      <c r="AT313" s="147" t="s">
        <v>144</v>
      </c>
      <c r="AU313" s="147" t="s">
        <v>81</v>
      </c>
      <c r="AV313" s="12" t="s">
        <v>79</v>
      </c>
      <c r="AW313" s="12" t="s">
        <v>32</v>
      </c>
      <c r="AX313" s="12" t="s">
        <v>71</v>
      </c>
      <c r="AY313" s="147" t="s">
        <v>133</v>
      </c>
    </row>
    <row r="314" spans="2:65" s="12" customFormat="1" ht="11.25" x14ac:dyDescent="0.2">
      <c r="B314" s="145"/>
      <c r="D314" s="146" t="s">
        <v>144</v>
      </c>
      <c r="E314" s="147" t="s">
        <v>18</v>
      </c>
      <c r="F314" s="148" t="s">
        <v>1862</v>
      </c>
      <c r="H314" s="147" t="s">
        <v>18</v>
      </c>
      <c r="I314" s="149"/>
      <c r="L314" s="145"/>
      <c r="M314" s="150"/>
      <c r="T314" s="151"/>
      <c r="AT314" s="147" t="s">
        <v>144</v>
      </c>
      <c r="AU314" s="147" t="s">
        <v>81</v>
      </c>
      <c r="AV314" s="12" t="s">
        <v>79</v>
      </c>
      <c r="AW314" s="12" t="s">
        <v>32</v>
      </c>
      <c r="AX314" s="12" t="s">
        <v>71</v>
      </c>
      <c r="AY314" s="147" t="s">
        <v>133</v>
      </c>
    </row>
    <row r="315" spans="2:65" s="13" customFormat="1" ht="11.25" x14ac:dyDescent="0.2">
      <c r="B315" s="152"/>
      <c r="D315" s="146" t="s">
        <v>144</v>
      </c>
      <c r="E315" s="153" t="s">
        <v>18</v>
      </c>
      <c r="F315" s="154" t="s">
        <v>140</v>
      </c>
      <c r="H315" s="155">
        <v>4</v>
      </c>
      <c r="I315" s="156"/>
      <c r="L315" s="152"/>
      <c r="M315" s="157"/>
      <c r="T315" s="158"/>
      <c r="AT315" s="153" t="s">
        <v>144</v>
      </c>
      <c r="AU315" s="153" t="s">
        <v>81</v>
      </c>
      <c r="AV315" s="13" t="s">
        <v>81</v>
      </c>
      <c r="AW315" s="13" t="s">
        <v>32</v>
      </c>
      <c r="AX315" s="13" t="s">
        <v>71</v>
      </c>
      <c r="AY315" s="153" t="s">
        <v>133</v>
      </c>
    </row>
    <row r="316" spans="2:65" s="12" customFormat="1" ht="11.25" x14ac:dyDescent="0.2">
      <c r="B316" s="145"/>
      <c r="D316" s="146" t="s">
        <v>144</v>
      </c>
      <c r="E316" s="147" t="s">
        <v>18</v>
      </c>
      <c r="F316" s="148" t="s">
        <v>1741</v>
      </c>
      <c r="H316" s="147" t="s">
        <v>18</v>
      </c>
      <c r="I316" s="149"/>
      <c r="L316" s="145"/>
      <c r="M316" s="150"/>
      <c r="T316" s="151"/>
      <c r="AT316" s="147" t="s">
        <v>144</v>
      </c>
      <c r="AU316" s="147" t="s">
        <v>81</v>
      </c>
      <c r="AV316" s="12" t="s">
        <v>79</v>
      </c>
      <c r="AW316" s="12" t="s">
        <v>32</v>
      </c>
      <c r="AX316" s="12" t="s">
        <v>71</v>
      </c>
      <c r="AY316" s="147" t="s">
        <v>133</v>
      </c>
    </row>
    <row r="317" spans="2:65" s="12" customFormat="1" ht="11.25" x14ac:dyDescent="0.2">
      <c r="B317" s="145"/>
      <c r="D317" s="146" t="s">
        <v>144</v>
      </c>
      <c r="E317" s="147" t="s">
        <v>18</v>
      </c>
      <c r="F317" s="148" t="s">
        <v>1862</v>
      </c>
      <c r="H317" s="147" t="s">
        <v>18</v>
      </c>
      <c r="I317" s="149"/>
      <c r="L317" s="145"/>
      <c r="M317" s="150"/>
      <c r="T317" s="151"/>
      <c r="AT317" s="147" t="s">
        <v>144</v>
      </c>
      <c r="AU317" s="147" t="s">
        <v>81</v>
      </c>
      <c r="AV317" s="12" t="s">
        <v>79</v>
      </c>
      <c r="AW317" s="12" t="s">
        <v>32</v>
      </c>
      <c r="AX317" s="12" t="s">
        <v>71</v>
      </c>
      <c r="AY317" s="147" t="s">
        <v>133</v>
      </c>
    </row>
    <row r="318" spans="2:65" s="13" customFormat="1" ht="11.25" x14ac:dyDescent="0.2">
      <c r="B318" s="152"/>
      <c r="D318" s="146" t="s">
        <v>144</v>
      </c>
      <c r="E318" s="153" t="s">
        <v>18</v>
      </c>
      <c r="F318" s="154" t="s">
        <v>177</v>
      </c>
      <c r="H318" s="155">
        <v>8</v>
      </c>
      <c r="I318" s="156"/>
      <c r="L318" s="152"/>
      <c r="M318" s="157"/>
      <c r="T318" s="158"/>
      <c r="AT318" s="153" t="s">
        <v>144</v>
      </c>
      <c r="AU318" s="153" t="s">
        <v>81</v>
      </c>
      <c r="AV318" s="13" t="s">
        <v>81</v>
      </c>
      <c r="AW318" s="13" t="s">
        <v>32</v>
      </c>
      <c r="AX318" s="13" t="s">
        <v>71</v>
      </c>
      <c r="AY318" s="153" t="s">
        <v>133</v>
      </c>
    </row>
    <row r="319" spans="2:65" s="14" customFormat="1" ht="11.25" x14ac:dyDescent="0.2">
      <c r="B319" s="159"/>
      <c r="D319" s="146" t="s">
        <v>144</v>
      </c>
      <c r="E319" s="160" t="s">
        <v>18</v>
      </c>
      <c r="F319" s="161" t="s">
        <v>147</v>
      </c>
      <c r="H319" s="162">
        <v>12</v>
      </c>
      <c r="I319" s="163"/>
      <c r="L319" s="159"/>
      <c r="M319" s="164"/>
      <c r="T319" s="165"/>
      <c r="AT319" s="160" t="s">
        <v>144</v>
      </c>
      <c r="AU319" s="160" t="s">
        <v>81</v>
      </c>
      <c r="AV319" s="14" t="s">
        <v>140</v>
      </c>
      <c r="AW319" s="14" t="s">
        <v>32</v>
      </c>
      <c r="AX319" s="14" t="s">
        <v>79</v>
      </c>
      <c r="AY319" s="160" t="s">
        <v>133</v>
      </c>
    </row>
    <row r="320" spans="2:65" s="1" customFormat="1" ht="16.5" customHeight="1" x14ac:dyDescent="0.2">
      <c r="B320" s="33"/>
      <c r="C320" s="173" t="s">
        <v>429</v>
      </c>
      <c r="D320" s="173" t="s">
        <v>265</v>
      </c>
      <c r="E320" s="174" t="s">
        <v>1863</v>
      </c>
      <c r="F320" s="175" t="s">
        <v>1864</v>
      </c>
      <c r="G320" s="176" t="s">
        <v>188</v>
      </c>
      <c r="H320" s="177">
        <v>12</v>
      </c>
      <c r="I320" s="178"/>
      <c r="J320" s="179">
        <f>ROUND(I320*H320,2)</f>
        <v>0</v>
      </c>
      <c r="K320" s="175" t="s">
        <v>189</v>
      </c>
      <c r="L320" s="180"/>
      <c r="M320" s="181" t="s">
        <v>18</v>
      </c>
      <c r="N320" s="182" t="s">
        <v>42</v>
      </c>
      <c r="P320" s="137">
        <f>O320*H320</f>
        <v>0</v>
      </c>
      <c r="Q320" s="137">
        <v>3.0999999999999999E-3</v>
      </c>
      <c r="R320" s="137">
        <f>Q320*H320</f>
        <v>3.7199999999999997E-2</v>
      </c>
      <c r="S320" s="137">
        <v>0</v>
      </c>
      <c r="T320" s="138">
        <f>S320*H320</f>
        <v>0</v>
      </c>
      <c r="AR320" s="139" t="s">
        <v>446</v>
      </c>
      <c r="AT320" s="139" t="s">
        <v>265</v>
      </c>
      <c r="AU320" s="139" t="s">
        <v>81</v>
      </c>
      <c r="AY320" s="18" t="s">
        <v>133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18" t="s">
        <v>79</v>
      </c>
      <c r="BK320" s="140">
        <f>ROUND(I320*H320,2)</f>
        <v>0</v>
      </c>
      <c r="BL320" s="18" t="s">
        <v>285</v>
      </c>
      <c r="BM320" s="139" t="s">
        <v>1865</v>
      </c>
    </row>
    <row r="321" spans="2:65" s="1" customFormat="1" ht="24.2" customHeight="1" x14ac:dyDescent="0.2">
      <c r="B321" s="33"/>
      <c r="C321" s="128" t="s">
        <v>441</v>
      </c>
      <c r="D321" s="128" t="s">
        <v>135</v>
      </c>
      <c r="E321" s="129" t="s">
        <v>1866</v>
      </c>
      <c r="F321" s="130" t="s">
        <v>1867</v>
      </c>
      <c r="G321" s="131" t="s">
        <v>188</v>
      </c>
      <c r="H321" s="132">
        <v>2</v>
      </c>
      <c r="I321" s="133"/>
      <c r="J321" s="134">
        <f>ROUND(I321*H321,2)</f>
        <v>0</v>
      </c>
      <c r="K321" s="130" t="s">
        <v>189</v>
      </c>
      <c r="L321" s="33"/>
      <c r="M321" s="135" t="s">
        <v>18</v>
      </c>
      <c r="N321" s="136" t="s">
        <v>42</v>
      </c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AR321" s="139" t="s">
        <v>285</v>
      </c>
      <c r="AT321" s="139" t="s">
        <v>135</v>
      </c>
      <c r="AU321" s="139" t="s">
        <v>81</v>
      </c>
      <c r="AY321" s="18" t="s">
        <v>133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79</v>
      </c>
      <c r="BK321" s="140">
        <f>ROUND(I321*H321,2)</f>
        <v>0</v>
      </c>
      <c r="BL321" s="18" t="s">
        <v>285</v>
      </c>
      <c r="BM321" s="139" t="s">
        <v>1868</v>
      </c>
    </row>
    <row r="322" spans="2:65" s="1" customFormat="1" ht="11.25" x14ac:dyDescent="0.2">
      <c r="B322" s="33"/>
      <c r="D322" s="141" t="s">
        <v>142</v>
      </c>
      <c r="F322" s="142" t="s">
        <v>1869</v>
      </c>
      <c r="I322" s="143"/>
      <c r="L322" s="33"/>
      <c r="M322" s="144"/>
      <c r="T322" s="54"/>
      <c r="AT322" s="18" t="s">
        <v>142</v>
      </c>
      <c r="AU322" s="18" t="s">
        <v>81</v>
      </c>
    </row>
    <row r="323" spans="2:65" s="12" customFormat="1" ht="11.25" x14ac:dyDescent="0.2">
      <c r="B323" s="145"/>
      <c r="D323" s="146" t="s">
        <v>144</v>
      </c>
      <c r="E323" s="147" t="s">
        <v>18</v>
      </c>
      <c r="F323" s="148" t="s">
        <v>1737</v>
      </c>
      <c r="H323" s="147" t="s">
        <v>18</v>
      </c>
      <c r="I323" s="149"/>
      <c r="L323" s="145"/>
      <c r="M323" s="150"/>
      <c r="T323" s="151"/>
      <c r="AT323" s="147" t="s">
        <v>144</v>
      </c>
      <c r="AU323" s="147" t="s">
        <v>81</v>
      </c>
      <c r="AV323" s="12" t="s">
        <v>79</v>
      </c>
      <c r="AW323" s="12" t="s">
        <v>32</v>
      </c>
      <c r="AX323" s="12" t="s">
        <v>71</v>
      </c>
      <c r="AY323" s="147" t="s">
        <v>133</v>
      </c>
    </row>
    <row r="324" spans="2:65" s="12" customFormat="1" ht="11.25" x14ac:dyDescent="0.2">
      <c r="B324" s="145"/>
      <c r="D324" s="146" t="s">
        <v>144</v>
      </c>
      <c r="E324" s="147" t="s">
        <v>18</v>
      </c>
      <c r="F324" s="148" t="s">
        <v>1738</v>
      </c>
      <c r="H324" s="147" t="s">
        <v>18</v>
      </c>
      <c r="I324" s="149"/>
      <c r="L324" s="145"/>
      <c r="M324" s="150"/>
      <c r="T324" s="151"/>
      <c r="AT324" s="147" t="s">
        <v>144</v>
      </c>
      <c r="AU324" s="147" t="s">
        <v>81</v>
      </c>
      <c r="AV324" s="12" t="s">
        <v>79</v>
      </c>
      <c r="AW324" s="12" t="s">
        <v>32</v>
      </c>
      <c r="AX324" s="12" t="s">
        <v>71</v>
      </c>
      <c r="AY324" s="147" t="s">
        <v>133</v>
      </c>
    </row>
    <row r="325" spans="2:65" s="12" customFormat="1" ht="11.25" x14ac:dyDescent="0.2">
      <c r="B325" s="145"/>
      <c r="D325" s="146" t="s">
        <v>144</v>
      </c>
      <c r="E325" s="147" t="s">
        <v>18</v>
      </c>
      <c r="F325" s="148" t="s">
        <v>1870</v>
      </c>
      <c r="H325" s="147" t="s">
        <v>18</v>
      </c>
      <c r="I325" s="149"/>
      <c r="L325" s="145"/>
      <c r="M325" s="150"/>
      <c r="T325" s="151"/>
      <c r="AT325" s="147" t="s">
        <v>144</v>
      </c>
      <c r="AU325" s="147" t="s">
        <v>81</v>
      </c>
      <c r="AV325" s="12" t="s">
        <v>79</v>
      </c>
      <c r="AW325" s="12" t="s">
        <v>32</v>
      </c>
      <c r="AX325" s="12" t="s">
        <v>71</v>
      </c>
      <c r="AY325" s="147" t="s">
        <v>133</v>
      </c>
    </row>
    <row r="326" spans="2:65" s="13" customFormat="1" ht="11.25" x14ac:dyDescent="0.2">
      <c r="B326" s="152"/>
      <c r="D326" s="146" t="s">
        <v>144</v>
      </c>
      <c r="E326" s="153" t="s">
        <v>18</v>
      </c>
      <c r="F326" s="154" t="s">
        <v>81</v>
      </c>
      <c r="H326" s="155">
        <v>2</v>
      </c>
      <c r="I326" s="156"/>
      <c r="L326" s="152"/>
      <c r="M326" s="157"/>
      <c r="T326" s="158"/>
      <c r="AT326" s="153" t="s">
        <v>144</v>
      </c>
      <c r="AU326" s="153" t="s">
        <v>81</v>
      </c>
      <c r="AV326" s="13" t="s">
        <v>81</v>
      </c>
      <c r="AW326" s="13" t="s">
        <v>32</v>
      </c>
      <c r="AX326" s="13" t="s">
        <v>71</v>
      </c>
      <c r="AY326" s="153" t="s">
        <v>133</v>
      </c>
    </row>
    <row r="327" spans="2:65" s="14" customFormat="1" ht="11.25" x14ac:dyDescent="0.2">
      <c r="B327" s="159"/>
      <c r="D327" s="146" t="s">
        <v>144</v>
      </c>
      <c r="E327" s="160" t="s">
        <v>18</v>
      </c>
      <c r="F327" s="161" t="s">
        <v>147</v>
      </c>
      <c r="H327" s="162">
        <v>2</v>
      </c>
      <c r="I327" s="163"/>
      <c r="L327" s="159"/>
      <c r="M327" s="164"/>
      <c r="T327" s="165"/>
      <c r="AT327" s="160" t="s">
        <v>144</v>
      </c>
      <c r="AU327" s="160" t="s">
        <v>81</v>
      </c>
      <c r="AV327" s="14" t="s">
        <v>140</v>
      </c>
      <c r="AW327" s="14" t="s">
        <v>32</v>
      </c>
      <c r="AX327" s="14" t="s">
        <v>79</v>
      </c>
      <c r="AY327" s="160" t="s">
        <v>133</v>
      </c>
    </row>
    <row r="328" spans="2:65" s="1" customFormat="1" ht="16.5" customHeight="1" x14ac:dyDescent="0.2">
      <c r="B328" s="33"/>
      <c r="C328" s="173" t="s">
        <v>446</v>
      </c>
      <c r="D328" s="173" t="s">
        <v>265</v>
      </c>
      <c r="E328" s="174" t="s">
        <v>1871</v>
      </c>
      <c r="F328" s="175" t="s">
        <v>1872</v>
      </c>
      <c r="G328" s="176" t="s">
        <v>188</v>
      </c>
      <c r="H328" s="177">
        <v>2</v>
      </c>
      <c r="I328" s="178"/>
      <c r="J328" s="179">
        <f>ROUND(I328*H328,2)</f>
        <v>0</v>
      </c>
      <c r="K328" s="175" t="s">
        <v>189</v>
      </c>
      <c r="L328" s="180"/>
      <c r="M328" s="181" t="s">
        <v>18</v>
      </c>
      <c r="N328" s="182" t="s">
        <v>42</v>
      </c>
      <c r="P328" s="137">
        <f>O328*H328</f>
        <v>0</v>
      </c>
      <c r="Q328" s="137">
        <v>3.5000000000000001E-3</v>
      </c>
      <c r="R328" s="137">
        <f>Q328*H328</f>
        <v>7.0000000000000001E-3</v>
      </c>
      <c r="S328" s="137">
        <v>0</v>
      </c>
      <c r="T328" s="138">
        <f>S328*H328</f>
        <v>0</v>
      </c>
      <c r="AR328" s="139" t="s">
        <v>446</v>
      </c>
      <c r="AT328" s="139" t="s">
        <v>265</v>
      </c>
      <c r="AU328" s="139" t="s">
        <v>81</v>
      </c>
      <c r="AY328" s="18" t="s">
        <v>133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79</v>
      </c>
      <c r="BK328" s="140">
        <f>ROUND(I328*H328,2)</f>
        <v>0</v>
      </c>
      <c r="BL328" s="18" t="s">
        <v>285</v>
      </c>
      <c r="BM328" s="139" t="s">
        <v>1873</v>
      </c>
    </row>
    <row r="329" spans="2:65" s="1" customFormat="1" ht="24.2" customHeight="1" x14ac:dyDescent="0.2">
      <c r="B329" s="33"/>
      <c r="C329" s="128" t="s">
        <v>454</v>
      </c>
      <c r="D329" s="128" t="s">
        <v>135</v>
      </c>
      <c r="E329" s="129" t="s">
        <v>1874</v>
      </c>
      <c r="F329" s="130" t="s">
        <v>1875</v>
      </c>
      <c r="G329" s="131" t="s">
        <v>188</v>
      </c>
      <c r="H329" s="132">
        <v>20</v>
      </c>
      <c r="I329" s="133"/>
      <c r="J329" s="134">
        <f>ROUND(I329*H329,2)</f>
        <v>0</v>
      </c>
      <c r="K329" s="130" t="s">
        <v>189</v>
      </c>
      <c r="L329" s="33"/>
      <c r="M329" s="135" t="s">
        <v>18</v>
      </c>
      <c r="N329" s="136" t="s">
        <v>42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285</v>
      </c>
      <c r="AT329" s="139" t="s">
        <v>135</v>
      </c>
      <c r="AU329" s="139" t="s">
        <v>81</v>
      </c>
      <c r="AY329" s="18" t="s">
        <v>133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79</v>
      </c>
      <c r="BK329" s="140">
        <f>ROUND(I329*H329,2)</f>
        <v>0</v>
      </c>
      <c r="BL329" s="18" t="s">
        <v>285</v>
      </c>
      <c r="BM329" s="139" t="s">
        <v>1876</v>
      </c>
    </row>
    <row r="330" spans="2:65" s="1" customFormat="1" ht="11.25" x14ac:dyDescent="0.2">
      <c r="B330" s="33"/>
      <c r="D330" s="141" t="s">
        <v>142</v>
      </c>
      <c r="F330" s="142" t="s">
        <v>1877</v>
      </c>
      <c r="I330" s="143"/>
      <c r="L330" s="33"/>
      <c r="M330" s="144"/>
      <c r="T330" s="54"/>
      <c r="AT330" s="18" t="s">
        <v>142</v>
      </c>
      <c r="AU330" s="18" t="s">
        <v>81</v>
      </c>
    </row>
    <row r="331" spans="2:65" s="1" customFormat="1" ht="21.75" customHeight="1" x14ac:dyDescent="0.2">
      <c r="B331" s="33"/>
      <c r="C331" s="173" t="s">
        <v>480</v>
      </c>
      <c r="D331" s="173" t="s">
        <v>265</v>
      </c>
      <c r="E331" s="174" t="s">
        <v>1878</v>
      </c>
      <c r="F331" s="175" t="s">
        <v>1879</v>
      </c>
      <c r="G331" s="176" t="s">
        <v>188</v>
      </c>
      <c r="H331" s="177">
        <v>8</v>
      </c>
      <c r="I331" s="178"/>
      <c r="J331" s="179">
        <f>ROUND(I331*H331,2)</f>
        <v>0</v>
      </c>
      <c r="K331" s="175" t="s">
        <v>189</v>
      </c>
      <c r="L331" s="180"/>
      <c r="M331" s="181" t="s">
        <v>18</v>
      </c>
      <c r="N331" s="182" t="s">
        <v>42</v>
      </c>
      <c r="P331" s="137">
        <f>O331*H331</f>
        <v>0</v>
      </c>
      <c r="Q331" s="137">
        <v>5.6000000000000001E-2</v>
      </c>
      <c r="R331" s="137">
        <f>Q331*H331</f>
        <v>0.44800000000000001</v>
      </c>
      <c r="S331" s="137">
        <v>0</v>
      </c>
      <c r="T331" s="138">
        <f>S331*H331</f>
        <v>0</v>
      </c>
      <c r="AR331" s="139" t="s">
        <v>446</v>
      </c>
      <c r="AT331" s="139" t="s">
        <v>265</v>
      </c>
      <c r="AU331" s="139" t="s">
        <v>81</v>
      </c>
      <c r="AY331" s="18" t="s">
        <v>133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79</v>
      </c>
      <c r="BK331" s="140">
        <f>ROUND(I331*H331,2)</f>
        <v>0</v>
      </c>
      <c r="BL331" s="18" t="s">
        <v>285</v>
      </c>
      <c r="BM331" s="139" t="s">
        <v>1880</v>
      </c>
    </row>
    <row r="332" spans="2:65" s="1" customFormat="1" ht="21.75" customHeight="1" x14ac:dyDescent="0.2">
      <c r="B332" s="33"/>
      <c r="C332" s="173" t="s">
        <v>487</v>
      </c>
      <c r="D332" s="173" t="s">
        <v>265</v>
      </c>
      <c r="E332" s="174" t="s">
        <v>1881</v>
      </c>
      <c r="F332" s="175" t="s">
        <v>1882</v>
      </c>
      <c r="G332" s="176" t="s">
        <v>188</v>
      </c>
      <c r="H332" s="177">
        <v>4</v>
      </c>
      <c r="I332" s="178"/>
      <c r="J332" s="179">
        <f>ROUND(I332*H332,2)</f>
        <v>0</v>
      </c>
      <c r="K332" s="175" t="s">
        <v>189</v>
      </c>
      <c r="L332" s="180"/>
      <c r="M332" s="181" t="s">
        <v>18</v>
      </c>
      <c r="N332" s="182" t="s">
        <v>42</v>
      </c>
      <c r="P332" s="137">
        <f>O332*H332</f>
        <v>0</v>
      </c>
      <c r="Q332" s="137">
        <v>3.2799999999999999E-3</v>
      </c>
      <c r="R332" s="137">
        <f>Q332*H332</f>
        <v>1.312E-2</v>
      </c>
      <c r="S332" s="137">
        <v>0</v>
      </c>
      <c r="T332" s="138">
        <f>S332*H332</f>
        <v>0</v>
      </c>
      <c r="AR332" s="139" t="s">
        <v>446</v>
      </c>
      <c r="AT332" s="139" t="s">
        <v>265</v>
      </c>
      <c r="AU332" s="139" t="s">
        <v>81</v>
      </c>
      <c r="AY332" s="18" t="s">
        <v>133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18" t="s">
        <v>79</v>
      </c>
      <c r="BK332" s="140">
        <f>ROUND(I332*H332,2)</f>
        <v>0</v>
      </c>
      <c r="BL332" s="18" t="s">
        <v>285</v>
      </c>
      <c r="BM332" s="139" t="s">
        <v>1883</v>
      </c>
    </row>
    <row r="333" spans="2:65" s="12" customFormat="1" ht="11.25" x14ac:dyDescent="0.2">
      <c r="B333" s="145"/>
      <c r="D333" s="146" t="s">
        <v>144</v>
      </c>
      <c r="E333" s="147" t="s">
        <v>18</v>
      </c>
      <c r="F333" s="148" t="s">
        <v>1737</v>
      </c>
      <c r="H333" s="147" t="s">
        <v>18</v>
      </c>
      <c r="I333" s="149"/>
      <c r="L333" s="145"/>
      <c r="M333" s="150"/>
      <c r="T333" s="151"/>
      <c r="AT333" s="147" t="s">
        <v>144</v>
      </c>
      <c r="AU333" s="147" t="s">
        <v>81</v>
      </c>
      <c r="AV333" s="12" t="s">
        <v>79</v>
      </c>
      <c r="AW333" s="12" t="s">
        <v>32</v>
      </c>
      <c r="AX333" s="12" t="s">
        <v>71</v>
      </c>
      <c r="AY333" s="147" t="s">
        <v>133</v>
      </c>
    </row>
    <row r="334" spans="2:65" s="12" customFormat="1" ht="11.25" x14ac:dyDescent="0.2">
      <c r="B334" s="145"/>
      <c r="D334" s="146" t="s">
        <v>144</v>
      </c>
      <c r="E334" s="147" t="s">
        <v>18</v>
      </c>
      <c r="F334" s="148" t="s">
        <v>1741</v>
      </c>
      <c r="H334" s="147" t="s">
        <v>18</v>
      </c>
      <c r="I334" s="149"/>
      <c r="L334" s="145"/>
      <c r="M334" s="150"/>
      <c r="T334" s="151"/>
      <c r="AT334" s="147" t="s">
        <v>144</v>
      </c>
      <c r="AU334" s="147" t="s">
        <v>81</v>
      </c>
      <c r="AV334" s="12" t="s">
        <v>79</v>
      </c>
      <c r="AW334" s="12" t="s">
        <v>32</v>
      </c>
      <c r="AX334" s="12" t="s">
        <v>71</v>
      </c>
      <c r="AY334" s="147" t="s">
        <v>133</v>
      </c>
    </row>
    <row r="335" spans="2:65" s="12" customFormat="1" ht="11.25" x14ac:dyDescent="0.2">
      <c r="B335" s="145"/>
      <c r="D335" s="146" t="s">
        <v>144</v>
      </c>
      <c r="E335" s="147" t="s">
        <v>18</v>
      </c>
      <c r="F335" s="148" t="s">
        <v>1884</v>
      </c>
      <c r="H335" s="147" t="s">
        <v>18</v>
      </c>
      <c r="I335" s="149"/>
      <c r="L335" s="145"/>
      <c r="M335" s="150"/>
      <c r="T335" s="151"/>
      <c r="AT335" s="147" t="s">
        <v>144</v>
      </c>
      <c r="AU335" s="147" t="s">
        <v>81</v>
      </c>
      <c r="AV335" s="12" t="s">
        <v>79</v>
      </c>
      <c r="AW335" s="12" t="s">
        <v>32</v>
      </c>
      <c r="AX335" s="12" t="s">
        <v>71</v>
      </c>
      <c r="AY335" s="147" t="s">
        <v>133</v>
      </c>
    </row>
    <row r="336" spans="2:65" s="13" customFormat="1" ht="11.25" x14ac:dyDescent="0.2">
      <c r="B336" s="152"/>
      <c r="D336" s="146" t="s">
        <v>144</v>
      </c>
      <c r="E336" s="153" t="s">
        <v>18</v>
      </c>
      <c r="F336" s="154" t="s">
        <v>81</v>
      </c>
      <c r="H336" s="155">
        <v>2</v>
      </c>
      <c r="I336" s="156"/>
      <c r="L336" s="152"/>
      <c r="M336" s="157"/>
      <c r="T336" s="158"/>
      <c r="AT336" s="153" t="s">
        <v>144</v>
      </c>
      <c r="AU336" s="153" t="s">
        <v>81</v>
      </c>
      <c r="AV336" s="13" t="s">
        <v>81</v>
      </c>
      <c r="AW336" s="13" t="s">
        <v>32</v>
      </c>
      <c r="AX336" s="13" t="s">
        <v>71</v>
      </c>
      <c r="AY336" s="153" t="s">
        <v>133</v>
      </c>
    </row>
    <row r="337" spans="2:65" s="12" customFormat="1" ht="11.25" x14ac:dyDescent="0.2">
      <c r="B337" s="145"/>
      <c r="D337" s="146" t="s">
        <v>144</v>
      </c>
      <c r="E337" s="147" t="s">
        <v>18</v>
      </c>
      <c r="F337" s="148" t="s">
        <v>1738</v>
      </c>
      <c r="H337" s="147" t="s">
        <v>18</v>
      </c>
      <c r="I337" s="149"/>
      <c r="L337" s="145"/>
      <c r="M337" s="150"/>
      <c r="T337" s="151"/>
      <c r="AT337" s="147" t="s">
        <v>144</v>
      </c>
      <c r="AU337" s="147" t="s">
        <v>81</v>
      </c>
      <c r="AV337" s="12" t="s">
        <v>79</v>
      </c>
      <c r="AW337" s="12" t="s">
        <v>32</v>
      </c>
      <c r="AX337" s="12" t="s">
        <v>71</v>
      </c>
      <c r="AY337" s="147" t="s">
        <v>133</v>
      </c>
    </row>
    <row r="338" spans="2:65" s="12" customFormat="1" ht="11.25" x14ac:dyDescent="0.2">
      <c r="B338" s="145"/>
      <c r="D338" s="146" t="s">
        <v>144</v>
      </c>
      <c r="E338" s="147" t="s">
        <v>18</v>
      </c>
      <c r="F338" s="148" t="s">
        <v>1884</v>
      </c>
      <c r="H338" s="147" t="s">
        <v>18</v>
      </c>
      <c r="I338" s="149"/>
      <c r="L338" s="145"/>
      <c r="M338" s="150"/>
      <c r="T338" s="151"/>
      <c r="AT338" s="147" t="s">
        <v>144</v>
      </c>
      <c r="AU338" s="147" t="s">
        <v>81</v>
      </c>
      <c r="AV338" s="12" t="s">
        <v>79</v>
      </c>
      <c r="AW338" s="12" t="s">
        <v>32</v>
      </c>
      <c r="AX338" s="12" t="s">
        <v>71</v>
      </c>
      <c r="AY338" s="147" t="s">
        <v>133</v>
      </c>
    </row>
    <row r="339" spans="2:65" s="13" customFormat="1" ht="11.25" x14ac:dyDescent="0.2">
      <c r="B339" s="152"/>
      <c r="D339" s="146" t="s">
        <v>144</v>
      </c>
      <c r="E339" s="153" t="s">
        <v>18</v>
      </c>
      <c r="F339" s="154" t="s">
        <v>81</v>
      </c>
      <c r="H339" s="155">
        <v>2</v>
      </c>
      <c r="I339" s="156"/>
      <c r="L339" s="152"/>
      <c r="M339" s="157"/>
      <c r="T339" s="158"/>
      <c r="AT339" s="153" t="s">
        <v>144</v>
      </c>
      <c r="AU339" s="153" t="s">
        <v>81</v>
      </c>
      <c r="AV339" s="13" t="s">
        <v>81</v>
      </c>
      <c r="AW339" s="13" t="s">
        <v>32</v>
      </c>
      <c r="AX339" s="13" t="s">
        <v>71</v>
      </c>
      <c r="AY339" s="153" t="s">
        <v>133</v>
      </c>
    </row>
    <row r="340" spans="2:65" s="14" customFormat="1" ht="11.25" x14ac:dyDescent="0.2">
      <c r="B340" s="159"/>
      <c r="D340" s="146" t="s">
        <v>144</v>
      </c>
      <c r="E340" s="160" t="s">
        <v>18</v>
      </c>
      <c r="F340" s="161" t="s">
        <v>147</v>
      </c>
      <c r="H340" s="162">
        <v>4</v>
      </c>
      <c r="I340" s="163"/>
      <c r="L340" s="159"/>
      <c r="M340" s="164"/>
      <c r="T340" s="165"/>
      <c r="AT340" s="160" t="s">
        <v>144</v>
      </c>
      <c r="AU340" s="160" t="s">
        <v>81</v>
      </c>
      <c r="AV340" s="14" t="s">
        <v>140</v>
      </c>
      <c r="AW340" s="14" t="s">
        <v>32</v>
      </c>
      <c r="AX340" s="14" t="s">
        <v>79</v>
      </c>
      <c r="AY340" s="160" t="s">
        <v>133</v>
      </c>
    </row>
    <row r="341" spans="2:65" s="1" customFormat="1" ht="24.2" customHeight="1" x14ac:dyDescent="0.2">
      <c r="B341" s="33"/>
      <c r="C341" s="173" t="s">
        <v>493</v>
      </c>
      <c r="D341" s="173" t="s">
        <v>265</v>
      </c>
      <c r="E341" s="174" t="s">
        <v>1885</v>
      </c>
      <c r="F341" s="175" t="s">
        <v>1886</v>
      </c>
      <c r="G341" s="176" t="s">
        <v>188</v>
      </c>
      <c r="H341" s="177">
        <v>2</v>
      </c>
      <c r="I341" s="178"/>
      <c r="J341" s="179">
        <f>ROUND(I341*H341,2)</f>
        <v>0</v>
      </c>
      <c r="K341" s="175" t="s">
        <v>189</v>
      </c>
      <c r="L341" s="180"/>
      <c r="M341" s="181" t="s">
        <v>18</v>
      </c>
      <c r="N341" s="182" t="s">
        <v>42</v>
      </c>
      <c r="P341" s="137">
        <f>O341*H341</f>
        <v>0</v>
      </c>
      <c r="Q341" s="137">
        <v>1.8599999999999998E-2</v>
      </c>
      <c r="R341" s="137">
        <f>Q341*H341</f>
        <v>3.7199999999999997E-2</v>
      </c>
      <c r="S341" s="137">
        <v>0</v>
      </c>
      <c r="T341" s="138">
        <f>S341*H341</f>
        <v>0</v>
      </c>
      <c r="AR341" s="139" t="s">
        <v>446</v>
      </c>
      <c r="AT341" s="139" t="s">
        <v>265</v>
      </c>
      <c r="AU341" s="139" t="s">
        <v>81</v>
      </c>
      <c r="AY341" s="18" t="s">
        <v>133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79</v>
      </c>
      <c r="BK341" s="140">
        <f>ROUND(I341*H341,2)</f>
        <v>0</v>
      </c>
      <c r="BL341" s="18" t="s">
        <v>285</v>
      </c>
      <c r="BM341" s="139" t="s">
        <v>1887</v>
      </c>
    </row>
    <row r="342" spans="2:65" s="12" customFormat="1" ht="11.25" x14ac:dyDescent="0.2">
      <c r="B342" s="145"/>
      <c r="D342" s="146" t="s">
        <v>144</v>
      </c>
      <c r="E342" s="147" t="s">
        <v>18</v>
      </c>
      <c r="F342" s="148" t="s">
        <v>1737</v>
      </c>
      <c r="H342" s="147" t="s">
        <v>18</v>
      </c>
      <c r="I342" s="149"/>
      <c r="L342" s="145"/>
      <c r="M342" s="150"/>
      <c r="T342" s="151"/>
      <c r="AT342" s="147" t="s">
        <v>144</v>
      </c>
      <c r="AU342" s="147" t="s">
        <v>81</v>
      </c>
      <c r="AV342" s="12" t="s">
        <v>79</v>
      </c>
      <c r="AW342" s="12" t="s">
        <v>32</v>
      </c>
      <c r="AX342" s="12" t="s">
        <v>71</v>
      </c>
      <c r="AY342" s="147" t="s">
        <v>133</v>
      </c>
    </row>
    <row r="343" spans="2:65" s="12" customFormat="1" ht="11.25" x14ac:dyDescent="0.2">
      <c r="B343" s="145"/>
      <c r="D343" s="146" t="s">
        <v>144</v>
      </c>
      <c r="E343" s="147" t="s">
        <v>18</v>
      </c>
      <c r="F343" s="148" t="s">
        <v>1738</v>
      </c>
      <c r="H343" s="147" t="s">
        <v>18</v>
      </c>
      <c r="I343" s="149"/>
      <c r="L343" s="145"/>
      <c r="M343" s="150"/>
      <c r="T343" s="151"/>
      <c r="AT343" s="147" t="s">
        <v>144</v>
      </c>
      <c r="AU343" s="147" t="s">
        <v>81</v>
      </c>
      <c r="AV343" s="12" t="s">
        <v>79</v>
      </c>
      <c r="AW343" s="12" t="s">
        <v>32</v>
      </c>
      <c r="AX343" s="12" t="s">
        <v>71</v>
      </c>
      <c r="AY343" s="147" t="s">
        <v>133</v>
      </c>
    </row>
    <row r="344" spans="2:65" s="12" customFormat="1" ht="11.25" x14ac:dyDescent="0.2">
      <c r="B344" s="145"/>
      <c r="D344" s="146" t="s">
        <v>144</v>
      </c>
      <c r="E344" s="147" t="s">
        <v>18</v>
      </c>
      <c r="F344" s="148" t="s">
        <v>1888</v>
      </c>
      <c r="H344" s="147" t="s">
        <v>18</v>
      </c>
      <c r="I344" s="149"/>
      <c r="L344" s="145"/>
      <c r="M344" s="150"/>
      <c r="T344" s="151"/>
      <c r="AT344" s="147" t="s">
        <v>144</v>
      </c>
      <c r="AU344" s="147" t="s">
        <v>81</v>
      </c>
      <c r="AV344" s="12" t="s">
        <v>79</v>
      </c>
      <c r="AW344" s="12" t="s">
        <v>32</v>
      </c>
      <c r="AX344" s="12" t="s">
        <v>71</v>
      </c>
      <c r="AY344" s="147" t="s">
        <v>133</v>
      </c>
    </row>
    <row r="345" spans="2:65" s="13" customFormat="1" ht="11.25" x14ac:dyDescent="0.2">
      <c r="B345" s="152"/>
      <c r="D345" s="146" t="s">
        <v>144</v>
      </c>
      <c r="E345" s="153" t="s">
        <v>18</v>
      </c>
      <c r="F345" s="154" t="s">
        <v>81</v>
      </c>
      <c r="H345" s="155">
        <v>2</v>
      </c>
      <c r="I345" s="156"/>
      <c r="L345" s="152"/>
      <c r="M345" s="157"/>
      <c r="T345" s="158"/>
      <c r="AT345" s="153" t="s">
        <v>144</v>
      </c>
      <c r="AU345" s="153" t="s">
        <v>81</v>
      </c>
      <c r="AV345" s="13" t="s">
        <v>81</v>
      </c>
      <c r="AW345" s="13" t="s">
        <v>32</v>
      </c>
      <c r="AX345" s="13" t="s">
        <v>71</v>
      </c>
      <c r="AY345" s="153" t="s">
        <v>133</v>
      </c>
    </row>
    <row r="346" spans="2:65" s="14" customFormat="1" ht="11.25" x14ac:dyDescent="0.2">
      <c r="B346" s="159"/>
      <c r="D346" s="146" t="s">
        <v>144</v>
      </c>
      <c r="E346" s="160" t="s">
        <v>18</v>
      </c>
      <c r="F346" s="161" t="s">
        <v>147</v>
      </c>
      <c r="H346" s="162">
        <v>2</v>
      </c>
      <c r="I346" s="163"/>
      <c r="L346" s="159"/>
      <c r="M346" s="164"/>
      <c r="T346" s="165"/>
      <c r="AT346" s="160" t="s">
        <v>144</v>
      </c>
      <c r="AU346" s="160" t="s">
        <v>81</v>
      </c>
      <c r="AV346" s="14" t="s">
        <v>140</v>
      </c>
      <c r="AW346" s="14" t="s">
        <v>32</v>
      </c>
      <c r="AX346" s="14" t="s">
        <v>79</v>
      </c>
      <c r="AY346" s="160" t="s">
        <v>133</v>
      </c>
    </row>
    <row r="347" spans="2:65" s="1" customFormat="1" ht="24.2" customHeight="1" x14ac:dyDescent="0.2">
      <c r="B347" s="33"/>
      <c r="C347" s="128" t="s">
        <v>499</v>
      </c>
      <c r="D347" s="128" t="s">
        <v>135</v>
      </c>
      <c r="E347" s="129" t="s">
        <v>1889</v>
      </c>
      <c r="F347" s="130" t="s">
        <v>1890</v>
      </c>
      <c r="G347" s="131" t="s">
        <v>188</v>
      </c>
      <c r="H347" s="132">
        <v>4</v>
      </c>
      <c r="I347" s="133"/>
      <c r="J347" s="134">
        <f>ROUND(I347*H347,2)</f>
        <v>0</v>
      </c>
      <c r="K347" s="130" t="s">
        <v>139</v>
      </c>
      <c r="L347" s="33"/>
      <c r="M347" s="135" t="s">
        <v>18</v>
      </c>
      <c r="N347" s="136" t="s">
        <v>42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285</v>
      </c>
      <c r="AT347" s="139" t="s">
        <v>135</v>
      </c>
      <c r="AU347" s="139" t="s">
        <v>81</v>
      </c>
      <c r="AY347" s="18" t="s">
        <v>133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79</v>
      </c>
      <c r="BK347" s="140">
        <f>ROUND(I347*H347,2)</f>
        <v>0</v>
      </c>
      <c r="BL347" s="18" t="s">
        <v>285</v>
      </c>
      <c r="BM347" s="139" t="s">
        <v>1891</v>
      </c>
    </row>
    <row r="348" spans="2:65" s="1" customFormat="1" ht="11.25" x14ac:dyDescent="0.2">
      <c r="B348" s="33"/>
      <c r="D348" s="141" t="s">
        <v>142</v>
      </c>
      <c r="F348" s="142" t="s">
        <v>1892</v>
      </c>
      <c r="I348" s="143"/>
      <c r="L348" s="33"/>
      <c r="M348" s="144"/>
      <c r="T348" s="54"/>
      <c r="AT348" s="18" t="s">
        <v>142</v>
      </c>
      <c r="AU348" s="18" t="s">
        <v>81</v>
      </c>
    </row>
    <row r="349" spans="2:65" s="12" customFormat="1" ht="11.25" x14ac:dyDescent="0.2">
      <c r="B349" s="145"/>
      <c r="D349" s="146" t="s">
        <v>144</v>
      </c>
      <c r="E349" s="147" t="s">
        <v>18</v>
      </c>
      <c r="F349" s="148" t="s">
        <v>1737</v>
      </c>
      <c r="H349" s="147" t="s">
        <v>18</v>
      </c>
      <c r="I349" s="149"/>
      <c r="L349" s="145"/>
      <c r="M349" s="150"/>
      <c r="T349" s="151"/>
      <c r="AT349" s="147" t="s">
        <v>144</v>
      </c>
      <c r="AU349" s="147" t="s">
        <v>81</v>
      </c>
      <c r="AV349" s="12" t="s">
        <v>79</v>
      </c>
      <c r="AW349" s="12" t="s">
        <v>32</v>
      </c>
      <c r="AX349" s="12" t="s">
        <v>71</v>
      </c>
      <c r="AY349" s="147" t="s">
        <v>133</v>
      </c>
    </row>
    <row r="350" spans="2:65" s="12" customFormat="1" ht="11.25" x14ac:dyDescent="0.2">
      <c r="B350" s="145"/>
      <c r="D350" s="146" t="s">
        <v>144</v>
      </c>
      <c r="E350" s="147" t="s">
        <v>18</v>
      </c>
      <c r="F350" s="148" t="s">
        <v>1738</v>
      </c>
      <c r="H350" s="147" t="s">
        <v>18</v>
      </c>
      <c r="I350" s="149"/>
      <c r="L350" s="145"/>
      <c r="M350" s="150"/>
      <c r="T350" s="151"/>
      <c r="AT350" s="147" t="s">
        <v>144</v>
      </c>
      <c r="AU350" s="147" t="s">
        <v>81</v>
      </c>
      <c r="AV350" s="12" t="s">
        <v>79</v>
      </c>
      <c r="AW350" s="12" t="s">
        <v>32</v>
      </c>
      <c r="AX350" s="12" t="s">
        <v>71</v>
      </c>
      <c r="AY350" s="147" t="s">
        <v>133</v>
      </c>
    </row>
    <row r="351" spans="2:65" s="12" customFormat="1" ht="11.25" x14ac:dyDescent="0.2">
      <c r="B351" s="145"/>
      <c r="D351" s="146" t="s">
        <v>144</v>
      </c>
      <c r="E351" s="147" t="s">
        <v>18</v>
      </c>
      <c r="F351" s="148" t="s">
        <v>1893</v>
      </c>
      <c r="H351" s="147" t="s">
        <v>18</v>
      </c>
      <c r="I351" s="149"/>
      <c r="L351" s="145"/>
      <c r="M351" s="150"/>
      <c r="T351" s="151"/>
      <c r="AT351" s="147" t="s">
        <v>144</v>
      </c>
      <c r="AU351" s="147" t="s">
        <v>81</v>
      </c>
      <c r="AV351" s="12" t="s">
        <v>79</v>
      </c>
      <c r="AW351" s="12" t="s">
        <v>32</v>
      </c>
      <c r="AX351" s="12" t="s">
        <v>71</v>
      </c>
      <c r="AY351" s="147" t="s">
        <v>133</v>
      </c>
    </row>
    <row r="352" spans="2:65" s="13" customFormat="1" ht="11.25" x14ac:dyDescent="0.2">
      <c r="B352" s="152"/>
      <c r="D352" s="146" t="s">
        <v>144</v>
      </c>
      <c r="E352" s="153" t="s">
        <v>18</v>
      </c>
      <c r="F352" s="154" t="s">
        <v>81</v>
      </c>
      <c r="H352" s="155">
        <v>2</v>
      </c>
      <c r="I352" s="156"/>
      <c r="L352" s="152"/>
      <c r="M352" s="157"/>
      <c r="T352" s="158"/>
      <c r="AT352" s="153" t="s">
        <v>144</v>
      </c>
      <c r="AU352" s="153" t="s">
        <v>81</v>
      </c>
      <c r="AV352" s="13" t="s">
        <v>81</v>
      </c>
      <c r="AW352" s="13" t="s">
        <v>32</v>
      </c>
      <c r="AX352" s="13" t="s">
        <v>71</v>
      </c>
      <c r="AY352" s="153" t="s">
        <v>133</v>
      </c>
    </row>
    <row r="353" spans="2:65" s="12" customFormat="1" ht="11.25" x14ac:dyDescent="0.2">
      <c r="B353" s="145"/>
      <c r="D353" s="146" t="s">
        <v>144</v>
      </c>
      <c r="E353" s="147" t="s">
        <v>18</v>
      </c>
      <c r="F353" s="148" t="s">
        <v>1741</v>
      </c>
      <c r="H353" s="147" t="s">
        <v>18</v>
      </c>
      <c r="I353" s="149"/>
      <c r="L353" s="145"/>
      <c r="M353" s="150"/>
      <c r="T353" s="151"/>
      <c r="AT353" s="147" t="s">
        <v>144</v>
      </c>
      <c r="AU353" s="147" t="s">
        <v>81</v>
      </c>
      <c r="AV353" s="12" t="s">
        <v>79</v>
      </c>
      <c r="AW353" s="12" t="s">
        <v>32</v>
      </c>
      <c r="AX353" s="12" t="s">
        <v>71</v>
      </c>
      <c r="AY353" s="147" t="s">
        <v>133</v>
      </c>
    </row>
    <row r="354" spans="2:65" s="12" customFormat="1" ht="11.25" x14ac:dyDescent="0.2">
      <c r="B354" s="145"/>
      <c r="D354" s="146" t="s">
        <v>144</v>
      </c>
      <c r="E354" s="147" t="s">
        <v>18</v>
      </c>
      <c r="F354" s="148" t="s">
        <v>1893</v>
      </c>
      <c r="H354" s="147" t="s">
        <v>18</v>
      </c>
      <c r="I354" s="149"/>
      <c r="L354" s="145"/>
      <c r="M354" s="150"/>
      <c r="T354" s="151"/>
      <c r="AT354" s="147" t="s">
        <v>144</v>
      </c>
      <c r="AU354" s="147" t="s">
        <v>81</v>
      </c>
      <c r="AV354" s="12" t="s">
        <v>79</v>
      </c>
      <c r="AW354" s="12" t="s">
        <v>32</v>
      </c>
      <c r="AX354" s="12" t="s">
        <v>71</v>
      </c>
      <c r="AY354" s="147" t="s">
        <v>133</v>
      </c>
    </row>
    <row r="355" spans="2:65" s="13" customFormat="1" ht="11.25" x14ac:dyDescent="0.2">
      <c r="B355" s="152"/>
      <c r="D355" s="146" t="s">
        <v>144</v>
      </c>
      <c r="E355" s="153" t="s">
        <v>18</v>
      </c>
      <c r="F355" s="154" t="s">
        <v>81</v>
      </c>
      <c r="H355" s="155">
        <v>2</v>
      </c>
      <c r="I355" s="156"/>
      <c r="L355" s="152"/>
      <c r="M355" s="157"/>
      <c r="T355" s="158"/>
      <c r="AT355" s="153" t="s">
        <v>144</v>
      </c>
      <c r="AU355" s="153" t="s">
        <v>81</v>
      </c>
      <c r="AV355" s="13" t="s">
        <v>81</v>
      </c>
      <c r="AW355" s="13" t="s">
        <v>32</v>
      </c>
      <c r="AX355" s="13" t="s">
        <v>71</v>
      </c>
      <c r="AY355" s="153" t="s">
        <v>133</v>
      </c>
    </row>
    <row r="356" spans="2:65" s="14" customFormat="1" ht="11.25" x14ac:dyDescent="0.2">
      <c r="B356" s="159"/>
      <c r="D356" s="146" t="s">
        <v>144</v>
      </c>
      <c r="E356" s="160" t="s">
        <v>18</v>
      </c>
      <c r="F356" s="161" t="s">
        <v>147</v>
      </c>
      <c r="H356" s="162">
        <v>4</v>
      </c>
      <c r="I356" s="163"/>
      <c r="L356" s="159"/>
      <c r="M356" s="164"/>
      <c r="T356" s="165"/>
      <c r="AT356" s="160" t="s">
        <v>144</v>
      </c>
      <c r="AU356" s="160" t="s">
        <v>81</v>
      </c>
      <c r="AV356" s="14" t="s">
        <v>140</v>
      </c>
      <c r="AW356" s="14" t="s">
        <v>32</v>
      </c>
      <c r="AX356" s="14" t="s">
        <v>79</v>
      </c>
      <c r="AY356" s="160" t="s">
        <v>133</v>
      </c>
    </row>
    <row r="357" spans="2:65" s="1" customFormat="1" ht="24.2" customHeight="1" x14ac:dyDescent="0.2">
      <c r="B357" s="33"/>
      <c r="C357" s="173" t="s">
        <v>505</v>
      </c>
      <c r="D357" s="173" t="s">
        <v>265</v>
      </c>
      <c r="E357" s="174" t="s">
        <v>1894</v>
      </c>
      <c r="F357" s="175" t="s">
        <v>1895</v>
      </c>
      <c r="G357" s="176" t="s">
        <v>188</v>
      </c>
      <c r="H357" s="177">
        <v>4</v>
      </c>
      <c r="I357" s="178"/>
      <c r="J357" s="179">
        <f>ROUND(I357*H357,2)</f>
        <v>0</v>
      </c>
      <c r="K357" s="175" t="s">
        <v>139</v>
      </c>
      <c r="L357" s="180"/>
      <c r="M357" s="181" t="s">
        <v>18</v>
      </c>
      <c r="N357" s="182" t="s">
        <v>42</v>
      </c>
      <c r="P357" s="137">
        <f>O357*H357</f>
        <v>0</v>
      </c>
      <c r="Q357" s="137">
        <v>6.9999999999999999E-4</v>
      </c>
      <c r="R357" s="137">
        <f>Q357*H357</f>
        <v>2.8E-3</v>
      </c>
      <c r="S357" s="137">
        <v>0</v>
      </c>
      <c r="T357" s="138">
        <f>S357*H357</f>
        <v>0</v>
      </c>
      <c r="AR357" s="139" t="s">
        <v>446</v>
      </c>
      <c r="AT357" s="139" t="s">
        <v>265</v>
      </c>
      <c r="AU357" s="139" t="s">
        <v>81</v>
      </c>
      <c r="AY357" s="18" t="s">
        <v>133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79</v>
      </c>
      <c r="BK357" s="140">
        <f>ROUND(I357*H357,2)</f>
        <v>0</v>
      </c>
      <c r="BL357" s="18" t="s">
        <v>285</v>
      </c>
      <c r="BM357" s="139" t="s">
        <v>1896</v>
      </c>
    </row>
    <row r="358" spans="2:65" s="1" customFormat="1" ht="24.2" customHeight="1" x14ac:dyDescent="0.2">
      <c r="B358" s="33"/>
      <c r="C358" s="128" t="s">
        <v>510</v>
      </c>
      <c r="D358" s="128" t="s">
        <v>135</v>
      </c>
      <c r="E358" s="129" t="s">
        <v>1897</v>
      </c>
      <c r="F358" s="130" t="s">
        <v>1898</v>
      </c>
      <c r="G358" s="131" t="s">
        <v>188</v>
      </c>
      <c r="H358" s="132">
        <v>4</v>
      </c>
      <c r="I358" s="133"/>
      <c r="J358" s="134">
        <f>ROUND(I358*H358,2)</f>
        <v>0</v>
      </c>
      <c r="K358" s="130" t="s">
        <v>189</v>
      </c>
      <c r="L358" s="33"/>
      <c r="M358" s="135" t="s">
        <v>18</v>
      </c>
      <c r="N358" s="136" t="s">
        <v>42</v>
      </c>
      <c r="P358" s="137">
        <f>O358*H358</f>
        <v>0</v>
      </c>
      <c r="Q358" s="137">
        <v>0</v>
      </c>
      <c r="R358" s="137">
        <f>Q358*H358</f>
        <v>0</v>
      </c>
      <c r="S358" s="137">
        <v>0</v>
      </c>
      <c r="T358" s="138">
        <f>S358*H358</f>
        <v>0</v>
      </c>
      <c r="AR358" s="139" t="s">
        <v>285</v>
      </c>
      <c r="AT358" s="139" t="s">
        <v>135</v>
      </c>
      <c r="AU358" s="139" t="s">
        <v>81</v>
      </c>
      <c r="AY358" s="18" t="s">
        <v>133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8" t="s">
        <v>79</v>
      </c>
      <c r="BK358" s="140">
        <f>ROUND(I358*H358,2)</f>
        <v>0</v>
      </c>
      <c r="BL358" s="18" t="s">
        <v>285</v>
      </c>
      <c r="BM358" s="139" t="s">
        <v>1899</v>
      </c>
    </row>
    <row r="359" spans="2:65" s="1" customFormat="1" ht="11.25" x14ac:dyDescent="0.2">
      <c r="B359" s="33"/>
      <c r="D359" s="141" t="s">
        <v>142</v>
      </c>
      <c r="F359" s="142" t="s">
        <v>1900</v>
      </c>
      <c r="I359" s="143"/>
      <c r="L359" s="33"/>
      <c r="M359" s="144"/>
      <c r="T359" s="54"/>
      <c r="AT359" s="18" t="s">
        <v>142</v>
      </c>
      <c r="AU359" s="18" t="s">
        <v>81</v>
      </c>
    </row>
    <row r="360" spans="2:65" s="12" customFormat="1" ht="11.25" x14ac:dyDescent="0.2">
      <c r="B360" s="145"/>
      <c r="D360" s="146" t="s">
        <v>144</v>
      </c>
      <c r="E360" s="147" t="s">
        <v>18</v>
      </c>
      <c r="F360" s="148" t="s">
        <v>1737</v>
      </c>
      <c r="H360" s="147" t="s">
        <v>18</v>
      </c>
      <c r="I360" s="149"/>
      <c r="L360" s="145"/>
      <c r="M360" s="150"/>
      <c r="T360" s="151"/>
      <c r="AT360" s="147" t="s">
        <v>144</v>
      </c>
      <c r="AU360" s="147" t="s">
        <v>81</v>
      </c>
      <c r="AV360" s="12" t="s">
        <v>79</v>
      </c>
      <c r="AW360" s="12" t="s">
        <v>32</v>
      </c>
      <c r="AX360" s="12" t="s">
        <v>71</v>
      </c>
      <c r="AY360" s="147" t="s">
        <v>133</v>
      </c>
    </row>
    <row r="361" spans="2:65" s="12" customFormat="1" ht="11.25" x14ac:dyDescent="0.2">
      <c r="B361" s="145"/>
      <c r="D361" s="146" t="s">
        <v>144</v>
      </c>
      <c r="E361" s="147" t="s">
        <v>18</v>
      </c>
      <c r="F361" s="148" t="s">
        <v>1893</v>
      </c>
      <c r="H361" s="147" t="s">
        <v>18</v>
      </c>
      <c r="I361" s="149"/>
      <c r="L361" s="145"/>
      <c r="M361" s="150"/>
      <c r="T361" s="151"/>
      <c r="AT361" s="147" t="s">
        <v>144</v>
      </c>
      <c r="AU361" s="147" t="s">
        <v>81</v>
      </c>
      <c r="AV361" s="12" t="s">
        <v>79</v>
      </c>
      <c r="AW361" s="12" t="s">
        <v>32</v>
      </c>
      <c r="AX361" s="12" t="s">
        <v>71</v>
      </c>
      <c r="AY361" s="147" t="s">
        <v>133</v>
      </c>
    </row>
    <row r="362" spans="2:65" s="13" customFormat="1" ht="11.25" x14ac:dyDescent="0.2">
      <c r="B362" s="152"/>
      <c r="D362" s="146" t="s">
        <v>144</v>
      </c>
      <c r="E362" s="153" t="s">
        <v>18</v>
      </c>
      <c r="F362" s="154" t="s">
        <v>81</v>
      </c>
      <c r="H362" s="155">
        <v>2</v>
      </c>
      <c r="I362" s="156"/>
      <c r="L362" s="152"/>
      <c r="M362" s="157"/>
      <c r="T362" s="158"/>
      <c r="AT362" s="153" t="s">
        <v>144</v>
      </c>
      <c r="AU362" s="153" t="s">
        <v>81</v>
      </c>
      <c r="AV362" s="13" t="s">
        <v>81</v>
      </c>
      <c r="AW362" s="13" t="s">
        <v>32</v>
      </c>
      <c r="AX362" s="13" t="s">
        <v>71</v>
      </c>
      <c r="AY362" s="153" t="s">
        <v>133</v>
      </c>
    </row>
    <row r="363" spans="2:65" s="12" customFormat="1" ht="11.25" x14ac:dyDescent="0.2">
      <c r="B363" s="145"/>
      <c r="D363" s="146" t="s">
        <v>144</v>
      </c>
      <c r="E363" s="147" t="s">
        <v>18</v>
      </c>
      <c r="F363" s="148" t="s">
        <v>1741</v>
      </c>
      <c r="H363" s="147" t="s">
        <v>18</v>
      </c>
      <c r="I363" s="149"/>
      <c r="L363" s="145"/>
      <c r="M363" s="150"/>
      <c r="T363" s="151"/>
      <c r="AT363" s="147" t="s">
        <v>144</v>
      </c>
      <c r="AU363" s="147" t="s">
        <v>81</v>
      </c>
      <c r="AV363" s="12" t="s">
        <v>79</v>
      </c>
      <c r="AW363" s="12" t="s">
        <v>32</v>
      </c>
      <c r="AX363" s="12" t="s">
        <v>71</v>
      </c>
      <c r="AY363" s="147" t="s">
        <v>133</v>
      </c>
    </row>
    <row r="364" spans="2:65" s="12" customFormat="1" ht="11.25" x14ac:dyDescent="0.2">
      <c r="B364" s="145"/>
      <c r="D364" s="146" t="s">
        <v>144</v>
      </c>
      <c r="E364" s="147" t="s">
        <v>18</v>
      </c>
      <c r="F364" s="148" t="s">
        <v>1893</v>
      </c>
      <c r="H364" s="147" t="s">
        <v>18</v>
      </c>
      <c r="I364" s="149"/>
      <c r="L364" s="145"/>
      <c r="M364" s="150"/>
      <c r="T364" s="151"/>
      <c r="AT364" s="147" t="s">
        <v>144</v>
      </c>
      <c r="AU364" s="147" t="s">
        <v>81</v>
      </c>
      <c r="AV364" s="12" t="s">
        <v>79</v>
      </c>
      <c r="AW364" s="12" t="s">
        <v>32</v>
      </c>
      <c r="AX364" s="12" t="s">
        <v>71</v>
      </c>
      <c r="AY364" s="147" t="s">
        <v>133</v>
      </c>
    </row>
    <row r="365" spans="2:65" s="13" customFormat="1" ht="11.25" x14ac:dyDescent="0.2">
      <c r="B365" s="152"/>
      <c r="D365" s="146" t="s">
        <v>144</v>
      </c>
      <c r="E365" s="153" t="s">
        <v>18</v>
      </c>
      <c r="F365" s="154" t="s">
        <v>81</v>
      </c>
      <c r="H365" s="155">
        <v>2</v>
      </c>
      <c r="I365" s="156"/>
      <c r="L365" s="152"/>
      <c r="M365" s="157"/>
      <c r="T365" s="158"/>
      <c r="AT365" s="153" t="s">
        <v>144</v>
      </c>
      <c r="AU365" s="153" t="s">
        <v>81</v>
      </c>
      <c r="AV365" s="13" t="s">
        <v>81</v>
      </c>
      <c r="AW365" s="13" t="s">
        <v>32</v>
      </c>
      <c r="AX365" s="13" t="s">
        <v>71</v>
      </c>
      <c r="AY365" s="153" t="s">
        <v>133</v>
      </c>
    </row>
    <row r="366" spans="2:65" s="14" customFormat="1" ht="11.25" x14ac:dyDescent="0.2">
      <c r="B366" s="159"/>
      <c r="D366" s="146" t="s">
        <v>144</v>
      </c>
      <c r="E366" s="160" t="s">
        <v>18</v>
      </c>
      <c r="F366" s="161" t="s">
        <v>147</v>
      </c>
      <c r="H366" s="162">
        <v>4</v>
      </c>
      <c r="I366" s="163"/>
      <c r="L366" s="159"/>
      <c r="M366" s="164"/>
      <c r="T366" s="165"/>
      <c r="AT366" s="160" t="s">
        <v>144</v>
      </c>
      <c r="AU366" s="160" t="s">
        <v>81</v>
      </c>
      <c r="AV366" s="14" t="s">
        <v>140</v>
      </c>
      <c r="AW366" s="14" t="s">
        <v>32</v>
      </c>
      <c r="AX366" s="14" t="s">
        <v>79</v>
      </c>
      <c r="AY366" s="160" t="s">
        <v>133</v>
      </c>
    </row>
    <row r="367" spans="2:65" s="1" customFormat="1" ht="24.2" customHeight="1" x14ac:dyDescent="0.2">
      <c r="B367" s="33"/>
      <c r="C367" s="173" t="s">
        <v>203</v>
      </c>
      <c r="D367" s="173" t="s">
        <v>265</v>
      </c>
      <c r="E367" s="174" t="s">
        <v>1901</v>
      </c>
      <c r="F367" s="175" t="s">
        <v>1902</v>
      </c>
      <c r="G367" s="176" t="s">
        <v>188</v>
      </c>
      <c r="H367" s="177">
        <v>4</v>
      </c>
      <c r="I367" s="178"/>
      <c r="J367" s="179">
        <f>ROUND(I367*H367,2)</f>
        <v>0</v>
      </c>
      <c r="K367" s="175" t="s">
        <v>189</v>
      </c>
      <c r="L367" s="180"/>
      <c r="M367" s="181" t="s">
        <v>18</v>
      </c>
      <c r="N367" s="182" t="s">
        <v>42</v>
      </c>
      <c r="P367" s="137">
        <f>O367*H367</f>
        <v>0</v>
      </c>
      <c r="Q367" s="137">
        <v>4.0000000000000002E-4</v>
      </c>
      <c r="R367" s="137">
        <f>Q367*H367</f>
        <v>1.6000000000000001E-3</v>
      </c>
      <c r="S367" s="137">
        <v>0</v>
      </c>
      <c r="T367" s="138">
        <f>S367*H367</f>
        <v>0</v>
      </c>
      <c r="AR367" s="139" t="s">
        <v>446</v>
      </c>
      <c r="AT367" s="139" t="s">
        <v>265</v>
      </c>
      <c r="AU367" s="139" t="s">
        <v>81</v>
      </c>
      <c r="AY367" s="18" t="s">
        <v>133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79</v>
      </c>
      <c r="BK367" s="140">
        <f>ROUND(I367*H367,2)</f>
        <v>0</v>
      </c>
      <c r="BL367" s="18" t="s">
        <v>285</v>
      </c>
      <c r="BM367" s="139" t="s">
        <v>1903</v>
      </c>
    </row>
    <row r="368" spans="2:65" s="1" customFormat="1" ht="24.2" customHeight="1" x14ac:dyDescent="0.2">
      <c r="B368" s="33"/>
      <c r="C368" s="128" t="s">
        <v>521</v>
      </c>
      <c r="D368" s="128" t="s">
        <v>135</v>
      </c>
      <c r="E368" s="129" t="s">
        <v>1904</v>
      </c>
      <c r="F368" s="130" t="s">
        <v>1905</v>
      </c>
      <c r="G368" s="131" t="s">
        <v>188</v>
      </c>
      <c r="H368" s="132">
        <v>4</v>
      </c>
      <c r="I368" s="133"/>
      <c r="J368" s="134">
        <f>ROUND(I368*H368,2)</f>
        <v>0</v>
      </c>
      <c r="K368" s="130" t="s">
        <v>189</v>
      </c>
      <c r="L368" s="33"/>
      <c r="M368" s="135" t="s">
        <v>18</v>
      </c>
      <c r="N368" s="136" t="s">
        <v>42</v>
      </c>
      <c r="P368" s="137">
        <f>O368*H368</f>
        <v>0</v>
      </c>
      <c r="Q368" s="137">
        <v>0</v>
      </c>
      <c r="R368" s="137">
        <f>Q368*H368</f>
        <v>0</v>
      </c>
      <c r="S368" s="137">
        <v>0</v>
      </c>
      <c r="T368" s="138">
        <f>S368*H368</f>
        <v>0</v>
      </c>
      <c r="AR368" s="139" t="s">
        <v>285</v>
      </c>
      <c r="AT368" s="139" t="s">
        <v>135</v>
      </c>
      <c r="AU368" s="139" t="s">
        <v>81</v>
      </c>
      <c r="AY368" s="18" t="s">
        <v>133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79</v>
      </c>
      <c r="BK368" s="140">
        <f>ROUND(I368*H368,2)</f>
        <v>0</v>
      </c>
      <c r="BL368" s="18" t="s">
        <v>285</v>
      </c>
      <c r="BM368" s="139" t="s">
        <v>1906</v>
      </c>
    </row>
    <row r="369" spans="2:65" s="1" customFormat="1" ht="11.25" x14ac:dyDescent="0.2">
      <c r="B369" s="33"/>
      <c r="D369" s="141" t="s">
        <v>142</v>
      </c>
      <c r="F369" s="142" t="s">
        <v>1907</v>
      </c>
      <c r="I369" s="143"/>
      <c r="L369" s="33"/>
      <c r="M369" s="144"/>
      <c r="T369" s="54"/>
      <c r="AT369" s="18" t="s">
        <v>142</v>
      </c>
      <c r="AU369" s="18" t="s">
        <v>81</v>
      </c>
    </row>
    <row r="370" spans="2:65" s="12" customFormat="1" ht="11.25" x14ac:dyDescent="0.2">
      <c r="B370" s="145"/>
      <c r="D370" s="146" t="s">
        <v>144</v>
      </c>
      <c r="E370" s="147" t="s">
        <v>18</v>
      </c>
      <c r="F370" s="148" t="s">
        <v>1737</v>
      </c>
      <c r="H370" s="147" t="s">
        <v>18</v>
      </c>
      <c r="I370" s="149"/>
      <c r="L370" s="145"/>
      <c r="M370" s="150"/>
      <c r="T370" s="151"/>
      <c r="AT370" s="147" t="s">
        <v>144</v>
      </c>
      <c r="AU370" s="147" t="s">
        <v>81</v>
      </c>
      <c r="AV370" s="12" t="s">
        <v>79</v>
      </c>
      <c r="AW370" s="12" t="s">
        <v>32</v>
      </c>
      <c r="AX370" s="12" t="s">
        <v>71</v>
      </c>
      <c r="AY370" s="147" t="s">
        <v>133</v>
      </c>
    </row>
    <row r="371" spans="2:65" s="12" customFormat="1" ht="11.25" x14ac:dyDescent="0.2">
      <c r="B371" s="145"/>
      <c r="D371" s="146" t="s">
        <v>144</v>
      </c>
      <c r="E371" s="147" t="s">
        <v>18</v>
      </c>
      <c r="F371" s="148" t="s">
        <v>1738</v>
      </c>
      <c r="H371" s="147" t="s">
        <v>18</v>
      </c>
      <c r="I371" s="149"/>
      <c r="L371" s="145"/>
      <c r="M371" s="150"/>
      <c r="T371" s="151"/>
      <c r="AT371" s="147" t="s">
        <v>144</v>
      </c>
      <c r="AU371" s="147" t="s">
        <v>81</v>
      </c>
      <c r="AV371" s="12" t="s">
        <v>79</v>
      </c>
      <c r="AW371" s="12" t="s">
        <v>32</v>
      </c>
      <c r="AX371" s="12" t="s">
        <v>71</v>
      </c>
      <c r="AY371" s="147" t="s">
        <v>133</v>
      </c>
    </row>
    <row r="372" spans="2:65" s="12" customFormat="1" ht="11.25" x14ac:dyDescent="0.2">
      <c r="B372" s="145"/>
      <c r="D372" s="146" t="s">
        <v>144</v>
      </c>
      <c r="E372" s="147" t="s">
        <v>18</v>
      </c>
      <c r="F372" s="148" t="s">
        <v>1908</v>
      </c>
      <c r="H372" s="147" t="s">
        <v>18</v>
      </c>
      <c r="I372" s="149"/>
      <c r="L372" s="145"/>
      <c r="M372" s="150"/>
      <c r="T372" s="151"/>
      <c r="AT372" s="147" t="s">
        <v>144</v>
      </c>
      <c r="AU372" s="147" t="s">
        <v>81</v>
      </c>
      <c r="AV372" s="12" t="s">
        <v>79</v>
      </c>
      <c r="AW372" s="12" t="s">
        <v>32</v>
      </c>
      <c r="AX372" s="12" t="s">
        <v>71</v>
      </c>
      <c r="AY372" s="147" t="s">
        <v>133</v>
      </c>
    </row>
    <row r="373" spans="2:65" s="13" customFormat="1" ht="11.25" x14ac:dyDescent="0.2">
      <c r="B373" s="152"/>
      <c r="D373" s="146" t="s">
        <v>144</v>
      </c>
      <c r="E373" s="153" t="s">
        <v>18</v>
      </c>
      <c r="F373" s="154" t="s">
        <v>81</v>
      </c>
      <c r="H373" s="155">
        <v>2</v>
      </c>
      <c r="I373" s="156"/>
      <c r="L373" s="152"/>
      <c r="M373" s="157"/>
      <c r="T373" s="158"/>
      <c r="AT373" s="153" t="s">
        <v>144</v>
      </c>
      <c r="AU373" s="153" t="s">
        <v>81</v>
      </c>
      <c r="AV373" s="13" t="s">
        <v>81</v>
      </c>
      <c r="AW373" s="13" t="s">
        <v>32</v>
      </c>
      <c r="AX373" s="13" t="s">
        <v>71</v>
      </c>
      <c r="AY373" s="153" t="s">
        <v>133</v>
      </c>
    </row>
    <row r="374" spans="2:65" s="12" customFormat="1" ht="11.25" x14ac:dyDescent="0.2">
      <c r="B374" s="145"/>
      <c r="D374" s="146" t="s">
        <v>144</v>
      </c>
      <c r="E374" s="147" t="s">
        <v>18</v>
      </c>
      <c r="F374" s="148" t="s">
        <v>1741</v>
      </c>
      <c r="H374" s="147" t="s">
        <v>18</v>
      </c>
      <c r="I374" s="149"/>
      <c r="L374" s="145"/>
      <c r="M374" s="150"/>
      <c r="T374" s="151"/>
      <c r="AT374" s="147" t="s">
        <v>144</v>
      </c>
      <c r="AU374" s="147" t="s">
        <v>81</v>
      </c>
      <c r="AV374" s="12" t="s">
        <v>79</v>
      </c>
      <c r="AW374" s="12" t="s">
        <v>32</v>
      </c>
      <c r="AX374" s="12" t="s">
        <v>71</v>
      </c>
      <c r="AY374" s="147" t="s">
        <v>133</v>
      </c>
    </row>
    <row r="375" spans="2:65" s="12" customFormat="1" ht="11.25" x14ac:dyDescent="0.2">
      <c r="B375" s="145"/>
      <c r="D375" s="146" t="s">
        <v>144</v>
      </c>
      <c r="E375" s="147" t="s">
        <v>18</v>
      </c>
      <c r="F375" s="148" t="s">
        <v>1908</v>
      </c>
      <c r="H375" s="147" t="s">
        <v>18</v>
      </c>
      <c r="I375" s="149"/>
      <c r="L375" s="145"/>
      <c r="M375" s="150"/>
      <c r="T375" s="151"/>
      <c r="AT375" s="147" t="s">
        <v>144</v>
      </c>
      <c r="AU375" s="147" t="s">
        <v>81</v>
      </c>
      <c r="AV375" s="12" t="s">
        <v>79</v>
      </c>
      <c r="AW375" s="12" t="s">
        <v>32</v>
      </c>
      <c r="AX375" s="12" t="s">
        <v>71</v>
      </c>
      <c r="AY375" s="147" t="s">
        <v>133</v>
      </c>
    </row>
    <row r="376" spans="2:65" s="13" customFormat="1" ht="11.25" x14ac:dyDescent="0.2">
      <c r="B376" s="152"/>
      <c r="D376" s="146" t="s">
        <v>144</v>
      </c>
      <c r="E376" s="153" t="s">
        <v>18</v>
      </c>
      <c r="F376" s="154" t="s">
        <v>81</v>
      </c>
      <c r="H376" s="155">
        <v>2</v>
      </c>
      <c r="I376" s="156"/>
      <c r="L376" s="152"/>
      <c r="M376" s="157"/>
      <c r="T376" s="158"/>
      <c r="AT376" s="153" t="s">
        <v>144</v>
      </c>
      <c r="AU376" s="153" t="s">
        <v>81</v>
      </c>
      <c r="AV376" s="13" t="s">
        <v>81</v>
      </c>
      <c r="AW376" s="13" t="s">
        <v>32</v>
      </c>
      <c r="AX376" s="13" t="s">
        <v>71</v>
      </c>
      <c r="AY376" s="153" t="s">
        <v>133</v>
      </c>
    </row>
    <row r="377" spans="2:65" s="14" customFormat="1" ht="11.25" x14ac:dyDescent="0.2">
      <c r="B377" s="159"/>
      <c r="D377" s="146" t="s">
        <v>144</v>
      </c>
      <c r="E377" s="160" t="s">
        <v>18</v>
      </c>
      <c r="F377" s="161" t="s">
        <v>147</v>
      </c>
      <c r="H377" s="162">
        <v>4</v>
      </c>
      <c r="I377" s="163"/>
      <c r="L377" s="159"/>
      <c r="M377" s="164"/>
      <c r="T377" s="165"/>
      <c r="AT377" s="160" t="s">
        <v>144</v>
      </c>
      <c r="AU377" s="160" t="s">
        <v>81</v>
      </c>
      <c r="AV377" s="14" t="s">
        <v>140</v>
      </c>
      <c r="AW377" s="14" t="s">
        <v>32</v>
      </c>
      <c r="AX377" s="14" t="s">
        <v>79</v>
      </c>
      <c r="AY377" s="160" t="s">
        <v>133</v>
      </c>
    </row>
    <row r="378" spans="2:65" s="1" customFormat="1" ht="16.5" customHeight="1" x14ac:dyDescent="0.2">
      <c r="B378" s="33"/>
      <c r="C378" s="173" t="s">
        <v>542</v>
      </c>
      <c r="D378" s="173" t="s">
        <v>265</v>
      </c>
      <c r="E378" s="174" t="s">
        <v>1909</v>
      </c>
      <c r="F378" s="175" t="s">
        <v>1910</v>
      </c>
      <c r="G378" s="176" t="s">
        <v>188</v>
      </c>
      <c r="H378" s="177">
        <v>4</v>
      </c>
      <c r="I378" s="178"/>
      <c r="J378" s="179">
        <f>ROUND(I378*H378,2)</f>
        <v>0</v>
      </c>
      <c r="K378" s="175" t="s">
        <v>18</v>
      </c>
      <c r="L378" s="180"/>
      <c r="M378" s="181" t="s">
        <v>18</v>
      </c>
      <c r="N378" s="182" t="s">
        <v>42</v>
      </c>
      <c r="P378" s="137">
        <f>O378*H378</f>
        <v>0</v>
      </c>
      <c r="Q378" s="137">
        <v>2E-3</v>
      </c>
      <c r="R378" s="137">
        <f>Q378*H378</f>
        <v>8.0000000000000002E-3</v>
      </c>
      <c r="S378" s="137">
        <v>0</v>
      </c>
      <c r="T378" s="138">
        <f>S378*H378</f>
        <v>0</v>
      </c>
      <c r="AR378" s="139" t="s">
        <v>446</v>
      </c>
      <c r="AT378" s="139" t="s">
        <v>265</v>
      </c>
      <c r="AU378" s="139" t="s">
        <v>81</v>
      </c>
      <c r="AY378" s="18" t="s">
        <v>133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79</v>
      </c>
      <c r="BK378" s="140">
        <f>ROUND(I378*H378,2)</f>
        <v>0</v>
      </c>
      <c r="BL378" s="18" t="s">
        <v>285</v>
      </c>
      <c r="BM378" s="139" t="s">
        <v>1911</v>
      </c>
    </row>
    <row r="379" spans="2:65" s="12" customFormat="1" ht="11.25" x14ac:dyDescent="0.2">
      <c r="B379" s="145"/>
      <c r="D379" s="146" t="s">
        <v>144</v>
      </c>
      <c r="E379" s="147" t="s">
        <v>18</v>
      </c>
      <c r="F379" s="148" t="s">
        <v>1737</v>
      </c>
      <c r="H379" s="147" t="s">
        <v>18</v>
      </c>
      <c r="I379" s="149"/>
      <c r="L379" s="145"/>
      <c r="M379" s="150"/>
      <c r="T379" s="151"/>
      <c r="AT379" s="147" t="s">
        <v>144</v>
      </c>
      <c r="AU379" s="147" t="s">
        <v>81</v>
      </c>
      <c r="AV379" s="12" t="s">
        <v>79</v>
      </c>
      <c r="AW379" s="12" t="s">
        <v>32</v>
      </c>
      <c r="AX379" s="12" t="s">
        <v>71</v>
      </c>
      <c r="AY379" s="147" t="s">
        <v>133</v>
      </c>
    </row>
    <row r="380" spans="2:65" s="12" customFormat="1" ht="11.25" x14ac:dyDescent="0.2">
      <c r="B380" s="145"/>
      <c r="D380" s="146" t="s">
        <v>144</v>
      </c>
      <c r="E380" s="147" t="s">
        <v>18</v>
      </c>
      <c r="F380" s="148" t="s">
        <v>1738</v>
      </c>
      <c r="H380" s="147" t="s">
        <v>18</v>
      </c>
      <c r="I380" s="149"/>
      <c r="L380" s="145"/>
      <c r="M380" s="150"/>
      <c r="T380" s="151"/>
      <c r="AT380" s="147" t="s">
        <v>144</v>
      </c>
      <c r="AU380" s="147" t="s">
        <v>81</v>
      </c>
      <c r="AV380" s="12" t="s">
        <v>79</v>
      </c>
      <c r="AW380" s="12" t="s">
        <v>32</v>
      </c>
      <c r="AX380" s="12" t="s">
        <v>71</v>
      </c>
      <c r="AY380" s="147" t="s">
        <v>133</v>
      </c>
    </row>
    <row r="381" spans="2:65" s="12" customFormat="1" ht="11.25" x14ac:dyDescent="0.2">
      <c r="B381" s="145"/>
      <c r="D381" s="146" t="s">
        <v>144</v>
      </c>
      <c r="E381" s="147" t="s">
        <v>18</v>
      </c>
      <c r="F381" s="148" t="s">
        <v>1908</v>
      </c>
      <c r="H381" s="147" t="s">
        <v>18</v>
      </c>
      <c r="I381" s="149"/>
      <c r="L381" s="145"/>
      <c r="M381" s="150"/>
      <c r="T381" s="151"/>
      <c r="AT381" s="147" t="s">
        <v>144</v>
      </c>
      <c r="AU381" s="147" t="s">
        <v>81</v>
      </c>
      <c r="AV381" s="12" t="s">
        <v>79</v>
      </c>
      <c r="AW381" s="12" t="s">
        <v>32</v>
      </c>
      <c r="AX381" s="12" t="s">
        <v>71</v>
      </c>
      <c r="AY381" s="147" t="s">
        <v>133</v>
      </c>
    </row>
    <row r="382" spans="2:65" s="13" customFormat="1" ht="11.25" x14ac:dyDescent="0.2">
      <c r="B382" s="152"/>
      <c r="D382" s="146" t="s">
        <v>144</v>
      </c>
      <c r="E382" s="153" t="s">
        <v>18</v>
      </c>
      <c r="F382" s="154" t="s">
        <v>81</v>
      </c>
      <c r="H382" s="155">
        <v>2</v>
      </c>
      <c r="I382" s="156"/>
      <c r="L382" s="152"/>
      <c r="M382" s="157"/>
      <c r="T382" s="158"/>
      <c r="AT382" s="153" t="s">
        <v>144</v>
      </c>
      <c r="AU382" s="153" t="s">
        <v>81</v>
      </c>
      <c r="AV382" s="13" t="s">
        <v>81</v>
      </c>
      <c r="AW382" s="13" t="s">
        <v>32</v>
      </c>
      <c r="AX382" s="13" t="s">
        <v>71</v>
      </c>
      <c r="AY382" s="153" t="s">
        <v>133</v>
      </c>
    </row>
    <row r="383" spans="2:65" s="12" customFormat="1" ht="11.25" x14ac:dyDescent="0.2">
      <c r="B383" s="145"/>
      <c r="D383" s="146" t="s">
        <v>144</v>
      </c>
      <c r="E383" s="147" t="s">
        <v>18</v>
      </c>
      <c r="F383" s="148" t="s">
        <v>1741</v>
      </c>
      <c r="H383" s="147" t="s">
        <v>18</v>
      </c>
      <c r="I383" s="149"/>
      <c r="L383" s="145"/>
      <c r="M383" s="150"/>
      <c r="T383" s="151"/>
      <c r="AT383" s="147" t="s">
        <v>144</v>
      </c>
      <c r="AU383" s="147" t="s">
        <v>81</v>
      </c>
      <c r="AV383" s="12" t="s">
        <v>79</v>
      </c>
      <c r="AW383" s="12" t="s">
        <v>32</v>
      </c>
      <c r="AX383" s="12" t="s">
        <v>71</v>
      </c>
      <c r="AY383" s="147" t="s">
        <v>133</v>
      </c>
    </row>
    <row r="384" spans="2:65" s="12" customFormat="1" ht="11.25" x14ac:dyDescent="0.2">
      <c r="B384" s="145"/>
      <c r="D384" s="146" t="s">
        <v>144</v>
      </c>
      <c r="E384" s="147" t="s">
        <v>18</v>
      </c>
      <c r="F384" s="148" t="s">
        <v>1908</v>
      </c>
      <c r="H384" s="147" t="s">
        <v>18</v>
      </c>
      <c r="I384" s="149"/>
      <c r="L384" s="145"/>
      <c r="M384" s="150"/>
      <c r="T384" s="151"/>
      <c r="AT384" s="147" t="s">
        <v>144</v>
      </c>
      <c r="AU384" s="147" t="s">
        <v>81</v>
      </c>
      <c r="AV384" s="12" t="s">
        <v>79</v>
      </c>
      <c r="AW384" s="12" t="s">
        <v>32</v>
      </c>
      <c r="AX384" s="12" t="s">
        <v>71</v>
      </c>
      <c r="AY384" s="147" t="s">
        <v>133</v>
      </c>
    </row>
    <row r="385" spans="2:65" s="13" customFormat="1" ht="11.25" x14ac:dyDescent="0.2">
      <c r="B385" s="152"/>
      <c r="D385" s="146" t="s">
        <v>144</v>
      </c>
      <c r="E385" s="153" t="s">
        <v>18</v>
      </c>
      <c r="F385" s="154" t="s">
        <v>81</v>
      </c>
      <c r="H385" s="155">
        <v>2</v>
      </c>
      <c r="I385" s="156"/>
      <c r="L385" s="152"/>
      <c r="M385" s="157"/>
      <c r="T385" s="158"/>
      <c r="AT385" s="153" t="s">
        <v>144</v>
      </c>
      <c r="AU385" s="153" t="s">
        <v>81</v>
      </c>
      <c r="AV385" s="13" t="s">
        <v>81</v>
      </c>
      <c r="AW385" s="13" t="s">
        <v>32</v>
      </c>
      <c r="AX385" s="13" t="s">
        <v>71</v>
      </c>
      <c r="AY385" s="153" t="s">
        <v>133</v>
      </c>
    </row>
    <row r="386" spans="2:65" s="14" customFormat="1" ht="11.25" x14ac:dyDescent="0.2">
      <c r="B386" s="159"/>
      <c r="D386" s="146" t="s">
        <v>144</v>
      </c>
      <c r="E386" s="160" t="s">
        <v>18</v>
      </c>
      <c r="F386" s="161" t="s">
        <v>147</v>
      </c>
      <c r="H386" s="162">
        <v>4</v>
      </c>
      <c r="I386" s="163"/>
      <c r="L386" s="159"/>
      <c r="M386" s="164"/>
      <c r="T386" s="165"/>
      <c r="AT386" s="160" t="s">
        <v>144</v>
      </c>
      <c r="AU386" s="160" t="s">
        <v>81</v>
      </c>
      <c r="AV386" s="14" t="s">
        <v>140</v>
      </c>
      <c r="AW386" s="14" t="s">
        <v>32</v>
      </c>
      <c r="AX386" s="14" t="s">
        <v>79</v>
      </c>
      <c r="AY386" s="160" t="s">
        <v>133</v>
      </c>
    </row>
    <row r="387" spans="2:65" s="1" customFormat="1" ht="33" customHeight="1" x14ac:dyDescent="0.2">
      <c r="B387" s="33"/>
      <c r="C387" s="128" t="s">
        <v>562</v>
      </c>
      <c r="D387" s="128" t="s">
        <v>135</v>
      </c>
      <c r="E387" s="129" t="s">
        <v>1912</v>
      </c>
      <c r="F387" s="130" t="s">
        <v>1913</v>
      </c>
      <c r="G387" s="131" t="s">
        <v>188</v>
      </c>
      <c r="H387" s="132">
        <v>4</v>
      </c>
      <c r="I387" s="133"/>
      <c r="J387" s="134">
        <f>ROUND(I387*H387,2)</f>
        <v>0</v>
      </c>
      <c r="K387" s="130" t="s">
        <v>189</v>
      </c>
      <c r="L387" s="33"/>
      <c r="M387" s="135" t="s">
        <v>18</v>
      </c>
      <c r="N387" s="136" t="s">
        <v>42</v>
      </c>
      <c r="P387" s="137">
        <f>O387*H387</f>
        <v>0</v>
      </c>
      <c r="Q387" s="137">
        <v>0</v>
      </c>
      <c r="R387" s="137">
        <f>Q387*H387</f>
        <v>0</v>
      </c>
      <c r="S387" s="137">
        <v>0</v>
      </c>
      <c r="T387" s="138">
        <f>S387*H387</f>
        <v>0</v>
      </c>
      <c r="AR387" s="139" t="s">
        <v>285</v>
      </c>
      <c r="AT387" s="139" t="s">
        <v>135</v>
      </c>
      <c r="AU387" s="139" t="s">
        <v>81</v>
      </c>
      <c r="AY387" s="18" t="s">
        <v>133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79</v>
      </c>
      <c r="BK387" s="140">
        <f>ROUND(I387*H387,2)</f>
        <v>0</v>
      </c>
      <c r="BL387" s="18" t="s">
        <v>285</v>
      </c>
      <c r="BM387" s="139" t="s">
        <v>1914</v>
      </c>
    </row>
    <row r="388" spans="2:65" s="1" customFormat="1" ht="11.25" x14ac:dyDescent="0.2">
      <c r="B388" s="33"/>
      <c r="D388" s="141" t="s">
        <v>142</v>
      </c>
      <c r="F388" s="142" t="s">
        <v>1915</v>
      </c>
      <c r="I388" s="143"/>
      <c r="L388" s="33"/>
      <c r="M388" s="144"/>
      <c r="T388" s="54"/>
      <c r="AT388" s="18" t="s">
        <v>142</v>
      </c>
      <c r="AU388" s="18" t="s">
        <v>81</v>
      </c>
    </row>
    <row r="389" spans="2:65" s="12" customFormat="1" ht="11.25" x14ac:dyDescent="0.2">
      <c r="B389" s="145"/>
      <c r="D389" s="146" t="s">
        <v>144</v>
      </c>
      <c r="E389" s="147" t="s">
        <v>18</v>
      </c>
      <c r="F389" s="148" t="s">
        <v>1737</v>
      </c>
      <c r="H389" s="147" t="s">
        <v>18</v>
      </c>
      <c r="I389" s="149"/>
      <c r="L389" s="145"/>
      <c r="M389" s="150"/>
      <c r="T389" s="151"/>
      <c r="AT389" s="147" t="s">
        <v>144</v>
      </c>
      <c r="AU389" s="147" t="s">
        <v>81</v>
      </c>
      <c r="AV389" s="12" t="s">
        <v>79</v>
      </c>
      <c r="AW389" s="12" t="s">
        <v>32</v>
      </c>
      <c r="AX389" s="12" t="s">
        <v>71</v>
      </c>
      <c r="AY389" s="147" t="s">
        <v>133</v>
      </c>
    </row>
    <row r="390" spans="2:65" s="12" customFormat="1" ht="11.25" x14ac:dyDescent="0.2">
      <c r="B390" s="145"/>
      <c r="D390" s="146" t="s">
        <v>144</v>
      </c>
      <c r="E390" s="147" t="s">
        <v>18</v>
      </c>
      <c r="F390" s="148" t="s">
        <v>1738</v>
      </c>
      <c r="H390" s="147" t="s">
        <v>18</v>
      </c>
      <c r="I390" s="149"/>
      <c r="L390" s="145"/>
      <c r="M390" s="150"/>
      <c r="T390" s="151"/>
      <c r="AT390" s="147" t="s">
        <v>144</v>
      </c>
      <c r="AU390" s="147" t="s">
        <v>81</v>
      </c>
      <c r="AV390" s="12" t="s">
        <v>79</v>
      </c>
      <c r="AW390" s="12" t="s">
        <v>32</v>
      </c>
      <c r="AX390" s="12" t="s">
        <v>71</v>
      </c>
      <c r="AY390" s="147" t="s">
        <v>133</v>
      </c>
    </row>
    <row r="391" spans="2:65" s="12" customFormat="1" ht="11.25" x14ac:dyDescent="0.2">
      <c r="B391" s="145"/>
      <c r="D391" s="146" t="s">
        <v>144</v>
      </c>
      <c r="E391" s="147" t="s">
        <v>18</v>
      </c>
      <c r="F391" s="148" t="s">
        <v>1916</v>
      </c>
      <c r="H391" s="147" t="s">
        <v>18</v>
      </c>
      <c r="I391" s="149"/>
      <c r="L391" s="145"/>
      <c r="M391" s="150"/>
      <c r="T391" s="151"/>
      <c r="AT391" s="147" t="s">
        <v>144</v>
      </c>
      <c r="AU391" s="147" t="s">
        <v>81</v>
      </c>
      <c r="AV391" s="12" t="s">
        <v>79</v>
      </c>
      <c r="AW391" s="12" t="s">
        <v>32</v>
      </c>
      <c r="AX391" s="12" t="s">
        <v>71</v>
      </c>
      <c r="AY391" s="147" t="s">
        <v>133</v>
      </c>
    </row>
    <row r="392" spans="2:65" s="13" customFormat="1" ht="11.25" x14ac:dyDescent="0.2">
      <c r="B392" s="152"/>
      <c r="D392" s="146" t="s">
        <v>144</v>
      </c>
      <c r="E392" s="153" t="s">
        <v>18</v>
      </c>
      <c r="F392" s="154" t="s">
        <v>81</v>
      </c>
      <c r="H392" s="155">
        <v>2</v>
      </c>
      <c r="I392" s="156"/>
      <c r="L392" s="152"/>
      <c r="M392" s="157"/>
      <c r="T392" s="158"/>
      <c r="AT392" s="153" t="s">
        <v>144</v>
      </c>
      <c r="AU392" s="153" t="s">
        <v>81</v>
      </c>
      <c r="AV392" s="13" t="s">
        <v>81</v>
      </c>
      <c r="AW392" s="13" t="s">
        <v>32</v>
      </c>
      <c r="AX392" s="13" t="s">
        <v>71</v>
      </c>
      <c r="AY392" s="153" t="s">
        <v>133</v>
      </c>
    </row>
    <row r="393" spans="2:65" s="12" customFormat="1" ht="11.25" x14ac:dyDescent="0.2">
      <c r="B393" s="145"/>
      <c r="D393" s="146" t="s">
        <v>144</v>
      </c>
      <c r="E393" s="147" t="s">
        <v>18</v>
      </c>
      <c r="F393" s="148" t="s">
        <v>1741</v>
      </c>
      <c r="H393" s="147" t="s">
        <v>18</v>
      </c>
      <c r="I393" s="149"/>
      <c r="L393" s="145"/>
      <c r="M393" s="150"/>
      <c r="T393" s="151"/>
      <c r="AT393" s="147" t="s">
        <v>144</v>
      </c>
      <c r="AU393" s="147" t="s">
        <v>81</v>
      </c>
      <c r="AV393" s="12" t="s">
        <v>79</v>
      </c>
      <c r="AW393" s="12" t="s">
        <v>32</v>
      </c>
      <c r="AX393" s="12" t="s">
        <v>71</v>
      </c>
      <c r="AY393" s="147" t="s">
        <v>133</v>
      </c>
    </row>
    <row r="394" spans="2:65" s="12" customFormat="1" ht="11.25" x14ac:dyDescent="0.2">
      <c r="B394" s="145"/>
      <c r="D394" s="146" t="s">
        <v>144</v>
      </c>
      <c r="E394" s="147" t="s">
        <v>18</v>
      </c>
      <c r="F394" s="148" t="s">
        <v>1916</v>
      </c>
      <c r="H394" s="147" t="s">
        <v>18</v>
      </c>
      <c r="I394" s="149"/>
      <c r="L394" s="145"/>
      <c r="M394" s="150"/>
      <c r="T394" s="151"/>
      <c r="AT394" s="147" t="s">
        <v>144</v>
      </c>
      <c r="AU394" s="147" t="s">
        <v>81</v>
      </c>
      <c r="AV394" s="12" t="s">
        <v>79</v>
      </c>
      <c r="AW394" s="12" t="s">
        <v>32</v>
      </c>
      <c r="AX394" s="12" t="s">
        <v>71</v>
      </c>
      <c r="AY394" s="147" t="s">
        <v>133</v>
      </c>
    </row>
    <row r="395" spans="2:65" s="13" customFormat="1" ht="11.25" x14ac:dyDescent="0.2">
      <c r="B395" s="152"/>
      <c r="D395" s="146" t="s">
        <v>144</v>
      </c>
      <c r="E395" s="153" t="s">
        <v>18</v>
      </c>
      <c r="F395" s="154" t="s">
        <v>81</v>
      </c>
      <c r="H395" s="155">
        <v>2</v>
      </c>
      <c r="I395" s="156"/>
      <c r="L395" s="152"/>
      <c r="M395" s="157"/>
      <c r="T395" s="158"/>
      <c r="AT395" s="153" t="s">
        <v>144</v>
      </c>
      <c r="AU395" s="153" t="s">
        <v>81</v>
      </c>
      <c r="AV395" s="13" t="s">
        <v>81</v>
      </c>
      <c r="AW395" s="13" t="s">
        <v>32</v>
      </c>
      <c r="AX395" s="13" t="s">
        <v>71</v>
      </c>
      <c r="AY395" s="153" t="s">
        <v>133</v>
      </c>
    </row>
    <row r="396" spans="2:65" s="14" customFormat="1" ht="11.25" x14ac:dyDescent="0.2">
      <c r="B396" s="159"/>
      <c r="D396" s="146" t="s">
        <v>144</v>
      </c>
      <c r="E396" s="160" t="s">
        <v>18</v>
      </c>
      <c r="F396" s="161" t="s">
        <v>147</v>
      </c>
      <c r="H396" s="162">
        <v>4</v>
      </c>
      <c r="I396" s="163"/>
      <c r="L396" s="159"/>
      <c r="M396" s="164"/>
      <c r="T396" s="165"/>
      <c r="AT396" s="160" t="s">
        <v>144</v>
      </c>
      <c r="AU396" s="160" t="s">
        <v>81</v>
      </c>
      <c r="AV396" s="14" t="s">
        <v>140</v>
      </c>
      <c r="AW396" s="14" t="s">
        <v>32</v>
      </c>
      <c r="AX396" s="14" t="s">
        <v>79</v>
      </c>
      <c r="AY396" s="160" t="s">
        <v>133</v>
      </c>
    </row>
    <row r="397" spans="2:65" s="1" customFormat="1" ht="16.5" customHeight="1" x14ac:dyDescent="0.2">
      <c r="B397" s="33"/>
      <c r="C397" s="173" t="s">
        <v>572</v>
      </c>
      <c r="D397" s="173" t="s">
        <v>265</v>
      </c>
      <c r="E397" s="174" t="s">
        <v>1917</v>
      </c>
      <c r="F397" s="175" t="s">
        <v>1918</v>
      </c>
      <c r="G397" s="176" t="s">
        <v>188</v>
      </c>
      <c r="H397" s="177">
        <v>4</v>
      </c>
      <c r="I397" s="178"/>
      <c r="J397" s="179">
        <f>ROUND(I397*H397,2)</f>
        <v>0</v>
      </c>
      <c r="K397" s="175" t="s">
        <v>18</v>
      </c>
      <c r="L397" s="180"/>
      <c r="M397" s="181" t="s">
        <v>18</v>
      </c>
      <c r="N397" s="182" t="s">
        <v>42</v>
      </c>
      <c r="P397" s="137">
        <f>O397*H397</f>
        <v>0</v>
      </c>
      <c r="Q397" s="137">
        <v>1.64E-3</v>
      </c>
      <c r="R397" s="137">
        <f>Q397*H397</f>
        <v>6.5599999999999999E-3</v>
      </c>
      <c r="S397" s="137">
        <v>0</v>
      </c>
      <c r="T397" s="138">
        <f>S397*H397</f>
        <v>0</v>
      </c>
      <c r="AR397" s="139" t="s">
        <v>446</v>
      </c>
      <c r="AT397" s="139" t="s">
        <v>265</v>
      </c>
      <c r="AU397" s="139" t="s">
        <v>81</v>
      </c>
      <c r="AY397" s="18" t="s">
        <v>133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18" t="s">
        <v>79</v>
      </c>
      <c r="BK397" s="140">
        <f>ROUND(I397*H397,2)</f>
        <v>0</v>
      </c>
      <c r="BL397" s="18" t="s">
        <v>285</v>
      </c>
      <c r="BM397" s="139" t="s">
        <v>1919</v>
      </c>
    </row>
    <row r="398" spans="2:65" s="12" customFormat="1" ht="11.25" x14ac:dyDescent="0.2">
      <c r="B398" s="145"/>
      <c r="D398" s="146" t="s">
        <v>144</v>
      </c>
      <c r="E398" s="147" t="s">
        <v>18</v>
      </c>
      <c r="F398" s="148" t="s">
        <v>1737</v>
      </c>
      <c r="H398" s="147" t="s">
        <v>18</v>
      </c>
      <c r="I398" s="149"/>
      <c r="L398" s="145"/>
      <c r="M398" s="150"/>
      <c r="T398" s="151"/>
      <c r="AT398" s="147" t="s">
        <v>144</v>
      </c>
      <c r="AU398" s="147" t="s">
        <v>81</v>
      </c>
      <c r="AV398" s="12" t="s">
        <v>79</v>
      </c>
      <c r="AW398" s="12" t="s">
        <v>32</v>
      </c>
      <c r="AX398" s="12" t="s">
        <v>71</v>
      </c>
      <c r="AY398" s="147" t="s">
        <v>133</v>
      </c>
    </row>
    <row r="399" spans="2:65" s="12" customFormat="1" ht="11.25" x14ac:dyDescent="0.2">
      <c r="B399" s="145"/>
      <c r="D399" s="146" t="s">
        <v>144</v>
      </c>
      <c r="E399" s="147" t="s">
        <v>18</v>
      </c>
      <c r="F399" s="148" t="s">
        <v>1738</v>
      </c>
      <c r="H399" s="147" t="s">
        <v>18</v>
      </c>
      <c r="I399" s="149"/>
      <c r="L399" s="145"/>
      <c r="M399" s="150"/>
      <c r="T399" s="151"/>
      <c r="AT399" s="147" t="s">
        <v>144</v>
      </c>
      <c r="AU399" s="147" t="s">
        <v>81</v>
      </c>
      <c r="AV399" s="12" t="s">
        <v>79</v>
      </c>
      <c r="AW399" s="12" t="s">
        <v>32</v>
      </c>
      <c r="AX399" s="12" t="s">
        <v>71</v>
      </c>
      <c r="AY399" s="147" t="s">
        <v>133</v>
      </c>
    </row>
    <row r="400" spans="2:65" s="12" customFormat="1" ht="11.25" x14ac:dyDescent="0.2">
      <c r="B400" s="145"/>
      <c r="D400" s="146" t="s">
        <v>144</v>
      </c>
      <c r="E400" s="147" t="s">
        <v>18</v>
      </c>
      <c r="F400" s="148" t="s">
        <v>1916</v>
      </c>
      <c r="H400" s="147" t="s">
        <v>18</v>
      </c>
      <c r="I400" s="149"/>
      <c r="L400" s="145"/>
      <c r="M400" s="150"/>
      <c r="T400" s="151"/>
      <c r="AT400" s="147" t="s">
        <v>144</v>
      </c>
      <c r="AU400" s="147" t="s">
        <v>81</v>
      </c>
      <c r="AV400" s="12" t="s">
        <v>79</v>
      </c>
      <c r="AW400" s="12" t="s">
        <v>32</v>
      </c>
      <c r="AX400" s="12" t="s">
        <v>71</v>
      </c>
      <c r="AY400" s="147" t="s">
        <v>133</v>
      </c>
    </row>
    <row r="401" spans="2:65" s="13" customFormat="1" ht="11.25" x14ac:dyDescent="0.2">
      <c r="B401" s="152"/>
      <c r="D401" s="146" t="s">
        <v>144</v>
      </c>
      <c r="E401" s="153" t="s">
        <v>18</v>
      </c>
      <c r="F401" s="154" t="s">
        <v>81</v>
      </c>
      <c r="H401" s="155">
        <v>2</v>
      </c>
      <c r="I401" s="156"/>
      <c r="L401" s="152"/>
      <c r="M401" s="157"/>
      <c r="T401" s="158"/>
      <c r="AT401" s="153" t="s">
        <v>144</v>
      </c>
      <c r="AU401" s="153" t="s">
        <v>81</v>
      </c>
      <c r="AV401" s="13" t="s">
        <v>81</v>
      </c>
      <c r="AW401" s="13" t="s">
        <v>32</v>
      </c>
      <c r="AX401" s="13" t="s">
        <v>71</v>
      </c>
      <c r="AY401" s="153" t="s">
        <v>133</v>
      </c>
    </row>
    <row r="402" spans="2:65" s="12" customFormat="1" ht="11.25" x14ac:dyDescent="0.2">
      <c r="B402" s="145"/>
      <c r="D402" s="146" t="s">
        <v>144</v>
      </c>
      <c r="E402" s="147" t="s">
        <v>18</v>
      </c>
      <c r="F402" s="148" t="s">
        <v>1741</v>
      </c>
      <c r="H402" s="147" t="s">
        <v>18</v>
      </c>
      <c r="I402" s="149"/>
      <c r="L402" s="145"/>
      <c r="M402" s="150"/>
      <c r="T402" s="151"/>
      <c r="AT402" s="147" t="s">
        <v>144</v>
      </c>
      <c r="AU402" s="147" t="s">
        <v>81</v>
      </c>
      <c r="AV402" s="12" t="s">
        <v>79</v>
      </c>
      <c r="AW402" s="12" t="s">
        <v>32</v>
      </c>
      <c r="AX402" s="12" t="s">
        <v>71</v>
      </c>
      <c r="AY402" s="147" t="s">
        <v>133</v>
      </c>
    </row>
    <row r="403" spans="2:65" s="12" customFormat="1" ht="11.25" x14ac:dyDescent="0.2">
      <c r="B403" s="145"/>
      <c r="D403" s="146" t="s">
        <v>144</v>
      </c>
      <c r="E403" s="147" t="s">
        <v>18</v>
      </c>
      <c r="F403" s="148" t="s">
        <v>1916</v>
      </c>
      <c r="H403" s="147" t="s">
        <v>18</v>
      </c>
      <c r="I403" s="149"/>
      <c r="L403" s="145"/>
      <c r="M403" s="150"/>
      <c r="T403" s="151"/>
      <c r="AT403" s="147" t="s">
        <v>144</v>
      </c>
      <c r="AU403" s="147" t="s">
        <v>81</v>
      </c>
      <c r="AV403" s="12" t="s">
        <v>79</v>
      </c>
      <c r="AW403" s="12" t="s">
        <v>32</v>
      </c>
      <c r="AX403" s="12" t="s">
        <v>71</v>
      </c>
      <c r="AY403" s="147" t="s">
        <v>133</v>
      </c>
    </row>
    <row r="404" spans="2:65" s="13" customFormat="1" ht="11.25" x14ac:dyDescent="0.2">
      <c r="B404" s="152"/>
      <c r="D404" s="146" t="s">
        <v>144</v>
      </c>
      <c r="E404" s="153" t="s">
        <v>18</v>
      </c>
      <c r="F404" s="154" t="s">
        <v>81</v>
      </c>
      <c r="H404" s="155">
        <v>2</v>
      </c>
      <c r="I404" s="156"/>
      <c r="L404" s="152"/>
      <c r="M404" s="157"/>
      <c r="T404" s="158"/>
      <c r="AT404" s="153" t="s">
        <v>144</v>
      </c>
      <c r="AU404" s="153" t="s">
        <v>81</v>
      </c>
      <c r="AV404" s="13" t="s">
        <v>81</v>
      </c>
      <c r="AW404" s="13" t="s">
        <v>32</v>
      </c>
      <c r="AX404" s="13" t="s">
        <v>71</v>
      </c>
      <c r="AY404" s="153" t="s">
        <v>133</v>
      </c>
    </row>
    <row r="405" spans="2:65" s="14" customFormat="1" ht="11.25" x14ac:dyDescent="0.2">
      <c r="B405" s="159"/>
      <c r="D405" s="146" t="s">
        <v>144</v>
      </c>
      <c r="E405" s="160" t="s">
        <v>18</v>
      </c>
      <c r="F405" s="161" t="s">
        <v>147</v>
      </c>
      <c r="H405" s="162">
        <v>4</v>
      </c>
      <c r="I405" s="163"/>
      <c r="L405" s="159"/>
      <c r="M405" s="164"/>
      <c r="T405" s="165"/>
      <c r="AT405" s="160" t="s">
        <v>144</v>
      </c>
      <c r="AU405" s="160" t="s">
        <v>81</v>
      </c>
      <c r="AV405" s="14" t="s">
        <v>140</v>
      </c>
      <c r="AW405" s="14" t="s">
        <v>32</v>
      </c>
      <c r="AX405" s="14" t="s">
        <v>79</v>
      </c>
      <c r="AY405" s="160" t="s">
        <v>133</v>
      </c>
    </row>
    <row r="406" spans="2:65" s="1" customFormat="1" ht="33" customHeight="1" x14ac:dyDescent="0.2">
      <c r="B406" s="33"/>
      <c r="C406" s="128" t="s">
        <v>578</v>
      </c>
      <c r="D406" s="128" t="s">
        <v>135</v>
      </c>
      <c r="E406" s="129" t="s">
        <v>1920</v>
      </c>
      <c r="F406" s="130" t="s">
        <v>1921</v>
      </c>
      <c r="G406" s="131" t="s">
        <v>188</v>
      </c>
      <c r="H406" s="132">
        <v>4</v>
      </c>
      <c r="I406" s="133"/>
      <c r="J406" s="134">
        <f>ROUND(I406*H406,2)</f>
        <v>0</v>
      </c>
      <c r="K406" s="130" t="s">
        <v>189</v>
      </c>
      <c r="L406" s="33"/>
      <c r="M406" s="135" t="s">
        <v>18</v>
      </c>
      <c r="N406" s="136" t="s">
        <v>42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285</v>
      </c>
      <c r="AT406" s="139" t="s">
        <v>135</v>
      </c>
      <c r="AU406" s="139" t="s">
        <v>81</v>
      </c>
      <c r="AY406" s="18" t="s">
        <v>133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79</v>
      </c>
      <c r="BK406" s="140">
        <f>ROUND(I406*H406,2)</f>
        <v>0</v>
      </c>
      <c r="BL406" s="18" t="s">
        <v>285</v>
      </c>
      <c r="BM406" s="139" t="s">
        <v>1922</v>
      </c>
    </row>
    <row r="407" spans="2:65" s="1" customFormat="1" ht="11.25" x14ac:dyDescent="0.2">
      <c r="B407" s="33"/>
      <c r="D407" s="141" t="s">
        <v>142</v>
      </c>
      <c r="F407" s="142" t="s">
        <v>1923</v>
      </c>
      <c r="I407" s="143"/>
      <c r="L407" s="33"/>
      <c r="M407" s="144"/>
      <c r="T407" s="54"/>
      <c r="AT407" s="18" t="s">
        <v>142</v>
      </c>
      <c r="AU407" s="18" t="s">
        <v>81</v>
      </c>
    </row>
    <row r="408" spans="2:65" s="12" customFormat="1" ht="11.25" x14ac:dyDescent="0.2">
      <c r="B408" s="145"/>
      <c r="D408" s="146" t="s">
        <v>144</v>
      </c>
      <c r="E408" s="147" t="s">
        <v>18</v>
      </c>
      <c r="F408" s="148" t="s">
        <v>1737</v>
      </c>
      <c r="H408" s="147" t="s">
        <v>18</v>
      </c>
      <c r="I408" s="149"/>
      <c r="L408" s="145"/>
      <c r="M408" s="150"/>
      <c r="T408" s="151"/>
      <c r="AT408" s="147" t="s">
        <v>144</v>
      </c>
      <c r="AU408" s="147" t="s">
        <v>81</v>
      </c>
      <c r="AV408" s="12" t="s">
        <v>79</v>
      </c>
      <c r="AW408" s="12" t="s">
        <v>32</v>
      </c>
      <c r="AX408" s="12" t="s">
        <v>71</v>
      </c>
      <c r="AY408" s="147" t="s">
        <v>133</v>
      </c>
    </row>
    <row r="409" spans="2:65" s="12" customFormat="1" ht="11.25" x14ac:dyDescent="0.2">
      <c r="B409" s="145"/>
      <c r="D409" s="146" t="s">
        <v>144</v>
      </c>
      <c r="E409" s="147" t="s">
        <v>18</v>
      </c>
      <c r="F409" s="148" t="s">
        <v>1738</v>
      </c>
      <c r="H409" s="147" t="s">
        <v>18</v>
      </c>
      <c r="I409" s="149"/>
      <c r="L409" s="145"/>
      <c r="M409" s="150"/>
      <c r="T409" s="151"/>
      <c r="AT409" s="147" t="s">
        <v>144</v>
      </c>
      <c r="AU409" s="147" t="s">
        <v>81</v>
      </c>
      <c r="AV409" s="12" t="s">
        <v>79</v>
      </c>
      <c r="AW409" s="12" t="s">
        <v>32</v>
      </c>
      <c r="AX409" s="12" t="s">
        <v>71</v>
      </c>
      <c r="AY409" s="147" t="s">
        <v>133</v>
      </c>
    </row>
    <row r="410" spans="2:65" s="12" customFormat="1" ht="11.25" x14ac:dyDescent="0.2">
      <c r="B410" s="145"/>
      <c r="D410" s="146" t="s">
        <v>144</v>
      </c>
      <c r="E410" s="147" t="s">
        <v>18</v>
      </c>
      <c r="F410" s="148" t="s">
        <v>1924</v>
      </c>
      <c r="H410" s="147" t="s">
        <v>18</v>
      </c>
      <c r="I410" s="149"/>
      <c r="L410" s="145"/>
      <c r="M410" s="150"/>
      <c r="T410" s="151"/>
      <c r="AT410" s="147" t="s">
        <v>144</v>
      </c>
      <c r="AU410" s="147" t="s">
        <v>81</v>
      </c>
      <c r="AV410" s="12" t="s">
        <v>79</v>
      </c>
      <c r="AW410" s="12" t="s">
        <v>32</v>
      </c>
      <c r="AX410" s="12" t="s">
        <v>71</v>
      </c>
      <c r="AY410" s="147" t="s">
        <v>133</v>
      </c>
    </row>
    <row r="411" spans="2:65" s="13" customFormat="1" ht="11.25" x14ac:dyDescent="0.2">
      <c r="B411" s="152"/>
      <c r="D411" s="146" t="s">
        <v>144</v>
      </c>
      <c r="E411" s="153" t="s">
        <v>18</v>
      </c>
      <c r="F411" s="154" t="s">
        <v>81</v>
      </c>
      <c r="H411" s="155">
        <v>2</v>
      </c>
      <c r="I411" s="156"/>
      <c r="L411" s="152"/>
      <c r="M411" s="157"/>
      <c r="T411" s="158"/>
      <c r="AT411" s="153" t="s">
        <v>144</v>
      </c>
      <c r="AU411" s="153" t="s">
        <v>81</v>
      </c>
      <c r="AV411" s="13" t="s">
        <v>81</v>
      </c>
      <c r="AW411" s="13" t="s">
        <v>32</v>
      </c>
      <c r="AX411" s="13" t="s">
        <v>71</v>
      </c>
      <c r="AY411" s="153" t="s">
        <v>133</v>
      </c>
    </row>
    <row r="412" spans="2:65" s="12" customFormat="1" ht="11.25" x14ac:dyDescent="0.2">
      <c r="B412" s="145"/>
      <c r="D412" s="146" t="s">
        <v>144</v>
      </c>
      <c r="E412" s="147" t="s">
        <v>18</v>
      </c>
      <c r="F412" s="148" t="s">
        <v>1741</v>
      </c>
      <c r="H412" s="147" t="s">
        <v>18</v>
      </c>
      <c r="I412" s="149"/>
      <c r="L412" s="145"/>
      <c r="M412" s="150"/>
      <c r="T412" s="151"/>
      <c r="AT412" s="147" t="s">
        <v>144</v>
      </c>
      <c r="AU412" s="147" t="s">
        <v>81</v>
      </c>
      <c r="AV412" s="12" t="s">
        <v>79</v>
      </c>
      <c r="AW412" s="12" t="s">
        <v>32</v>
      </c>
      <c r="AX412" s="12" t="s">
        <v>71</v>
      </c>
      <c r="AY412" s="147" t="s">
        <v>133</v>
      </c>
    </row>
    <row r="413" spans="2:65" s="12" customFormat="1" ht="11.25" x14ac:dyDescent="0.2">
      <c r="B413" s="145"/>
      <c r="D413" s="146" t="s">
        <v>144</v>
      </c>
      <c r="E413" s="147" t="s">
        <v>18</v>
      </c>
      <c r="F413" s="148" t="s">
        <v>1924</v>
      </c>
      <c r="H413" s="147" t="s">
        <v>18</v>
      </c>
      <c r="I413" s="149"/>
      <c r="L413" s="145"/>
      <c r="M413" s="150"/>
      <c r="T413" s="151"/>
      <c r="AT413" s="147" t="s">
        <v>144</v>
      </c>
      <c r="AU413" s="147" t="s">
        <v>81</v>
      </c>
      <c r="AV413" s="12" t="s">
        <v>79</v>
      </c>
      <c r="AW413" s="12" t="s">
        <v>32</v>
      </c>
      <c r="AX413" s="12" t="s">
        <v>71</v>
      </c>
      <c r="AY413" s="147" t="s">
        <v>133</v>
      </c>
    </row>
    <row r="414" spans="2:65" s="13" customFormat="1" ht="11.25" x14ac:dyDescent="0.2">
      <c r="B414" s="152"/>
      <c r="D414" s="146" t="s">
        <v>144</v>
      </c>
      <c r="E414" s="153" t="s">
        <v>18</v>
      </c>
      <c r="F414" s="154" t="s">
        <v>81</v>
      </c>
      <c r="H414" s="155">
        <v>2</v>
      </c>
      <c r="I414" s="156"/>
      <c r="L414" s="152"/>
      <c r="M414" s="157"/>
      <c r="T414" s="158"/>
      <c r="AT414" s="153" t="s">
        <v>144</v>
      </c>
      <c r="AU414" s="153" t="s">
        <v>81</v>
      </c>
      <c r="AV414" s="13" t="s">
        <v>81</v>
      </c>
      <c r="AW414" s="13" t="s">
        <v>32</v>
      </c>
      <c r="AX414" s="13" t="s">
        <v>71</v>
      </c>
      <c r="AY414" s="153" t="s">
        <v>133</v>
      </c>
    </row>
    <row r="415" spans="2:65" s="14" customFormat="1" ht="11.25" x14ac:dyDescent="0.2">
      <c r="B415" s="159"/>
      <c r="D415" s="146" t="s">
        <v>144</v>
      </c>
      <c r="E415" s="160" t="s">
        <v>18</v>
      </c>
      <c r="F415" s="161" t="s">
        <v>147</v>
      </c>
      <c r="H415" s="162">
        <v>4</v>
      </c>
      <c r="I415" s="163"/>
      <c r="L415" s="159"/>
      <c r="M415" s="164"/>
      <c r="T415" s="165"/>
      <c r="AT415" s="160" t="s">
        <v>144</v>
      </c>
      <c r="AU415" s="160" t="s">
        <v>81</v>
      </c>
      <c r="AV415" s="14" t="s">
        <v>140</v>
      </c>
      <c r="AW415" s="14" t="s">
        <v>32</v>
      </c>
      <c r="AX415" s="14" t="s">
        <v>79</v>
      </c>
      <c r="AY415" s="160" t="s">
        <v>133</v>
      </c>
    </row>
    <row r="416" spans="2:65" s="1" customFormat="1" ht="16.5" customHeight="1" x14ac:dyDescent="0.2">
      <c r="B416" s="33"/>
      <c r="C416" s="173" t="s">
        <v>585</v>
      </c>
      <c r="D416" s="173" t="s">
        <v>265</v>
      </c>
      <c r="E416" s="174" t="s">
        <v>1925</v>
      </c>
      <c r="F416" s="175" t="s">
        <v>1926</v>
      </c>
      <c r="G416" s="176" t="s">
        <v>188</v>
      </c>
      <c r="H416" s="177">
        <v>4</v>
      </c>
      <c r="I416" s="178"/>
      <c r="J416" s="179">
        <f>ROUND(I416*H416,2)</f>
        <v>0</v>
      </c>
      <c r="K416" s="175" t="s">
        <v>18</v>
      </c>
      <c r="L416" s="180"/>
      <c r="M416" s="181" t="s">
        <v>18</v>
      </c>
      <c r="N416" s="182" t="s">
        <v>42</v>
      </c>
      <c r="P416" s="137">
        <f>O416*H416</f>
        <v>0</v>
      </c>
      <c r="Q416" s="137">
        <v>9.8999999999999999E-4</v>
      </c>
      <c r="R416" s="137">
        <f>Q416*H416</f>
        <v>3.96E-3</v>
      </c>
      <c r="S416" s="137">
        <v>0</v>
      </c>
      <c r="T416" s="138">
        <f>S416*H416</f>
        <v>0</v>
      </c>
      <c r="AR416" s="139" t="s">
        <v>446</v>
      </c>
      <c r="AT416" s="139" t="s">
        <v>265</v>
      </c>
      <c r="AU416" s="139" t="s">
        <v>81</v>
      </c>
      <c r="AY416" s="18" t="s">
        <v>133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79</v>
      </c>
      <c r="BK416" s="140">
        <f>ROUND(I416*H416,2)</f>
        <v>0</v>
      </c>
      <c r="BL416" s="18" t="s">
        <v>285</v>
      </c>
      <c r="BM416" s="139" t="s">
        <v>1927</v>
      </c>
    </row>
    <row r="417" spans="2:65" s="12" customFormat="1" ht="11.25" x14ac:dyDescent="0.2">
      <c r="B417" s="145"/>
      <c r="D417" s="146" t="s">
        <v>144</v>
      </c>
      <c r="E417" s="147" t="s">
        <v>18</v>
      </c>
      <c r="F417" s="148" t="s">
        <v>1737</v>
      </c>
      <c r="H417" s="147" t="s">
        <v>18</v>
      </c>
      <c r="I417" s="149"/>
      <c r="L417" s="145"/>
      <c r="M417" s="150"/>
      <c r="T417" s="151"/>
      <c r="AT417" s="147" t="s">
        <v>144</v>
      </c>
      <c r="AU417" s="147" t="s">
        <v>81</v>
      </c>
      <c r="AV417" s="12" t="s">
        <v>79</v>
      </c>
      <c r="AW417" s="12" t="s">
        <v>32</v>
      </c>
      <c r="AX417" s="12" t="s">
        <v>71</v>
      </c>
      <c r="AY417" s="147" t="s">
        <v>133</v>
      </c>
    </row>
    <row r="418" spans="2:65" s="12" customFormat="1" ht="11.25" x14ac:dyDescent="0.2">
      <c r="B418" s="145"/>
      <c r="D418" s="146" t="s">
        <v>144</v>
      </c>
      <c r="E418" s="147" t="s">
        <v>18</v>
      </c>
      <c r="F418" s="148" t="s">
        <v>1738</v>
      </c>
      <c r="H418" s="147" t="s">
        <v>18</v>
      </c>
      <c r="I418" s="149"/>
      <c r="L418" s="145"/>
      <c r="M418" s="150"/>
      <c r="T418" s="151"/>
      <c r="AT418" s="147" t="s">
        <v>144</v>
      </c>
      <c r="AU418" s="147" t="s">
        <v>81</v>
      </c>
      <c r="AV418" s="12" t="s">
        <v>79</v>
      </c>
      <c r="AW418" s="12" t="s">
        <v>32</v>
      </c>
      <c r="AX418" s="12" t="s">
        <v>71</v>
      </c>
      <c r="AY418" s="147" t="s">
        <v>133</v>
      </c>
    </row>
    <row r="419" spans="2:65" s="12" customFormat="1" ht="11.25" x14ac:dyDescent="0.2">
      <c r="B419" s="145"/>
      <c r="D419" s="146" t="s">
        <v>144</v>
      </c>
      <c r="E419" s="147" t="s">
        <v>18</v>
      </c>
      <c r="F419" s="148" t="s">
        <v>1924</v>
      </c>
      <c r="H419" s="147" t="s">
        <v>18</v>
      </c>
      <c r="I419" s="149"/>
      <c r="L419" s="145"/>
      <c r="M419" s="150"/>
      <c r="T419" s="151"/>
      <c r="AT419" s="147" t="s">
        <v>144</v>
      </c>
      <c r="AU419" s="147" t="s">
        <v>81</v>
      </c>
      <c r="AV419" s="12" t="s">
        <v>79</v>
      </c>
      <c r="AW419" s="12" t="s">
        <v>32</v>
      </c>
      <c r="AX419" s="12" t="s">
        <v>71</v>
      </c>
      <c r="AY419" s="147" t="s">
        <v>133</v>
      </c>
    </row>
    <row r="420" spans="2:65" s="13" customFormat="1" ht="11.25" x14ac:dyDescent="0.2">
      <c r="B420" s="152"/>
      <c r="D420" s="146" t="s">
        <v>144</v>
      </c>
      <c r="E420" s="153" t="s">
        <v>18</v>
      </c>
      <c r="F420" s="154" t="s">
        <v>81</v>
      </c>
      <c r="H420" s="155">
        <v>2</v>
      </c>
      <c r="I420" s="156"/>
      <c r="L420" s="152"/>
      <c r="M420" s="157"/>
      <c r="T420" s="158"/>
      <c r="AT420" s="153" t="s">
        <v>144</v>
      </c>
      <c r="AU420" s="153" t="s">
        <v>81</v>
      </c>
      <c r="AV420" s="13" t="s">
        <v>81</v>
      </c>
      <c r="AW420" s="13" t="s">
        <v>32</v>
      </c>
      <c r="AX420" s="13" t="s">
        <v>71</v>
      </c>
      <c r="AY420" s="153" t="s">
        <v>133</v>
      </c>
    </row>
    <row r="421" spans="2:65" s="12" customFormat="1" ht="11.25" x14ac:dyDescent="0.2">
      <c r="B421" s="145"/>
      <c r="D421" s="146" t="s">
        <v>144</v>
      </c>
      <c r="E421" s="147" t="s">
        <v>18</v>
      </c>
      <c r="F421" s="148" t="s">
        <v>1741</v>
      </c>
      <c r="H421" s="147" t="s">
        <v>18</v>
      </c>
      <c r="I421" s="149"/>
      <c r="L421" s="145"/>
      <c r="M421" s="150"/>
      <c r="T421" s="151"/>
      <c r="AT421" s="147" t="s">
        <v>144</v>
      </c>
      <c r="AU421" s="147" t="s">
        <v>81</v>
      </c>
      <c r="AV421" s="12" t="s">
        <v>79</v>
      </c>
      <c r="AW421" s="12" t="s">
        <v>32</v>
      </c>
      <c r="AX421" s="12" t="s">
        <v>71</v>
      </c>
      <c r="AY421" s="147" t="s">
        <v>133</v>
      </c>
    </row>
    <row r="422" spans="2:65" s="12" customFormat="1" ht="11.25" x14ac:dyDescent="0.2">
      <c r="B422" s="145"/>
      <c r="D422" s="146" t="s">
        <v>144</v>
      </c>
      <c r="E422" s="147" t="s">
        <v>18</v>
      </c>
      <c r="F422" s="148" t="s">
        <v>1924</v>
      </c>
      <c r="H422" s="147" t="s">
        <v>18</v>
      </c>
      <c r="I422" s="149"/>
      <c r="L422" s="145"/>
      <c r="M422" s="150"/>
      <c r="T422" s="151"/>
      <c r="AT422" s="147" t="s">
        <v>144</v>
      </c>
      <c r="AU422" s="147" t="s">
        <v>81</v>
      </c>
      <c r="AV422" s="12" t="s">
        <v>79</v>
      </c>
      <c r="AW422" s="12" t="s">
        <v>32</v>
      </c>
      <c r="AX422" s="12" t="s">
        <v>71</v>
      </c>
      <c r="AY422" s="147" t="s">
        <v>133</v>
      </c>
    </row>
    <row r="423" spans="2:65" s="13" customFormat="1" ht="11.25" x14ac:dyDescent="0.2">
      <c r="B423" s="152"/>
      <c r="D423" s="146" t="s">
        <v>144</v>
      </c>
      <c r="E423" s="153" t="s">
        <v>18</v>
      </c>
      <c r="F423" s="154" t="s">
        <v>81</v>
      </c>
      <c r="H423" s="155">
        <v>2</v>
      </c>
      <c r="I423" s="156"/>
      <c r="L423" s="152"/>
      <c r="M423" s="157"/>
      <c r="T423" s="158"/>
      <c r="AT423" s="153" t="s">
        <v>144</v>
      </c>
      <c r="AU423" s="153" t="s">
        <v>81</v>
      </c>
      <c r="AV423" s="13" t="s">
        <v>81</v>
      </c>
      <c r="AW423" s="13" t="s">
        <v>32</v>
      </c>
      <c r="AX423" s="13" t="s">
        <v>71</v>
      </c>
      <c r="AY423" s="153" t="s">
        <v>133</v>
      </c>
    </row>
    <row r="424" spans="2:65" s="14" customFormat="1" ht="11.25" x14ac:dyDescent="0.2">
      <c r="B424" s="159"/>
      <c r="D424" s="146" t="s">
        <v>144</v>
      </c>
      <c r="E424" s="160" t="s">
        <v>18</v>
      </c>
      <c r="F424" s="161" t="s">
        <v>147</v>
      </c>
      <c r="H424" s="162">
        <v>4</v>
      </c>
      <c r="I424" s="163"/>
      <c r="L424" s="159"/>
      <c r="M424" s="164"/>
      <c r="T424" s="165"/>
      <c r="AT424" s="160" t="s">
        <v>144</v>
      </c>
      <c r="AU424" s="160" t="s">
        <v>81</v>
      </c>
      <c r="AV424" s="14" t="s">
        <v>140</v>
      </c>
      <c r="AW424" s="14" t="s">
        <v>32</v>
      </c>
      <c r="AX424" s="14" t="s">
        <v>79</v>
      </c>
      <c r="AY424" s="160" t="s">
        <v>133</v>
      </c>
    </row>
    <row r="425" spans="2:65" s="1" customFormat="1" ht="24.2" customHeight="1" x14ac:dyDescent="0.2">
      <c r="B425" s="33"/>
      <c r="C425" s="128" t="s">
        <v>592</v>
      </c>
      <c r="D425" s="128" t="s">
        <v>135</v>
      </c>
      <c r="E425" s="129" t="s">
        <v>1928</v>
      </c>
      <c r="F425" s="130" t="s">
        <v>1929</v>
      </c>
      <c r="G425" s="131" t="s">
        <v>188</v>
      </c>
      <c r="H425" s="132">
        <v>6</v>
      </c>
      <c r="I425" s="133"/>
      <c r="J425" s="134">
        <f>ROUND(I425*H425,2)</f>
        <v>0</v>
      </c>
      <c r="K425" s="130" t="s">
        <v>189</v>
      </c>
      <c r="L425" s="33"/>
      <c r="M425" s="135" t="s">
        <v>18</v>
      </c>
      <c r="N425" s="136" t="s">
        <v>42</v>
      </c>
      <c r="P425" s="137">
        <f>O425*H425</f>
        <v>0</v>
      </c>
      <c r="Q425" s="137">
        <v>0</v>
      </c>
      <c r="R425" s="137">
        <f>Q425*H425</f>
        <v>0</v>
      </c>
      <c r="S425" s="137">
        <v>0</v>
      </c>
      <c r="T425" s="138">
        <f>S425*H425</f>
        <v>0</v>
      </c>
      <c r="AR425" s="139" t="s">
        <v>285</v>
      </c>
      <c r="AT425" s="139" t="s">
        <v>135</v>
      </c>
      <c r="AU425" s="139" t="s">
        <v>81</v>
      </c>
      <c r="AY425" s="18" t="s">
        <v>133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79</v>
      </c>
      <c r="BK425" s="140">
        <f>ROUND(I425*H425,2)</f>
        <v>0</v>
      </c>
      <c r="BL425" s="18" t="s">
        <v>285</v>
      </c>
      <c r="BM425" s="139" t="s">
        <v>1930</v>
      </c>
    </row>
    <row r="426" spans="2:65" s="1" customFormat="1" ht="11.25" x14ac:dyDescent="0.2">
      <c r="B426" s="33"/>
      <c r="D426" s="141" t="s">
        <v>142</v>
      </c>
      <c r="F426" s="142" t="s">
        <v>1931</v>
      </c>
      <c r="I426" s="143"/>
      <c r="L426" s="33"/>
      <c r="M426" s="144"/>
      <c r="T426" s="54"/>
      <c r="AT426" s="18" t="s">
        <v>142</v>
      </c>
      <c r="AU426" s="18" t="s">
        <v>81</v>
      </c>
    </row>
    <row r="427" spans="2:65" s="12" customFormat="1" ht="11.25" x14ac:dyDescent="0.2">
      <c r="B427" s="145"/>
      <c r="D427" s="146" t="s">
        <v>144</v>
      </c>
      <c r="E427" s="147" t="s">
        <v>18</v>
      </c>
      <c r="F427" s="148" t="s">
        <v>1737</v>
      </c>
      <c r="H427" s="147" t="s">
        <v>18</v>
      </c>
      <c r="I427" s="149"/>
      <c r="L427" s="145"/>
      <c r="M427" s="150"/>
      <c r="T427" s="151"/>
      <c r="AT427" s="147" t="s">
        <v>144</v>
      </c>
      <c r="AU427" s="147" t="s">
        <v>81</v>
      </c>
      <c r="AV427" s="12" t="s">
        <v>79</v>
      </c>
      <c r="AW427" s="12" t="s">
        <v>32</v>
      </c>
      <c r="AX427" s="12" t="s">
        <v>71</v>
      </c>
      <c r="AY427" s="147" t="s">
        <v>133</v>
      </c>
    </row>
    <row r="428" spans="2:65" s="12" customFormat="1" ht="11.25" x14ac:dyDescent="0.2">
      <c r="B428" s="145"/>
      <c r="D428" s="146" t="s">
        <v>144</v>
      </c>
      <c r="E428" s="147" t="s">
        <v>18</v>
      </c>
      <c r="F428" s="148" t="s">
        <v>1738</v>
      </c>
      <c r="H428" s="147" t="s">
        <v>18</v>
      </c>
      <c r="I428" s="149"/>
      <c r="L428" s="145"/>
      <c r="M428" s="150"/>
      <c r="T428" s="151"/>
      <c r="AT428" s="147" t="s">
        <v>144</v>
      </c>
      <c r="AU428" s="147" t="s">
        <v>81</v>
      </c>
      <c r="AV428" s="12" t="s">
        <v>79</v>
      </c>
      <c r="AW428" s="12" t="s">
        <v>32</v>
      </c>
      <c r="AX428" s="12" t="s">
        <v>71</v>
      </c>
      <c r="AY428" s="147" t="s">
        <v>133</v>
      </c>
    </row>
    <row r="429" spans="2:65" s="12" customFormat="1" ht="11.25" x14ac:dyDescent="0.2">
      <c r="B429" s="145"/>
      <c r="D429" s="146" t="s">
        <v>144</v>
      </c>
      <c r="E429" s="147" t="s">
        <v>18</v>
      </c>
      <c r="F429" s="148" t="s">
        <v>1932</v>
      </c>
      <c r="H429" s="147" t="s">
        <v>18</v>
      </c>
      <c r="I429" s="149"/>
      <c r="L429" s="145"/>
      <c r="M429" s="150"/>
      <c r="T429" s="151"/>
      <c r="AT429" s="147" t="s">
        <v>144</v>
      </c>
      <c r="AU429" s="147" t="s">
        <v>81</v>
      </c>
      <c r="AV429" s="12" t="s">
        <v>79</v>
      </c>
      <c r="AW429" s="12" t="s">
        <v>32</v>
      </c>
      <c r="AX429" s="12" t="s">
        <v>71</v>
      </c>
      <c r="AY429" s="147" t="s">
        <v>133</v>
      </c>
    </row>
    <row r="430" spans="2:65" s="13" customFormat="1" ht="11.25" x14ac:dyDescent="0.2">
      <c r="B430" s="152"/>
      <c r="D430" s="146" t="s">
        <v>144</v>
      </c>
      <c r="E430" s="153" t="s">
        <v>18</v>
      </c>
      <c r="F430" s="154" t="s">
        <v>81</v>
      </c>
      <c r="H430" s="155">
        <v>2</v>
      </c>
      <c r="I430" s="156"/>
      <c r="L430" s="152"/>
      <c r="M430" s="157"/>
      <c r="T430" s="158"/>
      <c r="AT430" s="153" t="s">
        <v>144</v>
      </c>
      <c r="AU430" s="153" t="s">
        <v>81</v>
      </c>
      <c r="AV430" s="13" t="s">
        <v>81</v>
      </c>
      <c r="AW430" s="13" t="s">
        <v>32</v>
      </c>
      <c r="AX430" s="13" t="s">
        <v>71</v>
      </c>
      <c r="AY430" s="153" t="s">
        <v>133</v>
      </c>
    </row>
    <row r="431" spans="2:65" s="12" customFormat="1" ht="11.25" x14ac:dyDescent="0.2">
      <c r="B431" s="145"/>
      <c r="D431" s="146" t="s">
        <v>144</v>
      </c>
      <c r="E431" s="147" t="s">
        <v>18</v>
      </c>
      <c r="F431" s="148" t="s">
        <v>1741</v>
      </c>
      <c r="H431" s="147" t="s">
        <v>18</v>
      </c>
      <c r="I431" s="149"/>
      <c r="L431" s="145"/>
      <c r="M431" s="150"/>
      <c r="T431" s="151"/>
      <c r="AT431" s="147" t="s">
        <v>144</v>
      </c>
      <c r="AU431" s="147" t="s">
        <v>81</v>
      </c>
      <c r="AV431" s="12" t="s">
        <v>79</v>
      </c>
      <c r="AW431" s="12" t="s">
        <v>32</v>
      </c>
      <c r="AX431" s="12" t="s">
        <v>71</v>
      </c>
      <c r="AY431" s="147" t="s">
        <v>133</v>
      </c>
    </row>
    <row r="432" spans="2:65" s="12" customFormat="1" ht="11.25" x14ac:dyDescent="0.2">
      <c r="B432" s="145"/>
      <c r="D432" s="146" t="s">
        <v>144</v>
      </c>
      <c r="E432" s="147" t="s">
        <v>18</v>
      </c>
      <c r="F432" s="148" t="s">
        <v>1932</v>
      </c>
      <c r="H432" s="147" t="s">
        <v>18</v>
      </c>
      <c r="I432" s="149"/>
      <c r="L432" s="145"/>
      <c r="M432" s="150"/>
      <c r="T432" s="151"/>
      <c r="AT432" s="147" t="s">
        <v>144</v>
      </c>
      <c r="AU432" s="147" t="s">
        <v>81</v>
      </c>
      <c r="AV432" s="12" t="s">
        <v>79</v>
      </c>
      <c r="AW432" s="12" t="s">
        <v>32</v>
      </c>
      <c r="AX432" s="12" t="s">
        <v>71</v>
      </c>
      <c r="AY432" s="147" t="s">
        <v>133</v>
      </c>
    </row>
    <row r="433" spans="2:65" s="13" customFormat="1" ht="11.25" x14ac:dyDescent="0.2">
      <c r="B433" s="152"/>
      <c r="D433" s="146" t="s">
        <v>144</v>
      </c>
      <c r="E433" s="153" t="s">
        <v>18</v>
      </c>
      <c r="F433" s="154" t="s">
        <v>140</v>
      </c>
      <c r="H433" s="155">
        <v>4</v>
      </c>
      <c r="I433" s="156"/>
      <c r="L433" s="152"/>
      <c r="M433" s="157"/>
      <c r="T433" s="158"/>
      <c r="AT433" s="153" t="s">
        <v>144</v>
      </c>
      <c r="AU433" s="153" t="s">
        <v>81</v>
      </c>
      <c r="AV433" s="13" t="s">
        <v>81</v>
      </c>
      <c r="AW433" s="13" t="s">
        <v>32</v>
      </c>
      <c r="AX433" s="13" t="s">
        <v>71</v>
      </c>
      <c r="AY433" s="153" t="s">
        <v>133</v>
      </c>
    </row>
    <row r="434" spans="2:65" s="14" customFormat="1" ht="11.25" x14ac:dyDescent="0.2">
      <c r="B434" s="159"/>
      <c r="D434" s="146" t="s">
        <v>144</v>
      </c>
      <c r="E434" s="160" t="s">
        <v>18</v>
      </c>
      <c r="F434" s="161" t="s">
        <v>147</v>
      </c>
      <c r="H434" s="162">
        <v>6</v>
      </c>
      <c r="I434" s="163"/>
      <c r="L434" s="159"/>
      <c r="M434" s="164"/>
      <c r="T434" s="165"/>
      <c r="AT434" s="160" t="s">
        <v>144</v>
      </c>
      <c r="AU434" s="160" t="s">
        <v>81</v>
      </c>
      <c r="AV434" s="14" t="s">
        <v>140</v>
      </c>
      <c r="AW434" s="14" t="s">
        <v>32</v>
      </c>
      <c r="AX434" s="14" t="s">
        <v>79</v>
      </c>
      <c r="AY434" s="160" t="s">
        <v>133</v>
      </c>
    </row>
    <row r="435" spans="2:65" s="1" customFormat="1" ht="66.75" customHeight="1" x14ac:dyDescent="0.2">
      <c r="B435" s="33"/>
      <c r="C435" s="173" t="s">
        <v>598</v>
      </c>
      <c r="D435" s="173" t="s">
        <v>265</v>
      </c>
      <c r="E435" s="174" t="s">
        <v>1933</v>
      </c>
      <c r="F435" s="175" t="s">
        <v>1934</v>
      </c>
      <c r="G435" s="176" t="s">
        <v>188</v>
      </c>
      <c r="H435" s="177">
        <v>6</v>
      </c>
      <c r="I435" s="178"/>
      <c r="J435" s="179">
        <f>ROUND(I435*H435,2)</f>
        <v>0</v>
      </c>
      <c r="K435" s="175" t="s">
        <v>189</v>
      </c>
      <c r="L435" s="180"/>
      <c r="M435" s="181" t="s">
        <v>18</v>
      </c>
      <c r="N435" s="182" t="s">
        <v>42</v>
      </c>
      <c r="P435" s="137">
        <f>O435*H435</f>
        <v>0</v>
      </c>
      <c r="Q435" s="137">
        <v>6.9999999999999999E-4</v>
      </c>
      <c r="R435" s="137">
        <f>Q435*H435</f>
        <v>4.1999999999999997E-3</v>
      </c>
      <c r="S435" s="137">
        <v>0</v>
      </c>
      <c r="T435" s="138">
        <f>S435*H435</f>
        <v>0</v>
      </c>
      <c r="AR435" s="139" t="s">
        <v>446</v>
      </c>
      <c r="AT435" s="139" t="s">
        <v>265</v>
      </c>
      <c r="AU435" s="139" t="s">
        <v>81</v>
      </c>
      <c r="AY435" s="18" t="s">
        <v>133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79</v>
      </c>
      <c r="BK435" s="140">
        <f>ROUND(I435*H435,2)</f>
        <v>0</v>
      </c>
      <c r="BL435" s="18" t="s">
        <v>285</v>
      </c>
      <c r="BM435" s="139" t="s">
        <v>1935</v>
      </c>
    </row>
    <row r="436" spans="2:65" s="1" customFormat="1" ht="24.2" customHeight="1" x14ac:dyDescent="0.2">
      <c r="B436" s="33"/>
      <c r="C436" s="128" t="s">
        <v>603</v>
      </c>
      <c r="D436" s="128" t="s">
        <v>135</v>
      </c>
      <c r="E436" s="129" t="s">
        <v>1936</v>
      </c>
      <c r="F436" s="130" t="s">
        <v>1937</v>
      </c>
      <c r="G436" s="131" t="s">
        <v>188</v>
      </c>
      <c r="H436" s="132">
        <v>2</v>
      </c>
      <c r="I436" s="133"/>
      <c r="J436" s="134">
        <f>ROUND(I436*H436,2)</f>
        <v>0</v>
      </c>
      <c r="K436" s="130" t="s">
        <v>189</v>
      </c>
      <c r="L436" s="33"/>
      <c r="M436" s="135" t="s">
        <v>18</v>
      </c>
      <c r="N436" s="136" t="s">
        <v>42</v>
      </c>
      <c r="P436" s="137">
        <f>O436*H436</f>
        <v>0</v>
      </c>
      <c r="Q436" s="137">
        <v>0</v>
      </c>
      <c r="R436" s="137">
        <f>Q436*H436</f>
        <v>0</v>
      </c>
      <c r="S436" s="137">
        <v>0</v>
      </c>
      <c r="T436" s="138">
        <f>S436*H436</f>
        <v>0</v>
      </c>
      <c r="AR436" s="139" t="s">
        <v>285</v>
      </c>
      <c r="AT436" s="139" t="s">
        <v>135</v>
      </c>
      <c r="AU436" s="139" t="s">
        <v>81</v>
      </c>
      <c r="AY436" s="18" t="s">
        <v>133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79</v>
      </c>
      <c r="BK436" s="140">
        <f>ROUND(I436*H436,2)</f>
        <v>0</v>
      </c>
      <c r="BL436" s="18" t="s">
        <v>285</v>
      </c>
      <c r="BM436" s="139" t="s">
        <v>1938</v>
      </c>
    </row>
    <row r="437" spans="2:65" s="1" customFormat="1" ht="11.25" x14ac:dyDescent="0.2">
      <c r="B437" s="33"/>
      <c r="D437" s="141" t="s">
        <v>142</v>
      </c>
      <c r="F437" s="142" t="s">
        <v>1939</v>
      </c>
      <c r="I437" s="143"/>
      <c r="L437" s="33"/>
      <c r="M437" s="144"/>
      <c r="T437" s="54"/>
      <c r="AT437" s="18" t="s">
        <v>142</v>
      </c>
      <c r="AU437" s="18" t="s">
        <v>81</v>
      </c>
    </row>
    <row r="438" spans="2:65" s="12" customFormat="1" ht="11.25" x14ac:dyDescent="0.2">
      <c r="B438" s="145"/>
      <c r="D438" s="146" t="s">
        <v>144</v>
      </c>
      <c r="E438" s="147" t="s">
        <v>18</v>
      </c>
      <c r="F438" s="148" t="s">
        <v>1737</v>
      </c>
      <c r="H438" s="147" t="s">
        <v>18</v>
      </c>
      <c r="I438" s="149"/>
      <c r="L438" s="145"/>
      <c r="M438" s="150"/>
      <c r="T438" s="151"/>
      <c r="AT438" s="147" t="s">
        <v>144</v>
      </c>
      <c r="AU438" s="147" t="s">
        <v>81</v>
      </c>
      <c r="AV438" s="12" t="s">
        <v>79</v>
      </c>
      <c r="AW438" s="12" t="s">
        <v>32</v>
      </c>
      <c r="AX438" s="12" t="s">
        <v>71</v>
      </c>
      <c r="AY438" s="147" t="s">
        <v>133</v>
      </c>
    </row>
    <row r="439" spans="2:65" s="12" customFormat="1" ht="11.25" x14ac:dyDescent="0.2">
      <c r="B439" s="145"/>
      <c r="D439" s="146" t="s">
        <v>144</v>
      </c>
      <c r="E439" s="147" t="s">
        <v>18</v>
      </c>
      <c r="F439" s="148" t="s">
        <v>1738</v>
      </c>
      <c r="H439" s="147" t="s">
        <v>18</v>
      </c>
      <c r="I439" s="149"/>
      <c r="L439" s="145"/>
      <c r="M439" s="150"/>
      <c r="T439" s="151"/>
      <c r="AT439" s="147" t="s">
        <v>144</v>
      </c>
      <c r="AU439" s="147" t="s">
        <v>81</v>
      </c>
      <c r="AV439" s="12" t="s">
        <v>79</v>
      </c>
      <c r="AW439" s="12" t="s">
        <v>32</v>
      </c>
      <c r="AX439" s="12" t="s">
        <v>71</v>
      </c>
      <c r="AY439" s="147" t="s">
        <v>133</v>
      </c>
    </row>
    <row r="440" spans="2:65" s="12" customFormat="1" ht="11.25" x14ac:dyDescent="0.2">
      <c r="B440" s="145"/>
      <c r="D440" s="146" t="s">
        <v>144</v>
      </c>
      <c r="E440" s="147" t="s">
        <v>18</v>
      </c>
      <c r="F440" s="148" t="s">
        <v>1940</v>
      </c>
      <c r="H440" s="147" t="s">
        <v>18</v>
      </c>
      <c r="I440" s="149"/>
      <c r="L440" s="145"/>
      <c r="M440" s="150"/>
      <c r="T440" s="151"/>
      <c r="AT440" s="147" t="s">
        <v>144</v>
      </c>
      <c r="AU440" s="147" t="s">
        <v>81</v>
      </c>
      <c r="AV440" s="12" t="s">
        <v>79</v>
      </c>
      <c r="AW440" s="12" t="s">
        <v>32</v>
      </c>
      <c r="AX440" s="12" t="s">
        <v>71</v>
      </c>
      <c r="AY440" s="147" t="s">
        <v>133</v>
      </c>
    </row>
    <row r="441" spans="2:65" s="13" customFormat="1" ht="11.25" x14ac:dyDescent="0.2">
      <c r="B441" s="152"/>
      <c r="D441" s="146" t="s">
        <v>144</v>
      </c>
      <c r="E441" s="153" t="s">
        <v>18</v>
      </c>
      <c r="F441" s="154" t="s">
        <v>81</v>
      </c>
      <c r="H441" s="155">
        <v>2</v>
      </c>
      <c r="I441" s="156"/>
      <c r="L441" s="152"/>
      <c r="M441" s="157"/>
      <c r="T441" s="158"/>
      <c r="AT441" s="153" t="s">
        <v>144</v>
      </c>
      <c r="AU441" s="153" t="s">
        <v>81</v>
      </c>
      <c r="AV441" s="13" t="s">
        <v>81</v>
      </c>
      <c r="AW441" s="13" t="s">
        <v>32</v>
      </c>
      <c r="AX441" s="13" t="s">
        <v>71</v>
      </c>
      <c r="AY441" s="153" t="s">
        <v>133</v>
      </c>
    </row>
    <row r="442" spans="2:65" s="14" customFormat="1" ht="11.25" x14ac:dyDescent="0.2">
      <c r="B442" s="159"/>
      <c r="D442" s="146" t="s">
        <v>144</v>
      </c>
      <c r="E442" s="160" t="s">
        <v>18</v>
      </c>
      <c r="F442" s="161" t="s">
        <v>147</v>
      </c>
      <c r="H442" s="162">
        <v>2</v>
      </c>
      <c r="I442" s="163"/>
      <c r="L442" s="159"/>
      <c r="M442" s="164"/>
      <c r="T442" s="165"/>
      <c r="AT442" s="160" t="s">
        <v>144</v>
      </c>
      <c r="AU442" s="160" t="s">
        <v>81</v>
      </c>
      <c r="AV442" s="14" t="s">
        <v>140</v>
      </c>
      <c r="AW442" s="14" t="s">
        <v>32</v>
      </c>
      <c r="AX442" s="14" t="s">
        <v>79</v>
      </c>
      <c r="AY442" s="160" t="s">
        <v>133</v>
      </c>
    </row>
    <row r="443" spans="2:65" s="1" customFormat="1" ht="66.75" customHeight="1" x14ac:dyDescent="0.2">
      <c r="B443" s="33"/>
      <c r="C443" s="173" t="s">
        <v>225</v>
      </c>
      <c r="D443" s="173" t="s">
        <v>265</v>
      </c>
      <c r="E443" s="174" t="s">
        <v>1941</v>
      </c>
      <c r="F443" s="175" t="s">
        <v>1942</v>
      </c>
      <c r="G443" s="176" t="s">
        <v>188</v>
      </c>
      <c r="H443" s="177">
        <v>2</v>
      </c>
      <c r="I443" s="178"/>
      <c r="J443" s="179">
        <f>ROUND(I443*H443,2)</f>
        <v>0</v>
      </c>
      <c r="K443" s="175" t="s">
        <v>189</v>
      </c>
      <c r="L443" s="180"/>
      <c r="M443" s="181" t="s">
        <v>18</v>
      </c>
      <c r="N443" s="182" t="s">
        <v>42</v>
      </c>
      <c r="P443" s="137">
        <f>O443*H443</f>
        <v>0</v>
      </c>
      <c r="Q443" s="137">
        <v>8.9999999999999998E-4</v>
      </c>
      <c r="R443" s="137">
        <f>Q443*H443</f>
        <v>1.8E-3</v>
      </c>
      <c r="S443" s="137">
        <v>0</v>
      </c>
      <c r="T443" s="138">
        <f>S443*H443</f>
        <v>0</v>
      </c>
      <c r="AR443" s="139" t="s">
        <v>446</v>
      </c>
      <c r="AT443" s="139" t="s">
        <v>265</v>
      </c>
      <c r="AU443" s="139" t="s">
        <v>81</v>
      </c>
      <c r="AY443" s="18" t="s">
        <v>133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79</v>
      </c>
      <c r="BK443" s="140">
        <f>ROUND(I443*H443,2)</f>
        <v>0</v>
      </c>
      <c r="BL443" s="18" t="s">
        <v>285</v>
      </c>
      <c r="BM443" s="139" t="s">
        <v>1943</v>
      </c>
    </row>
    <row r="444" spans="2:65" s="12" customFormat="1" ht="11.25" x14ac:dyDescent="0.2">
      <c r="B444" s="145"/>
      <c r="D444" s="146" t="s">
        <v>144</v>
      </c>
      <c r="E444" s="147" t="s">
        <v>18</v>
      </c>
      <c r="F444" s="148" t="s">
        <v>1737</v>
      </c>
      <c r="H444" s="147" t="s">
        <v>18</v>
      </c>
      <c r="I444" s="149"/>
      <c r="L444" s="145"/>
      <c r="M444" s="150"/>
      <c r="T444" s="151"/>
      <c r="AT444" s="147" t="s">
        <v>144</v>
      </c>
      <c r="AU444" s="147" t="s">
        <v>81</v>
      </c>
      <c r="AV444" s="12" t="s">
        <v>79</v>
      </c>
      <c r="AW444" s="12" t="s">
        <v>32</v>
      </c>
      <c r="AX444" s="12" t="s">
        <v>71</v>
      </c>
      <c r="AY444" s="147" t="s">
        <v>133</v>
      </c>
    </row>
    <row r="445" spans="2:65" s="12" customFormat="1" ht="11.25" x14ac:dyDescent="0.2">
      <c r="B445" s="145"/>
      <c r="D445" s="146" t="s">
        <v>144</v>
      </c>
      <c r="E445" s="147" t="s">
        <v>18</v>
      </c>
      <c r="F445" s="148" t="s">
        <v>1738</v>
      </c>
      <c r="H445" s="147" t="s">
        <v>18</v>
      </c>
      <c r="I445" s="149"/>
      <c r="L445" s="145"/>
      <c r="M445" s="150"/>
      <c r="T445" s="151"/>
      <c r="AT445" s="147" t="s">
        <v>144</v>
      </c>
      <c r="AU445" s="147" t="s">
        <v>81</v>
      </c>
      <c r="AV445" s="12" t="s">
        <v>79</v>
      </c>
      <c r="AW445" s="12" t="s">
        <v>32</v>
      </c>
      <c r="AX445" s="12" t="s">
        <v>71</v>
      </c>
      <c r="AY445" s="147" t="s">
        <v>133</v>
      </c>
    </row>
    <row r="446" spans="2:65" s="12" customFormat="1" ht="11.25" x14ac:dyDescent="0.2">
      <c r="B446" s="145"/>
      <c r="D446" s="146" t="s">
        <v>144</v>
      </c>
      <c r="E446" s="147" t="s">
        <v>18</v>
      </c>
      <c r="F446" s="148" t="s">
        <v>1940</v>
      </c>
      <c r="H446" s="147" t="s">
        <v>18</v>
      </c>
      <c r="I446" s="149"/>
      <c r="L446" s="145"/>
      <c r="M446" s="150"/>
      <c r="T446" s="151"/>
      <c r="AT446" s="147" t="s">
        <v>144</v>
      </c>
      <c r="AU446" s="147" t="s">
        <v>81</v>
      </c>
      <c r="AV446" s="12" t="s">
        <v>79</v>
      </c>
      <c r="AW446" s="12" t="s">
        <v>32</v>
      </c>
      <c r="AX446" s="12" t="s">
        <v>71</v>
      </c>
      <c r="AY446" s="147" t="s">
        <v>133</v>
      </c>
    </row>
    <row r="447" spans="2:65" s="13" customFormat="1" ht="11.25" x14ac:dyDescent="0.2">
      <c r="B447" s="152"/>
      <c r="D447" s="146" t="s">
        <v>144</v>
      </c>
      <c r="E447" s="153" t="s">
        <v>18</v>
      </c>
      <c r="F447" s="154" t="s">
        <v>81</v>
      </c>
      <c r="H447" s="155">
        <v>2</v>
      </c>
      <c r="I447" s="156"/>
      <c r="L447" s="152"/>
      <c r="M447" s="157"/>
      <c r="T447" s="158"/>
      <c r="AT447" s="153" t="s">
        <v>144</v>
      </c>
      <c r="AU447" s="153" t="s">
        <v>81</v>
      </c>
      <c r="AV447" s="13" t="s">
        <v>81</v>
      </c>
      <c r="AW447" s="13" t="s">
        <v>32</v>
      </c>
      <c r="AX447" s="13" t="s">
        <v>71</v>
      </c>
      <c r="AY447" s="153" t="s">
        <v>133</v>
      </c>
    </row>
    <row r="448" spans="2:65" s="14" customFormat="1" ht="11.25" x14ac:dyDescent="0.2">
      <c r="B448" s="159"/>
      <c r="D448" s="146" t="s">
        <v>144</v>
      </c>
      <c r="E448" s="160" t="s">
        <v>18</v>
      </c>
      <c r="F448" s="161" t="s">
        <v>147</v>
      </c>
      <c r="H448" s="162">
        <v>2</v>
      </c>
      <c r="I448" s="163"/>
      <c r="L448" s="159"/>
      <c r="M448" s="164"/>
      <c r="T448" s="165"/>
      <c r="AT448" s="160" t="s">
        <v>144</v>
      </c>
      <c r="AU448" s="160" t="s">
        <v>81</v>
      </c>
      <c r="AV448" s="14" t="s">
        <v>140</v>
      </c>
      <c r="AW448" s="14" t="s">
        <v>32</v>
      </c>
      <c r="AX448" s="14" t="s">
        <v>79</v>
      </c>
      <c r="AY448" s="160" t="s">
        <v>133</v>
      </c>
    </row>
    <row r="449" spans="2:65" s="1" customFormat="1" ht="33" customHeight="1" x14ac:dyDescent="0.2">
      <c r="B449" s="33"/>
      <c r="C449" s="128" t="s">
        <v>613</v>
      </c>
      <c r="D449" s="128" t="s">
        <v>135</v>
      </c>
      <c r="E449" s="129" t="s">
        <v>1944</v>
      </c>
      <c r="F449" s="130" t="s">
        <v>1945</v>
      </c>
      <c r="G449" s="131" t="s">
        <v>188</v>
      </c>
      <c r="H449" s="132">
        <v>2</v>
      </c>
      <c r="I449" s="133"/>
      <c r="J449" s="134">
        <f>ROUND(I449*H449,2)</f>
        <v>0</v>
      </c>
      <c r="K449" s="130" t="s">
        <v>189</v>
      </c>
      <c r="L449" s="33"/>
      <c r="M449" s="135" t="s">
        <v>18</v>
      </c>
      <c r="N449" s="136" t="s">
        <v>42</v>
      </c>
      <c r="P449" s="137">
        <f>O449*H449</f>
        <v>0</v>
      </c>
      <c r="Q449" s="137">
        <v>0</v>
      </c>
      <c r="R449" s="137">
        <f>Q449*H449</f>
        <v>0</v>
      </c>
      <c r="S449" s="137">
        <v>0</v>
      </c>
      <c r="T449" s="138">
        <f>S449*H449</f>
        <v>0</v>
      </c>
      <c r="AR449" s="139" t="s">
        <v>285</v>
      </c>
      <c r="AT449" s="139" t="s">
        <v>135</v>
      </c>
      <c r="AU449" s="139" t="s">
        <v>81</v>
      </c>
      <c r="AY449" s="18" t="s">
        <v>133</v>
      </c>
      <c r="BE449" s="140">
        <f>IF(N449="základní",J449,0)</f>
        <v>0</v>
      </c>
      <c r="BF449" s="140">
        <f>IF(N449="snížená",J449,0)</f>
        <v>0</v>
      </c>
      <c r="BG449" s="140">
        <f>IF(N449="zákl. přenesená",J449,0)</f>
        <v>0</v>
      </c>
      <c r="BH449" s="140">
        <f>IF(N449="sníž. přenesená",J449,0)</f>
        <v>0</v>
      </c>
      <c r="BI449" s="140">
        <f>IF(N449="nulová",J449,0)</f>
        <v>0</v>
      </c>
      <c r="BJ449" s="18" t="s">
        <v>79</v>
      </c>
      <c r="BK449" s="140">
        <f>ROUND(I449*H449,2)</f>
        <v>0</v>
      </c>
      <c r="BL449" s="18" t="s">
        <v>285</v>
      </c>
      <c r="BM449" s="139" t="s">
        <v>1946</v>
      </c>
    </row>
    <row r="450" spans="2:65" s="1" customFormat="1" ht="11.25" x14ac:dyDescent="0.2">
      <c r="B450" s="33"/>
      <c r="D450" s="141" t="s">
        <v>142</v>
      </c>
      <c r="F450" s="142" t="s">
        <v>1947</v>
      </c>
      <c r="I450" s="143"/>
      <c r="L450" s="33"/>
      <c r="M450" s="144"/>
      <c r="T450" s="54"/>
      <c r="AT450" s="18" t="s">
        <v>142</v>
      </c>
      <c r="AU450" s="18" t="s">
        <v>81</v>
      </c>
    </row>
    <row r="451" spans="2:65" s="12" customFormat="1" ht="11.25" x14ac:dyDescent="0.2">
      <c r="B451" s="145"/>
      <c r="D451" s="146" t="s">
        <v>144</v>
      </c>
      <c r="E451" s="147" t="s">
        <v>18</v>
      </c>
      <c r="F451" s="148" t="s">
        <v>1737</v>
      </c>
      <c r="H451" s="147" t="s">
        <v>18</v>
      </c>
      <c r="I451" s="149"/>
      <c r="L451" s="145"/>
      <c r="M451" s="150"/>
      <c r="T451" s="151"/>
      <c r="AT451" s="147" t="s">
        <v>144</v>
      </c>
      <c r="AU451" s="147" t="s">
        <v>81</v>
      </c>
      <c r="AV451" s="12" t="s">
        <v>79</v>
      </c>
      <c r="AW451" s="12" t="s">
        <v>32</v>
      </c>
      <c r="AX451" s="12" t="s">
        <v>71</v>
      </c>
      <c r="AY451" s="147" t="s">
        <v>133</v>
      </c>
    </row>
    <row r="452" spans="2:65" s="12" customFormat="1" ht="11.25" x14ac:dyDescent="0.2">
      <c r="B452" s="145"/>
      <c r="D452" s="146" t="s">
        <v>144</v>
      </c>
      <c r="E452" s="147" t="s">
        <v>18</v>
      </c>
      <c r="F452" s="148" t="s">
        <v>1741</v>
      </c>
      <c r="H452" s="147" t="s">
        <v>18</v>
      </c>
      <c r="I452" s="149"/>
      <c r="L452" s="145"/>
      <c r="M452" s="150"/>
      <c r="T452" s="151"/>
      <c r="AT452" s="147" t="s">
        <v>144</v>
      </c>
      <c r="AU452" s="147" t="s">
        <v>81</v>
      </c>
      <c r="AV452" s="12" t="s">
        <v>79</v>
      </c>
      <c r="AW452" s="12" t="s">
        <v>32</v>
      </c>
      <c r="AX452" s="12" t="s">
        <v>71</v>
      </c>
      <c r="AY452" s="147" t="s">
        <v>133</v>
      </c>
    </row>
    <row r="453" spans="2:65" s="12" customFormat="1" ht="11.25" x14ac:dyDescent="0.2">
      <c r="B453" s="145"/>
      <c r="D453" s="146" t="s">
        <v>144</v>
      </c>
      <c r="E453" s="147" t="s">
        <v>18</v>
      </c>
      <c r="F453" s="148" t="s">
        <v>1948</v>
      </c>
      <c r="H453" s="147" t="s">
        <v>18</v>
      </c>
      <c r="I453" s="149"/>
      <c r="L453" s="145"/>
      <c r="M453" s="150"/>
      <c r="T453" s="151"/>
      <c r="AT453" s="147" t="s">
        <v>144</v>
      </c>
      <c r="AU453" s="147" t="s">
        <v>81</v>
      </c>
      <c r="AV453" s="12" t="s">
        <v>79</v>
      </c>
      <c r="AW453" s="12" t="s">
        <v>32</v>
      </c>
      <c r="AX453" s="12" t="s">
        <v>71</v>
      </c>
      <c r="AY453" s="147" t="s">
        <v>133</v>
      </c>
    </row>
    <row r="454" spans="2:65" s="13" customFormat="1" ht="11.25" x14ac:dyDescent="0.2">
      <c r="B454" s="152"/>
      <c r="D454" s="146" t="s">
        <v>144</v>
      </c>
      <c r="E454" s="153" t="s">
        <v>18</v>
      </c>
      <c r="F454" s="154" t="s">
        <v>81</v>
      </c>
      <c r="H454" s="155">
        <v>2</v>
      </c>
      <c r="I454" s="156"/>
      <c r="L454" s="152"/>
      <c r="M454" s="157"/>
      <c r="T454" s="158"/>
      <c r="AT454" s="153" t="s">
        <v>144</v>
      </c>
      <c r="AU454" s="153" t="s">
        <v>81</v>
      </c>
      <c r="AV454" s="13" t="s">
        <v>81</v>
      </c>
      <c r="AW454" s="13" t="s">
        <v>32</v>
      </c>
      <c r="AX454" s="13" t="s">
        <v>71</v>
      </c>
      <c r="AY454" s="153" t="s">
        <v>133</v>
      </c>
    </row>
    <row r="455" spans="2:65" s="14" customFormat="1" ht="11.25" x14ac:dyDescent="0.2">
      <c r="B455" s="159"/>
      <c r="D455" s="146" t="s">
        <v>144</v>
      </c>
      <c r="E455" s="160" t="s">
        <v>18</v>
      </c>
      <c r="F455" s="161" t="s">
        <v>147</v>
      </c>
      <c r="H455" s="162">
        <v>2</v>
      </c>
      <c r="I455" s="163"/>
      <c r="L455" s="159"/>
      <c r="M455" s="164"/>
      <c r="T455" s="165"/>
      <c r="AT455" s="160" t="s">
        <v>144</v>
      </c>
      <c r="AU455" s="160" t="s">
        <v>81</v>
      </c>
      <c r="AV455" s="14" t="s">
        <v>140</v>
      </c>
      <c r="AW455" s="14" t="s">
        <v>32</v>
      </c>
      <c r="AX455" s="14" t="s">
        <v>79</v>
      </c>
      <c r="AY455" s="160" t="s">
        <v>133</v>
      </c>
    </row>
    <row r="456" spans="2:65" s="1" customFormat="1" ht="16.5" customHeight="1" x14ac:dyDescent="0.2">
      <c r="B456" s="33"/>
      <c r="C456" s="173" t="s">
        <v>498</v>
      </c>
      <c r="D456" s="173" t="s">
        <v>265</v>
      </c>
      <c r="E456" s="174" t="s">
        <v>1949</v>
      </c>
      <c r="F456" s="175" t="s">
        <v>1950</v>
      </c>
      <c r="G456" s="176" t="s">
        <v>188</v>
      </c>
      <c r="H456" s="177">
        <v>2</v>
      </c>
      <c r="I456" s="178"/>
      <c r="J456" s="179">
        <f>ROUND(I456*H456,2)</f>
        <v>0</v>
      </c>
      <c r="K456" s="175" t="s">
        <v>189</v>
      </c>
      <c r="L456" s="180"/>
      <c r="M456" s="181" t="s">
        <v>18</v>
      </c>
      <c r="N456" s="182" t="s">
        <v>42</v>
      </c>
      <c r="P456" s="137">
        <f>O456*H456</f>
        <v>0</v>
      </c>
      <c r="Q456" s="137">
        <v>1.4E-3</v>
      </c>
      <c r="R456" s="137">
        <f>Q456*H456</f>
        <v>2.8E-3</v>
      </c>
      <c r="S456" s="137">
        <v>0</v>
      </c>
      <c r="T456" s="138">
        <f>S456*H456</f>
        <v>0</v>
      </c>
      <c r="AR456" s="139" t="s">
        <v>446</v>
      </c>
      <c r="AT456" s="139" t="s">
        <v>265</v>
      </c>
      <c r="AU456" s="139" t="s">
        <v>81</v>
      </c>
      <c r="AY456" s="18" t="s">
        <v>133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79</v>
      </c>
      <c r="BK456" s="140">
        <f>ROUND(I456*H456,2)</f>
        <v>0</v>
      </c>
      <c r="BL456" s="18" t="s">
        <v>285</v>
      </c>
      <c r="BM456" s="139" t="s">
        <v>1951</v>
      </c>
    </row>
    <row r="457" spans="2:65" s="1" customFormat="1" ht="33" customHeight="1" x14ac:dyDescent="0.2">
      <c r="B457" s="33"/>
      <c r="C457" s="128" t="s">
        <v>622</v>
      </c>
      <c r="D457" s="128" t="s">
        <v>135</v>
      </c>
      <c r="E457" s="129" t="s">
        <v>1952</v>
      </c>
      <c r="F457" s="130" t="s">
        <v>1953</v>
      </c>
      <c r="G457" s="131" t="s">
        <v>188</v>
      </c>
      <c r="H457" s="132">
        <v>2</v>
      </c>
      <c r="I457" s="133"/>
      <c r="J457" s="134">
        <f>ROUND(I457*H457,2)</f>
        <v>0</v>
      </c>
      <c r="K457" s="130" t="s">
        <v>189</v>
      </c>
      <c r="L457" s="33"/>
      <c r="M457" s="135" t="s">
        <v>18</v>
      </c>
      <c r="N457" s="136" t="s">
        <v>42</v>
      </c>
      <c r="P457" s="137">
        <f>O457*H457</f>
        <v>0</v>
      </c>
      <c r="Q457" s="137">
        <v>0</v>
      </c>
      <c r="R457" s="137">
        <f>Q457*H457</f>
        <v>0</v>
      </c>
      <c r="S457" s="137">
        <v>0</v>
      </c>
      <c r="T457" s="138">
        <f>S457*H457</f>
        <v>0</v>
      </c>
      <c r="AR457" s="139" t="s">
        <v>285</v>
      </c>
      <c r="AT457" s="139" t="s">
        <v>135</v>
      </c>
      <c r="AU457" s="139" t="s">
        <v>81</v>
      </c>
      <c r="AY457" s="18" t="s">
        <v>133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8" t="s">
        <v>79</v>
      </c>
      <c r="BK457" s="140">
        <f>ROUND(I457*H457,2)</f>
        <v>0</v>
      </c>
      <c r="BL457" s="18" t="s">
        <v>285</v>
      </c>
      <c r="BM457" s="139" t="s">
        <v>1954</v>
      </c>
    </row>
    <row r="458" spans="2:65" s="1" customFormat="1" ht="11.25" x14ac:dyDescent="0.2">
      <c r="B458" s="33"/>
      <c r="D458" s="141" t="s">
        <v>142</v>
      </c>
      <c r="F458" s="142" t="s">
        <v>1955</v>
      </c>
      <c r="I458" s="143"/>
      <c r="L458" s="33"/>
      <c r="M458" s="144"/>
      <c r="T458" s="54"/>
      <c r="AT458" s="18" t="s">
        <v>142</v>
      </c>
      <c r="AU458" s="18" t="s">
        <v>81</v>
      </c>
    </row>
    <row r="459" spans="2:65" s="12" customFormat="1" ht="11.25" x14ac:dyDescent="0.2">
      <c r="B459" s="145"/>
      <c r="D459" s="146" t="s">
        <v>144</v>
      </c>
      <c r="E459" s="147" t="s">
        <v>18</v>
      </c>
      <c r="F459" s="148" t="s">
        <v>1737</v>
      </c>
      <c r="H459" s="147" t="s">
        <v>18</v>
      </c>
      <c r="I459" s="149"/>
      <c r="L459" s="145"/>
      <c r="M459" s="150"/>
      <c r="T459" s="151"/>
      <c r="AT459" s="147" t="s">
        <v>144</v>
      </c>
      <c r="AU459" s="147" t="s">
        <v>81</v>
      </c>
      <c r="AV459" s="12" t="s">
        <v>79</v>
      </c>
      <c r="AW459" s="12" t="s">
        <v>32</v>
      </c>
      <c r="AX459" s="12" t="s">
        <v>71</v>
      </c>
      <c r="AY459" s="147" t="s">
        <v>133</v>
      </c>
    </row>
    <row r="460" spans="2:65" s="12" customFormat="1" ht="11.25" x14ac:dyDescent="0.2">
      <c r="B460" s="145"/>
      <c r="D460" s="146" t="s">
        <v>144</v>
      </c>
      <c r="E460" s="147" t="s">
        <v>18</v>
      </c>
      <c r="F460" s="148" t="s">
        <v>1738</v>
      </c>
      <c r="H460" s="147" t="s">
        <v>18</v>
      </c>
      <c r="I460" s="149"/>
      <c r="L460" s="145"/>
      <c r="M460" s="150"/>
      <c r="T460" s="151"/>
      <c r="AT460" s="147" t="s">
        <v>144</v>
      </c>
      <c r="AU460" s="147" t="s">
        <v>81</v>
      </c>
      <c r="AV460" s="12" t="s">
        <v>79</v>
      </c>
      <c r="AW460" s="12" t="s">
        <v>32</v>
      </c>
      <c r="AX460" s="12" t="s">
        <v>71</v>
      </c>
      <c r="AY460" s="147" t="s">
        <v>133</v>
      </c>
    </row>
    <row r="461" spans="2:65" s="12" customFormat="1" ht="11.25" x14ac:dyDescent="0.2">
      <c r="B461" s="145"/>
      <c r="D461" s="146" t="s">
        <v>144</v>
      </c>
      <c r="E461" s="147" t="s">
        <v>18</v>
      </c>
      <c r="F461" s="148" t="s">
        <v>1956</v>
      </c>
      <c r="H461" s="147" t="s">
        <v>18</v>
      </c>
      <c r="I461" s="149"/>
      <c r="L461" s="145"/>
      <c r="M461" s="150"/>
      <c r="T461" s="151"/>
      <c r="AT461" s="147" t="s">
        <v>144</v>
      </c>
      <c r="AU461" s="147" t="s">
        <v>81</v>
      </c>
      <c r="AV461" s="12" t="s">
        <v>79</v>
      </c>
      <c r="AW461" s="12" t="s">
        <v>32</v>
      </c>
      <c r="AX461" s="12" t="s">
        <v>71</v>
      </c>
      <c r="AY461" s="147" t="s">
        <v>133</v>
      </c>
    </row>
    <row r="462" spans="2:65" s="13" customFormat="1" ht="11.25" x14ac:dyDescent="0.2">
      <c r="B462" s="152"/>
      <c r="D462" s="146" t="s">
        <v>144</v>
      </c>
      <c r="E462" s="153" t="s">
        <v>18</v>
      </c>
      <c r="F462" s="154" t="s">
        <v>81</v>
      </c>
      <c r="H462" s="155">
        <v>2</v>
      </c>
      <c r="I462" s="156"/>
      <c r="L462" s="152"/>
      <c r="M462" s="157"/>
      <c r="T462" s="158"/>
      <c r="AT462" s="153" t="s">
        <v>144</v>
      </c>
      <c r="AU462" s="153" t="s">
        <v>81</v>
      </c>
      <c r="AV462" s="13" t="s">
        <v>81</v>
      </c>
      <c r="AW462" s="13" t="s">
        <v>32</v>
      </c>
      <c r="AX462" s="13" t="s">
        <v>71</v>
      </c>
      <c r="AY462" s="153" t="s">
        <v>133</v>
      </c>
    </row>
    <row r="463" spans="2:65" s="14" customFormat="1" ht="11.25" x14ac:dyDescent="0.2">
      <c r="B463" s="159"/>
      <c r="D463" s="146" t="s">
        <v>144</v>
      </c>
      <c r="E463" s="160" t="s">
        <v>18</v>
      </c>
      <c r="F463" s="161" t="s">
        <v>147</v>
      </c>
      <c r="H463" s="162">
        <v>2</v>
      </c>
      <c r="I463" s="163"/>
      <c r="L463" s="159"/>
      <c r="M463" s="164"/>
      <c r="T463" s="165"/>
      <c r="AT463" s="160" t="s">
        <v>144</v>
      </c>
      <c r="AU463" s="160" t="s">
        <v>81</v>
      </c>
      <c r="AV463" s="14" t="s">
        <v>140</v>
      </c>
      <c r="AW463" s="14" t="s">
        <v>32</v>
      </c>
      <c r="AX463" s="14" t="s">
        <v>79</v>
      </c>
      <c r="AY463" s="160" t="s">
        <v>133</v>
      </c>
    </row>
    <row r="464" spans="2:65" s="1" customFormat="1" ht="16.5" customHeight="1" x14ac:dyDescent="0.2">
      <c r="B464" s="33"/>
      <c r="C464" s="173" t="s">
        <v>629</v>
      </c>
      <c r="D464" s="173" t="s">
        <v>265</v>
      </c>
      <c r="E464" s="174" t="s">
        <v>1957</v>
      </c>
      <c r="F464" s="175" t="s">
        <v>1958</v>
      </c>
      <c r="G464" s="176" t="s">
        <v>188</v>
      </c>
      <c r="H464" s="177">
        <v>2</v>
      </c>
      <c r="I464" s="178"/>
      <c r="J464" s="179">
        <f>ROUND(I464*H464,2)</f>
        <v>0</v>
      </c>
      <c r="K464" s="175" t="s">
        <v>189</v>
      </c>
      <c r="L464" s="180"/>
      <c r="M464" s="181" t="s">
        <v>18</v>
      </c>
      <c r="N464" s="182" t="s">
        <v>42</v>
      </c>
      <c r="P464" s="137">
        <f>O464*H464</f>
        <v>0</v>
      </c>
      <c r="Q464" s="137">
        <v>2.8999999999999998E-3</v>
      </c>
      <c r="R464" s="137">
        <f>Q464*H464</f>
        <v>5.7999999999999996E-3</v>
      </c>
      <c r="S464" s="137">
        <v>0</v>
      </c>
      <c r="T464" s="138">
        <f>S464*H464</f>
        <v>0</v>
      </c>
      <c r="AR464" s="139" t="s">
        <v>446</v>
      </c>
      <c r="AT464" s="139" t="s">
        <v>265</v>
      </c>
      <c r="AU464" s="139" t="s">
        <v>81</v>
      </c>
      <c r="AY464" s="18" t="s">
        <v>133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79</v>
      </c>
      <c r="BK464" s="140">
        <f>ROUND(I464*H464,2)</f>
        <v>0</v>
      </c>
      <c r="BL464" s="18" t="s">
        <v>285</v>
      </c>
      <c r="BM464" s="139" t="s">
        <v>1959</v>
      </c>
    </row>
    <row r="465" spans="2:65" s="1" customFormat="1" ht="37.9" customHeight="1" x14ac:dyDescent="0.2">
      <c r="B465" s="33"/>
      <c r="C465" s="128" t="s">
        <v>634</v>
      </c>
      <c r="D465" s="128" t="s">
        <v>135</v>
      </c>
      <c r="E465" s="129" t="s">
        <v>1960</v>
      </c>
      <c r="F465" s="130" t="s">
        <v>1961</v>
      </c>
      <c r="G465" s="131" t="s">
        <v>138</v>
      </c>
      <c r="H465" s="132">
        <v>84.844999999999999</v>
      </c>
      <c r="I465" s="133"/>
      <c r="J465" s="134">
        <f>ROUND(I465*H465,2)</f>
        <v>0</v>
      </c>
      <c r="K465" s="130" t="s">
        <v>139</v>
      </c>
      <c r="L465" s="33"/>
      <c r="M465" s="135" t="s">
        <v>18</v>
      </c>
      <c r="N465" s="136" t="s">
        <v>42</v>
      </c>
      <c r="P465" s="137">
        <f>O465*H465</f>
        <v>0</v>
      </c>
      <c r="Q465" s="137">
        <v>3.4399999999999999E-3</v>
      </c>
      <c r="R465" s="137">
        <f>Q465*H465</f>
        <v>0.29186679999999998</v>
      </c>
      <c r="S465" s="137">
        <v>0</v>
      </c>
      <c r="T465" s="138">
        <f>S465*H465</f>
        <v>0</v>
      </c>
      <c r="AR465" s="139" t="s">
        <v>285</v>
      </c>
      <c r="AT465" s="139" t="s">
        <v>135</v>
      </c>
      <c r="AU465" s="139" t="s">
        <v>81</v>
      </c>
      <c r="AY465" s="18" t="s">
        <v>133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8" t="s">
        <v>79</v>
      </c>
      <c r="BK465" s="140">
        <f>ROUND(I465*H465,2)</f>
        <v>0</v>
      </c>
      <c r="BL465" s="18" t="s">
        <v>285</v>
      </c>
      <c r="BM465" s="139" t="s">
        <v>1962</v>
      </c>
    </row>
    <row r="466" spans="2:65" s="1" customFormat="1" ht="11.25" x14ac:dyDescent="0.2">
      <c r="B466" s="33"/>
      <c r="D466" s="141" t="s">
        <v>142</v>
      </c>
      <c r="F466" s="142" t="s">
        <v>1963</v>
      </c>
      <c r="I466" s="143"/>
      <c r="L466" s="33"/>
      <c r="M466" s="144"/>
      <c r="T466" s="54"/>
      <c r="AT466" s="18" t="s">
        <v>142</v>
      </c>
      <c r="AU466" s="18" t="s">
        <v>81</v>
      </c>
    </row>
    <row r="467" spans="2:65" s="12" customFormat="1" ht="11.25" x14ac:dyDescent="0.2">
      <c r="B467" s="145"/>
      <c r="D467" s="146" t="s">
        <v>144</v>
      </c>
      <c r="E467" s="147" t="s">
        <v>18</v>
      </c>
      <c r="F467" s="148" t="s">
        <v>1737</v>
      </c>
      <c r="H467" s="147" t="s">
        <v>18</v>
      </c>
      <c r="I467" s="149"/>
      <c r="L467" s="145"/>
      <c r="M467" s="150"/>
      <c r="T467" s="151"/>
      <c r="AT467" s="147" t="s">
        <v>144</v>
      </c>
      <c r="AU467" s="147" t="s">
        <v>81</v>
      </c>
      <c r="AV467" s="12" t="s">
        <v>79</v>
      </c>
      <c r="AW467" s="12" t="s">
        <v>32</v>
      </c>
      <c r="AX467" s="12" t="s">
        <v>71</v>
      </c>
      <c r="AY467" s="147" t="s">
        <v>133</v>
      </c>
    </row>
    <row r="468" spans="2:65" s="12" customFormat="1" ht="11.25" x14ac:dyDescent="0.2">
      <c r="B468" s="145"/>
      <c r="D468" s="146" t="s">
        <v>144</v>
      </c>
      <c r="E468" s="147" t="s">
        <v>18</v>
      </c>
      <c r="F468" s="148" t="s">
        <v>1738</v>
      </c>
      <c r="H468" s="147" t="s">
        <v>18</v>
      </c>
      <c r="I468" s="149"/>
      <c r="L468" s="145"/>
      <c r="M468" s="150"/>
      <c r="T468" s="151"/>
      <c r="AT468" s="147" t="s">
        <v>144</v>
      </c>
      <c r="AU468" s="147" t="s">
        <v>81</v>
      </c>
      <c r="AV468" s="12" t="s">
        <v>79</v>
      </c>
      <c r="AW468" s="12" t="s">
        <v>32</v>
      </c>
      <c r="AX468" s="12" t="s">
        <v>71</v>
      </c>
      <c r="AY468" s="147" t="s">
        <v>133</v>
      </c>
    </row>
    <row r="469" spans="2:65" s="12" customFormat="1" ht="11.25" x14ac:dyDescent="0.2">
      <c r="B469" s="145"/>
      <c r="D469" s="146" t="s">
        <v>144</v>
      </c>
      <c r="E469" s="147" t="s">
        <v>18</v>
      </c>
      <c r="F469" s="148" t="s">
        <v>1964</v>
      </c>
      <c r="H469" s="147" t="s">
        <v>18</v>
      </c>
      <c r="I469" s="149"/>
      <c r="L469" s="145"/>
      <c r="M469" s="150"/>
      <c r="T469" s="151"/>
      <c r="AT469" s="147" t="s">
        <v>144</v>
      </c>
      <c r="AU469" s="147" t="s">
        <v>81</v>
      </c>
      <c r="AV469" s="12" t="s">
        <v>79</v>
      </c>
      <c r="AW469" s="12" t="s">
        <v>32</v>
      </c>
      <c r="AX469" s="12" t="s">
        <v>71</v>
      </c>
      <c r="AY469" s="147" t="s">
        <v>133</v>
      </c>
    </row>
    <row r="470" spans="2:65" s="12" customFormat="1" ht="11.25" x14ac:dyDescent="0.2">
      <c r="B470" s="145"/>
      <c r="D470" s="146" t="s">
        <v>144</v>
      </c>
      <c r="E470" s="147" t="s">
        <v>18</v>
      </c>
      <c r="F470" s="148" t="s">
        <v>1965</v>
      </c>
      <c r="H470" s="147" t="s">
        <v>18</v>
      </c>
      <c r="I470" s="149"/>
      <c r="L470" s="145"/>
      <c r="M470" s="150"/>
      <c r="T470" s="151"/>
      <c r="AT470" s="147" t="s">
        <v>144</v>
      </c>
      <c r="AU470" s="147" t="s">
        <v>81</v>
      </c>
      <c r="AV470" s="12" t="s">
        <v>79</v>
      </c>
      <c r="AW470" s="12" t="s">
        <v>32</v>
      </c>
      <c r="AX470" s="12" t="s">
        <v>71</v>
      </c>
      <c r="AY470" s="147" t="s">
        <v>133</v>
      </c>
    </row>
    <row r="471" spans="2:65" s="13" customFormat="1" ht="11.25" x14ac:dyDescent="0.2">
      <c r="B471" s="152"/>
      <c r="D471" s="146" t="s">
        <v>144</v>
      </c>
      <c r="E471" s="153" t="s">
        <v>18</v>
      </c>
      <c r="F471" s="154" t="s">
        <v>1966</v>
      </c>
      <c r="H471" s="155">
        <v>0.82499999999999996</v>
      </c>
      <c r="I471" s="156"/>
      <c r="L471" s="152"/>
      <c r="M471" s="157"/>
      <c r="T471" s="158"/>
      <c r="AT471" s="153" t="s">
        <v>144</v>
      </c>
      <c r="AU471" s="153" t="s">
        <v>81</v>
      </c>
      <c r="AV471" s="13" t="s">
        <v>81</v>
      </c>
      <c r="AW471" s="13" t="s">
        <v>32</v>
      </c>
      <c r="AX471" s="13" t="s">
        <v>71</v>
      </c>
      <c r="AY471" s="153" t="s">
        <v>133</v>
      </c>
    </row>
    <row r="472" spans="2:65" s="12" customFormat="1" ht="11.25" x14ac:dyDescent="0.2">
      <c r="B472" s="145"/>
      <c r="D472" s="146" t="s">
        <v>144</v>
      </c>
      <c r="E472" s="147" t="s">
        <v>18</v>
      </c>
      <c r="F472" s="148" t="s">
        <v>1967</v>
      </c>
      <c r="H472" s="147" t="s">
        <v>18</v>
      </c>
      <c r="I472" s="149"/>
      <c r="L472" s="145"/>
      <c r="M472" s="150"/>
      <c r="T472" s="151"/>
      <c r="AT472" s="147" t="s">
        <v>144</v>
      </c>
      <c r="AU472" s="147" t="s">
        <v>81</v>
      </c>
      <c r="AV472" s="12" t="s">
        <v>79</v>
      </c>
      <c r="AW472" s="12" t="s">
        <v>32</v>
      </c>
      <c r="AX472" s="12" t="s">
        <v>71</v>
      </c>
      <c r="AY472" s="147" t="s">
        <v>133</v>
      </c>
    </row>
    <row r="473" spans="2:65" s="13" customFormat="1" ht="11.25" x14ac:dyDescent="0.2">
      <c r="B473" s="152"/>
      <c r="D473" s="146" t="s">
        <v>144</v>
      </c>
      <c r="E473" s="153" t="s">
        <v>18</v>
      </c>
      <c r="F473" s="154" t="s">
        <v>1968</v>
      </c>
      <c r="H473" s="155">
        <v>3.2</v>
      </c>
      <c r="I473" s="156"/>
      <c r="L473" s="152"/>
      <c r="M473" s="157"/>
      <c r="T473" s="158"/>
      <c r="AT473" s="153" t="s">
        <v>144</v>
      </c>
      <c r="AU473" s="153" t="s">
        <v>81</v>
      </c>
      <c r="AV473" s="13" t="s">
        <v>81</v>
      </c>
      <c r="AW473" s="13" t="s">
        <v>32</v>
      </c>
      <c r="AX473" s="13" t="s">
        <v>71</v>
      </c>
      <c r="AY473" s="153" t="s">
        <v>133</v>
      </c>
    </row>
    <row r="474" spans="2:65" s="12" customFormat="1" ht="11.25" x14ac:dyDescent="0.2">
      <c r="B474" s="145"/>
      <c r="D474" s="146" t="s">
        <v>144</v>
      </c>
      <c r="E474" s="147" t="s">
        <v>18</v>
      </c>
      <c r="F474" s="148" t="s">
        <v>1969</v>
      </c>
      <c r="H474" s="147" t="s">
        <v>18</v>
      </c>
      <c r="I474" s="149"/>
      <c r="L474" s="145"/>
      <c r="M474" s="150"/>
      <c r="T474" s="151"/>
      <c r="AT474" s="147" t="s">
        <v>144</v>
      </c>
      <c r="AU474" s="147" t="s">
        <v>81</v>
      </c>
      <c r="AV474" s="12" t="s">
        <v>79</v>
      </c>
      <c r="AW474" s="12" t="s">
        <v>32</v>
      </c>
      <c r="AX474" s="12" t="s">
        <v>71</v>
      </c>
      <c r="AY474" s="147" t="s">
        <v>133</v>
      </c>
    </row>
    <row r="475" spans="2:65" s="13" customFormat="1" ht="11.25" x14ac:dyDescent="0.2">
      <c r="B475" s="152"/>
      <c r="D475" s="146" t="s">
        <v>144</v>
      </c>
      <c r="E475" s="153" t="s">
        <v>18</v>
      </c>
      <c r="F475" s="154" t="s">
        <v>1970</v>
      </c>
      <c r="H475" s="155">
        <v>0.65</v>
      </c>
      <c r="I475" s="156"/>
      <c r="L475" s="152"/>
      <c r="M475" s="157"/>
      <c r="T475" s="158"/>
      <c r="AT475" s="153" t="s">
        <v>144</v>
      </c>
      <c r="AU475" s="153" t="s">
        <v>81</v>
      </c>
      <c r="AV475" s="13" t="s">
        <v>81</v>
      </c>
      <c r="AW475" s="13" t="s">
        <v>32</v>
      </c>
      <c r="AX475" s="13" t="s">
        <v>71</v>
      </c>
      <c r="AY475" s="153" t="s">
        <v>133</v>
      </c>
    </row>
    <row r="476" spans="2:65" s="12" customFormat="1" ht="11.25" x14ac:dyDescent="0.2">
      <c r="B476" s="145"/>
      <c r="D476" s="146" t="s">
        <v>144</v>
      </c>
      <c r="E476" s="147" t="s">
        <v>18</v>
      </c>
      <c r="F476" s="148" t="s">
        <v>1971</v>
      </c>
      <c r="H476" s="147" t="s">
        <v>18</v>
      </c>
      <c r="I476" s="149"/>
      <c r="L476" s="145"/>
      <c r="M476" s="150"/>
      <c r="T476" s="151"/>
      <c r="AT476" s="147" t="s">
        <v>144</v>
      </c>
      <c r="AU476" s="147" t="s">
        <v>81</v>
      </c>
      <c r="AV476" s="12" t="s">
        <v>79</v>
      </c>
      <c r="AW476" s="12" t="s">
        <v>32</v>
      </c>
      <c r="AX476" s="12" t="s">
        <v>71</v>
      </c>
      <c r="AY476" s="147" t="s">
        <v>133</v>
      </c>
    </row>
    <row r="477" spans="2:65" s="13" customFormat="1" ht="11.25" x14ac:dyDescent="0.2">
      <c r="B477" s="152"/>
      <c r="D477" s="146" t="s">
        <v>144</v>
      </c>
      <c r="E477" s="153" t="s">
        <v>18</v>
      </c>
      <c r="F477" s="154" t="s">
        <v>1972</v>
      </c>
      <c r="H477" s="155">
        <v>1.2</v>
      </c>
      <c r="I477" s="156"/>
      <c r="L477" s="152"/>
      <c r="M477" s="157"/>
      <c r="T477" s="158"/>
      <c r="AT477" s="153" t="s">
        <v>144</v>
      </c>
      <c r="AU477" s="153" t="s">
        <v>81</v>
      </c>
      <c r="AV477" s="13" t="s">
        <v>81</v>
      </c>
      <c r="AW477" s="13" t="s">
        <v>32</v>
      </c>
      <c r="AX477" s="13" t="s">
        <v>71</v>
      </c>
      <c r="AY477" s="153" t="s">
        <v>133</v>
      </c>
    </row>
    <row r="478" spans="2:65" s="12" customFormat="1" ht="11.25" x14ac:dyDescent="0.2">
      <c r="B478" s="145"/>
      <c r="D478" s="146" t="s">
        <v>144</v>
      </c>
      <c r="E478" s="147" t="s">
        <v>18</v>
      </c>
      <c r="F478" s="148" t="s">
        <v>1973</v>
      </c>
      <c r="H478" s="147" t="s">
        <v>18</v>
      </c>
      <c r="I478" s="149"/>
      <c r="L478" s="145"/>
      <c r="M478" s="150"/>
      <c r="T478" s="151"/>
      <c r="AT478" s="147" t="s">
        <v>144</v>
      </c>
      <c r="AU478" s="147" t="s">
        <v>81</v>
      </c>
      <c r="AV478" s="12" t="s">
        <v>79</v>
      </c>
      <c r="AW478" s="12" t="s">
        <v>32</v>
      </c>
      <c r="AX478" s="12" t="s">
        <v>71</v>
      </c>
      <c r="AY478" s="147" t="s">
        <v>133</v>
      </c>
    </row>
    <row r="479" spans="2:65" s="13" customFormat="1" ht="11.25" x14ac:dyDescent="0.2">
      <c r="B479" s="152"/>
      <c r="D479" s="146" t="s">
        <v>144</v>
      </c>
      <c r="E479" s="153" t="s">
        <v>18</v>
      </c>
      <c r="F479" s="154" t="s">
        <v>1974</v>
      </c>
      <c r="H479" s="155">
        <v>11</v>
      </c>
      <c r="I479" s="156"/>
      <c r="L479" s="152"/>
      <c r="M479" s="157"/>
      <c r="T479" s="158"/>
      <c r="AT479" s="153" t="s">
        <v>144</v>
      </c>
      <c r="AU479" s="153" t="s">
        <v>81</v>
      </c>
      <c r="AV479" s="13" t="s">
        <v>81</v>
      </c>
      <c r="AW479" s="13" t="s">
        <v>32</v>
      </c>
      <c r="AX479" s="13" t="s">
        <v>71</v>
      </c>
      <c r="AY479" s="153" t="s">
        <v>133</v>
      </c>
    </row>
    <row r="480" spans="2:65" s="12" customFormat="1" ht="11.25" x14ac:dyDescent="0.2">
      <c r="B480" s="145"/>
      <c r="D480" s="146" t="s">
        <v>144</v>
      </c>
      <c r="E480" s="147" t="s">
        <v>18</v>
      </c>
      <c r="F480" s="148" t="s">
        <v>1975</v>
      </c>
      <c r="H480" s="147" t="s">
        <v>18</v>
      </c>
      <c r="I480" s="149"/>
      <c r="L480" s="145"/>
      <c r="M480" s="150"/>
      <c r="T480" s="151"/>
      <c r="AT480" s="147" t="s">
        <v>144</v>
      </c>
      <c r="AU480" s="147" t="s">
        <v>81</v>
      </c>
      <c r="AV480" s="12" t="s">
        <v>79</v>
      </c>
      <c r="AW480" s="12" t="s">
        <v>32</v>
      </c>
      <c r="AX480" s="12" t="s">
        <v>71</v>
      </c>
      <c r="AY480" s="147" t="s">
        <v>133</v>
      </c>
    </row>
    <row r="481" spans="2:51" s="13" customFormat="1" ht="11.25" x14ac:dyDescent="0.2">
      <c r="B481" s="152"/>
      <c r="D481" s="146" t="s">
        <v>144</v>
      </c>
      <c r="E481" s="153" t="s">
        <v>18</v>
      </c>
      <c r="F481" s="154" t="s">
        <v>1976</v>
      </c>
      <c r="H481" s="155">
        <v>0.4</v>
      </c>
      <c r="I481" s="156"/>
      <c r="L481" s="152"/>
      <c r="M481" s="157"/>
      <c r="T481" s="158"/>
      <c r="AT481" s="153" t="s">
        <v>144</v>
      </c>
      <c r="AU481" s="153" t="s">
        <v>81</v>
      </c>
      <c r="AV481" s="13" t="s">
        <v>81</v>
      </c>
      <c r="AW481" s="13" t="s">
        <v>32</v>
      </c>
      <c r="AX481" s="13" t="s">
        <v>71</v>
      </c>
      <c r="AY481" s="153" t="s">
        <v>133</v>
      </c>
    </row>
    <row r="482" spans="2:51" s="12" customFormat="1" ht="11.25" x14ac:dyDescent="0.2">
      <c r="B482" s="145"/>
      <c r="D482" s="146" t="s">
        <v>144</v>
      </c>
      <c r="E482" s="147" t="s">
        <v>18</v>
      </c>
      <c r="F482" s="148" t="s">
        <v>1977</v>
      </c>
      <c r="H482" s="147" t="s">
        <v>18</v>
      </c>
      <c r="I482" s="149"/>
      <c r="L482" s="145"/>
      <c r="M482" s="150"/>
      <c r="T482" s="151"/>
      <c r="AT482" s="147" t="s">
        <v>144</v>
      </c>
      <c r="AU482" s="147" t="s">
        <v>81</v>
      </c>
      <c r="AV482" s="12" t="s">
        <v>79</v>
      </c>
      <c r="AW482" s="12" t="s">
        <v>32</v>
      </c>
      <c r="AX482" s="12" t="s">
        <v>71</v>
      </c>
      <c r="AY482" s="147" t="s">
        <v>133</v>
      </c>
    </row>
    <row r="483" spans="2:51" s="13" customFormat="1" ht="11.25" x14ac:dyDescent="0.2">
      <c r="B483" s="152"/>
      <c r="D483" s="146" t="s">
        <v>144</v>
      </c>
      <c r="E483" s="153" t="s">
        <v>18</v>
      </c>
      <c r="F483" s="154" t="s">
        <v>1978</v>
      </c>
      <c r="H483" s="155">
        <v>0.39</v>
      </c>
      <c r="I483" s="156"/>
      <c r="L483" s="152"/>
      <c r="M483" s="157"/>
      <c r="T483" s="158"/>
      <c r="AT483" s="153" t="s">
        <v>144</v>
      </c>
      <c r="AU483" s="153" t="s">
        <v>81</v>
      </c>
      <c r="AV483" s="13" t="s">
        <v>81</v>
      </c>
      <c r="AW483" s="13" t="s">
        <v>32</v>
      </c>
      <c r="AX483" s="13" t="s">
        <v>71</v>
      </c>
      <c r="AY483" s="153" t="s">
        <v>133</v>
      </c>
    </row>
    <row r="484" spans="2:51" s="12" customFormat="1" ht="11.25" x14ac:dyDescent="0.2">
      <c r="B484" s="145"/>
      <c r="D484" s="146" t="s">
        <v>144</v>
      </c>
      <c r="E484" s="147" t="s">
        <v>18</v>
      </c>
      <c r="F484" s="148" t="s">
        <v>1979</v>
      </c>
      <c r="H484" s="147" t="s">
        <v>18</v>
      </c>
      <c r="I484" s="149"/>
      <c r="L484" s="145"/>
      <c r="M484" s="150"/>
      <c r="T484" s="151"/>
      <c r="AT484" s="147" t="s">
        <v>144</v>
      </c>
      <c r="AU484" s="147" t="s">
        <v>81</v>
      </c>
      <c r="AV484" s="12" t="s">
        <v>79</v>
      </c>
      <c r="AW484" s="12" t="s">
        <v>32</v>
      </c>
      <c r="AX484" s="12" t="s">
        <v>71</v>
      </c>
      <c r="AY484" s="147" t="s">
        <v>133</v>
      </c>
    </row>
    <row r="485" spans="2:51" s="13" customFormat="1" ht="11.25" x14ac:dyDescent="0.2">
      <c r="B485" s="152"/>
      <c r="D485" s="146" t="s">
        <v>144</v>
      </c>
      <c r="E485" s="153" t="s">
        <v>18</v>
      </c>
      <c r="F485" s="154" t="s">
        <v>1980</v>
      </c>
      <c r="H485" s="155">
        <v>0.36</v>
      </c>
      <c r="I485" s="156"/>
      <c r="L485" s="152"/>
      <c r="M485" s="157"/>
      <c r="T485" s="158"/>
      <c r="AT485" s="153" t="s">
        <v>144</v>
      </c>
      <c r="AU485" s="153" t="s">
        <v>81</v>
      </c>
      <c r="AV485" s="13" t="s">
        <v>81</v>
      </c>
      <c r="AW485" s="13" t="s">
        <v>32</v>
      </c>
      <c r="AX485" s="13" t="s">
        <v>71</v>
      </c>
      <c r="AY485" s="153" t="s">
        <v>133</v>
      </c>
    </row>
    <row r="486" spans="2:51" s="12" customFormat="1" ht="11.25" x14ac:dyDescent="0.2">
      <c r="B486" s="145"/>
      <c r="D486" s="146" t="s">
        <v>144</v>
      </c>
      <c r="E486" s="147" t="s">
        <v>18</v>
      </c>
      <c r="F486" s="148" t="s">
        <v>1981</v>
      </c>
      <c r="H486" s="147" t="s">
        <v>18</v>
      </c>
      <c r="I486" s="149"/>
      <c r="L486" s="145"/>
      <c r="M486" s="150"/>
      <c r="T486" s="151"/>
      <c r="AT486" s="147" t="s">
        <v>144</v>
      </c>
      <c r="AU486" s="147" t="s">
        <v>81</v>
      </c>
      <c r="AV486" s="12" t="s">
        <v>79</v>
      </c>
      <c r="AW486" s="12" t="s">
        <v>32</v>
      </c>
      <c r="AX486" s="12" t="s">
        <v>71</v>
      </c>
      <c r="AY486" s="147" t="s">
        <v>133</v>
      </c>
    </row>
    <row r="487" spans="2:51" s="13" customFormat="1" ht="11.25" x14ac:dyDescent="0.2">
      <c r="B487" s="152"/>
      <c r="D487" s="146" t="s">
        <v>144</v>
      </c>
      <c r="E487" s="153" t="s">
        <v>18</v>
      </c>
      <c r="F487" s="154" t="s">
        <v>1982</v>
      </c>
      <c r="H487" s="155">
        <v>0.2</v>
      </c>
      <c r="I487" s="156"/>
      <c r="L487" s="152"/>
      <c r="M487" s="157"/>
      <c r="T487" s="158"/>
      <c r="AT487" s="153" t="s">
        <v>144</v>
      </c>
      <c r="AU487" s="153" t="s">
        <v>81</v>
      </c>
      <c r="AV487" s="13" t="s">
        <v>81</v>
      </c>
      <c r="AW487" s="13" t="s">
        <v>32</v>
      </c>
      <c r="AX487" s="13" t="s">
        <v>71</v>
      </c>
      <c r="AY487" s="153" t="s">
        <v>133</v>
      </c>
    </row>
    <row r="488" spans="2:51" s="12" customFormat="1" ht="11.25" x14ac:dyDescent="0.2">
      <c r="B488" s="145"/>
      <c r="D488" s="146" t="s">
        <v>144</v>
      </c>
      <c r="E488" s="147" t="s">
        <v>18</v>
      </c>
      <c r="F488" s="148" t="s">
        <v>1983</v>
      </c>
      <c r="H488" s="147" t="s">
        <v>18</v>
      </c>
      <c r="I488" s="149"/>
      <c r="L488" s="145"/>
      <c r="M488" s="150"/>
      <c r="T488" s="151"/>
      <c r="AT488" s="147" t="s">
        <v>144</v>
      </c>
      <c r="AU488" s="147" t="s">
        <v>81</v>
      </c>
      <c r="AV488" s="12" t="s">
        <v>79</v>
      </c>
      <c r="AW488" s="12" t="s">
        <v>32</v>
      </c>
      <c r="AX488" s="12" t="s">
        <v>71</v>
      </c>
      <c r="AY488" s="147" t="s">
        <v>133</v>
      </c>
    </row>
    <row r="489" spans="2:51" s="13" customFormat="1" ht="11.25" x14ac:dyDescent="0.2">
      <c r="B489" s="152"/>
      <c r="D489" s="146" t="s">
        <v>144</v>
      </c>
      <c r="E489" s="153" t="s">
        <v>18</v>
      </c>
      <c r="F489" s="154" t="s">
        <v>1984</v>
      </c>
      <c r="H489" s="155">
        <v>4</v>
      </c>
      <c r="I489" s="156"/>
      <c r="L489" s="152"/>
      <c r="M489" s="157"/>
      <c r="T489" s="158"/>
      <c r="AT489" s="153" t="s">
        <v>144</v>
      </c>
      <c r="AU489" s="153" t="s">
        <v>81</v>
      </c>
      <c r="AV489" s="13" t="s">
        <v>81</v>
      </c>
      <c r="AW489" s="13" t="s">
        <v>32</v>
      </c>
      <c r="AX489" s="13" t="s">
        <v>71</v>
      </c>
      <c r="AY489" s="153" t="s">
        <v>133</v>
      </c>
    </row>
    <row r="490" spans="2:51" s="12" customFormat="1" ht="11.25" x14ac:dyDescent="0.2">
      <c r="B490" s="145"/>
      <c r="D490" s="146" t="s">
        <v>144</v>
      </c>
      <c r="E490" s="147" t="s">
        <v>18</v>
      </c>
      <c r="F490" s="148" t="s">
        <v>1985</v>
      </c>
      <c r="H490" s="147" t="s">
        <v>18</v>
      </c>
      <c r="I490" s="149"/>
      <c r="L490" s="145"/>
      <c r="M490" s="150"/>
      <c r="T490" s="151"/>
      <c r="AT490" s="147" t="s">
        <v>144</v>
      </c>
      <c r="AU490" s="147" t="s">
        <v>81</v>
      </c>
      <c r="AV490" s="12" t="s">
        <v>79</v>
      </c>
      <c r="AW490" s="12" t="s">
        <v>32</v>
      </c>
      <c r="AX490" s="12" t="s">
        <v>71</v>
      </c>
      <c r="AY490" s="147" t="s">
        <v>133</v>
      </c>
    </row>
    <row r="491" spans="2:51" s="13" customFormat="1" ht="11.25" x14ac:dyDescent="0.2">
      <c r="B491" s="152"/>
      <c r="D491" s="146" t="s">
        <v>144</v>
      </c>
      <c r="E491" s="153" t="s">
        <v>18</v>
      </c>
      <c r="F491" s="154" t="s">
        <v>1986</v>
      </c>
      <c r="H491" s="155">
        <v>3.2</v>
      </c>
      <c r="I491" s="156"/>
      <c r="L491" s="152"/>
      <c r="M491" s="157"/>
      <c r="T491" s="158"/>
      <c r="AT491" s="153" t="s">
        <v>144</v>
      </c>
      <c r="AU491" s="153" t="s">
        <v>81</v>
      </c>
      <c r="AV491" s="13" t="s">
        <v>81</v>
      </c>
      <c r="AW491" s="13" t="s">
        <v>32</v>
      </c>
      <c r="AX491" s="13" t="s">
        <v>71</v>
      </c>
      <c r="AY491" s="153" t="s">
        <v>133</v>
      </c>
    </row>
    <row r="492" spans="2:51" s="12" customFormat="1" ht="11.25" x14ac:dyDescent="0.2">
      <c r="B492" s="145"/>
      <c r="D492" s="146" t="s">
        <v>144</v>
      </c>
      <c r="E492" s="147" t="s">
        <v>18</v>
      </c>
      <c r="F492" s="148" t="s">
        <v>1987</v>
      </c>
      <c r="H492" s="147" t="s">
        <v>18</v>
      </c>
      <c r="I492" s="149"/>
      <c r="L492" s="145"/>
      <c r="M492" s="150"/>
      <c r="T492" s="151"/>
      <c r="AT492" s="147" t="s">
        <v>144</v>
      </c>
      <c r="AU492" s="147" t="s">
        <v>81</v>
      </c>
      <c r="AV492" s="12" t="s">
        <v>79</v>
      </c>
      <c r="AW492" s="12" t="s">
        <v>32</v>
      </c>
      <c r="AX492" s="12" t="s">
        <v>71</v>
      </c>
      <c r="AY492" s="147" t="s">
        <v>133</v>
      </c>
    </row>
    <row r="493" spans="2:51" s="13" customFormat="1" ht="11.25" x14ac:dyDescent="0.2">
      <c r="B493" s="152"/>
      <c r="D493" s="146" t="s">
        <v>144</v>
      </c>
      <c r="E493" s="153" t="s">
        <v>18</v>
      </c>
      <c r="F493" s="154" t="s">
        <v>1453</v>
      </c>
      <c r="H493" s="155">
        <v>1.4</v>
      </c>
      <c r="I493" s="156"/>
      <c r="L493" s="152"/>
      <c r="M493" s="157"/>
      <c r="T493" s="158"/>
      <c r="AT493" s="153" t="s">
        <v>144</v>
      </c>
      <c r="AU493" s="153" t="s">
        <v>81</v>
      </c>
      <c r="AV493" s="13" t="s">
        <v>81</v>
      </c>
      <c r="AW493" s="13" t="s">
        <v>32</v>
      </c>
      <c r="AX493" s="13" t="s">
        <v>71</v>
      </c>
      <c r="AY493" s="153" t="s">
        <v>133</v>
      </c>
    </row>
    <row r="494" spans="2:51" s="12" customFormat="1" ht="11.25" x14ac:dyDescent="0.2">
      <c r="B494" s="145"/>
      <c r="D494" s="146" t="s">
        <v>144</v>
      </c>
      <c r="E494" s="147" t="s">
        <v>18</v>
      </c>
      <c r="F494" s="148" t="s">
        <v>1988</v>
      </c>
      <c r="H494" s="147" t="s">
        <v>18</v>
      </c>
      <c r="I494" s="149"/>
      <c r="L494" s="145"/>
      <c r="M494" s="150"/>
      <c r="T494" s="151"/>
      <c r="AT494" s="147" t="s">
        <v>144</v>
      </c>
      <c r="AU494" s="147" t="s">
        <v>81</v>
      </c>
      <c r="AV494" s="12" t="s">
        <v>79</v>
      </c>
      <c r="AW494" s="12" t="s">
        <v>32</v>
      </c>
      <c r="AX494" s="12" t="s">
        <v>71</v>
      </c>
      <c r="AY494" s="147" t="s">
        <v>133</v>
      </c>
    </row>
    <row r="495" spans="2:51" s="13" customFormat="1" ht="11.25" x14ac:dyDescent="0.2">
      <c r="B495" s="152"/>
      <c r="D495" s="146" t="s">
        <v>144</v>
      </c>
      <c r="E495" s="153" t="s">
        <v>18</v>
      </c>
      <c r="F495" s="154" t="s">
        <v>1989</v>
      </c>
      <c r="H495" s="155">
        <v>1.39</v>
      </c>
      <c r="I495" s="156"/>
      <c r="L495" s="152"/>
      <c r="M495" s="157"/>
      <c r="T495" s="158"/>
      <c r="AT495" s="153" t="s">
        <v>144</v>
      </c>
      <c r="AU495" s="153" t="s">
        <v>81</v>
      </c>
      <c r="AV495" s="13" t="s">
        <v>81</v>
      </c>
      <c r="AW495" s="13" t="s">
        <v>32</v>
      </c>
      <c r="AX495" s="13" t="s">
        <v>71</v>
      </c>
      <c r="AY495" s="153" t="s">
        <v>133</v>
      </c>
    </row>
    <row r="496" spans="2:51" s="12" customFormat="1" ht="11.25" x14ac:dyDescent="0.2">
      <c r="B496" s="145"/>
      <c r="D496" s="146" t="s">
        <v>144</v>
      </c>
      <c r="E496" s="147" t="s">
        <v>18</v>
      </c>
      <c r="F496" s="148" t="s">
        <v>1990</v>
      </c>
      <c r="H496" s="147" t="s">
        <v>18</v>
      </c>
      <c r="I496" s="149"/>
      <c r="L496" s="145"/>
      <c r="M496" s="150"/>
      <c r="T496" s="151"/>
      <c r="AT496" s="147" t="s">
        <v>144</v>
      </c>
      <c r="AU496" s="147" t="s">
        <v>81</v>
      </c>
      <c r="AV496" s="12" t="s">
        <v>79</v>
      </c>
      <c r="AW496" s="12" t="s">
        <v>32</v>
      </c>
      <c r="AX496" s="12" t="s">
        <v>71</v>
      </c>
      <c r="AY496" s="147" t="s">
        <v>133</v>
      </c>
    </row>
    <row r="497" spans="2:51" s="13" customFormat="1" ht="11.25" x14ac:dyDescent="0.2">
      <c r="B497" s="152"/>
      <c r="D497" s="146" t="s">
        <v>144</v>
      </c>
      <c r="E497" s="153" t="s">
        <v>18</v>
      </c>
      <c r="F497" s="154" t="s">
        <v>1991</v>
      </c>
      <c r="H497" s="155">
        <v>1.35</v>
      </c>
      <c r="I497" s="156"/>
      <c r="L497" s="152"/>
      <c r="M497" s="157"/>
      <c r="T497" s="158"/>
      <c r="AT497" s="153" t="s">
        <v>144</v>
      </c>
      <c r="AU497" s="153" t="s">
        <v>81</v>
      </c>
      <c r="AV497" s="13" t="s">
        <v>81</v>
      </c>
      <c r="AW497" s="13" t="s">
        <v>32</v>
      </c>
      <c r="AX497" s="13" t="s">
        <v>71</v>
      </c>
      <c r="AY497" s="153" t="s">
        <v>133</v>
      </c>
    </row>
    <row r="498" spans="2:51" s="12" customFormat="1" ht="11.25" x14ac:dyDescent="0.2">
      <c r="B498" s="145"/>
      <c r="D498" s="146" t="s">
        <v>144</v>
      </c>
      <c r="E498" s="147" t="s">
        <v>18</v>
      </c>
      <c r="F498" s="148" t="s">
        <v>1992</v>
      </c>
      <c r="H498" s="147" t="s">
        <v>18</v>
      </c>
      <c r="I498" s="149"/>
      <c r="L498" s="145"/>
      <c r="M498" s="150"/>
      <c r="T498" s="151"/>
      <c r="AT498" s="147" t="s">
        <v>144</v>
      </c>
      <c r="AU498" s="147" t="s">
        <v>81</v>
      </c>
      <c r="AV498" s="12" t="s">
        <v>79</v>
      </c>
      <c r="AW498" s="12" t="s">
        <v>32</v>
      </c>
      <c r="AX498" s="12" t="s">
        <v>71</v>
      </c>
      <c r="AY498" s="147" t="s">
        <v>133</v>
      </c>
    </row>
    <row r="499" spans="2:51" s="13" customFormat="1" ht="11.25" x14ac:dyDescent="0.2">
      <c r="B499" s="152"/>
      <c r="D499" s="146" t="s">
        <v>144</v>
      </c>
      <c r="E499" s="153" t="s">
        <v>18</v>
      </c>
      <c r="F499" s="154" t="s">
        <v>1993</v>
      </c>
      <c r="H499" s="155">
        <v>1.33</v>
      </c>
      <c r="I499" s="156"/>
      <c r="L499" s="152"/>
      <c r="M499" s="157"/>
      <c r="T499" s="158"/>
      <c r="AT499" s="153" t="s">
        <v>144</v>
      </c>
      <c r="AU499" s="153" t="s">
        <v>81</v>
      </c>
      <c r="AV499" s="13" t="s">
        <v>81</v>
      </c>
      <c r="AW499" s="13" t="s">
        <v>32</v>
      </c>
      <c r="AX499" s="13" t="s">
        <v>71</v>
      </c>
      <c r="AY499" s="153" t="s">
        <v>133</v>
      </c>
    </row>
    <row r="500" spans="2:51" s="12" customFormat="1" ht="11.25" x14ac:dyDescent="0.2">
      <c r="B500" s="145"/>
      <c r="D500" s="146" t="s">
        <v>144</v>
      </c>
      <c r="E500" s="147" t="s">
        <v>18</v>
      </c>
      <c r="F500" s="148" t="s">
        <v>1994</v>
      </c>
      <c r="H500" s="147" t="s">
        <v>18</v>
      </c>
      <c r="I500" s="149"/>
      <c r="L500" s="145"/>
      <c r="M500" s="150"/>
      <c r="T500" s="151"/>
      <c r="AT500" s="147" t="s">
        <v>144</v>
      </c>
      <c r="AU500" s="147" t="s">
        <v>81</v>
      </c>
      <c r="AV500" s="12" t="s">
        <v>79</v>
      </c>
      <c r="AW500" s="12" t="s">
        <v>32</v>
      </c>
      <c r="AX500" s="12" t="s">
        <v>71</v>
      </c>
      <c r="AY500" s="147" t="s">
        <v>133</v>
      </c>
    </row>
    <row r="501" spans="2:51" s="13" customFormat="1" ht="11.25" x14ac:dyDescent="0.2">
      <c r="B501" s="152"/>
      <c r="D501" s="146" t="s">
        <v>144</v>
      </c>
      <c r="E501" s="153" t="s">
        <v>18</v>
      </c>
      <c r="F501" s="154" t="s">
        <v>1995</v>
      </c>
      <c r="H501" s="155">
        <v>2.4</v>
      </c>
      <c r="I501" s="156"/>
      <c r="L501" s="152"/>
      <c r="M501" s="157"/>
      <c r="T501" s="158"/>
      <c r="AT501" s="153" t="s">
        <v>144</v>
      </c>
      <c r="AU501" s="153" t="s">
        <v>81</v>
      </c>
      <c r="AV501" s="13" t="s">
        <v>81</v>
      </c>
      <c r="AW501" s="13" t="s">
        <v>32</v>
      </c>
      <c r="AX501" s="13" t="s">
        <v>71</v>
      </c>
      <c r="AY501" s="153" t="s">
        <v>133</v>
      </c>
    </row>
    <row r="502" spans="2:51" s="12" customFormat="1" ht="11.25" x14ac:dyDescent="0.2">
      <c r="B502" s="145"/>
      <c r="D502" s="146" t="s">
        <v>144</v>
      </c>
      <c r="E502" s="147" t="s">
        <v>18</v>
      </c>
      <c r="F502" s="148" t="s">
        <v>1996</v>
      </c>
      <c r="H502" s="147" t="s">
        <v>18</v>
      </c>
      <c r="I502" s="149"/>
      <c r="L502" s="145"/>
      <c r="M502" s="150"/>
      <c r="T502" s="151"/>
      <c r="AT502" s="147" t="s">
        <v>144</v>
      </c>
      <c r="AU502" s="147" t="s">
        <v>81</v>
      </c>
      <c r="AV502" s="12" t="s">
        <v>79</v>
      </c>
      <c r="AW502" s="12" t="s">
        <v>32</v>
      </c>
      <c r="AX502" s="12" t="s">
        <v>71</v>
      </c>
      <c r="AY502" s="147" t="s">
        <v>133</v>
      </c>
    </row>
    <row r="503" spans="2:51" s="13" customFormat="1" ht="11.25" x14ac:dyDescent="0.2">
      <c r="B503" s="152"/>
      <c r="D503" s="146" t="s">
        <v>144</v>
      </c>
      <c r="E503" s="153" t="s">
        <v>18</v>
      </c>
      <c r="F503" s="154" t="s">
        <v>362</v>
      </c>
      <c r="H503" s="155">
        <v>0.6</v>
      </c>
      <c r="I503" s="156"/>
      <c r="L503" s="152"/>
      <c r="M503" s="157"/>
      <c r="T503" s="158"/>
      <c r="AT503" s="153" t="s">
        <v>144</v>
      </c>
      <c r="AU503" s="153" t="s">
        <v>81</v>
      </c>
      <c r="AV503" s="13" t="s">
        <v>81</v>
      </c>
      <c r="AW503" s="13" t="s">
        <v>32</v>
      </c>
      <c r="AX503" s="13" t="s">
        <v>71</v>
      </c>
      <c r="AY503" s="153" t="s">
        <v>133</v>
      </c>
    </row>
    <row r="504" spans="2:51" s="12" customFormat="1" ht="11.25" x14ac:dyDescent="0.2">
      <c r="B504" s="145"/>
      <c r="D504" s="146" t="s">
        <v>144</v>
      </c>
      <c r="E504" s="147" t="s">
        <v>18</v>
      </c>
      <c r="F504" s="148" t="s">
        <v>1997</v>
      </c>
      <c r="H504" s="147" t="s">
        <v>18</v>
      </c>
      <c r="I504" s="149"/>
      <c r="L504" s="145"/>
      <c r="M504" s="150"/>
      <c r="T504" s="151"/>
      <c r="AT504" s="147" t="s">
        <v>144</v>
      </c>
      <c r="AU504" s="147" t="s">
        <v>81</v>
      </c>
      <c r="AV504" s="12" t="s">
        <v>79</v>
      </c>
      <c r="AW504" s="12" t="s">
        <v>32</v>
      </c>
      <c r="AX504" s="12" t="s">
        <v>71</v>
      </c>
      <c r="AY504" s="147" t="s">
        <v>133</v>
      </c>
    </row>
    <row r="505" spans="2:51" s="13" customFormat="1" ht="11.25" x14ac:dyDescent="0.2">
      <c r="B505" s="152"/>
      <c r="D505" s="146" t="s">
        <v>144</v>
      </c>
      <c r="E505" s="153" t="s">
        <v>18</v>
      </c>
      <c r="F505" s="154" t="s">
        <v>1998</v>
      </c>
      <c r="H505" s="155">
        <v>0.55000000000000004</v>
      </c>
      <c r="I505" s="156"/>
      <c r="L505" s="152"/>
      <c r="M505" s="157"/>
      <c r="T505" s="158"/>
      <c r="AT505" s="153" t="s">
        <v>144</v>
      </c>
      <c r="AU505" s="153" t="s">
        <v>81</v>
      </c>
      <c r="AV505" s="13" t="s">
        <v>81</v>
      </c>
      <c r="AW505" s="13" t="s">
        <v>32</v>
      </c>
      <c r="AX505" s="13" t="s">
        <v>71</v>
      </c>
      <c r="AY505" s="153" t="s">
        <v>133</v>
      </c>
    </row>
    <row r="506" spans="2:51" s="12" customFormat="1" ht="11.25" x14ac:dyDescent="0.2">
      <c r="B506" s="145"/>
      <c r="D506" s="146" t="s">
        <v>144</v>
      </c>
      <c r="E506" s="147" t="s">
        <v>18</v>
      </c>
      <c r="F506" s="148" t="s">
        <v>1999</v>
      </c>
      <c r="H506" s="147" t="s">
        <v>18</v>
      </c>
      <c r="I506" s="149"/>
      <c r="L506" s="145"/>
      <c r="M506" s="150"/>
      <c r="T506" s="151"/>
      <c r="AT506" s="147" t="s">
        <v>144</v>
      </c>
      <c r="AU506" s="147" t="s">
        <v>81</v>
      </c>
      <c r="AV506" s="12" t="s">
        <v>79</v>
      </c>
      <c r="AW506" s="12" t="s">
        <v>32</v>
      </c>
      <c r="AX506" s="12" t="s">
        <v>71</v>
      </c>
      <c r="AY506" s="147" t="s">
        <v>133</v>
      </c>
    </row>
    <row r="507" spans="2:51" s="13" customFormat="1" ht="11.25" x14ac:dyDescent="0.2">
      <c r="B507" s="152"/>
      <c r="D507" s="146" t="s">
        <v>144</v>
      </c>
      <c r="E507" s="153" t="s">
        <v>18</v>
      </c>
      <c r="F507" s="154" t="s">
        <v>2000</v>
      </c>
      <c r="H507" s="155">
        <v>0.47</v>
      </c>
      <c r="I507" s="156"/>
      <c r="L507" s="152"/>
      <c r="M507" s="157"/>
      <c r="T507" s="158"/>
      <c r="AT507" s="153" t="s">
        <v>144</v>
      </c>
      <c r="AU507" s="153" t="s">
        <v>81</v>
      </c>
      <c r="AV507" s="13" t="s">
        <v>81</v>
      </c>
      <c r="AW507" s="13" t="s">
        <v>32</v>
      </c>
      <c r="AX507" s="13" t="s">
        <v>71</v>
      </c>
      <c r="AY507" s="153" t="s">
        <v>133</v>
      </c>
    </row>
    <row r="508" spans="2:51" s="12" customFormat="1" ht="11.25" x14ac:dyDescent="0.2">
      <c r="B508" s="145"/>
      <c r="D508" s="146" t="s">
        <v>144</v>
      </c>
      <c r="E508" s="147" t="s">
        <v>18</v>
      </c>
      <c r="F508" s="148" t="s">
        <v>2001</v>
      </c>
      <c r="H508" s="147" t="s">
        <v>18</v>
      </c>
      <c r="I508" s="149"/>
      <c r="L508" s="145"/>
      <c r="M508" s="150"/>
      <c r="T508" s="151"/>
      <c r="AT508" s="147" t="s">
        <v>144</v>
      </c>
      <c r="AU508" s="147" t="s">
        <v>81</v>
      </c>
      <c r="AV508" s="12" t="s">
        <v>79</v>
      </c>
      <c r="AW508" s="12" t="s">
        <v>32</v>
      </c>
      <c r="AX508" s="12" t="s">
        <v>71</v>
      </c>
      <c r="AY508" s="147" t="s">
        <v>133</v>
      </c>
    </row>
    <row r="509" spans="2:51" s="13" customFormat="1" ht="11.25" x14ac:dyDescent="0.2">
      <c r="B509" s="152"/>
      <c r="D509" s="146" t="s">
        <v>144</v>
      </c>
      <c r="E509" s="153" t="s">
        <v>18</v>
      </c>
      <c r="F509" s="154" t="s">
        <v>1976</v>
      </c>
      <c r="H509" s="155">
        <v>0.4</v>
      </c>
      <c r="I509" s="156"/>
      <c r="L509" s="152"/>
      <c r="M509" s="157"/>
      <c r="T509" s="158"/>
      <c r="AT509" s="153" t="s">
        <v>144</v>
      </c>
      <c r="AU509" s="153" t="s">
        <v>81</v>
      </c>
      <c r="AV509" s="13" t="s">
        <v>81</v>
      </c>
      <c r="AW509" s="13" t="s">
        <v>32</v>
      </c>
      <c r="AX509" s="13" t="s">
        <v>71</v>
      </c>
      <c r="AY509" s="153" t="s">
        <v>133</v>
      </c>
    </row>
    <row r="510" spans="2:51" s="12" customFormat="1" ht="11.25" x14ac:dyDescent="0.2">
      <c r="B510" s="145"/>
      <c r="D510" s="146" t="s">
        <v>144</v>
      </c>
      <c r="E510" s="147" t="s">
        <v>18</v>
      </c>
      <c r="F510" s="148" t="s">
        <v>2002</v>
      </c>
      <c r="H510" s="147" t="s">
        <v>18</v>
      </c>
      <c r="I510" s="149"/>
      <c r="L510" s="145"/>
      <c r="M510" s="150"/>
      <c r="T510" s="151"/>
      <c r="AT510" s="147" t="s">
        <v>144</v>
      </c>
      <c r="AU510" s="147" t="s">
        <v>81</v>
      </c>
      <c r="AV510" s="12" t="s">
        <v>79</v>
      </c>
      <c r="AW510" s="12" t="s">
        <v>32</v>
      </c>
      <c r="AX510" s="12" t="s">
        <v>71</v>
      </c>
      <c r="AY510" s="147" t="s">
        <v>133</v>
      </c>
    </row>
    <row r="511" spans="2:51" s="13" customFormat="1" ht="11.25" x14ac:dyDescent="0.2">
      <c r="B511" s="152"/>
      <c r="D511" s="146" t="s">
        <v>144</v>
      </c>
      <c r="E511" s="153" t="s">
        <v>18</v>
      </c>
      <c r="F511" s="154" t="s">
        <v>2003</v>
      </c>
      <c r="H511" s="155">
        <v>0.37</v>
      </c>
      <c r="I511" s="156"/>
      <c r="L511" s="152"/>
      <c r="M511" s="157"/>
      <c r="T511" s="158"/>
      <c r="AT511" s="153" t="s">
        <v>144</v>
      </c>
      <c r="AU511" s="153" t="s">
        <v>81</v>
      </c>
      <c r="AV511" s="13" t="s">
        <v>81</v>
      </c>
      <c r="AW511" s="13" t="s">
        <v>32</v>
      </c>
      <c r="AX511" s="13" t="s">
        <v>71</v>
      </c>
      <c r="AY511" s="153" t="s">
        <v>133</v>
      </c>
    </row>
    <row r="512" spans="2:51" s="12" customFormat="1" ht="11.25" x14ac:dyDescent="0.2">
      <c r="B512" s="145"/>
      <c r="D512" s="146" t="s">
        <v>144</v>
      </c>
      <c r="E512" s="147" t="s">
        <v>18</v>
      </c>
      <c r="F512" s="148" t="s">
        <v>2004</v>
      </c>
      <c r="H512" s="147" t="s">
        <v>18</v>
      </c>
      <c r="I512" s="149"/>
      <c r="L512" s="145"/>
      <c r="M512" s="150"/>
      <c r="T512" s="151"/>
      <c r="AT512" s="147" t="s">
        <v>144</v>
      </c>
      <c r="AU512" s="147" t="s">
        <v>81</v>
      </c>
      <c r="AV512" s="12" t="s">
        <v>79</v>
      </c>
      <c r="AW512" s="12" t="s">
        <v>32</v>
      </c>
      <c r="AX512" s="12" t="s">
        <v>71</v>
      </c>
      <c r="AY512" s="147" t="s">
        <v>133</v>
      </c>
    </row>
    <row r="513" spans="2:51" s="13" customFormat="1" ht="11.25" x14ac:dyDescent="0.2">
      <c r="B513" s="152"/>
      <c r="D513" s="146" t="s">
        <v>144</v>
      </c>
      <c r="E513" s="153" t="s">
        <v>18</v>
      </c>
      <c r="F513" s="154" t="s">
        <v>2005</v>
      </c>
      <c r="H513" s="155">
        <v>0.33</v>
      </c>
      <c r="I513" s="156"/>
      <c r="L513" s="152"/>
      <c r="M513" s="157"/>
      <c r="T513" s="158"/>
      <c r="AT513" s="153" t="s">
        <v>144</v>
      </c>
      <c r="AU513" s="153" t="s">
        <v>81</v>
      </c>
      <c r="AV513" s="13" t="s">
        <v>81</v>
      </c>
      <c r="AW513" s="13" t="s">
        <v>32</v>
      </c>
      <c r="AX513" s="13" t="s">
        <v>71</v>
      </c>
      <c r="AY513" s="153" t="s">
        <v>133</v>
      </c>
    </row>
    <row r="514" spans="2:51" s="12" customFormat="1" ht="11.25" x14ac:dyDescent="0.2">
      <c r="B514" s="145"/>
      <c r="D514" s="146" t="s">
        <v>144</v>
      </c>
      <c r="E514" s="147" t="s">
        <v>18</v>
      </c>
      <c r="F514" s="148" t="s">
        <v>2006</v>
      </c>
      <c r="H514" s="147" t="s">
        <v>18</v>
      </c>
      <c r="I514" s="149"/>
      <c r="L514" s="145"/>
      <c r="M514" s="150"/>
      <c r="T514" s="151"/>
      <c r="AT514" s="147" t="s">
        <v>144</v>
      </c>
      <c r="AU514" s="147" t="s">
        <v>81</v>
      </c>
      <c r="AV514" s="12" t="s">
        <v>79</v>
      </c>
      <c r="AW514" s="12" t="s">
        <v>32</v>
      </c>
      <c r="AX514" s="12" t="s">
        <v>71</v>
      </c>
      <c r="AY514" s="147" t="s">
        <v>133</v>
      </c>
    </row>
    <row r="515" spans="2:51" s="13" customFormat="1" ht="11.25" x14ac:dyDescent="0.2">
      <c r="B515" s="152"/>
      <c r="D515" s="146" t="s">
        <v>144</v>
      </c>
      <c r="E515" s="153" t="s">
        <v>18</v>
      </c>
      <c r="F515" s="154" t="s">
        <v>2007</v>
      </c>
      <c r="H515" s="155">
        <v>0.12</v>
      </c>
      <c r="I515" s="156"/>
      <c r="L515" s="152"/>
      <c r="M515" s="157"/>
      <c r="T515" s="158"/>
      <c r="AT515" s="153" t="s">
        <v>144</v>
      </c>
      <c r="AU515" s="153" t="s">
        <v>81</v>
      </c>
      <c r="AV515" s="13" t="s">
        <v>81</v>
      </c>
      <c r="AW515" s="13" t="s">
        <v>32</v>
      </c>
      <c r="AX515" s="13" t="s">
        <v>71</v>
      </c>
      <c r="AY515" s="153" t="s">
        <v>133</v>
      </c>
    </row>
    <row r="516" spans="2:51" s="12" customFormat="1" ht="11.25" x14ac:dyDescent="0.2">
      <c r="B516" s="145"/>
      <c r="D516" s="146" t="s">
        <v>144</v>
      </c>
      <c r="E516" s="147" t="s">
        <v>18</v>
      </c>
      <c r="F516" s="148" t="s">
        <v>2008</v>
      </c>
      <c r="H516" s="147" t="s">
        <v>18</v>
      </c>
      <c r="I516" s="149"/>
      <c r="L516" s="145"/>
      <c r="M516" s="150"/>
      <c r="T516" s="151"/>
      <c r="AT516" s="147" t="s">
        <v>144</v>
      </c>
      <c r="AU516" s="147" t="s">
        <v>81</v>
      </c>
      <c r="AV516" s="12" t="s">
        <v>79</v>
      </c>
      <c r="AW516" s="12" t="s">
        <v>32</v>
      </c>
      <c r="AX516" s="12" t="s">
        <v>71</v>
      </c>
      <c r="AY516" s="147" t="s">
        <v>133</v>
      </c>
    </row>
    <row r="517" spans="2:51" s="13" customFormat="1" ht="11.25" x14ac:dyDescent="0.2">
      <c r="B517" s="152"/>
      <c r="D517" s="146" t="s">
        <v>144</v>
      </c>
      <c r="E517" s="153" t="s">
        <v>18</v>
      </c>
      <c r="F517" s="154" t="s">
        <v>2009</v>
      </c>
      <c r="H517" s="155">
        <v>0.1</v>
      </c>
      <c r="I517" s="156"/>
      <c r="L517" s="152"/>
      <c r="M517" s="157"/>
      <c r="T517" s="158"/>
      <c r="AT517" s="153" t="s">
        <v>144</v>
      </c>
      <c r="AU517" s="153" t="s">
        <v>81</v>
      </c>
      <c r="AV517" s="13" t="s">
        <v>81</v>
      </c>
      <c r="AW517" s="13" t="s">
        <v>32</v>
      </c>
      <c r="AX517" s="13" t="s">
        <v>71</v>
      </c>
      <c r="AY517" s="153" t="s">
        <v>133</v>
      </c>
    </row>
    <row r="518" spans="2:51" s="12" customFormat="1" ht="11.25" x14ac:dyDescent="0.2">
      <c r="B518" s="145"/>
      <c r="D518" s="146" t="s">
        <v>144</v>
      </c>
      <c r="E518" s="147" t="s">
        <v>18</v>
      </c>
      <c r="F518" s="148" t="s">
        <v>2010</v>
      </c>
      <c r="H518" s="147" t="s">
        <v>18</v>
      </c>
      <c r="I518" s="149"/>
      <c r="L518" s="145"/>
      <c r="M518" s="150"/>
      <c r="T518" s="151"/>
      <c r="AT518" s="147" t="s">
        <v>144</v>
      </c>
      <c r="AU518" s="147" t="s">
        <v>81</v>
      </c>
      <c r="AV518" s="12" t="s">
        <v>79</v>
      </c>
      <c r="AW518" s="12" t="s">
        <v>32</v>
      </c>
      <c r="AX518" s="12" t="s">
        <v>71</v>
      </c>
      <c r="AY518" s="147" t="s">
        <v>133</v>
      </c>
    </row>
    <row r="519" spans="2:51" s="13" customFormat="1" ht="11.25" x14ac:dyDescent="0.2">
      <c r="B519" s="152"/>
      <c r="D519" s="146" t="s">
        <v>144</v>
      </c>
      <c r="E519" s="153" t="s">
        <v>18</v>
      </c>
      <c r="F519" s="154" t="s">
        <v>2011</v>
      </c>
      <c r="H519" s="155">
        <v>0.7</v>
      </c>
      <c r="I519" s="156"/>
      <c r="L519" s="152"/>
      <c r="M519" s="157"/>
      <c r="T519" s="158"/>
      <c r="AT519" s="153" t="s">
        <v>144</v>
      </c>
      <c r="AU519" s="153" t="s">
        <v>81</v>
      </c>
      <c r="AV519" s="13" t="s">
        <v>81</v>
      </c>
      <c r="AW519" s="13" t="s">
        <v>32</v>
      </c>
      <c r="AX519" s="13" t="s">
        <v>71</v>
      </c>
      <c r="AY519" s="153" t="s">
        <v>133</v>
      </c>
    </row>
    <row r="520" spans="2:51" s="12" customFormat="1" ht="11.25" x14ac:dyDescent="0.2">
      <c r="B520" s="145"/>
      <c r="D520" s="146" t="s">
        <v>144</v>
      </c>
      <c r="E520" s="147" t="s">
        <v>18</v>
      </c>
      <c r="F520" s="148" t="s">
        <v>2012</v>
      </c>
      <c r="H520" s="147" t="s">
        <v>18</v>
      </c>
      <c r="I520" s="149"/>
      <c r="L520" s="145"/>
      <c r="M520" s="150"/>
      <c r="T520" s="151"/>
      <c r="AT520" s="147" t="s">
        <v>144</v>
      </c>
      <c r="AU520" s="147" t="s">
        <v>81</v>
      </c>
      <c r="AV520" s="12" t="s">
        <v>79</v>
      </c>
      <c r="AW520" s="12" t="s">
        <v>32</v>
      </c>
      <c r="AX520" s="12" t="s">
        <v>71</v>
      </c>
      <c r="AY520" s="147" t="s">
        <v>133</v>
      </c>
    </row>
    <row r="521" spans="2:51" s="13" customFormat="1" ht="11.25" x14ac:dyDescent="0.2">
      <c r="B521" s="152"/>
      <c r="D521" s="146" t="s">
        <v>144</v>
      </c>
      <c r="E521" s="153" t="s">
        <v>18</v>
      </c>
      <c r="F521" s="154" t="s">
        <v>2013</v>
      </c>
      <c r="H521" s="155">
        <v>1.5</v>
      </c>
      <c r="I521" s="156"/>
      <c r="L521" s="152"/>
      <c r="M521" s="157"/>
      <c r="T521" s="158"/>
      <c r="AT521" s="153" t="s">
        <v>144</v>
      </c>
      <c r="AU521" s="153" t="s">
        <v>81</v>
      </c>
      <c r="AV521" s="13" t="s">
        <v>81</v>
      </c>
      <c r="AW521" s="13" t="s">
        <v>32</v>
      </c>
      <c r="AX521" s="13" t="s">
        <v>71</v>
      </c>
      <c r="AY521" s="153" t="s">
        <v>133</v>
      </c>
    </row>
    <row r="522" spans="2:51" s="12" customFormat="1" ht="11.25" x14ac:dyDescent="0.2">
      <c r="B522" s="145"/>
      <c r="D522" s="146" t="s">
        <v>144</v>
      </c>
      <c r="E522" s="147" t="s">
        <v>18</v>
      </c>
      <c r="F522" s="148" t="s">
        <v>1741</v>
      </c>
      <c r="H522" s="147" t="s">
        <v>18</v>
      </c>
      <c r="I522" s="149"/>
      <c r="L522" s="145"/>
      <c r="M522" s="150"/>
      <c r="T522" s="151"/>
      <c r="AT522" s="147" t="s">
        <v>144</v>
      </c>
      <c r="AU522" s="147" t="s">
        <v>81</v>
      </c>
      <c r="AV522" s="12" t="s">
        <v>79</v>
      </c>
      <c r="AW522" s="12" t="s">
        <v>32</v>
      </c>
      <c r="AX522" s="12" t="s">
        <v>71</v>
      </c>
      <c r="AY522" s="147" t="s">
        <v>133</v>
      </c>
    </row>
    <row r="523" spans="2:51" s="12" customFormat="1" ht="11.25" x14ac:dyDescent="0.2">
      <c r="B523" s="145"/>
      <c r="D523" s="146" t="s">
        <v>144</v>
      </c>
      <c r="E523" s="147" t="s">
        <v>18</v>
      </c>
      <c r="F523" s="148" t="s">
        <v>2014</v>
      </c>
      <c r="H523" s="147" t="s">
        <v>18</v>
      </c>
      <c r="I523" s="149"/>
      <c r="L523" s="145"/>
      <c r="M523" s="150"/>
      <c r="T523" s="151"/>
      <c r="AT523" s="147" t="s">
        <v>144</v>
      </c>
      <c r="AU523" s="147" t="s">
        <v>81</v>
      </c>
      <c r="AV523" s="12" t="s">
        <v>79</v>
      </c>
      <c r="AW523" s="12" t="s">
        <v>32</v>
      </c>
      <c r="AX523" s="12" t="s">
        <v>71</v>
      </c>
      <c r="AY523" s="147" t="s">
        <v>133</v>
      </c>
    </row>
    <row r="524" spans="2:51" s="13" customFormat="1" ht="11.25" x14ac:dyDescent="0.2">
      <c r="B524" s="152"/>
      <c r="D524" s="146" t="s">
        <v>144</v>
      </c>
      <c r="E524" s="153" t="s">
        <v>18</v>
      </c>
      <c r="F524" s="154" t="s">
        <v>2015</v>
      </c>
      <c r="H524" s="155">
        <v>1.45</v>
      </c>
      <c r="I524" s="156"/>
      <c r="L524" s="152"/>
      <c r="M524" s="157"/>
      <c r="T524" s="158"/>
      <c r="AT524" s="153" t="s">
        <v>144</v>
      </c>
      <c r="AU524" s="153" t="s">
        <v>81</v>
      </c>
      <c r="AV524" s="13" t="s">
        <v>81</v>
      </c>
      <c r="AW524" s="13" t="s">
        <v>32</v>
      </c>
      <c r="AX524" s="13" t="s">
        <v>71</v>
      </c>
      <c r="AY524" s="153" t="s">
        <v>133</v>
      </c>
    </row>
    <row r="525" spans="2:51" s="12" customFormat="1" ht="11.25" x14ac:dyDescent="0.2">
      <c r="B525" s="145"/>
      <c r="D525" s="146" t="s">
        <v>144</v>
      </c>
      <c r="E525" s="147" t="s">
        <v>18</v>
      </c>
      <c r="F525" s="148" t="s">
        <v>2016</v>
      </c>
      <c r="H525" s="147" t="s">
        <v>18</v>
      </c>
      <c r="I525" s="149"/>
      <c r="L525" s="145"/>
      <c r="M525" s="150"/>
      <c r="T525" s="151"/>
      <c r="AT525" s="147" t="s">
        <v>144</v>
      </c>
      <c r="AU525" s="147" t="s">
        <v>81</v>
      </c>
      <c r="AV525" s="12" t="s">
        <v>79</v>
      </c>
      <c r="AW525" s="12" t="s">
        <v>32</v>
      </c>
      <c r="AX525" s="12" t="s">
        <v>71</v>
      </c>
      <c r="AY525" s="147" t="s">
        <v>133</v>
      </c>
    </row>
    <row r="526" spans="2:51" s="13" customFormat="1" ht="11.25" x14ac:dyDescent="0.2">
      <c r="B526" s="152"/>
      <c r="D526" s="146" t="s">
        <v>144</v>
      </c>
      <c r="E526" s="153" t="s">
        <v>18</v>
      </c>
      <c r="F526" s="154" t="s">
        <v>1453</v>
      </c>
      <c r="H526" s="155">
        <v>1.4</v>
      </c>
      <c r="I526" s="156"/>
      <c r="L526" s="152"/>
      <c r="M526" s="157"/>
      <c r="T526" s="158"/>
      <c r="AT526" s="153" t="s">
        <v>144</v>
      </c>
      <c r="AU526" s="153" t="s">
        <v>81</v>
      </c>
      <c r="AV526" s="13" t="s">
        <v>81</v>
      </c>
      <c r="AW526" s="13" t="s">
        <v>32</v>
      </c>
      <c r="AX526" s="13" t="s">
        <v>71</v>
      </c>
      <c r="AY526" s="153" t="s">
        <v>133</v>
      </c>
    </row>
    <row r="527" spans="2:51" s="12" customFormat="1" ht="11.25" x14ac:dyDescent="0.2">
      <c r="B527" s="145"/>
      <c r="D527" s="146" t="s">
        <v>144</v>
      </c>
      <c r="E527" s="147" t="s">
        <v>18</v>
      </c>
      <c r="F527" s="148" t="s">
        <v>1967</v>
      </c>
      <c r="H527" s="147" t="s">
        <v>18</v>
      </c>
      <c r="I527" s="149"/>
      <c r="L527" s="145"/>
      <c r="M527" s="150"/>
      <c r="T527" s="151"/>
      <c r="AT527" s="147" t="s">
        <v>144</v>
      </c>
      <c r="AU527" s="147" t="s">
        <v>81</v>
      </c>
      <c r="AV527" s="12" t="s">
        <v>79</v>
      </c>
      <c r="AW527" s="12" t="s">
        <v>32</v>
      </c>
      <c r="AX527" s="12" t="s">
        <v>71</v>
      </c>
      <c r="AY527" s="147" t="s">
        <v>133</v>
      </c>
    </row>
    <row r="528" spans="2:51" s="13" customFormat="1" ht="11.25" x14ac:dyDescent="0.2">
      <c r="B528" s="152"/>
      <c r="D528" s="146" t="s">
        <v>144</v>
      </c>
      <c r="E528" s="153" t="s">
        <v>18</v>
      </c>
      <c r="F528" s="154" t="s">
        <v>2017</v>
      </c>
      <c r="H528" s="155">
        <v>8.8000000000000007</v>
      </c>
      <c r="I528" s="156"/>
      <c r="L528" s="152"/>
      <c r="M528" s="157"/>
      <c r="T528" s="158"/>
      <c r="AT528" s="153" t="s">
        <v>144</v>
      </c>
      <c r="AU528" s="153" t="s">
        <v>81</v>
      </c>
      <c r="AV528" s="13" t="s">
        <v>81</v>
      </c>
      <c r="AW528" s="13" t="s">
        <v>32</v>
      </c>
      <c r="AX528" s="13" t="s">
        <v>71</v>
      </c>
      <c r="AY528" s="153" t="s">
        <v>133</v>
      </c>
    </row>
    <row r="529" spans="2:51" s="12" customFormat="1" ht="11.25" x14ac:dyDescent="0.2">
      <c r="B529" s="145"/>
      <c r="D529" s="146" t="s">
        <v>144</v>
      </c>
      <c r="E529" s="147" t="s">
        <v>18</v>
      </c>
      <c r="F529" s="148" t="s">
        <v>1969</v>
      </c>
      <c r="H529" s="147" t="s">
        <v>18</v>
      </c>
      <c r="I529" s="149"/>
      <c r="L529" s="145"/>
      <c r="M529" s="150"/>
      <c r="T529" s="151"/>
      <c r="AT529" s="147" t="s">
        <v>144</v>
      </c>
      <c r="AU529" s="147" t="s">
        <v>81</v>
      </c>
      <c r="AV529" s="12" t="s">
        <v>79</v>
      </c>
      <c r="AW529" s="12" t="s">
        <v>32</v>
      </c>
      <c r="AX529" s="12" t="s">
        <v>71</v>
      </c>
      <c r="AY529" s="147" t="s">
        <v>133</v>
      </c>
    </row>
    <row r="530" spans="2:51" s="13" customFormat="1" ht="11.25" x14ac:dyDescent="0.2">
      <c r="B530" s="152"/>
      <c r="D530" s="146" t="s">
        <v>144</v>
      </c>
      <c r="E530" s="153" t="s">
        <v>18</v>
      </c>
      <c r="F530" s="154" t="s">
        <v>1970</v>
      </c>
      <c r="H530" s="155">
        <v>0.65</v>
      </c>
      <c r="I530" s="156"/>
      <c r="L530" s="152"/>
      <c r="M530" s="157"/>
      <c r="T530" s="158"/>
      <c r="AT530" s="153" t="s">
        <v>144</v>
      </c>
      <c r="AU530" s="153" t="s">
        <v>81</v>
      </c>
      <c r="AV530" s="13" t="s">
        <v>81</v>
      </c>
      <c r="AW530" s="13" t="s">
        <v>32</v>
      </c>
      <c r="AX530" s="13" t="s">
        <v>71</v>
      </c>
      <c r="AY530" s="153" t="s">
        <v>133</v>
      </c>
    </row>
    <row r="531" spans="2:51" s="12" customFormat="1" ht="11.25" x14ac:dyDescent="0.2">
      <c r="B531" s="145"/>
      <c r="D531" s="146" t="s">
        <v>144</v>
      </c>
      <c r="E531" s="147" t="s">
        <v>18</v>
      </c>
      <c r="F531" s="148" t="s">
        <v>1971</v>
      </c>
      <c r="H531" s="147" t="s">
        <v>18</v>
      </c>
      <c r="I531" s="149"/>
      <c r="L531" s="145"/>
      <c r="M531" s="150"/>
      <c r="T531" s="151"/>
      <c r="AT531" s="147" t="s">
        <v>144</v>
      </c>
      <c r="AU531" s="147" t="s">
        <v>81</v>
      </c>
      <c r="AV531" s="12" t="s">
        <v>79</v>
      </c>
      <c r="AW531" s="12" t="s">
        <v>32</v>
      </c>
      <c r="AX531" s="12" t="s">
        <v>71</v>
      </c>
      <c r="AY531" s="147" t="s">
        <v>133</v>
      </c>
    </row>
    <row r="532" spans="2:51" s="13" customFormat="1" ht="11.25" x14ac:dyDescent="0.2">
      <c r="B532" s="152"/>
      <c r="D532" s="146" t="s">
        <v>144</v>
      </c>
      <c r="E532" s="153" t="s">
        <v>18</v>
      </c>
      <c r="F532" s="154" t="s">
        <v>2018</v>
      </c>
      <c r="H532" s="155">
        <v>4.2</v>
      </c>
      <c r="I532" s="156"/>
      <c r="L532" s="152"/>
      <c r="M532" s="157"/>
      <c r="T532" s="158"/>
      <c r="AT532" s="153" t="s">
        <v>144</v>
      </c>
      <c r="AU532" s="153" t="s">
        <v>81</v>
      </c>
      <c r="AV532" s="13" t="s">
        <v>81</v>
      </c>
      <c r="AW532" s="13" t="s">
        <v>32</v>
      </c>
      <c r="AX532" s="13" t="s">
        <v>71</v>
      </c>
      <c r="AY532" s="153" t="s">
        <v>133</v>
      </c>
    </row>
    <row r="533" spans="2:51" s="12" customFormat="1" ht="11.25" x14ac:dyDescent="0.2">
      <c r="B533" s="145"/>
      <c r="D533" s="146" t="s">
        <v>144</v>
      </c>
      <c r="E533" s="147" t="s">
        <v>18</v>
      </c>
      <c r="F533" s="148" t="s">
        <v>1973</v>
      </c>
      <c r="H533" s="147" t="s">
        <v>18</v>
      </c>
      <c r="I533" s="149"/>
      <c r="L533" s="145"/>
      <c r="M533" s="150"/>
      <c r="T533" s="151"/>
      <c r="AT533" s="147" t="s">
        <v>144</v>
      </c>
      <c r="AU533" s="147" t="s">
        <v>81</v>
      </c>
      <c r="AV533" s="12" t="s">
        <v>79</v>
      </c>
      <c r="AW533" s="12" t="s">
        <v>32</v>
      </c>
      <c r="AX533" s="12" t="s">
        <v>71</v>
      </c>
      <c r="AY533" s="147" t="s">
        <v>133</v>
      </c>
    </row>
    <row r="534" spans="2:51" s="13" customFormat="1" ht="11.25" x14ac:dyDescent="0.2">
      <c r="B534" s="152"/>
      <c r="D534" s="146" t="s">
        <v>144</v>
      </c>
      <c r="E534" s="153" t="s">
        <v>18</v>
      </c>
      <c r="F534" s="154" t="s">
        <v>2019</v>
      </c>
      <c r="H534" s="155">
        <v>4.5</v>
      </c>
      <c r="I534" s="156"/>
      <c r="L534" s="152"/>
      <c r="M534" s="157"/>
      <c r="T534" s="158"/>
      <c r="AT534" s="153" t="s">
        <v>144</v>
      </c>
      <c r="AU534" s="153" t="s">
        <v>81</v>
      </c>
      <c r="AV534" s="13" t="s">
        <v>81</v>
      </c>
      <c r="AW534" s="13" t="s">
        <v>32</v>
      </c>
      <c r="AX534" s="13" t="s">
        <v>71</v>
      </c>
      <c r="AY534" s="153" t="s">
        <v>133</v>
      </c>
    </row>
    <row r="535" spans="2:51" s="12" customFormat="1" ht="11.25" x14ac:dyDescent="0.2">
      <c r="B535" s="145"/>
      <c r="D535" s="146" t="s">
        <v>144</v>
      </c>
      <c r="E535" s="147" t="s">
        <v>18</v>
      </c>
      <c r="F535" s="148" t="s">
        <v>1981</v>
      </c>
      <c r="H535" s="147" t="s">
        <v>18</v>
      </c>
      <c r="I535" s="149"/>
      <c r="L535" s="145"/>
      <c r="M535" s="150"/>
      <c r="T535" s="151"/>
      <c r="AT535" s="147" t="s">
        <v>144</v>
      </c>
      <c r="AU535" s="147" t="s">
        <v>81</v>
      </c>
      <c r="AV535" s="12" t="s">
        <v>79</v>
      </c>
      <c r="AW535" s="12" t="s">
        <v>32</v>
      </c>
      <c r="AX535" s="12" t="s">
        <v>71</v>
      </c>
      <c r="AY535" s="147" t="s">
        <v>133</v>
      </c>
    </row>
    <row r="536" spans="2:51" s="13" customFormat="1" ht="11.25" x14ac:dyDescent="0.2">
      <c r="B536" s="152"/>
      <c r="D536" s="146" t="s">
        <v>144</v>
      </c>
      <c r="E536" s="153" t="s">
        <v>18</v>
      </c>
      <c r="F536" s="154" t="s">
        <v>1982</v>
      </c>
      <c r="H536" s="155">
        <v>0.2</v>
      </c>
      <c r="I536" s="156"/>
      <c r="L536" s="152"/>
      <c r="M536" s="157"/>
      <c r="T536" s="158"/>
      <c r="AT536" s="153" t="s">
        <v>144</v>
      </c>
      <c r="AU536" s="153" t="s">
        <v>81</v>
      </c>
      <c r="AV536" s="13" t="s">
        <v>81</v>
      </c>
      <c r="AW536" s="13" t="s">
        <v>32</v>
      </c>
      <c r="AX536" s="13" t="s">
        <v>71</v>
      </c>
      <c r="AY536" s="153" t="s">
        <v>133</v>
      </c>
    </row>
    <row r="537" spans="2:51" s="12" customFormat="1" ht="11.25" x14ac:dyDescent="0.2">
      <c r="B537" s="145"/>
      <c r="D537" s="146" t="s">
        <v>144</v>
      </c>
      <c r="E537" s="147" t="s">
        <v>18</v>
      </c>
      <c r="F537" s="148" t="s">
        <v>1983</v>
      </c>
      <c r="H537" s="147" t="s">
        <v>18</v>
      </c>
      <c r="I537" s="149"/>
      <c r="L537" s="145"/>
      <c r="M537" s="150"/>
      <c r="T537" s="151"/>
      <c r="AT537" s="147" t="s">
        <v>144</v>
      </c>
      <c r="AU537" s="147" t="s">
        <v>81</v>
      </c>
      <c r="AV537" s="12" t="s">
        <v>79</v>
      </c>
      <c r="AW537" s="12" t="s">
        <v>32</v>
      </c>
      <c r="AX537" s="12" t="s">
        <v>71</v>
      </c>
      <c r="AY537" s="147" t="s">
        <v>133</v>
      </c>
    </row>
    <row r="538" spans="2:51" s="13" customFormat="1" ht="11.25" x14ac:dyDescent="0.2">
      <c r="B538" s="152"/>
      <c r="D538" s="146" t="s">
        <v>144</v>
      </c>
      <c r="E538" s="153" t="s">
        <v>18</v>
      </c>
      <c r="F538" s="154" t="s">
        <v>81</v>
      </c>
      <c r="H538" s="155">
        <v>2</v>
      </c>
      <c r="I538" s="156"/>
      <c r="L538" s="152"/>
      <c r="M538" s="157"/>
      <c r="T538" s="158"/>
      <c r="AT538" s="153" t="s">
        <v>144</v>
      </c>
      <c r="AU538" s="153" t="s">
        <v>81</v>
      </c>
      <c r="AV538" s="13" t="s">
        <v>81</v>
      </c>
      <c r="AW538" s="13" t="s">
        <v>32</v>
      </c>
      <c r="AX538" s="13" t="s">
        <v>71</v>
      </c>
      <c r="AY538" s="153" t="s">
        <v>133</v>
      </c>
    </row>
    <row r="539" spans="2:51" s="12" customFormat="1" ht="11.25" x14ac:dyDescent="0.2">
      <c r="B539" s="145"/>
      <c r="D539" s="146" t="s">
        <v>144</v>
      </c>
      <c r="E539" s="147" t="s">
        <v>18</v>
      </c>
      <c r="F539" s="148" t="s">
        <v>1985</v>
      </c>
      <c r="H539" s="147" t="s">
        <v>18</v>
      </c>
      <c r="I539" s="149"/>
      <c r="L539" s="145"/>
      <c r="M539" s="150"/>
      <c r="T539" s="151"/>
      <c r="AT539" s="147" t="s">
        <v>144</v>
      </c>
      <c r="AU539" s="147" t="s">
        <v>81</v>
      </c>
      <c r="AV539" s="12" t="s">
        <v>79</v>
      </c>
      <c r="AW539" s="12" t="s">
        <v>32</v>
      </c>
      <c r="AX539" s="12" t="s">
        <v>71</v>
      </c>
      <c r="AY539" s="147" t="s">
        <v>133</v>
      </c>
    </row>
    <row r="540" spans="2:51" s="13" customFormat="1" ht="11.25" x14ac:dyDescent="0.2">
      <c r="B540" s="152"/>
      <c r="D540" s="146" t="s">
        <v>144</v>
      </c>
      <c r="E540" s="153" t="s">
        <v>18</v>
      </c>
      <c r="F540" s="154" t="s">
        <v>2020</v>
      </c>
      <c r="H540" s="155">
        <v>1.6</v>
      </c>
      <c r="I540" s="156"/>
      <c r="L540" s="152"/>
      <c r="M540" s="157"/>
      <c r="T540" s="158"/>
      <c r="AT540" s="153" t="s">
        <v>144</v>
      </c>
      <c r="AU540" s="153" t="s">
        <v>81</v>
      </c>
      <c r="AV540" s="13" t="s">
        <v>81</v>
      </c>
      <c r="AW540" s="13" t="s">
        <v>32</v>
      </c>
      <c r="AX540" s="13" t="s">
        <v>71</v>
      </c>
      <c r="AY540" s="153" t="s">
        <v>133</v>
      </c>
    </row>
    <row r="541" spans="2:51" s="12" customFormat="1" ht="11.25" x14ac:dyDescent="0.2">
      <c r="B541" s="145"/>
      <c r="D541" s="146" t="s">
        <v>144</v>
      </c>
      <c r="E541" s="147" t="s">
        <v>18</v>
      </c>
      <c r="F541" s="148" t="s">
        <v>2021</v>
      </c>
      <c r="H541" s="147" t="s">
        <v>18</v>
      </c>
      <c r="I541" s="149"/>
      <c r="L541" s="145"/>
      <c r="M541" s="150"/>
      <c r="T541" s="151"/>
      <c r="AT541" s="147" t="s">
        <v>144</v>
      </c>
      <c r="AU541" s="147" t="s">
        <v>81</v>
      </c>
      <c r="AV541" s="12" t="s">
        <v>79</v>
      </c>
      <c r="AW541" s="12" t="s">
        <v>32</v>
      </c>
      <c r="AX541" s="12" t="s">
        <v>71</v>
      </c>
      <c r="AY541" s="147" t="s">
        <v>133</v>
      </c>
    </row>
    <row r="542" spans="2:51" s="13" customFormat="1" ht="11.25" x14ac:dyDescent="0.2">
      <c r="B542" s="152"/>
      <c r="D542" s="146" t="s">
        <v>144</v>
      </c>
      <c r="E542" s="153" t="s">
        <v>18</v>
      </c>
      <c r="F542" s="154" t="s">
        <v>2015</v>
      </c>
      <c r="H542" s="155">
        <v>1.45</v>
      </c>
      <c r="I542" s="156"/>
      <c r="L542" s="152"/>
      <c r="M542" s="157"/>
      <c r="T542" s="158"/>
      <c r="AT542" s="153" t="s">
        <v>144</v>
      </c>
      <c r="AU542" s="153" t="s">
        <v>81</v>
      </c>
      <c r="AV542" s="13" t="s">
        <v>81</v>
      </c>
      <c r="AW542" s="13" t="s">
        <v>32</v>
      </c>
      <c r="AX542" s="13" t="s">
        <v>71</v>
      </c>
      <c r="AY542" s="153" t="s">
        <v>133</v>
      </c>
    </row>
    <row r="543" spans="2:51" s="12" customFormat="1" ht="11.25" x14ac:dyDescent="0.2">
      <c r="B543" s="145"/>
      <c r="D543" s="146" t="s">
        <v>144</v>
      </c>
      <c r="E543" s="147" t="s">
        <v>18</v>
      </c>
      <c r="F543" s="148" t="s">
        <v>1987</v>
      </c>
      <c r="H543" s="147" t="s">
        <v>18</v>
      </c>
      <c r="I543" s="149"/>
      <c r="L543" s="145"/>
      <c r="M543" s="150"/>
      <c r="T543" s="151"/>
      <c r="AT543" s="147" t="s">
        <v>144</v>
      </c>
      <c r="AU543" s="147" t="s">
        <v>81</v>
      </c>
      <c r="AV543" s="12" t="s">
        <v>79</v>
      </c>
      <c r="AW543" s="12" t="s">
        <v>32</v>
      </c>
      <c r="AX543" s="12" t="s">
        <v>71</v>
      </c>
      <c r="AY543" s="147" t="s">
        <v>133</v>
      </c>
    </row>
    <row r="544" spans="2:51" s="13" customFormat="1" ht="11.25" x14ac:dyDescent="0.2">
      <c r="B544" s="152"/>
      <c r="D544" s="146" t="s">
        <v>144</v>
      </c>
      <c r="E544" s="153" t="s">
        <v>18</v>
      </c>
      <c r="F544" s="154" t="s">
        <v>1453</v>
      </c>
      <c r="H544" s="155">
        <v>1.4</v>
      </c>
      <c r="I544" s="156"/>
      <c r="L544" s="152"/>
      <c r="M544" s="157"/>
      <c r="T544" s="158"/>
      <c r="AT544" s="153" t="s">
        <v>144</v>
      </c>
      <c r="AU544" s="153" t="s">
        <v>81</v>
      </c>
      <c r="AV544" s="13" t="s">
        <v>81</v>
      </c>
      <c r="AW544" s="13" t="s">
        <v>32</v>
      </c>
      <c r="AX544" s="13" t="s">
        <v>71</v>
      </c>
      <c r="AY544" s="153" t="s">
        <v>133</v>
      </c>
    </row>
    <row r="545" spans="2:51" s="12" customFormat="1" ht="11.25" x14ac:dyDescent="0.2">
      <c r="B545" s="145"/>
      <c r="D545" s="146" t="s">
        <v>144</v>
      </c>
      <c r="E545" s="147" t="s">
        <v>18</v>
      </c>
      <c r="F545" s="148" t="s">
        <v>1990</v>
      </c>
      <c r="H545" s="147" t="s">
        <v>18</v>
      </c>
      <c r="I545" s="149"/>
      <c r="L545" s="145"/>
      <c r="M545" s="150"/>
      <c r="T545" s="151"/>
      <c r="AT545" s="147" t="s">
        <v>144</v>
      </c>
      <c r="AU545" s="147" t="s">
        <v>81</v>
      </c>
      <c r="AV545" s="12" t="s">
        <v>79</v>
      </c>
      <c r="AW545" s="12" t="s">
        <v>32</v>
      </c>
      <c r="AX545" s="12" t="s">
        <v>71</v>
      </c>
      <c r="AY545" s="147" t="s">
        <v>133</v>
      </c>
    </row>
    <row r="546" spans="2:51" s="13" customFormat="1" ht="11.25" x14ac:dyDescent="0.2">
      <c r="B546" s="152"/>
      <c r="D546" s="146" t="s">
        <v>144</v>
      </c>
      <c r="E546" s="153" t="s">
        <v>18</v>
      </c>
      <c r="F546" s="154" t="s">
        <v>1991</v>
      </c>
      <c r="H546" s="155">
        <v>1.35</v>
      </c>
      <c r="I546" s="156"/>
      <c r="L546" s="152"/>
      <c r="M546" s="157"/>
      <c r="T546" s="158"/>
      <c r="AT546" s="153" t="s">
        <v>144</v>
      </c>
      <c r="AU546" s="153" t="s">
        <v>81</v>
      </c>
      <c r="AV546" s="13" t="s">
        <v>81</v>
      </c>
      <c r="AW546" s="13" t="s">
        <v>32</v>
      </c>
      <c r="AX546" s="13" t="s">
        <v>71</v>
      </c>
      <c r="AY546" s="153" t="s">
        <v>133</v>
      </c>
    </row>
    <row r="547" spans="2:51" s="12" customFormat="1" ht="11.25" x14ac:dyDescent="0.2">
      <c r="B547" s="145"/>
      <c r="D547" s="146" t="s">
        <v>144</v>
      </c>
      <c r="E547" s="147" t="s">
        <v>18</v>
      </c>
      <c r="F547" s="148" t="s">
        <v>1994</v>
      </c>
      <c r="H547" s="147" t="s">
        <v>18</v>
      </c>
      <c r="I547" s="149"/>
      <c r="L547" s="145"/>
      <c r="M547" s="150"/>
      <c r="T547" s="151"/>
      <c r="AT547" s="147" t="s">
        <v>144</v>
      </c>
      <c r="AU547" s="147" t="s">
        <v>81</v>
      </c>
      <c r="AV547" s="12" t="s">
        <v>79</v>
      </c>
      <c r="AW547" s="12" t="s">
        <v>32</v>
      </c>
      <c r="AX547" s="12" t="s">
        <v>71</v>
      </c>
      <c r="AY547" s="147" t="s">
        <v>133</v>
      </c>
    </row>
    <row r="548" spans="2:51" s="13" customFormat="1" ht="11.25" x14ac:dyDescent="0.2">
      <c r="B548" s="152"/>
      <c r="D548" s="146" t="s">
        <v>144</v>
      </c>
      <c r="E548" s="153" t="s">
        <v>18</v>
      </c>
      <c r="F548" s="154" t="s">
        <v>1174</v>
      </c>
      <c r="H548" s="155">
        <v>1.2</v>
      </c>
      <c r="I548" s="156"/>
      <c r="L548" s="152"/>
      <c r="M548" s="157"/>
      <c r="T548" s="158"/>
      <c r="AT548" s="153" t="s">
        <v>144</v>
      </c>
      <c r="AU548" s="153" t="s">
        <v>81</v>
      </c>
      <c r="AV548" s="13" t="s">
        <v>81</v>
      </c>
      <c r="AW548" s="13" t="s">
        <v>32</v>
      </c>
      <c r="AX548" s="13" t="s">
        <v>71</v>
      </c>
      <c r="AY548" s="153" t="s">
        <v>133</v>
      </c>
    </row>
    <row r="549" spans="2:51" s="12" customFormat="1" ht="11.25" x14ac:dyDescent="0.2">
      <c r="B549" s="145"/>
      <c r="D549" s="146" t="s">
        <v>144</v>
      </c>
      <c r="E549" s="147" t="s">
        <v>18</v>
      </c>
      <c r="F549" s="148" t="s">
        <v>2022</v>
      </c>
      <c r="H549" s="147" t="s">
        <v>18</v>
      </c>
      <c r="I549" s="149"/>
      <c r="L549" s="145"/>
      <c r="M549" s="150"/>
      <c r="T549" s="151"/>
      <c r="AT549" s="147" t="s">
        <v>144</v>
      </c>
      <c r="AU549" s="147" t="s">
        <v>81</v>
      </c>
      <c r="AV549" s="12" t="s">
        <v>79</v>
      </c>
      <c r="AW549" s="12" t="s">
        <v>32</v>
      </c>
      <c r="AX549" s="12" t="s">
        <v>71</v>
      </c>
      <c r="AY549" s="147" t="s">
        <v>133</v>
      </c>
    </row>
    <row r="550" spans="2:51" s="13" customFormat="1" ht="11.25" x14ac:dyDescent="0.2">
      <c r="B550" s="152"/>
      <c r="D550" s="146" t="s">
        <v>144</v>
      </c>
      <c r="E550" s="153" t="s">
        <v>18</v>
      </c>
      <c r="F550" s="154" t="s">
        <v>388</v>
      </c>
      <c r="H550" s="155">
        <v>1.1000000000000001</v>
      </c>
      <c r="I550" s="156"/>
      <c r="L550" s="152"/>
      <c r="M550" s="157"/>
      <c r="T550" s="158"/>
      <c r="AT550" s="153" t="s">
        <v>144</v>
      </c>
      <c r="AU550" s="153" t="s">
        <v>81</v>
      </c>
      <c r="AV550" s="13" t="s">
        <v>81</v>
      </c>
      <c r="AW550" s="13" t="s">
        <v>32</v>
      </c>
      <c r="AX550" s="13" t="s">
        <v>71</v>
      </c>
      <c r="AY550" s="153" t="s">
        <v>133</v>
      </c>
    </row>
    <row r="551" spans="2:51" s="12" customFormat="1" ht="11.25" x14ac:dyDescent="0.2">
      <c r="B551" s="145"/>
      <c r="D551" s="146" t="s">
        <v>144</v>
      </c>
      <c r="E551" s="147" t="s">
        <v>18</v>
      </c>
      <c r="F551" s="148" t="s">
        <v>2023</v>
      </c>
      <c r="H551" s="147" t="s">
        <v>18</v>
      </c>
      <c r="I551" s="149"/>
      <c r="L551" s="145"/>
      <c r="M551" s="150"/>
      <c r="T551" s="151"/>
      <c r="AT551" s="147" t="s">
        <v>144</v>
      </c>
      <c r="AU551" s="147" t="s">
        <v>81</v>
      </c>
      <c r="AV551" s="12" t="s">
        <v>79</v>
      </c>
      <c r="AW551" s="12" t="s">
        <v>32</v>
      </c>
      <c r="AX551" s="12" t="s">
        <v>71</v>
      </c>
      <c r="AY551" s="147" t="s">
        <v>133</v>
      </c>
    </row>
    <row r="552" spans="2:51" s="13" customFormat="1" ht="11.25" x14ac:dyDescent="0.2">
      <c r="B552" s="152"/>
      <c r="D552" s="146" t="s">
        <v>144</v>
      </c>
      <c r="E552" s="153" t="s">
        <v>18</v>
      </c>
      <c r="F552" s="154" t="s">
        <v>79</v>
      </c>
      <c r="H552" s="155">
        <v>1</v>
      </c>
      <c r="I552" s="156"/>
      <c r="L552" s="152"/>
      <c r="M552" s="157"/>
      <c r="T552" s="158"/>
      <c r="AT552" s="153" t="s">
        <v>144</v>
      </c>
      <c r="AU552" s="153" t="s">
        <v>81</v>
      </c>
      <c r="AV552" s="13" t="s">
        <v>81</v>
      </c>
      <c r="AW552" s="13" t="s">
        <v>32</v>
      </c>
      <c r="AX552" s="13" t="s">
        <v>71</v>
      </c>
      <c r="AY552" s="153" t="s">
        <v>133</v>
      </c>
    </row>
    <row r="553" spans="2:51" s="12" customFormat="1" ht="11.25" x14ac:dyDescent="0.2">
      <c r="B553" s="145"/>
      <c r="D553" s="146" t="s">
        <v>144</v>
      </c>
      <c r="E553" s="147" t="s">
        <v>18</v>
      </c>
      <c r="F553" s="148" t="s">
        <v>2024</v>
      </c>
      <c r="H553" s="147" t="s">
        <v>18</v>
      </c>
      <c r="I553" s="149"/>
      <c r="L553" s="145"/>
      <c r="M553" s="150"/>
      <c r="T553" s="151"/>
      <c r="AT553" s="147" t="s">
        <v>144</v>
      </c>
      <c r="AU553" s="147" t="s">
        <v>81</v>
      </c>
      <c r="AV553" s="12" t="s">
        <v>79</v>
      </c>
      <c r="AW553" s="12" t="s">
        <v>32</v>
      </c>
      <c r="AX553" s="12" t="s">
        <v>71</v>
      </c>
      <c r="AY553" s="147" t="s">
        <v>133</v>
      </c>
    </row>
    <row r="554" spans="2:51" s="13" customFormat="1" ht="11.25" x14ac:dyDescent="0.2">
      <c r="B554" s="152"/>
      <c r="D554" s="146" t="s">
        <v>144</v>
      </c>
      <c r="E554" s="153" t="s">
        <v>18</v>
      </c>
      <c r="F554" s="154" t="s">
        <v>1968</v>
      </c>
      <c r="H554" s="155">
        <v>3.2</v>
      </c>
      <c r="I554" s="156"/>
      <c r="L554" s="152"/>
      <c r="M554" s="157"/>
      <c r="T554" s="158"/>
      <c r="AT554" s="153" t="s">
        <v>144</v>
      </c>
      <c r="AU554" s="153" t="s">
        <v>81</v>
      </c>
      <c r="AV554" s="13" t="s">
        <v>81</v>
      </c>
      <c r="AW554" s="13" t="s">
        <v>32</v>
      </c>
      <c r="AX554" s="13" t="s">
        <v>71</v>
      </c>
      <c r="AY554" s="153" t="s">
        <v>133</v>
      </c>
    </row>
    <row r="555" spans="2:51" s="12" customFormat="1" ht="11.25" x14ac:dyDescent="0.2">
      <c r="B555" s="145"/>
      <c r="D555" s="146" t="s">
        <v>144</v>
      </c>
      <c r="E555" s="147" t="s">
        <v>18</v>
      </c>
      <c r="F555" s="148" t="s">
        <v>2025</v>
      </c>
      <c r="H555" s="147" t="s">
        <v>18</v>
      </c>
      <c r="I555" s="149"/>
      <c r="L555" s="145"/>
      <c r="M555" s="150"/>
      <c r="T555" s="151"/>
      <c r="AT555" s="147" t="s">
        <v>144</v>
      </c>
      <c r="AU555" s="147" t="s">
        <v>81</v>
      </c>
      <c r="AV555" s="12" t="s">
        <v>79</v>
      </c>
      <c r="AW555" s="12" t="s">
        <v>32</v>
      </c>
      <c r="AX555" s="12" t="s">
        <v>71</v>
      </c>
      <c r="AY555" s="147" t="s">
        <v>133</v>
      </c>
    </row>
    <row r="556" spans="2:51" s="13" customFormat="1" ht="11.25" x14ac:dyDescent="0.2">
      <c r="B556" s="152"/>
      <c r="D556" s="146" t="s">
        <v>144</v>
      </c>
      <c r="E556" s="153" t="s">
        <v>18</v>
      </c>
      <c r="F556" s="154" t="s">
        <v>2026</v>
      </c>
      <c r="H556" s="155">
        <v>0.62</v>
      </c>
      <c r="I556" s="156"/>
      <c r="L556" s="152"/>
      <c r="M556" s="157"/>
      <c r="T556" s="158"/>
      <c r="AT556" s="153" t="s">
        <v>144</v>
      </c>
      <c r="AU556" s="153" t="s">
        <v>81</v>
      </c>
      <c r="AV556" s="13" t="s">
        <v>81</v>
      </c>
      <c r="AW556" s="13" t="s">
        <v>32</v>
      </c>
      <c r="AX556" s="13" t="s">
        <v>71</v>
      </c>
      <c r="AY556" s="153" t="s">
        <v>133</v>
      </c>
    </row>
    <row r="557" spans="2:51" s="12" customFormat="1" ht="11.25" x14ac:dyDescent="0.2">
      <c r="B557" s="145"/>
      <c r="D557" s="146" t="s">
        <v>144</v>
      </c>
      <c r="E557" s="147" t="s">
        <v>18</v>
      </c>
      <c r="F557" s="148" t="s">
        <v>1997</v>
      </c>
      <c r="H557" s="147" t="s">
        <v>18</v>
      </c>
      <c r="I557" s="149"/>
      <c r="L557" s="145"/>
      <c r="M557" s="150"/>
      <c r="T557" s="151"/>
      <c r="AT557" s="147" t="s">
        <v>144</v>
      </c>
      <c r="AU557" s="147" t="s">
        <v>81</v>
      </c>
      <c r="AV557" s="12" t="s">
        <v>79</v>
      </c>
      <c r="AW557" s="12" t="s">
        <v>32</v>
      </c>
      <c r="AX557" s="12" t="s">
        <v>71</v>
      </c>
      <c r="AY557" s="147" t="s">
        <v>133</v>
      </c>
    </row>
    <row r="558" spans="2:51" s="13" customFormat="1" ht="11.25" x14ac:dyDescent="0.2">
      <c r="B558" s="152"/>
      <c r="D558" s="146" t="s">
        <v>144</v>
      </c>
      <c r="E558" s="153" t="s">
        <v>18</v>
      </c>
      <c r="F558" s="154" t="s">
        <v>1998</v>
      </c>
      <c r="H558" s="155">
        <v>0.55000000000000004</v>
      </c>
      <c r="I558" s="156"/>
      <c r="L558" s="152"/>
      <c r="M558" s="157"/>
      <c r="T558" s="158"/>
      <c r="AT558" s="153" t="s">
        <v>144</v>
      </c>
      <c r="AU558" s="153" t="s">
        <v>81</v>
      </c>
      <c r="AV558" s="13" t="s">
        <v>81</v>
      </c>
      <c r="AW558" s="13" t="s">
        <v>32</v>
      </c>
      <c r="AX558" s="13" t="s">
        <v>71</v>
      </c>
      <c r="AY558" s="153" t="s">
        <v>133</v>
      </c>
    </row>
    <row r="559" spans="2:51" s="12" customFormat="1" ht="11.25" x14ac:dyDescent="0.2">
      <c r="B559" s="145"/>
      <c r="D559" s="146" t="s">
        <v>144</v>
      </c>
      <c r="E559" s="147" t="s">
        <v>18</v>
      </c>
      <c r="F559" s="148" t="s">
        <v>2027</v>
      </c>
      <c r="H559" s="147" t="s">
        <v>18</v>
      </c>
      <c r="I559" s="149"/>
      <c r="L559" s="145"/>
      <c r="M559" s="150"/>
      <c r="T559" s="151"/>
      <c r="AT559" s="147" t="s">
        <v>144</v>
      </c>
      <c r="AU559" s="147" t="s">
        <v>81</v>
      </c>
      <c r="AV559" s="12" t="s">
        <v>79</v>
      </c>
      <c r="AW559" s="12" t="s">
        <v>32</v>
      </c>
      <c r="AX559" s="12" t="s">
        <v>71</v>
      </c>
      <c r="AY559" s="147" t="s">
        <v>133</v>
      </c>
    </row>
    <row r="560" spans="2:51" s="13" customFormat="1" ht="11.25" x14ac:dyDescent="0.2">
      <c r="B560" s="152"/>
      <c r="D560" s="146" t="s">
        <v>144</v>
      </c>
      <c r="E560" s="153" t="s">
        <v>18</v>
      </c>
      <c r="F560" s="154" t="s">
        <v>2028</v>
      </c>
      <c r="H560" s="155">
        <v>0.54</v>
      </c>
      <c r="I560" s="156"/>
      <c r="L560" s="152"/>
      <c r="M560" s="157"/>
      <c r="T560" s="158"/>
      <c r="AT560" s="153" t="s">
        <v>144</v>
      </c>
      <c r="AU560" s="153" t="s">
        <v>81</v>
      </c>
      <c r="AV560" s="13" t="s">
        <v>81</v>
      </c>
      <c r="AW560" s="13" t="s">
        <v>32</v>
      </c>
      <c r="AX560" s="13" t="s">
        <v>71</v>
      </c>
      <c r="AY560" s="153" t="s">
        <v>133</v>
      </c>
    </row>
    <row r="561" spans="2:51" s="12" customFormat="1" ht="11.25" x14ac:dyDescent="0.2">
      <c r="B561" s="145"/>
      <c r="D561" s="146" t="s">
        <v>144</v>
      </c>
      <c r="E561" s="147" t="s">
        <v>18</v>
      </c>
      <c r="F561" s="148" t="s">
        <v>2029</v>
      </c>
      <c r="H561" s="147" t="s">
        <v>18</v>
      </c>
      <c r="I561" s="149"/>
      <c r="L561" s="145"/>
      <c r="M561" s="150"/>
      <c r="T561" s="151"/>
      <c r="AT561" s="147" t="s">
        <v>144</v>
      </c>
      <c r="AU561" s="147" t="s">
        <v>81</v>
      </c>
      <c r="AV561" s="12" t="s">
        <v>79</v>
      </c>
      <c r="AW561" s="12" t="s">
        <v>32</v>
      </c>
      <c r="AX561" s="12" t="s">
        <v>71</v>
      </c>
      <c r="AY561" s="147" t="s">
        <v>133</v>
      </c>
    </row>
    <row r="562" spans="2:51" s="13" customFormat="1" ht="11.25" x14ac:dyDescent="0.2">
      <c r="B562" s="152"/>
      <c r="D562" s="146" t="s">
        <v>144</v>
      </c>
      <c r="E562" s="153" t="s">
        <v>18</v>
      </c>
      <c r="F562" s="154" t="s">
        <v>2030</v>
      </c>
      <c r="H562" s="155">
        <v>1</v>
      </c>
      <c r="I562" s="156"/>
      <c r="L562" s="152"/>
      <c r="M562" s="157"/>
      <c r="T562" s="158"/>
      <c r="AT562" s="153" t="s">
        <v>144</v>
      </c>
      <c r="AU562" s="153" t="s">
        <v>81</v>
      </c>
      <c r="AV562" s="13" t="s">
        <v>81</v>
      </c>
      <c r="AW562" s="13" t="s">
        <v>32</v>
      </c>
      <c r="AX562" s="13" t="s">
        <v>71</v>
      </c>
      <c r="AY562" s="153" t="s">
        <v>133</v>
      </c>
    </row>
    <row r="563" spans="2:51" s="12" customFormat="1" ht="11.25" x14ac:dyDescent="0.2">
      <c r="B563" s="145"/>
      <c r="D563" s="146" t="s">
        <v>144</v>
      </c>
      <c r="E563" s="147" t="s">
        <v>18</v>
      </c>
      <c r="F563" s="148" t="s">
        <v>2031</v>
      </c>
      <c r="H563" s="147" t="s">
        <v>18</v>
      </c>
      <c r="I563" s="149"/>
      <c r="L563" s="145"/>
      <c r="M563" s="150"/>
      <c r="T563" s="151"/>
      <c r="AT563" s="147" t="s">
        <v>144</v>
      </c>
      <c r="AU563" s="147" t="s">
        <v>81</v>
      </c>
      <c r="AV563" s="12" t="s">
        <v>79</v>
      </c>
      <c r="AW563" s="12" t="s">
        <v>32</v>
      </c>
      <c r="AX563" s="12" t="s">
        <v>71</v>
      </c>
      <c r="AY563" s="147" t="s">
        <v>133</v>
      </c>
    </row>
    <row r="564" spans="2:51" s="13" customFormat="1" ht="11.25" x14ac:dyDescent="0.2">
      <c r="B564" s="152"/>
      <c r="D564" s="146" t="s">
        <v>144</v>
      </c>
      <c r="E564" s="153" t="s">
        <v>18</v>
      </c>
      <c r="F564" s="154" t="s">
        <v>2032</v>
      </c>
      <c r="H564" s="155">
        <v>0.45</v>
      </c>
      <c r="I564" s="156"/>
      <c r="L564" s="152"/>
      <c r="M564" s="157"/>
      <c r="T564" s="158"/>
      <c r="AT564" s="153" t="s">
        <v>144</v>
      </c>
      <c r="AU564" s="153" t="s">
        <v>81</v>
      </c>
      <c r="AV564" s="13" t="s">
        <v>81</v>
      </c>
      <c r="AW564" s="13" t="s">
        <v>32</v>
      </c>
      <c r="AX564" s="13" t="s">
        <v>71</v>
      </c>
      <c r="AY564" s="153" t="s">
        <v>133</v>
      </c>
    </row>
    <row r="565" spans="2:51" s="12" customFormat="1" ht="11.25" x14ac:dyDescent="0.2">
      <c r="B565" s="145"/>
      <c r="D565" s="146" t="s">
        <v>144</v>
      </c>
      <c r="E565" s="147" t="s">
        <v>18</v>
      </c>
      <c r="F565" s="148" t="s">
        <v>2033</v>
      </c>
      <c r="H565" s="147" t="s">
        <v>18</v>
      </c>
      <c r="I565" s="149"/>
      <c r="L565" s="145"/>
      <c r="M565" s="150"/>
      <c r="T565" s="151"/>
      <c r="AT565" s="147" t="s">
        <v>144</v>
      </c>
      <c r="AU565" s="147" t="s">
        <v>81</v>
      </c>
      <c r="AV565" s="12" t="s">
        <v>79</v>
      </c>
      <c r="AW565" s="12" t="s">
        <v>32</v>
      </c>
      <c r="AX565" s="12" t="s">
        <v>71</v>
      </c>
      <c r="AY565" s="147" t="s">
        <v>133</v>
      </c>
    </row>
    <row r="566" spans="2:51" s="13" customFormat="1" ht="11.25" x14ac:dyDescent="0.2">
      <c r="B566" s="152"/>
      <c r="D566" s="146" t="s">
        <v>144</v>
      </c>
      <c r="E566" s="153" t="s">
        <v>18</v>
      </c>
      <c r="F566" s="154" t="s">
        <v>2003</v>
      </c>
      <c r="H566" s="155">
        <v>0.37</v>
      </c>
      <c r="I566" s="156"/>
      <c r="L566" s="152"/>
      <c r="M566" s="157"/>
      <c r="T566" s="158"/>
      <c r="AT566" s="153" t="s">
        <v>144</v>
      </c>
      <c r="AU566" s="153" t="s">
        <v>81</v>
      </c>
      <c r="AV566" s="13" t="s">
        <v>81</v>
      </c>
      <c r="AW566" s="13" t="s">
        <v>32</v>
      </c>
      <c r="AX566" s="13" t="s">
        <v>71</v>
      </c>
      <c r="AY566" s="153" t="s">
        <v>133</v>
      </c>
    </row>
    <row r="567" spans="2:51" s="12" customFormat="1" ht="11.25" x14ac:dyDescent="0.2">
      <c r="B567" s="145"/>
      <c r="D567" s="146" t="s">
        <v>144</v>
      </c>
      <c r="E567" s="147" t="s">
        <v>18</v>
      </c>
      <c r="F567" s="148" t="s">
        <v>2004</v>
      </c>
      <c r="H567" s="147" t="s">
        <v>18</v>
      </c>
      <c r="I567" s="149"/>
      <c r="L567" s="145"/>
      <c r="M567" s="150"/>
      <c r="T567" s="151"/>
      <c r="AT567" s="147" t="s">
        <v>144</v>
      </c>
      <c r="AU567" s="147" t="s">
        <v>81</v>
      </c>
      <c r="AV567" s="12" t="s">
        <v>79</v>
      </c>
      <c r="AW567" s="12" t="s">
        <v>32</v>
      </c>
      <c r="AX567" s="12" t="s">
        <v>71</v>
      </c>
      <c r="AY567" s="147" t="s">
        <v>133</v>
      </c>
    </row>
    <row r="568" spans="2:51" s="13" customFormat="1" ht="11.25" x14ac:dyDescent="0.2">
      <c r="B568" s="152"/>
      <c r="D568" s="146" t="s">
        <v>144</v>
      </c>
      <c r="E568" s="153" t="s">
        <v>18</v>
      </c>
      <c r="F568" s="154" t="s">
        <v>2005</v>
      </c>
      <c r="H568" s="155">
        <v>0.33</v>
      </c>
      <c r="I568" s="156"/>
      <c r="L568" s="152"/>
      <c r="M568" s="157"/>
      <c r="T568" s="158"/>
      <c r="AT568" s="153" t="s">
        <v>144</v>
      </c>
      <c r="AU568" s="153" t="s">
        <v>81</v>
      </c>
      <c r="AV568" s="13" t="s">
        <v>81</v>
      </c>
      <c r="AW568" s="13" t="s">
        <v>32</v>
      </c>
      <c r="AX568" s="13" t="s">
        <v>71</v>
      </c>
      <c r="AY568" s="153" t="s">
        <v>133</v>
      </c>
    </row>
    <row r="569" spans="2:51" s="12" customFormat="1" ht="11.25" x14ac:dyDescent="0.2">
      <c r="B569" s="145"/>
      <c r="D569" s="146" t="s">
        <v>144</v>
      </c>
      <c r="E569" s="147" t="s">
        <v>18</v>
      </c>
      <c r="F569" s="148" t="s">
        <v>2034</v>
      </c>
      <c r="H569" s="147" t="s">
        <v>18</v>
      </c>
      <c r="I569" s="149"/>
      <c r="L569" s="145"/>
      <c r="M569" s="150"/>
      <c r="T569" s="151"/>
      <c r="AT569" s="147" t="s">
        <v>144</v>
      </c>
      <c r="AU569" s="147" t="s">
        <v>81</v>
      </c>
      <c r="AV569" s="12" t="s">
        <v>79</v>
      </c>
      <c r="AW569" s="12" t="s">
        <v>32</v>
      </c>
      <c r="AX569" s="12" t="s">
        <v>71</v>
      </c>
      <c r="AY569" s="147" t="s">
        <v>133</v>
      </c>
    </row>
    <row r="570" spans="2:51" s="13" customFormat="1" ht="11.25" x14ac:dyDescent="0.2">
      <c r="B570" s="152"/>
      <c r="D570" s="146" t="s">
        <v>144</v>
      </c>
      <c r="E570" s="153" t="s">
        <v>18</v>
      </c>
      <c r="F570" s="154" t="s">
        <v>2035</v>
      </c>
      <c r="H570" s="155">
        <v>0.75</v>
      </c>
      <c r="I570" s="156"/>
      <c r="L570" s="152"/>
      <c r="M570" s="157"/>
      <c r="T570" s="158"/>
      <c r="AT570" s="153" t="s">
        <v>144</v>
      </c>
      <c r="AU570" s="153" t="s">
        <v>81</v>
      </c>
      <c r="AV570" s="13" t="s">
        <v>81</v>
      </c>
      <c r="AW570" s="13" t="s">
        <v>32</v>
      </c>
      <c r="AX570" s="13" t="s">
        <v>71</v>
      </c>
      <c r="AY570" s="153" t="s">
        <v>133</v>
      </c>
    </row>
    <row r="571" spans="2:51" s="12" customFormat="1" ht="11.25" x14ac:dyDescent="0.2">
      <c r="B571" s="145"/>
      <c r="D571" s="146" t="s">
        <v>144</v>
      </c>
      <c r="E571" s="147" t="s">
        <v>18</v>
      </c>
      <c r="F571" s="148" t="s">
        <v>2008</v>
      </c>
      <c r="H571" s="147" t="s">
        <v>18</v>
      </c>
      <c r="I571" s="149"/>
      <c r="L571" s="145"/>
      <c r="M571" s="150"/>
      <c r="T571" s="151"/>
      <c r="AT571" s="147" t="s">
        <v>144</v>
      </c>
      <c r="AU571" s="147" t="s">
        <v>81</v>
      </c>
      <c r="AV571" s="12" t="s">
        <v>79</v>
      </c>
      <c r="AW571" s="12" t="s">
        <v>32</v>
      </c>
      <c r="AX571" s="12" t="s">
        <v>71</v>
      </c>
      <c r="AY571" s="147" t="s">
        <v>133</v>
      </c>
    </row>
    <row r="572" spans="2:51" s="13" customFormat="1" ht="11.25" x14ac:dyDescent="0.2">
      <c r="B572" s="152"/>
      <c r="D572" s="146" t="s">
        <v>144</v>
      </c>
      <c r="E572" s="153" t="s">
        <v>18</v>
      </c>
      <c r="F572" s="154" t="s">
        <v>2009</v>
      </c>
      <c r="H572" s="155">
        <v>0.1</v>
      </c>
      <c r="I572" s="156"/>
      <c r="L572" s="152"/>
      <c r="M572" s="157"/>
      <c r="T572" s="158"/>
      <c r="AT572" s="153" t="s">
        <v>144</v>
      </c>
      <c r="AU572" s="153" t="s">
        <v>81</v>
      </c>
      <c r="AV572" s="13" t="s">
        <v>81</v>
      </c>
      <c r="AW572" s="13" t="s">
        <v>32</v>
      </c>
      <c r="AX572" s="13" t="s">
        <v>71</v>
      </c>
      <c r="AY572" s="153" t="s">
        <v>133</v>
      </c>
    </row>
    <row r="573" spans="2:51" s="12" customFormat="1" ht="11.25" x14ac:dyDescent="0.2">
      <c r="B573" s="145"/>
      <c r="D573" s="146" t="s">
        <v>144</v>
      </c>
      <c r="E573" s="147" t="s">
        <v>18</v>
      </c>
      <c r="F573" s="148" t="s">
        <v>2012</v>
      </c>
      <c r="H573" s="147" t="s">
        <v>18</v>
      </c>
      <c r="I573" s="149"/>
      <c r="L573" s="145"/>
      <c r="M573" s="150"/>
      <c r="T573" s="151"/>
      <c r="AT573" s="147" t="s">
        <v>144</v>
      </c>
      <c r="AU573" s="147" t="s">
        <v>81</v>
      </c>
      <c r="AV573" s="12" t="s">
        <v>79</v>
      </c>
      <c r="AW573" s="12" t="s">
        <v>32</v>
      </c>
      <c r="AX573" s="12" t="s">
        <v>71</v>
      </c>
      <c r="AY573" s="147" t="s">
        <v>133</v>
      </c>
    </row>
    <row r="574" spans="2:51" s="13" customFormat="1" ht="11.25" x14ac:dyDescent="0.2">
      <c r="B574" s="152"/>
      <c r="D574" s="146" t="s">
        <v>144</v>
      </c>
      <c r="E574" s="153" t="s">
        <v>18</v>
      </c>
      <c r="F574" s="154" t="s">
        <v>2036</v>
      </c>
      <c r="H574" s="155">
        <v>2</v>
      </c>
      <c r="I574" s="156"/>
      <c r="L574" s="152"/>
      <c r="M574" s="157"/>
      <c r="T574" s="158"/>
      <c r="AT574" s="153" t="s">
        <v>144</v>
      </c>
      <c r="AU574" s="153" t="s">
        <v>81</v>
      </c>
      <c r="AV574" s="13" t="s">
        <v>81</v>
      </c>
      <c r="AW574" s="13" t="s">
        <v>32</v>
      </c>
      <c r="AX574" s="13" t="s">
        <v>71</v>
      </c>
      <c r="AY574" s="153" t="s">
        <v>133</v>
      </c>
    </row>
    <row r="575" spans="2:51" s="12" customFormat="1" ht="11.25" x14ac:dyDescent="0.2">
      <c r="B575" s="145"/>
      <c r="D575" s="146" t="s">
        <v>144</v>
      </c>
      <c r="E575" s="147" t="s">
        <v>18</v>
      </c>
      <c r="F575" s="148" t="s">
        <v>1742</v>
      </c>
      <c r="H575" s="147" t="s">
        <v>18</v>
      </c>
      <c r="I575" s="149"/>
      <c r="L575" s="145"/>
      <c r="M575" s="150"/>
      <c r="T575" s="151"/>
      <c r="AT575" s="147" t="s">
        <v>144</v>
      </c>
      <c r="AU575" s="147" t="s">
        <v>81</v>
      </c>
      <c r="AV575" s="12" t="s">
        <v>79</v>
      </c>
      <c r="AW575" s="12" t="s">
        <v>32</v>
      </c>
      <c r="AX575" s="12" t="s">
        <v>71</v>
      </c>
      <c r="AY575" s="147" t="s">
        <v>133</v>
      </c>
    </row>
    <row r="576" spans="2:51" s="12" customFormat="1" ht="11.25" x14ac:dyDescent="0.2">
      <c r="B576" s="145"/>
      <c r="D576" s="146" t="s">
        <v>144</v>
      </c>
      <c r="E576" s="147" t="s">
        <v>18</v>
      </c>
      <c r="F576" s="148" t="s">
        <v>2037</v>
      </c>
      <c r="H576" s="147" t="s">
        <v>18</v>
      </c>
      <c r="I576" s="149"/>
      <c r="L576" s="145"/>
      <c r="M576" s="150"/>
      <c r="T576" s="151"/>
      <c r="AT576" s="147" t="s">
        <v>144</v>
      </c>
      <c r="AU576" s="147" t="s">
        <v>81</v>
      </c>
      <c r="AV576" s="12" t="s">
        <v>79</v>
      </c>
      <c r="AW576" s="12" t="s">
        <v>32</v>
      </c>
      <c r="AX576" s="12" t="s">
        <v>71</v>
      </c>
      <c r="AY576" s="147" t="s">
        <v>133</v>
      </c>
    </row>
    <row r="577" spans="2:65" s="13" customFormat="1" ht="11.25" x14ac:dyDescent="0.2">
      <c r="B577" s="152"/>
      <c r="D577" s="146" t="s">
        <v>144</v>
      </c>
      <c r="E577" s="153" t="s">
        <v>18</v>
      </c>
      <c r="F577" s="154" t="s">
        <v>81</v>
      </c>
      <c r="H577" s="155">
        <v>2</v>
      </c>
      <c r="I577" s="156"/>
      <c r="L577" s="152"/>
      <c r="M577" s="157"/>
      <c r="T577" s="158"/>
      <c r="AT577" s="153" t="s">
        <v>144</v>
      </c>
      <c r="AU577" s="153" t="s">
        <v>81</v>
      </c>
      <c r="AV577" s="13" t="s">
        <v>81</v>
      </c>
      <c r="AW577" s="13" t="s">
        <v>32</v>
      </c>
      <c r="AX577" s="13" t="s">
        <v>71</v>
      </c>
      <c r="AY577" s="153" t="s">
        <v>133</v>
      </c>
    </row>
    <row r="578" spans="2:65" s="12" customFormat="1" ht="11.25" x14ac:dyDescent="0.2">
      <c r="B578" s="145"/>
      <c r="D578" s="146" t="s">
        <v>144</v>
      </c>
      <c r="E578" s="147" t="s">
        <v>18</v>
      </c>
      <c r="F578" s="148" t="s">
        <v>2038</v>
      </c>
      <c r="H578" s="147" t="s">
        <v>18</v>
      </c>
      <c r="I578" s="149"/>
      <c r="L578" s="145"/>
      <c r="M578" s="150"/>
      <c r="T578" s="151"/>
      <c r="AT578" s="147" t="s">
        <v>144</v>
      </c>
      <c r="AU578" s="147" t="s">
        <v>81</v>
      </c>
      <c r="AV578" s="12" t="s">
        <v>79</v>
      </c>
      <c r="AW578" s="12" t="s">
        <v>32</v>
      </c>
      <c r="AX578" s="12" t="s">
        <v>71</v>
      </c>
      <c r="AY578" s="147" t="s">
        <v>133</v>
      </c>
    </row>
    <row r="579" spans="2:65" s="13" customFormat="1" ht="11.25" x14ac:dyDescent="0.2">
      <c r="B579" s="152"/>
      <c r="D579" s="146" t="s">
        <v>144</v>
      </c>
      <c r="E579" s="153" t="s">
        <v>18</v>
      </c>
      <c r="F579" s="154" t="s">
        <v>2020</v>
      </c>
      <c r="H579" s="155">
        <v>1.6</v>
      </c>
      <c r="I579" s="156"/>
      <c r="L579" s="152"/>
      <c r="M579" s="157"/>
      <c r="T579" s="158"/>
      <c r="AT579" s="153" t="s">
        <v>144</v>
      </c>
      <c r="AU579" s="153" t="s">
        <v>81</v>
      </c>
      <c r="AV579" s="13" t="s">
        <v>81</v>
      </c>
      <c r="AW579" s="13" t="s">
        <v>32</v>
      </c>
      <c r="AX579" s="13" t="s">
        <v>71</v>
      </c>
      <c r="AY579" s="153" t="s">
        <v>133</v>
      </c>
    </row>
    <row r="580" spans="2:65" s="12" customFormat="1" ht="11.25" x14ac:dyDescent="0.2">
      <c r="B580" s="145"/>
      <c r="D580" s="146" t="s">
        <v>144</v>
      </c>
      <c r="E580" s="147" t="s">
        <v>18</v>
      </c>
      <c r="F580" s="148" t="s">
        <v>2039</v>
      </c>
      <c r="H580" s="147" t="s">
        <v>18</v>
      </c>
      <c r="I580" s="149"/>
      <c r="L580" s="145"/>
      <c r="M580" s="150"/>
      <c r="T580" s="151"/>
      <c r="AT580" s="147" t="s">
        <v>144</v>
      </c>
      <c r="AU580" s="147" t="s">
        <v>81</v>
      </c>
      <c r="AV580" s="12" t="s">
        <v>79</v>
      </c>
      <c r="AW580" s="12" t="s">
        <v>32</v>
      </c>
      <c r="AX580" s="12" t="s">
        <v>71</v>
      </c>
      <c r="AY580" s="147" t="s">
        <v>133</v>
      </c>
    </row>
    <row r="581" spans="2:65" s="13" customFormat="1" ht="11.25" x14ac:dyDescent="0.2">
      <c r="B581" s="152"/>
      <c r="D581" s="146" t="s">
        <v>144</v>
      </c>
      <c r="E581" s="153" t="s">
        <v>18</v>
      </c>
      <c r="F581" s="154" t="s">
        <v>2040</v>
      </c>
      <c r="H581" s="155">
        <v>0.6</v>
      </c>
      <c r="I581" s="156"/>
      <c r="L581" s="152"/>
      <c r="M581" s="157"/>
      <c r="T581" s="158"/>
      <c r="AT581" s="153" t="s">
        <v>144</v>
      </c>
      <c r="AU581" s="153" t="s">
        <v>81</v>
      </c>
      <c r="AV581" s="13" t="s">
        <v>81</v>
      </c>
      <c r="AW581" s="13" t="s">
        <v>32</v>
      </c>
      <c r="AX581" s="13" t="s">
        <v>71</v>
      </c>
      <c r="AY581" s="153" t="s">
        <v>133</v>
      </c>
    </row>
    <row r="582" spans="2:65" s="14" customFormat="1" ht="11.25" x14ac:dyDescent="0.2">
      <c r="B582" s="159"/>
      <c r="D582" s="146" t="s">
        <v>144</v>
      </c>
      <c r="E582" s="160" t="s">
        <v>18</v>
      </c>
      <c r="F582" s="161" t="s">
        <v>147</v>
      </c>
      <c r="H582" s="162">
        <v>84.844999999999999</v>
      </c>
      <c r="I582" s="163"/>
      <c r="L582" s="159"/>
      <c r="M582" s="164"/>
      <c r="T582" s="165"/>
      <c r="AT582" s="160" t="s">
        <v>144</v>
      </c>
      <c r="AU582" s="160" t="s">
        <v>81</v>
      </c>
      <c r="AV582" s="14" t="s">
        <v>140</v>
      </c>
      <c r="AW582" s="14" t="s">
        <v>32</v>
      </c>
      <c r="AX582" s="14" t="s">
        <v>79</v>
      </c>
      <c r="AY582" s="160" t="s">
        <v>133</v>
      </c>
    </row>
    <row r="583" spans="2:65" s="1" customFormat="1" ht="37.9" customHeight="1" x14ac:dyDescent="0.2">
      <c r="B583" s="33"/>
      <c r="C583" s="128" t="s">
        <v>643</v>
      </c>
      <c r="D583" s="128" t="s">
        <v>135</v>
      </c>
      <c r="E583" s="129" t="s">
        <v>2041</v>
      </c>
      <c r="F583" s="130" t="s">
        <v>2042</v>
      </c>
      <c r="G583" s="131" t="s">
        <v>138</v>
      </c>
      <c r="H583" s="132">
        <v>3</v>
      </c>
      <c r="I583" s="133"/>
      <c r="J583" s="134">
        <f>ROUND(I583*H583,2)</f>
        <v>0</v>
      </c>
      <c r="K583" s="130" t="s">
        <v>189</v>
      </c>
      <c r="L583" s="33"/>
      <c r="M583" s="135" t="s">
        <v>18</v>
      </c>
      <c r="N583" s="136" t="s">
        <v>42</v>
      </c>
      <c r="P583" s="137">
        <f>O583*H583</f>
        <v>0</v>
      </c>
      <c r="Q583" s="137">
        <v>5.3099999999999996E-3</v>
      </c>
      <c r="R583" s="137">
        <f>Q583*H583</f>
        <v>1.593E-2</v>
      </c>
      <c r="S583" s="137">
        <v>0</v>
      </c>
      <c r="T583" s="138">
        <f>S583*H583</f>
        <v>0</v>
      </c>
      <c r="AR583" s="139" t="s">
        <v>285</v>
      </c>
      <c r="AT583" s="139" t="s">
        <v>135</v>
      </c>
      <c r="AU583" s="139" t="s">
        <v>81</v>
      </c>
      <c r="AY583" s="18" t="s">
        <v>133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79</v>
      </c>
      <c r="BK583" s="140">
        <f>ROUND(I583*H583,2)</f>
        <v>0</v>
      </c>
      <c r="BL583" s="18" t="s">
        <v>285</v>
      </c>
      <c r="BM583" s="139" t="s">
        <v>2043</v>
      </c>
    </row>
    <row r="584" spans="2:65" s="1" customFormat="1" ht="11.25" x14ac:dyDescent="0.2">
      <c r="B584" s="33"/>
      <c r="D584" s="141" t="s">
        <v>142</v>
      </c>
      <c r="F584" s="142" t="s">
        <v>2044</v>
      </c>
      <c r="I584" s="143"/>
      <c r="L584" s="33"/>
      <c r="M584" s="144"/>
      <c r="T584" s="54"/>
      <c r="AT584" s="18" t="s">
        <v>142</v>
      </c>
      <c r="AU584" s="18" t="s">
        <v>81</v>
      </c>
    </row>
    <row r="585" spans="2:65" s="12" customFormat="1" ht="11.25" x14ac:dyDescent="0.2">
      <c r="B585" s="145"/>
      <c r="D585" s="146" t="s">
        <v>144</v>
      </c>
      <c r="E585" s="147" t="s">
        <v>18</v>
      </c>
      <c r="F585" s="148" t="s">
        <v>1737</v>
      </c>
      <c r="H585" s="147" t="s">
        <v>18</v>
      </c>
      <c r="I585" s="149"/>
      <c r="L585" s="145"/>
      <c r="M585" s="150"/>
      <c r="T585" s="151"/>
      <c r="AT585" s="147" t="s">
        <v>144</v>
      </c>
      <c r="AU585" s="147" t="s">
        <v>81</v>
      </c>
      <c r="AV585" s="12" t="s">
        <v>79</v>
      </c>
      <c r="AW585" s="12" t="s">
        <v>32</v>
      </c>
      <c r="AX585" s="12" t="s">
        <v>71</v>
      </c>
      <c r="AY585" s="147" t="s">
        <v>133</v>
      </c>
    </row>
    <row r="586" spans="2:65" s="12" customFormat="1" ht="11.25" x14ac:dyDescent="0.2">
      <c r="B586" s="145"/>
      <c r="D586" s="146" t="s">
        <v>144</v>
      </c>
      <c r="E586" s="147" t="s">
        <v>18</v>
      </c>
      <c r="F586" s="148" t="s">
        <v>1738</v>
      </c>
      <c r="H586" s="147" t="s">
        <v>18</v>
      </c>
      <c r="I586" s="149"/>
      <c r="L586" s="145"/>
      <c r="M586" s="150"/>
      <c r="T586" s="151"/>
      <c r="AT586" s="147" t="s">
        <v>144</v>
      </c>
      <c r="AU586" s="147" t="s">
        <v>81</v>
      </c>
      <c r="AV586" s="12" t="s">
        <v>79</v>
      </c>
      <c r="AW586" s="12" t="s">
        <v>32</v>
      </c>
      <c r="AX586" s="12" t="s">
        <v>71</v>
      </c>
      <c r="AY586" s="147" t="s">
        <v>133</v>
      </c>
    </row>
    <row r="587" spans="2:65" s="12" customFormat="1" ht="11.25" x14ac:dyDescent="0.2">
      <c r="B587" s="145"/>
      <c r="D587" s="146" t="s">
        <v>144</v>
      </c>
      <c r="E587" s="147" t="s">
        <v>18</v>
      </c>
      <c r="F587" s="148" t="s">
        <v>1964</v>
      </c>
      <c r="H587" s="147" t="s">
        <v>18</v>
      </c>
      <c r="I587" s="149"/>
      <c r="L587" s="145"/>
      <c r="M587" s="150"/>
      <c r="T587" s="151"/>
      <c r="AT587" s="147" t="s">
        <v>144</v>
      </c>
      <c r="AU587" s="147" t="s">
        <v>81</v>
      </c>
      <c r="AV587" s="12" t="s">
        <v>79</v>
      </c>
      <c r="AW587" s="12" t="s">
        <v>32</v>
      </c>
      <c r="AX587" s="12" t="s">
        <v>71</v>
      </c>
      <c r="AY587" s="147" t="s">
        <v>133</v>
      </c>
    </row>
    <row r="588" spans="2:65" s="12" customFormat="1" ht="11.25" x14ac:dyDescent="0.2">
      <c r="B588" s="145"/>
      <c r="D588" s="146" t="s">
        <v>144</v>
      </c>
      <c r="E588" s="147" t="s">
        <v>18</v>
      </c>
      <c r="F588" s="148" t="s">
        <v>2045</v>
      </c>
      <c r="H588" s="147" t="s">
        <v>18</v>
      </c>
      <c r="I588" s="149"/>
      <c r="L588" s="145"/>
      <c r="M588" s="150"/>
      <c r="T588" s="151"/>
      <c r="AT588" s="147" t="s">
        <v>144</v>
      </c>
      <c r="AU588" s="147" t="s">
        <v>81</v>
      </c>
      <c r="AV588" s="12" t="s">
        <v>79</v>
      </c>
      <c r="AW588" s="12" t="s">
        <v>32</v>
      </c>
      <c r="AX588" s="12" t="s">
        <v>71</v>
      </c>
      <c r="AY588" s="147" t="s">
        <v>133</v>
      </c>
    </row>
    <row r="589" spans="2:65" s="13" customFormat="1" ht="11.25" x14ac:dyDescent="0.2">
      <c r="B589" s="152"/>
      <c r="D589" s="146" t="s">
        <v>144</v>
      </c>
      <c r="E589" s="153" t="s">
        <v>18</v>
      </c>
      <c r="F589" s="154" t="s">
        <v>2046</v>
      </c>
      <c r="H589" s="155">
        <v>3</v>
      </c>
      <c r="I589" s="156"/>
      <c r="L589" s="152"/>
      <c r="M589" s="157"/>
      <c r="T589" s="158"/>
      <c r="AT589" s="153" t="s">
        <v>144</v>
      </c>
      <c r="AU589" s="153" t="s">
        <v>81</v>
      </c>
      <c r="AV589" s="13" t="s">
        <v>81</v>
      </c>
      <c r="AW589" s="13" t="s">
        <v>32</v>
      </c>
      <c r="AX589" s="13" t="s">
        <v>71</v>
      </c>
      <c r="AY589" s="153" t="s">
        <v>133</v>
      </c>
    </row>
    <row r="590" spans="2:65" s="14" customFormat="1" ht="11.25" x14ac:dyDescent="0.2">
      <c r="B590" s="159"/>
      <c r="D590" s="146" t="s">
        <v>144</v>
      </c>
      <c r="E590" s="160" t="s">
        <v>18</v>
      </c>
      <c r="F590" s="161" t="s">
        <v>147</v>
      </c>
      <c r="H590" s="162">
        <v>3</v>
      </c>
      <c r="I590" s="163"/>
      <c r="L590" s="159"/>
      <c r="M590" s="164"/>
      <c r="T590" s="165"/>
      <c r="AT590" s="160" t="s">
        <v>144</v>
      </c>
      <c r="AU590" s="160" t="s">
        <v>81</v>
      </c>
      <c r="AV590" s="14" t="s">
        <v>140</v>
      </c>
      <c r="AW590" s="14" t="s">
        <v>32</v>
      </c>
      <c r="AX590" s="14" t="s">
        <v>79</v>
      </c>
      <c r="AY590" s="160" t="s">
        <v>133</v>
      </c>
    </row>
    <row r="591" spans="2:65" s="1" customFormat="1" ht="37.9" customHeight="1" x14ac:dyDescent="0.2">
      <c r="B591" s="33"/>
      <c r="C591" s="128" t="s">
        <v>650</v>
      </c>
      <c r="D591" s="128" t="s">
        <v>135</v>
      </c>
      <c r="E591" s="129" t="s">
        <v>2047</v>
      </c>
      <c r="F591" s="130" t="s">
        <v>2048</v>
      </c>
      <c r="G591" s="131" t="s">
        <v>138</v>
      </c>
      <c r="H591" s="132">
        <v>102.73</v>
      </c>
      <c r="I591" s="133"/>
      <c r="J591" s="134">
        <f>ROUND(I591*H591,2)</f>
        <v>0</v>
      </c>
      <c r="K591" s="130" t="s">
        <v>189</v>
      </c>
      <c r="L591" s="33"/>
      <c r="M591" s="135" t="s">
        <v>18</v>
      </c>
      <c r="N591" s="136" t="s">
        <v>42</v>
      </c>
      <c r="P591" s="137">
        <f>O591*H591</f>
        <v>0</v>
      </c>
      <c r="Q591" s="137">
        <v>0</v>
      </c>
      <c r="R591" s="137">
        <f>Q591*H591</f>
        <v>0</v>
      </c>
      <c r="S591" s="137">
        <v>0</v>
      </c>
      <c r="T591" s="138">
        <f>S591*H591</f>
        <v>0</v>
      </c>
      <c r="AR591" s="139" t="s">
        <v>285</v>
      </c>
      <c r="AT591" s="139" t="s">
        <v>135</v>
      </c>
      <c r="AU591" s="139" t="s">
        <v>81</v>
      </c>
      <c r="AY591" s="18" t="s">
        <v>133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18" t="s">
        <v>79</v>
      </c>
      <c r="BK591" s="140">
        <f>ROUND(I591*H591,2)</f>
        <v>0</v>
      </c>
      <c r="BL591" s="18" t="s">
        <v>285</v>
      </c>
      <c r="BM591" s="139" t="s">
        <v>2049</v>
      </c>
    </row>
    <row r="592" spans="2:65" s="1" customFormat="1" ht="11.25" x14ac:dyDescent="0.2">
      <c r="B592" s="33"/>
      <c r="D592" s="141" t="s">
        <v>142</v>
      </c>
      <c r="F592" s="142" t="s">
        <v>2050</v>
      </c>
      <c r="I592" s="143"/>
      <c r="L592" s="33"/>
      <c r="M592" s="144"/>
      <c r="T592" s="54"/>
      <c r="AT592" s="18" t="s">
        <v>142</v>
      </c>
      <c r="AU592" s="18" t="s">
        <v>81</v>
      </c>
    </row>
    <row r="593" spans="2:51" s="12" customFormat="1" ht="11.25" x14ac:dyDescent="0.2">
      <c r="B593" s="145"/>
      <c r="D593" s="146" t="s">
        <v>144</v>
      </c>
      <c r="E593" s="147" t="s">
        <v>18</v>
      </c>
      <c r="F593" s="148" t="s">
        <v>1737</v>
      </c>
      <c r="H593" s="147" t="s">
        <v>18</v>
      </c>
      <c r="I593" s="149"/>
      <c r="L593" s="145"/>
      <c r="M593" s="150"/>
      <c r="T593" s="151"/>
      <c r="AT593" s="147" t="s">
        <v>144</v>
      </c>
      <c r="AU593" s="147" t="s">
        <v>81</v>
      </c>
      <c r="AV593" s="12" t="s">
        <v>79</v>
      </c>
      <c r="AW593" s="12" t="s">
        <v>32</v>
      </c>
      <c r="AX593" s="12" t="s">
        <v>71</v>
      </c>
      <c r="AY593" s="147" t="s">
        <v>133</v>
      </c>
    </row>
    <row r="594" spans="2:51" s="12" customFormat="1" ht="11.25" x14ac:dyDescent="0.2">
      <c r="B594" s="145"/>
      <c r="D594" s="146" t="s">
        <v>144</v>
      </c>
      <c r="E594" s="147" t="s">
        <v>18</v>
      </c>
      <c r="F594" s="148" t="s">
        <v>1738</v>
      </c>
      <c r="H594" s="147" t="s">
        <v>18</v>
      </c>
      <c r="I594" s="149"/>
      <c r="L594" s="145"/>
      <c r="M594" s="150"/>
      <c r="T594" s="151"/>
      <c r="AT594" s="147" t="s">
        <v>144</v>
      </c>
      <c r="AU594" s="147" t="s">
        <v>81</v>
      </c>
      <c r="AV594" s="12" t="s">
        <v>79</v>
      </c>
      <c r="AW594" s="12" t="s">
        <v>32</v>
      </c>
      <c r="AX594" s="12" t="s">
        <v>71</v>
      </c>
      <c r="AY594" s="147" t="s">
        <v>133</v>
      </c>
    </row>
    <row r="595" spans="2:51" s="12" customFormat="1" ht="11.25" x14ac:dyDescent="0.2">
      <c r="B595" s="145"/>
      <c r="D595" s="146" t="s">
        <v>144</v>
      </c>
      <c r="E595" s="147" t="s">
        <v>18</v>
      </c>
      <c r="F595" s="148" t="s">
        <v>2051</v>
      </c>
      <c r="H595" s="147" t="s">
        <v>18</v>
      </c>
      <c r="I595" s="149"/>
      <c r="L595" s="145"/>
      <c r="M595" s="150"/>
      <c r="T595" s="151"/>
      <c r="AT595" s="147" t="s">
        <v>144</v>
      </c>
      <c r="AU595" s="147" t="s">
        <v>81</v>
      </c>
      <c r="AV595" s="12" t="s">
        <v>79</v>
      </c>
      <c r="AW595" s="12" t="s">
        <v>32</v>
      </c>
      <c r="AX595" s="12" t="s">
        <v>71</v>
      </c>
      <c r="AY595" s="147" t="s">
        <v>133</v>
      </c>
    </row>
    <row r="596" spans="2:51" s="12" customFormat="1" ht="11.25" x14ac:dyDescent="0.2">
      <c r="B596" s="145"/>
      <c r="D596" s="146" t="s">
        <v>144</v>
      </c>
      <c r="E596" s="147" t="s">
        <v>18</v>
      </c>
      <c r="F596" s="148" t="s">
        <v>2052</v>
      </c>
      <c r="H596" s="147" t="s">
        <v>18</v>
      </c>
      <c r="I596" s="149"/>
      <c r="L596" s="145"/>
      <c r="M596" s="150"/>
      <c r="T596" s="151"/>
      <c r="AT596" s="147" t="s">
        <v>144</v>
      </c>
      <c r="AU596" s="147" t="s">
        <v>81</v>
      </c>
      <c r="AV596" s="12" t="s">
        <v>79</v>
      </c>
      <c r="AW596" s="12" t="s">
        <v>32</v>
      </c>
      <c r="AX596" s="12" t="s">
        <v>71</v>
      </c>
      <c r="AY596" s="147" t="s">
        <v>133</v>
      </c>
    </row>
    <row r="597" spans="2:51" s="13" customFormat="1" ht="11.25" x14ac:dyDescent="0.2">
      <c r="B597" s="152"/>
      <c r="D597" s="146" t="s">
        <v>144</v>
      </c>
      <c r="E597" s="153" t="s">
        <v>18</v>
      </c>
      <c r="F597" s="154" t="s">
        <v>2053</v>
      </c>
      <c r="H597" s="155">
        <v>25.5</v>
      </c>
      <c r="I597" s="156"/>
      <c r="L597" s="152"/>
      <c r="M597" s="157"/>
      <c r="T597" s="158"/>
      <c r="AT597" s="153" t="s">
        <v>144</v>
      </c>
      <c r="AU597" s="153" t="s">
        <v>81</v>
      </c>
      <c r="AV597" s="13" t="s">
        <v>81</v>
      </c>
      <c r="AW597" s="13" t="s">
        <v>32</v>
      </c>
      <c r="AX597" s="13" t="s">
        <v>71</v>
      </c>
      <c r="AY597" s="153" t="s">
        <v>133</v>
      </c>
    </row>
    <row r="598" spans="2:51" s="12" customFormat="1" ht="11.25" x14ac:dyDescent="0.2">
      <c r="B598" s="145"/>
      <c r="D598" s="146" t="s">
        <v>144</v>
      </c>
      <c r="E598" s="147" t="s">
        <v>18</v>
      </c>
      <c r="F598" s="148" t="s">
        <v>2054</v>
      </c>
      <c r="H598" s="147" t="s">
        <v>18</v>
      </c>
      <c r="I598" s="149"/>
      <c r="L598" s="145"/>
      <c r="M598" s="150"/>
      <c r="T598" s="151"/>
      <c r="AT598" s="147" t="s">
        <v>144</v>
      </c>
      <c r="AU598" s="147" t="s">
        <v>81</v>
      </c>
      <c r="AV598" s="12" t="s">
        <v>79</v>
      </c>
      <c r="AW598" s="12" t="s">
        <v>32</v>
      </c>
      <c r="AX598" s="12" t="s">
        <v>71</v>
      </c>
      <c r="AY598" s="147" t="s">
        <v>133</v>
      </c>
    </row>
    <row r="599" spans="2:51" s="13" customFormat="1" ht="11.25" x14ac:dyDescent="0.2">
      <c r="B599" s="152"/>
      <c r="D599" s="146" t="s">
        <v>144</v>
      </c>
      <c r="E599" s="153" t="s">
        <v>18</v>
      </c>
      <c r="F599" s="154" t="s">
        <v>2055</v>
      </c>
      <c r="H599" s="155">
        <v>10</v>
      </c>
      <c r="I599" s="156"/>
      <c r="L599" s="152"/>
      <c r="M599" s="157"/>
      <c r="T599" s="158"/>
      <c r="AT599" s="153" t="s">
        <v>144</v>
      </c>
      <c r="AU599" s="153" t="s">
        <v>81</v>
      </c>
      <c r="AV599" s="13" t="s">
        <v>81</v>
      </c>
      <c r="AW599" s="13" t="s">
        <v>32</v>
      </c>
      <c r="AX599" s="13" t="s">
        <v>71</v>
      </c>
      <c r="AY599" s="153" t="s">
        <v>133</v>
      </c>
    </row>
    <row r="600" spans="2:51" s="12" customFormat="1" ht="11.25" x14ac:dyDescent="0.2">
      <c r="B600" s="145"/>
      <c r="D600" s="146" t="s">
        <v>144</v>
      </c>
      <c r="E600" s="147" t="s">
        <v>18</v>
      </c>
      <c r="F600" s="148" t="s">
        <v>2056</v>
      </c>
      <c r="H600" s="147" t="s">
        <v>18</v>
      </c>
      <c r="I600" s="149"/>
      <c r="L600" s="145"/>
      <c r="M600" s="150"/>
      <c r="T600" s="151"/>
      <c r="AT600" s="147" t="s">
        <v>144</v>
      </c>
      <c r="AU600" s="147" t="s">
        <v>81</v>
      </c>
      <c r="AV600" s="12" t="s">
        <v>79</v>
      </c>
      <c r="AW600" s="12" t="s">
        <v>32</v>
      </c>
      <c r="AX600" s="12" t="s">
        <v>71</v>
      </c>
      <c r="AY600" s="147" t="s">
        <v>133</v>
      </c>
    </row>
    <row r="601" spans="2:51" s="13" customFormat="1" ht="11.25" x14ac:dyDescent="0.2">
      <c r="B601" s="152"/>
      <c r="D601" s="146" t="s">
        <v>144</v>
      </c>
      <c r="E601" s="153" t="s">
        <v>18</v>
      </c>
      <c r="F601" s="154" t="s">
        <v>2057</v>
      </c>
      <c r="H601" s="155">
        <v>0.85</v>
      </c>
      <c r="I601" s="156"/>
      <c r="L601" s="152"/>
      <c r="M601" s="157"/>
      <c r="T601" s="158"/>
      <c r="AT601" s="153" t="s">
        <v>144</v>
      </c>
      <c r="AU601" s="153" t="s">
        <v>81</v>
      </c>
      <c r="AV601" s="13" t="s">
        <v>81</v>
      </c>
      <c r="AW601" s="13" t="s">
        <v>32</v>
      </c>
      <c r="AX601" s="13" t="s">
        <v>71</v>
      </c>
      <c r="AY601" s="153" t="s">
        <v>133</v>
      </c>
    </row>
    <row r="602" spans="2:51" s="12" customFormat="1" ht="11.25" x14ac:dyDescent="0.2">
      <c r="B602" s="145"/>
      <c r="D602" s="146" t="s">
        <v>144</v>
      </c>
      <c r="E602" s="147" t="s">
        <v>18</v>
      </c>
      <c r="F602" s="148" t="s">
        <v>2058</v>
      </c>
      <c r="H602" s="147" t="s">
        <v>18</v>
      </c>
      <c r="I602" s="149"/>
      <c r="L602" s="145"/>
      <c r="M602" s="150"/>
      <c r="T602" s="151"/>
      <c r="AT602" s="147" t="s">
        <v>144</v>
      </c>
      <c r="AU602" s="147" t="s">
        <v>81</v>
      </c>
      <c r="AV602" s="12" t="s">
        <v>79</v>
      </c>
      <c r="AW602" s="12" t="s">
        <v>32</v>
      </c>
      <c r="AX602" s="12" t="s">
        <v>71</v>
      </c>
      <c r="AY602" s="147" t="s">
        <v>133</v>
      </c>
    </row>
    <row r="603" spans="2:51" s="13" customFormat="1" ht="11.25" x14ac:dyDescent="0.2">
      <c r="B603" s="152"/>
      <c r="D603" s="146" t="s">
        <v>144</v>
      </c>
      <c r="E603" s="153" t="s">
        <v>18</v>
      </c>
      <c r="F603" s="154" t="s">
        <v>2059</v>
      </c>
      <c r="H603" s="155">
        <v>4.8</v>
      </c>
      <c r="I603" s="156"/>
      <c r="L603" s="152"/>
      <c r="M603" s="157"/>
      <c r="T603" s="158"/>
      <c r="AT603" s="153" t="s">
        <v>144</v>
      </c>
      <c r="AU603" s="153" t="s">
        <v>81</v>
      </c>
      <c r="AV603" s="13" t="s">
        <v>81</v>
      </c>
      <c r="AW603" s="13" t="s">
        <v>32</v>
      </c>
      <c r="AX603" s="13" t="s">
        <v>71</v>
      </c>
      <c r="AY603" s="153" t="s">
        <v>133</v>
      </c>
    </row>
    <row r="604" spans="2:51" s="12" customFormat="1" ht="11.25" x14ac:dyDescent="0.2">
      <c r="B604" s="145"/>
      <c r="D604" s="146" t="s">
        <v>144</v>
      </c>
      <c r="E604" s="147" t="s">
        <v>18</v>
      </c>
      <c r="F604" s="148" t="s">
        <v>2060</v>
      </c>
      <c r="H604" s="147" t="s">
        <v>18</v>
      </c>
      <c r="I604" s="149"/>
      <c r="L604" s="145"/>
      <c r="M604" s="150"/>
      <c r="T604" s="151"/>
      <c r="AT604" s="147" t="s">
        <v>144</v>
      </c>
      <c r="AU604" s="147" t="s">
        <v>81</v>
      </c>
      <c r="AV604" s="12" t="s">
        <v>79</v>
      </c>
      <c r="AW604" s="12" t="s">
        <v>32</v>
      </c>
      <c r="AX604" s="12" t="s">
        <v>71</v>
      </c>
      <c r="AY604" s="147" t="s">
        <v>133</v>
      </c>
    </row>
    <row r="605" spans="2:51" s="13" customFormat="1" ht="11.25" x14ac:dyDescent="0.2">
      <c r="B605" s="152"/>
      <c r="D605" s="146" t="s">
        <v>144</v>
      </c>
      <c r="E605" s="153" t="s">
        <v>18</v>
      </c>
      <c r="F605" s="154" t="s">
        <v>2061</v>
      </c>
      <c r="H605" s="155">
        <v>3.5</v>
      </c>
      <c r="I605" s="156"/>
      <c r="L605" s="152"/>
      <c r="M605" s="157"/>
      <c r="T605" s="158"/>
      <c r="AT605" s="153" t="s">
        <v>144</v>
      </c>
      <c r="AU605" s="153" t="s">
        <v>81</v>
      </c>
      <c r="AV605" s="13" t="s">
        <v>81</v>
      </c>
      <c r="AW605" s="13" t="s">
        <v>32</v>
      </c>
      <c r="AX605" s="13" t="s">
        <v>71</v>
      </c>
      <c r="AY605" s="153" t="s">
        <v>133</v>
      </c>
    </row>
    <row r="606" spans="2:51" s="12" customFormat="1" ht="11.25" x14ac:dyDescent="0.2">
      <c r="B606" s="145"/>
      <c r="D606" s="146" t="s">
        <v>144</v>
      </c>
      <c r="E606" s="147" t="s">
        <v>18</v>
      </c>
      <c r="F606" s="148" t="s">
        <v>2062</v>
      </c>
      <c r="H606" s="147" t="s">
        <v>18</v>
      </c>
      <c r="I606" s="149"/>
      <c r="L606" s="145"/>
      <c r="M606" s="150"/>
      <c r="T606" s="151"/>
      <c r="AT606" s="147" t="s">
        <v>144</v>
      </c>
      <c r="AU606" s="147" t="s">
        <v>81</v>
      </c>
      <c r="AV606" s="12" t="s">
        <v>79</v>
      </c>
      <c r="AW606" s="12" t="s">
        <v>32</v>
      </c>
      <c r="AX606" s="12" t="s">
        <v>71</v>
      </c>
      <c r="AY606" s="147" t="s">
        <v>133</v>
      </c>
    </row>
    <row r="607" spans="2:51" s="13" customFormat="1" ht="11.25" x14ac:dyDescent="0.2">
      <c r="B607" s="152"/>
      <c r="D607" s="146" t="s">
        <v>144</v>
      </c>
      <c r="E607" s="153" t="s">
        <v>18</v>
      </c>
      <c r="F607" s="154" t="s">
        <v>2063</v>
      </c>
      <c r="H607" s="155">
        <v>3</v>
      </c>
      <c r="I607" s="156"/>
      <c r="L607" s="152"/>
      <c r="M607" s="157"/>
      <c r="T607" s="158"/>
      <c r="AT607" s="153" t="s">
        <v>144</v>
      </c>
      <c r="AU607" s="153" t="s">
        <v>81</v>
      </c>
      <c r="AV607" s="13" t="s">
        <v>81</v>
      </c>
      <c r="AW607" s="13" t="s">
        <v>32</v>
      </c>
      <c r="AX607" s="13" t="s">
        <v>71</v>
      </c>
      <c r="AY607" s="153" t="s">
        <v>133</v>
      </c>
    </row>
    <row r="608" spans="2:51" s="12" customFormat="1" ht="11.25" x14ac:dyDescent="0.2">
      <c r="B608" s="145"/>
      <c r="D608" s="146" t="s">
        <v>144</v>
      </c>
      <c r="E608" s="147" t="s">
        <v>18</v>
      </c>
      <c r="F608" s="148" t="s">
        <v>2064</v>
      </c>
      <c r="H608" s="147" t="s">
        <v>18</v>
      </c>
      <c r="I608" s="149"/>
      <c r="L608" s="145"/>
      <c r="M608" s="150"/>
      <c r="T608" s="151"/>
      <c r="AT608" s="147" t="s">
        <v>144</v>
      </c>
      <c r="AU608" s="147" t="s">
        <v>81</v>
      </c>
      <c r="AV608" s="12" t="s">
        <v>79</v>
      </c>
      <c r="AW608" s="12" t="s">
        <v>32</v>
      </c>
      <c r="AX608" s="12" t="s">
        <v>71</v>
      </c>
      <c r="AY608" s="147" t="s">
        <v>133</v>
      </c>
    </row>
    <row r="609" spans="2:51" s="13" customFormat="1" ht="11.25" x14ac:dyDescent="0.2">
      <c r="B609" s="152"/>
      <c r="D609" s="146" t="s">
        <v>144</v>
      </c>
      <c r="E609" s="153" t="s">
        <v>18</v>
      </c>
      <c r="F609" s="154" t="s">
        <v>1976</v>
      </c>
      <c r="H609" s="155">
        <v>0.4</v>
      </c>
      <c r="I609" s="156"/>
      <c r="L609" s="152"/>
      <c r="M609" s="157"/>
      <c r="T609" s="158"/>
      <c r="AT609" s="153" t="s">
        <v>144</v>
      </c>
      <c r="AU609" s="153" t="s">
        <v>81</v>
      </c>
      <c r="AV609" s="13" t="s">
        <v>81</v>
      </c>
      <c r="AW609" s="13" t="s">
        <v>32</v>
      </c>
      <c r="AX609" s="13" t="s">
        <v>71</v>
      </c>
      <c r="AY609" s="153" t="s">
        <v>133</v>
      </c>
    </row>
    <row r="610" spans="2:51" s="12" customFormat="1" ht="11.25" x14ac:dyDescent="0.2">
      <c r="B610" s="145"/>
      <c r="D610" s="146" t="s">
        <v>144</v>
      </c>
      <c r="E610" s="147" t="s">
        <v>18</v>
      </c>
      <c r="F610" s="148" t="s">
        <v>1741</v>
      </c>
      <c r="H610" s="147" t="s">
        <v>18</v>
      </c>
      <c r="I610" s="149"/>
      <c r="L610" s="145"/>
      <c r="M610" s="150"/>
      <c r="T610" s="151"/>
      <c r="AT610" s="147" t="s">
        <v>144</v>
      </c>
      <c r="AU610" s="147" t="s">
        <v>81</v>
      </c>
      <c r="AV610" s="12" t="s">
        <v>79</v>
      </c>
      <c r="AW610" s="12" t="s">
        <v>32</v>
      </c>
      <c r="AX610" s="12" t="s">
        <v>71</v>
      </c>
      <c r="AY610" s="147" t="s">
        <v>133</v>
      </c>
    </row>
    <row r="611" spans="2:51" s="12" customFormat="1" ht="11.25" x14ac:dyDescent="0.2">
      <c r="B611" s="145"/>
      <c r="D611" s="146" t="s">
        <v>144</v>
      </c>
      <c r="E611" s="147" t="s">
        <v>18</v>
      </c>
      <c r="F611" s="148" t="s">
        <v>2052</v>
      </c>
      <c r="H611" s="147" t="s">
        <v>18</v>
      </c>
      <c r="I611" s="149"/>
      <c r="L611" s="145"/>
      <c r="M611" s="150"/>
      <c r="T611" s="151"/>
      <c r="AT611" s="147" t="s">
        <v>144</v>
      </c>
      <c r="AU611" s="147" t="s">
        <v>81</v>
      </c>
      <c r="AV611" s="12" t="s">
        <v>79</v>
      </c>
      <c r="AW611" s="12" t="s">
        <v>32</v>
      </c>
      <c r="AX611" s="12" t="s">
        <v>71</v>
      </c>
      <c r="AY611" s="147" t="s">
        <v>133</v>
      </c>
    </row>
    <row r="612" spans="2:51" s="13" customFormat="1" ht="11.25" x14ac:dyDescent="0.2">
      <c r="B612" s="152"/>
      <c r="D612" s="146" t="s">
        <v>144</v>
      </c>
      <c r="E612" s="153" t="s">
        <v>18</v>
      </c>
      <c r="F612" s="154" t="s">
        <v>2065</v>
      </c>
      <c r="H612" s="155">
        <v>16.5</v>
      </c>
      <c r="I612" s="156"/>
      <c r="L612" s="152"/>
      <c r="M612" s="157"/>
      <c r="T612" s="158"/>
      <c r="AT612" s="153" t="s">
        <v>144</v>
      </c>
      <c r="AU612" s="153" t="s">
        <v>81</v>
      </c>
      <c r="AV612" s="13" t="s">
        <v>81</v>
      </c>
      <c r="AW612" s="13" t="s">
        <v>32</v>
      </c>
      <c r="AX612" s="13" t="s">
        <v>71</v>
      </c>
      <c r="AY612" s="153" t="s">
        <v>133</v>
      </c>
    </row>
    <row r="613" spans="2:51" s="12" customFormat="1" ht="11.25" x14ac:dyDescent="0.2">
      <c r="B613" s="145"/>
      <c r="D613" s="146" t="s">
        <v>144</v>
      </c>
      <c r="E613" s="147" t="s">
        <v>18</v>
      </c>
      <c r="F613" s="148" t="s">
        <v>2054</v>
      </c>
      <c r="H613" s="147" t="s">
        <v>18</v>
      </c>
      <c r="I613" s="149"/>
      <c r="L613" s="145"/>
      <c r="M613" s="150"/>
      <c r="T613" s="151"/>
      <c r="AT613" s="147" t="s">
        <v>144</v>
      </c>
      <c r="AU613" s="147" t="s">
        <v>81</v>
      </c>
      <c r="AV613" s="12" t="s">
        <v>79</v>
      </c>
      <c r="AW613" s="12" t="s">
        <v>32</v>
      </c>
      <c r="AX613" s="12" t="s">
        <v>71</v>
      </c>
      <c r="AY613" s="147" t="s">
        <v>133</v>
      </c>
    </row>
    <row r="614" spans="2:51" s="13" customFormat="1" ht="11.25" x14ac:dyDescent="0.2">
      <c r="B614" s="152"/>
      <c r="D614" s="146" t="s">
        <v>144</v>
      </c>
      <c r="E614" s="153" t="s">
        <v>18</v>
      </c>
      <c r="F614" s="154" t="s">
        <v>2066</v>
      </c>
      <c r="H614" s="155">
        <v>3</v>
      </c>
      <c r="I614" s="156"/>
      <c r="L614" s="152"/>
      <c r="M614" s="157"/>
      <c r="T614" s="158"/>
      <c r="AT614" s="153" t="s">
        <v>144</v>
      </c>
      <c r="AU614" s="153" t="s">
        <v>81</v>
      </c>
      <c r="AV614" s="13" t="s">
        <v>81</v>
      </c>
      <c r="AW614" s="13" t="s">
        <v>32</v>
      </c>
      <c r="AX614" s="13" t="s">
        <v>71</v>
      </c>
      <c r="AY614" s="153" t="s">
        <v>133</v>
      </c>
    </row>
    <row r="615" spans="2:51" s="12" customFormat="1" ht="11.25" x14ac:dyDescent="0.2">
      <c r="B615" s="145"/>
      <c r="D615" s="146" t="s">
        <v>144</v>
      </c>
      <c r="E615" s="147" t="s">
        <v>18</v>
      </c>
      <c r="F615" s="148" t="s">
        <v>2058</v>
      </c>
      <c r="H615" s="147" t="s">
        <v>18</v>
      </c>
      <c r="I615" s="149"/>
      <c r="L615" s="145"/>
      <c r="M615" s="150"/>
      <c r="T615" s="151"/>
      <c r="AT615" s="147" t="s">
        <v>144</v>
      </c>
      <c r="AU615" s="147" t="s">
        <v>81</v>
      </c>
      <c r="AV615" s="12" t="s">
        <v>79</v>
      </c>
      <c r="AW615" s="12" t="s">
        <v>32</v>
      </c>
      <c r="AX615" s="12" t="s">
        <v>71</v>
      </c>
      <c r="AY615" s="147" t="s">
        <v>133</v>
      </c>
    </row>
    <row r="616" spans="2:51" s="13" customFormat="1" ht="11.25" x14ac:dyDescent="0.2">
      <c r="B616" s="152"/>
      <c r="D616" s="146" t="s">
        <v>144</v>
      </c>
      <c r="E616" s="153" t="s">
        <v>18</v>
      </c>
      <c r="F616" s="154" t="s">
        <v>2017</v>
      </c>
      <c r="H616" s="155">
        <v>8.8000000000000007</v>
      </c>
      <c r="I616" s="156"/>
      <c r="L616" s="152"/>
      <c r="M616" s="157"/>
      <c r="T616" s="158"/>
      <c r="AT616" s="153" t="s">
        <v>144</v>
      </c>
      <c r="AU616" s="153" t="s">
        <v>81</v>
      </c>
      <c r="AV616" s="13" t="s">
        <v>81</v>
      </c>
      <c r="AW616" s="13" t="s">
        <v>32</v>
      </c>
      <c r="AX616" s="13" t="s">
        <v>71</v>
      </c>
      <c r="AY616" s="153" t="s">
        <v>133</v>
      </c>
    </row>
    <row r="617" spans="2:51" s="12" customFormat="1" ht="11.25" x14ac:dyDescent="0.2">
      <c r="B617" s="145"/>
      <c r="D617" s="146" t="s">
        <v>144</v>
      </c>
      <c r="E617" s="147" t="s">
        <v>18</v>
      </c>
      <c r="F617" s="148" t="s">
        <v>2067</v>
      </c>
      <c r="H617" s="147" t="s">
        <v>18</v>
      </c>
      <c r="I617" s="149"/>
      <c r="L617" s="145"/>
      <c r="M617" s="150"/>
      <c r="T617" s="151"/>
      <c r="AT617" s="147" t="s">
        <v>144</v>
      </c>
      <c r="AU617" s="147" t="s">
        <v>81</v>
      </c>
      <c r="AV617" s="12" t="s">
        <v>79</v>
      </c>
      <c r="AW617" s="12" t="s">
        <v>32</v>
      </c>
      <c r="AX617" s="12" t="s">
        <v>71</v>
      </c>
      <c r="AY617" s="147" t="s">
        <v>133</v>
      </c>
    </row>
    <row r="618" spans="2:51" s="13" customFormat="1" ht="11.25" x14ac:dyDescent="0.2">
      <c r="B618" s="152"/>
      <c r="D618" s="146" t="s">
        <v>144</v>
      </c>
      <c r="E618" s="153" t="s">
        <v>18</v>
      </c>
      <c r="F618" s="154" t="s">
        <v>2068</v>
      </c>
      <c r="H618" s="155">
        <v>0.78</v>
      </c>
      <c r="I618" s="156"/>
      <c r="L618" s="152"/>
      <c r="M618" s="157"/>
      <c r="T618" s="158"/>
      <c r="AT618" s="153" t="s">
        <v>144</v>
      </c>
      <c r="AU618" s="153" t="s">
        <v>81</v>
      </c>
      <c r="AV618" s="13" t="s">
        <v>81</v>
      </c>
      <c r="AW618" s="13" t="s">
        <v>32</v>
      </c>
      <c r="AX618" s="13" t="s">
        <v>71</v>
      </c>
      <c r="AY618" s="153" t="s">
        <v>133</v>
      </c>
    </row>
    <row r="619" spans="2:51" s="12" customFormat="1" ht="11.25" x14ac:dyDescent="0.2">
      <c r="B619" s="145"/>
      <c r="D619" s="146" t="s">
        <v>144</v>
      </c>
      <c r="E619" s="147" t="s">
        <v>18</v>
      </c>
      <c r="F619" s="148" t="s">
        <v>2069</v>
      </c>
      <c r="H619" s="147" t="s">
        <v>18</v>
      </c>
      <c r="I619" s="149"/>
      <c r="L619" s="145"/>
      <c r="M619" s="150"/>
      <c r="T619" s="151"/>
      <c r="AT619" s="147" t="s">
        <v>144</v>
      </c>
      <c r="AU619" s="147" t="s">
        <v>81</v>
      </c>
      <c r="AV619" s="12" t="s">
        <v>79</v>
      </c>
      <c r="AW619" s="12" t="s">
        <v>32</v>
      </c>
      <c r="AX619" s="12" t="s">
        <v>71</v>
      </c>
      <c r="AY619" s="147" t="s">
        <v>133</v>
      </c>
    </row>
    <row r="620" spans="2:51" s="13" customFormat="1" ht="11.25" x14ac:dyDescent="0.2">
      <c r="B620" s="152"/>
      <c r="D620" s="146" t="s">
        <v>144</v>
      </c>
      <c r="E620" s="153" t="s">
        <v>18</v>
      </c>
      <c r="F620" s="154" t="s">
        <v>2070</v>
      </c>
      <c r="H620" s="155">
        <v>0.61</v>
      </c>
      <c r="I620" s="156"/>
      <c r="L620" s="152"/>
      <c r="M620" s="157"/>
      <c r="T620" s="158"/>
      <c r="AT620" s="153" t="s">
        <v>144</v>
      </c>
      <c r="AU620" s="153" t="s">
        <v>81</v>
      </c>
      <c r="AV620" s="13" t="s">
        <v>81</v>
      </c>
      <c r="AW620" s="13" t="s">
        <v>32</v>
      </c>
      <c r="AX620" s="13" t="s">
        <v>71</v>
      </c>
      <c r="AY620" s="153" t="s">
        <v>133</v>
      </c>
    </row>
    <row r="621" spans="2:51" s="12" customFormat="1" ht="11.25" x14ac:dyDescent="0.2">
      <c r="B621" s="145"/>
      <c r="D621" s="146" t="s">
        <v>144</v>
      </c>
      <c r="E621" s="147" t="s">
        <v>18</v>
      </c>
      <c r="F621" s="148" t="s">
        <v>2071</v>
      </c>
      <c r="H621" s="147" t="s">
        <v>18</v>
      </c>
      <c r="I621" s="149"/>
      <c r="L621" s="145"/>
      <c r="M621" s="150"/>
      <c r="T621" s="151"/>
      <c r="AT621" s="147" t="s">
        <v>144</v>
      </c>
      <c r="AU621" s="147" t="s">
        <v>81</v>
      </c>
      <c r="AV621" s="12" t="s">
        <v>79</v>
      </c>
      <c r="AW621" s="12" t="s">
        <v>32</v>
      </c>
      <c r="AX621" s="12" t="s">
        <v>71</v>
      </c>
      <c r="AY621" s="147" t="s">
        <v>133</v>
      </c>
    </row>
    <row r="622" spans="2:51" s="13" customFormat="1" ht="11.25" x14ac:dyDescent="0.2">
      <c r="B622" s="152"/>
      <c r="D622" s="146" t="s">
        <v>144</v>
      </c>
      <c r="E622" s="153" t="s">
        <v>18</v>
      </c>
      <c r="F622" s="154" t="s">
        <v>2072</v>
      </c>
      <c r="H622" s="155">
        <v>1.1000000000000001</v>
      </c>
      <c r="I622" s="156"/>
      <c r="L622" s="152"/>
      <c r="M622" s="157"/>
      <c r="T622" s="158"/>
      <c r="AT622" s="153" t="s">
        <v>144</v>
      </c>
      <c r="AU622" s="153" t="s">
        <v>81</v>
      </c>
      <c r="AV622" s="13" t="s">
        <v>81</v>
      </c>
      <c r="AW622" s="13" t="s">
        <v>32</v>
      </c>
      <c r="AX622" s="13" t="s">
        <v>71</v>
      </c>
      <c r="AY622" s="153" t="s">
        <v>133</v>
      </c>
    </row>
    <row r="623" spans="2:51" s="12" customFormat="1" ht="11.25" x14ac:dyDescent="0.2">
      <c r="B623" s="145"/>
      <c r="D623" s="146" t="s">
        <v>144</v>
      </c>
      <c r="E623" s="147" t="s">
        <v>18</v>
      </c>
      <c r="F623" s="148" t="s">
        <v>2062</v>
      </c>
      <c r="H623" s="147" t="s">
        <v>18</v>
      </c>
      <c r="I623" s="149"/>
      <c r="L623" s="145"/>
      <c r="M623" s="150"/>
      <c r="T623" s="151"/>
      <c r="AT623" s="147" t="s">
        <v>144</v>
      </c>
      <c r="AU623" s="147" t="s">
        <v>81</v>
      </c>
      <c r="AV623" s="12" t="s">
        <v>79</v>
      </c>
      <c r="AW623" s="12" t="s">
        <v>32</v>
      </c>
      <c r="AX623" s="12" t="s">
        <v>71</v>
      </c>
      <c r="AY623" s="147" t="s">
        <v>133</v>
      </c>
    </row>
    <row r="624" spans="2:51" s="13" customFormat="1" ht="11.25" x14ac:dyDescent="0.2">
      <c r="B624" s="152"/>
      <c r="D624" s="146" t="s">
        <v>144</v>
      </c>
      <c r="E624" s="153" t="s">
        <v>18</v>
      </c>
      <c r="F624" s="154" t="s">
        <v>2013</v>
      </c>
      <c r="H624" s="155">
        <v>1.5</v>
      </c>
      <c r="I624" s="156"/>
      <c r="L624" s="152"/>
      <c r="M624" s="157"/>
      <c r="T624" s="158"/>
      <c r="AT624" s="153" t="s">
        <v>144</v>
      </c>
      <c r="AU624" s="153" t="s">
        <v>81</v>
      </c>
      <c r="AV624" s="13" t="s">
        <v>81</v>
      </c>
      <c r="AW624" s="13" t="s">
        <v>32</v>
      </c>
      <c r="AX624" s="13" t="s">
        <v>71</v>
      </c>
      <c r="AY624" s="153" t="s">
        <v>133</v>
      </c>
    </row>
    <row r="625" spans="2:65" s="12" customFormat="1" ht="11.25" x14ac:dyDescent="0.2">
      <c r="B625" s="145"/>
      <c r="D625" s="146" t="s">
        <v>144</v>
      </c>
      <c r="E625" s="147" t="s">
        <v>18</v>
      </c>
      <c r="F625" s="148" t="s">
        <v>2073</v>
      </c>
      <c r="H625" s="147" t="s">
        <v>18</v>
      </c>
      <c r="I625" s="149"/>
      <c r="L625" s="145"/>
      <c r="M625" s="150"/>
      <c r="T625" s="151"/>
      <c r="AT625" s="147" t="s">
        <v>144</v>
      </c>
      <c r="AU625" s="147" t="s">
        <v>81</v>
      </c>
      <c r="AV625" s="12" t="s">
        <v>79</v>
      </c>
      <c r="AW625" s="12" t="s">
        <v>32</v>
      </c>
      <c r="AX625" s="12" t="s">
        <v>71</v>
      </c>
      <c r="AY625" s="147" t="s">
        <v>133</v>
      </c>
    </row>
    <row r="626" spans="2:65" s="13" customFormat="1" ht="11.25" x14ac:dyDescent="0.2">
      <c r="B626" s="152"/>
      <c r="D626" s="146" t="s">
        <v>144</v>
      </c>
      <c r="E626" s="153" t="s">
        <v>18</v>
      </c>
      <c r="F626" s="154" t="s">
        <v>2074</v>
      </c>
      <c r="H626" s="155">
        <v>12</v>
      </c>
      <c r="I626" s="156"/>
      <c r="L626" s="152"/>
      <c r="M626" s="157"/>
      <c r="T626" s="158"/>
      <c r="AT626" s="153" t="s">
        <v>144</v>
      </c>
      <c r="AU626" s="153" t="s">
        <v>81</v>
      </c>
      <c r="AV626" s="13" t="s">
        <v>81</v>
      </c>
      <c r="AW626" s="13" t="s">
        <v>32</v>
      </c>
      <c r="AX626" s="13" t="s">
        <v>71</v>
      </c>
      <c r="AY626" s="153" t="s">
        <v>133</v>
      </c>
    </row>
    <row r="627" spans="2:65" s="12" customFormat="1" ht="11.25" x14ac:dyDescent="0.2">
      <c r="B627" s="145"/>
      <c r="D627" s="146" t="s">
        <v>144</v>
      </c>
      <c r="E627" s="147" t="s">
        <v>18</v>
      </c>
      <c r="F627" s="148" t="s">
        <v>2075</v>
      </c>
      <c r="H627" s="147" t="s">
        <v>18</v>
      </c>
      <c r="I627" s="149"/>
      <c r="L627" s="145"/>
      <c r="M627" s="150"/>
      <c r="T627" s="151"/>
      <c r="AT627" s="147" t="s">
        <v>144</v>
      </c>
      <c r="AU627" s="147" t="s">
        <v>81</v>
      </c>
      <c r="AV627" s="12" t="s">
        <v>79</v>
      </c>
      <c r="AW627" s="12" t="s">
        <v>32</v>
      </c>
      <c r="AX627" s="12" t="s">
        <v>71</v>
      </c>
      <c r="AY627" s="147" t="s">
        <v>133</v>
      </c>
    </row>
    <row r="628" spans="2:65" s="13" customFormat="1" ht="11.25" x14ac:dyDescent="0.2">
      <c r="B628" s="152"/>
      <c r="D628" s="146" t="s">
        <v>144</v>
      </c>
      <c r="E628" s="153" t="s">
        <v>18</v>
      </c>
      <c r="F628" s="154" t="s">
        <v>2076</v>
      </c>
      <c r="H628" s="155">
        <v>1.47</v>
      </c>
      <c r="I628" s="156"/>
      <c r="L628" s="152"/>
      <c r="M628" s="157"/>
      <c r="T628" s="158"/>
      <c r="AT628" s="153" t="s">
        <v>144</v>
      </c>
      <c r="AU628" s="153" t="s">
        <v>81</v>
      </c>
      <c r="AV628" s="13" t="s">
        <v>81</v>
      </c>
      <c r="AW628" s="13" t="s">
        <v>32</v>
      </c>
      <c r="AX628" s="13" t="s">
        <v>71</v>
      </c>
      <c r="AY628" s="153" t="s">
        <v>133</v>
      </c>
    </row>
    <row r="629" spans="2:65" s="12" customFormat="1" ht="11.25" x14ac:dyDescent="0.2">
      <c r="B629" s="145"/>
      <c r="D629" s="146" t="s">
        <v>144</v>
      </c>
      <c r="E629" s="147" t="s">
        <v>18</v>
      </c>
      <c r="F629" s="148" t="s">
        <v>2077</v>
      </c>
      <c r="H629" s="147" t="s">
        <v>18</v>
      </c>
      <c r="I629" s="149"/>
      <c r="L629" s="145"/>
      <c r="M629" s="150"/>
      <c r="T629" s="151"/>
      <c r="AT629" s="147" t="s">
        <v>144</v>
      </c>
      <c r="AU629" s="147" t="s">
        <v>81</v>
      </c>
      <c r="AV629" s="12" t="s">
        <v>79</v>
      </c>
      <c r="AW629" s="12" t="s">
        <v>32</v>
      </c>
      <c r="AX629" s="12" t="s">
        <v>71</v>
      </c>
      <c r="AY629" s="147" t="s">
        <v>133</v>
      </c>
    </row>
    <row r="630" spans="2:65" s="13" customFormat="1" ht="11.25" x14ac:dyDescent="0.2">
      <c r="B630" s="152"/>
      <c r="D630" s="146" t="s">
        <v>144</v>
      </c>
      <c r="E630" s="153" t="s">
        <v>18</v>
      </c>
      <c r="F630" s="154" t="s">
        <v>2078</v>
      </c>
      <c r="H630" s="155">
        <v>2.3199999999999998</v>
      </c>
      <c r="I630" s="156"/>
      <c r="L630" s="152"/>
      <c r="M630" s="157"/>
      <c r="T630" s="158"/>
      <c r="AT630" s="153" t="s">
        <v>144</v>
      </c>
      <c r="AU630" s="153" t="s">
        <v>81</v>
      </c>
      <c r="AV630" s="13" t="s">
        <v>81</v>
      </c>
      <c r="AW630" s="13" t="s">
        <v>32</v>
      </c>
      <c r="AX630" s="13" t="s">
        <v>71</v>
      </c>
      <c r="AY630" s="153" t="s">
        <v>133</v>
      </c>
    </row>
    <row r="631" spans="2:65" s="12" customFormat="1" ht="11.25" x14ac:dyDescent="0.2">
      <c r="B631" s="145"/>
      <c r="D631" s="146" t="s">
        <v>144</v>
      </c>
      <c r="E631" s="147" t="s">
        <v>18</v>
      </c>
      <c r="F631" s="148" t="s">
        <v>2079</v>
      </c>
      <c r="H631" s="147" t="s">
        <v>18</v>
      </c>
      <c r="I631" s="149"/>
      <c r="L631" s="145"/>
      <c r="M631" s="150"/>
      <c r="T631" s="151"/>
      <c r="AT631" s="147" t="s">
        <v>144</v>
      </c>
      <c r="AU631" s="147" t="s">
        <v>81</v>
      </c>
      <c r="AV631" s="12" t="s">
        <v>79</v>
      </c>
      <c r="AW631" s="12" t="s">
        <v>32</v>
      </c>
      <c r="AX631" s="12" t="s">
        <v>71</v>
      </c>
      <c r="AY631" s="147" t="s">
        <v>133</v>
      </c>
    </row>
    <row r="632" spans="2:65" s="13" customFormat="1" ht="11.25" x14ac:dyDescent="0.2">
      <c r="B632" s="152"/>
      <c r="D632" s="146" t="s">
        <v>144</v>
      </c>
      <c r="E632" s="153" t="s">
        <v>18</v>
      </c>
      <c r="F632" s="154" t="s">
        <v>2080</v>
      </c>
      <c r="H632" s="155">
        <v>1.1399999999999999</v>
      </c>
      <c r="I632" s="156"/>
      <c r="L632" s="152"/>
      <c r="M632" s="157"/>
      <c r="T632" s="158"/>
      <c r="AT632" s="153" t="s">
        <v>144</v>
      </c>
      <c r="AU632" s="153" t="s">
        <v>81</v>
      </c>
      <c r="AV632" s="13" t="s">
        <v>81</v>
      </c>
      <c r="AW632" s="13" t="s">
        <v>32</v>
      </c>
      <c r="AX632" s="13" t="s">
        <v>71</v>
      </c>
      <c r="AY632" s="153" t="s">
        <v>133</v>
      </c>
    </row>
    <row r="633" spans="2:65" s="12" customFormat="1" ht="11.25" x14ac:dyDescent="0.2">
      <c r="B633" s="145"/>
      <c r="D633" s="146" t="s">
        <v>144</v>
      </c>
      <c r="E633" s="147" t="s">
        <v>18</v>
      </c>
      <c r="F633" s="148" t="s">
        <v>2081</v>
      </c>
      <c r="H633" s="147" t="s">
        <v>18</v>
      </c>
      <c r="I633" s="149"/>
      <c r="L633" s="145"/>
      <c r="M633" s="150"/>
      <c r="T633" s="151"/>
      <c r="AT633" s="147" t="s">
        <v>144</v>
      </c>
      <c r="AU633" s="147" t="s">
        <v>81</v>
      </c>
      <c r="AV633" s="12" t="s">
        <v>79</v>
      </c>
      <c r="AW633" s="12" t="s">
        <v>32</v>
      </c>
      <c r="AX633" s="12" t="s">
        <v>71</v>
      </c>
      <c r="AY633" s="147" t="s">
        <v>133</v>
      </c>
    </row>
    <row r="634" spans="2:65" s="13" customFormat="1" ht="11.25" x14ac:dyDescent="0.2">
      <c r="B634" s="152"/>
      <c r="D634" s="146" t="s">
        <v>144</v>
      </c>
      <c r="E634" s="153" t="s">
        <v>18</v>
      </c>
      <c r="F634" s="154" t="s">
        <v>2082</v>
      </c>
      <c r="H634" s="155">
        <v>0.64</v>
      </c>
      <c r="I634" s="156"/>
      <c r="L634" s="152"/>
      <c r="M634" s="157"/>
      <c r="T634" s="158"/>
      <c r="AT634" s="153" t="s">
        <v>144</v>
      </c>
      <c r="AU634" s="153" t="s">
        <v>81</v>
      </c>
      <c r="AV634" s="13" t="s">
        <v>81</v>
      </c>
      <c r="AW634" s="13" t="s">
        <v>32</v>
      </c>
      <c r="AX634" s="13" t="s">
        <v>71</v>
      </c>
      <c r="AY634" s="153" t="s">
        <v>133</v>
      </c>
    </row>
    <row r="635" spans="2:65" s="12" customFormat="1" ht="11.25" x14ac:dyDescent="0.2">
      <c r="B635" s="145"/>
      <c r="D635" s="146" t="s">
        <v>144</v>
      </c>
      <c r="E635" s="147" t="s">
        <v>18</v>
      </c>
      <c r="F635" s="148" t="s">
        <v>2083</v>
      </c>
      <c r="H635" s="147" t="s">
        <v>18</v>
      </c>
      <c r="I635" s="149"/>
      <c r="L635" s="145"/>
      <c r="M635" s="150"/>
      <c r="T635" s="151"/>
      <c r="AT635" s="147" t="s">
        <v>144</v>
      </c>
      <c r="AU635" s="147" t="s">
        <v>81</v>
      </c>
      <c r="AV635" s="12" t="s">
        <v>79</v>
      </c>
      <c r="AW635" s="12" t="s">
        <v>32</v>
      </c>
      <c r="AX635" s="12" t="s">
        <v>71</v>
      </c>
      <c r="AY635" s="147" t="s">
        <v>133</v>
      </c>
    </row>
    <row r="636" spans="2:65" s="13" customFormat="1" ht="11.25" x14ac:dyDescent="0.2">
      <c r="B636" s="152"/>
      <c r="D636" s="146" t="s">
        <v>144</v>
      </c>
      <c r="E636" s="153" t="s">
        <v>18</v>
      </c>
      <c r="F636" s="154" t="s">
        <v>2019</v>
      </c>
      <c r="H636" s="155">
        <v>4.5</v>
      </c>
      <c r="I636" s="156"/>
      <c r="L636" s="152"/>
      <c r="M636" s="157"/>
      <c r="T636" s="158"/>
      <c r="AT636" s="153" t="s">
        <v>144</v>
      </c>
      <c r="AU636" s="153" t="s">
        <v>81</v>
      </c>
      <c r="AV636" s="13" t="s">
        <v>81</v>
      </c>
      <c r="AW636" s="13" t="s">
        <v>32</v>
      </c>
      <c r="AX636" s="13" t="s">
        <v>71</v>
      </c>
      <c r="AY636" s="153" t="s">
        <v>133</v>
      </c>
    </row>
    <row r="637" spans="2:65" s="12" customFormat="1" ht="11.25" x14ac:dyDescent="0.2">
      <c r="B637" s="145"/>
      <c r="D637" s="146" t="s">
        <v>144</v>
      </c>
      <c r="E637" s="147" t="s">
        <v>18</v>
      </c>
      <c r="F637" s="148" t="s">
        <v>2084</v>
      </c>
      <c r="H637" s="147" t="s">
        <v>18</v>
      </c>
      <c r="I637" s="149"/>
      <c r="L637" s="145"/>
      <c r="M637" s="150"/>
      <c r="T637" s="151"/>
      <c r="AT637" s="147" t="s">
        <v>144</v>
      </c>
      <c r="AU637" s="147" t="s">
        <v>81</v>
      </c>
      <c r="AV637" s="12" t="s">
        <v>79</v>
      </c>
      <c r="AW637" s="12" t="s">
        <v>32</v>
      </c>
      <c r="AX637" s="12" t="s">
        <v>71</v>
      </c>
      <c r="AY637" s="147" t="s">
        <v>133</v>
      </c>
    </row>
    <row r="638" spans="2:65" s="13" customFormat="1" ht="11.25" x14ac:dyDescent="0.2">
      <c r="B638" s="152"/>
      <c r="D638" s="146" t="s">
        <v>144</v>
      </c>
      <c r="E638" s="153" t="s">
        <v>18</v>
      </c>
      <c r="F638" s="154" t="s">
        <v>2085</v>
      </c>
      <c r="H638" s="155">
        <v>0.32</v>
      </c>
      <c r="I638" s="156"/>
      <c r="L638" s="152"/>
      <c r="M638" s="157"/>
      <c r="T638" s="158"/>
      <c r="AT638" s="153" t="s">
        <v>144</v>
      </c>
      <c r="AU638" s="153" t="s">
        <v>81</v>
      </c>
      <c r="AV638" s="13" t="s">
        <v>81</v>
      </c>
      <c r="AW638" s="13" t="s">
        <v>32</v>
      </c>
      <c r="AX638" s="13" t="s">
        <v>71</v>
      </c>
      <c r="AY638" s="153" t="s">
        <v>133</v>
      </c>
    </row>
    <row r="639" spans="2:65" s="14" customFormat="1" ht="11.25" x14ac:dyDescent="0.2">
      <c r="B639" s="159"/>
      <c r="D639" s="146" t="s">
        <v>144</v>
      </c>
      <c r="E639" s="160" t="s">
        <v>18</v>
      </c>
      <c r="F639" s="161" t="s">
        <v>147</v>
      </c>
      <c r="H639" s="162">
        <v>102.73</v>
      </c>
      <c r="I639" s="163"/>
      <c r="L639" s="159"/>
      <c r="M639" s="164"/>
      <c r="T639" s="165"/>
      <c r="AT639" s="160" t="s">
        <v>144</v>
      </c>
      <c r="AU639" s="160" t="s">
        <v>81</v>
      </c>
      <c r="AV639" s="14" t="s">
        <v>140</v>
      </c>
      <c r="AW639" s="14" t="s">
        <v>32</v>
      </c>
      <c r="AX639" s="14" t="s">
        <v>79</v>
      </c>
      <c r="AY639" s="160" t="s">
        <v>133</v>
      </c>
    </row>
    <row r="640" spans="2:65" s="1" customFormat="1" ht="16.5" customHeight="1" x14ac:dyDescent="0.2">
      <c r="B640" s="33"/>
      <c r="C640" s="173" t="s">
        <v>655</v>
      </c>
      <c r="D640" s="173" t="s">
        <v>265</v>
      </c>
      <c r="E640" s="174" t="s">
        <v>2086</v>
      </c>
      <c r="F640" s="175" t="s">
        <v>2087</v>
      </c>
      <c r="G640" s="176" t="s">
        <v>138</v>
      </c>
      <c r="H640" s="177">
        <v>123.276</v>
      </c>
      <c r="I640" s="178"/>
      <c r="J640" s="179">
        <f>ROUND(I640*H640,2)</f>
        <v>0</v>
      </c>
      <c r="K640" s="175" t="s">
        <v>189</v>
      </c>
      <c r="L640" s="180"/>
      <c r="M640" s="181" t="s">
        <v>18</v>
      </c>
      <c r="N640" s="182" t="s">
        <v>42</v>
      </c>
      <c r="P640" s="137">
        <f>O640*H640</f>
        <v>0</v>
      </c>
      <c r="Q640" s="137">
        <v>4.3E-3</v>
      </c>
      <c r="R640" s="137">
        <f>Q640*H640</f>
        <v>0.53008679999999997</v>
      </c>
      <c r="S640" s="137">
        <v>0</v>
      </c>
      <c r="T640" s="138">
        <f>S640*H640</f>
        <v>0</v>
      </c>
      <c r="AR640" s="139" t="s">
        <v>446</v>
      </c>
      <c r="AT640" s="139" t="s">
        <v>265</v>
      </c>
      <c r="AU640" s="139" t="s">
        <v>81</v>
      </c>
      <c r="AY640" s="18" t="s">
        <v>133</v>
      </c>
      <c r="BE640" s="140">
        <f>IF(N640="základní",J640,0)</f>
        <v>0</v>
      </c>
      <c r="BF640" s="140">
        <f>IF(N640="snížená",J640,0)</f>
        <v>0</v>
      </c>
      <c r="BG640" s="140">
        <f>IF(N640="zákl. přenesená",J640,0)</f>
        <v>0</v>
      </c>
      <c r="BH640" s="140">
        <f>IF(N640="sníž. přenesená",J640,0)</f>
        <v>0</v>
      </c>
      <c r="BI640" s="140">
        <f>IF(N640="nulová",J640,0)</f>
        <v>0</v>
      </c>
      <c r="BJ640" s="18" t="s">
        <v>79</v>
      </c>
      <c r="BK640" s="140">
        <f>ROUND(I640*H640,2)</f>
        <v>0</v>
      </c>
      <c r="BL640" s="18" t="s">
        <v>285</v>
      </c>
      <c r="BM640" s="139" t="s">
        <v>2088</v>
      </c>
    </row>
    <row r="641" spans="2:65" s="13" customFormat="1" ht="11.25" x14ac:dyDescent="0.2">
      <c r="B641" s="152"/>
      <c r="D641" s="146" t="s">
        <v>144</v>
      </c>
      <c r="F641" s="154" t="s">
        <v>2089</v>
      </c>
      <c r="H641" s="155">
        <v>123.276</v>
      </c>
      <c r="I641" s="156"/>
      <c r="L641" s="152"/>
      <c r="M641" s="157"/>
      <c r="T641" s="158"/>
      <c r="AT641" s="153" t="s">
        <v>144</v>
      </c>
      <c r="AU641" s="153" t="s">
        <v>81</v>
      </c>
      <c r="AV641" s="13" t="s">
        <v>81</v>
      </c>
      <c r="AW641" s="13" t="s">
        <v>4</v>
      </c>
      <c r="AX641" s="13" t="s">
        <v>79</v>
      </c>
      <c r="AY641" s="153" t="s">
        <v>133</v>
      </c>
    </row>
    <row r="642" spans="2:65" s="1" customFormat="1" ht="37.9" customHeight="1" x14ac:dyDescent="0.2">
      <c r="B642" s="33"/>
      <c r="C642" s="128" t="s">
        <v>665</v>
      </c>
      <c r="D642" s="128" t="s">
        <v>135</v>
      </c>
      <c r="E642" s="129" t="s">
        <v>2090</v>
      </c>
      <c r="F642" s="130" t="s">
        <v>2091</v>
      </c>
      <c r="G642" s="131" t="s">
        <v>138</v>
      </c>
      <c r="H642" s="132">
        <v>49.67</v>
      </c>
      <c r="I642" s="133"/>
      <c r="J642" s="134">
        <f>ROUND(I642*H642,2)</f>
        <v>0</v>
      </c>
      <c r="K642" s="130" t="s">
        <v>189</v>
      </c>
      <c r="L642" s="33"/>
      <c r="M642" s="135" t="s">
        <v>18</v>
      </c>
      <c r="N642" s="136" t="s">
        <v>42</v>
      </c>
      <c r="P642" s="137">
        <f>O642*H642</f>
        <v>0</v>
      </c>
      <c r="Q642" s="137">
        <v>0</v>
      </c>
      <c r="R642" s="137">
        <f>Q642*H642</f>
        <v>0</v>
      </c>
      <c r="S642" s="137">
        <v>0</v>
      </c>
      <c r="T642" s="138">
        <f>S642*H642</f>
        <v>0</v>
      </c>
      <c r="AR642" s="139" t="s">
        <v>285</v>
      </c>
      <c r="AT642" s="139" t="s">
        <v>135</v>
      </c>
      <c r="AU642" s="139" t="s">
        <v>81</v>
      </c>
      <c r="AY642" s="18" t="s">
        <v>133</v>
      </c>
      <c r="BE642" s="140">
        <f>IF(N642="základní",J642,0)</f>
        <v>0</v>
      </c>
      <c r="BF642" s="140">
        <f>IF(N642="snížená",J642,0)</f>
        <v>0</v>
      </c>
      <c r="BG642" s="140">
        <f>IF(N642="zákl. přenesená",J642,0)</f>
        <v>0</v>
      </c>
      <c r="BH642" s="140">
        <f>IF(N642="sníž. přenesená",J642,0)</f>
        <v>0</v>
      </c>
      <c r="BI642" s="140">
        <f>IF(N642="nulová",J642,0)</f>
        <v>0</v>
      </c>
      <c r="BJ642" s="18" t="s">
        <v>79</v>
      </c>
      <c r="BK642" s="140">
        <f>ROUND(I642*H642,2)</f>
        <v>0</v>
      </c>
      <c r="BL642" s="18" t="s">
        <v>285</v>
      </c>
      <c r="BM642" s="139" t="s">
        <v>2092</v>
      </c>
    </row>
    <row r="643" spans="2:65" s="1" customFormat="1" ht="11.25" x14ac:dyDescent="0.2">
      <c r="B643" s="33"/>
      <c r="D643" s="141" t="s">
        <v>142</v>
      </c>
      <c r="F643" s="142" t="s">
        <v>2093</v>
      </c>
      <c r="I643" s="143"/>
      <c r="L643" s="33"/>
      <c r="M643" s="144"/>
      <c r="T643" s="54"/>
      <c r="AT643" s="18" t="s">
        <v>142</v>
      </c>
      <c r="AU643" s="18" t="s">
        <v>81</v>
      </c>
    </row>
    <row r="644" spans="2:65" s="12" customFormat="1" ht="11.25" x14ac:dyDescent="0.2">
      <c r="B644" s="145"/>
      <c r="D644" s="146" t="s">
        <v>144</v>
      </c>
      <c r="E644" s="147" t="s">
        <v>18</v>
      </c>
      <c r="F644" s="148" t="s">
        <v>1737</v>
      </c>
      <c r="H644" s="147" t="s">
        <v>18</v>
      </c>
      <c r="I644" s="149"/>
      <c r="L644" s="145"/>
      <c r="M644" s="150"/>
      <c r="T644" s="151"/>
      <c r="AT644" s="147" t="s">
        <v>144</v>
      </c>
      <c r="AU644" s="147" t="s">
        <v>81</v>
      </c>
      <c r="AV644" s="12" t="s">
        <v>79</v>
      </c>
      <c r="AW644" s="12" t="s">
        <v>32</v>
      </c>
      <c r="AX644" s="12" t="s">
        <v>71</v>
      </c>
      <c r="AY644" s="147" t="s">
        <v>133</v>
      </c>
    </row>
    <row r="645" spans="2:65" s="12" customFormat="1" ht="11.25" x14ac:dyDescent="0.2">
      <c r="B645" s="145"/>
      <c r="D645" s="146" t="s">
        <v>144</v>
      </c>
      <c r="E645" s="147" t="s">
        <v>18</v>
      </c>
      <c r="F645" s="148" t="s">
        <v>1738</v>
      </c>
      <c r="H645" s="147" t="s">
        <v>18</v>
      </c>
      <c r="I645" s="149"/>
      <c r="L645" s="145"/>
      <c r="M645" s="150"/>
      <c r="T645" s="151"/>
      <c r="AT645" s="147" t="s">
        <v>144</v>
      </c>
      <c r="AU645" s="147" t="s">
        <v>81</v>
      </c>
      <c r="AV645" s="12" t="s">
        <v>79</v>
      </c>
      <c r="AW645" s="12" t="s">
        <v>32</v>
      </c>
      <c r="AX645" s="12" t="s">
        <v>71</v>
      </c>
      <c r="AY645" s="147" t="s">
        <v>133</v>
      </c>
    </row>
    <row r="646" spans="2:65" s="12" customFormat="1" ht="11.25" x14ac:dyDescent="0.2">
      <c r="B646" s="145"/>
      <c r="D646" s="146" t="s">
        <v>144</v>
      </c>
      <c r="E646" s="147" t="s">
        <v>18</v>
      </c>
      <c r="F646" s="148" t="s">
        <v>2051</v>
      </c>
      <c r="H646" s="147" t="s">
        <v>18</v>
      </c>
      <c r="I646" s="149"/>
      <c r="L646" s="145"/>
      <c r="M646" s="150"/>
      <c r="T646" s="151"/>
      <c r="AT646" s="147" t="s">
        <v>144</v>
      </c>
      <c r="AU646" s="147" t="s">
        <v>81</v>
      </c>
      <c r="AV646" s="12" t="s">
        <v>79</v>
      </c>
      <c r="AW646" s="12" t="s">
        <v>32</v>
      </c>
      <c r="AX646" s="12" t="s">
        <v>71</v>
      </c>
      <c r="AY646" s="147" t="s">
        <v>133</v>
      </c>
    </row>
    <row r="647" spans="2:65" s="12" customFormat="1" ht="11.25" x14ac:dyDescent="0.2">
      <c r="B647" s="145"/>
      <c r="D647" s="146" t="s">
        <v>144</v>
      </c>
      <c r="E647" s="147" t="s">
        <v>18</v>
      </c>
      <c r="F647" s="148" t="s">
        <v>2094</v>
      </c>
      <c r="H647" s="147" t="s">
        <v>18</v>
      </c>
      <c r="I647" s="149"/>
      <c r="L647" s="145"/>
      <c r="M647" s="150"/>
      <c r="T647" s="151"/>
      <c r="AT647" s="147" t="s">
        <v>144</v>
      </c>
      <c r="AU647" s="147" t="s">
        <v>81</v>
      </c>
      <c r="AV647" s="12" t="s">
        <v>79</v>
      </c>
      <c r="AW647" s="12" t="s">
        <v>32</v>
      </c>
      <c r="AX647" s="12" t="s">
        <v>71</v>
      </c>
      <c r="AY647" s="147" t="s">
        <v>133</v>
      </c>
    </row>
    <row r="648" spans="2:65" s="13" customFormat="1" ht="11.25" x14ac:dyDescent="0.2">
      <c r="B648" s="152"/>
      <c r="D648" s="146" t="s">
        <v>144</v>
      </c>
      <c r="E648" s="153" t="s">
        <v>18</v>
      </c>
      <c r="F648" s="154" t="s">
        <v>2095</v>
      </c>
      <c r="H648" s="155">
        <v>13.5</v>
      </c>
      <c r="I648" s="156"/>
      <c r="L648" s="152"/>
      <c r="M648" s="157"/>
      <c r="T648" s="158"/>
      <c r="AT648" s="153" t="s">
        <v>144</v>
      </c>
      <c r="AU648" s="153" t="s">
        <v>81</v>
      </c>
      <c r="AV648" s="13" t="s">
        <v>81</v>
      </c>
      <c r="AW648" s="13" t="s">
        <v>32</v>
      </c>
      <c r="AX648" s="13" t="s">
        <v>71</v>
      </c>
      <c r="AY648" s="153" t="s">
        <v>133</v>
      </c>
    </row>
    <row r="649" spans="2:65" s="12" customFormat="1" ht="11.25" x14ac:dyDescent="0.2">
      <c r="B649" s="145"/>
      <c r="D649" s="146" t="s">
        <v>144</v>
      </c>
      <c r="E649" s="147" t="s">
        <v>18</v>
      </c>
      <c r="F649" s="148" t="s">
        <v>2096</v>
      </c>
      <c r="H649" s="147" t="s">
        <v>18</v>
      </c>
      <c r="I649" s="149"/>
      <c r="L649" s="145"/>
      <c r="M649" s="150"/>
      <c r="T649" s="151"/>
      <c r="AT649" s="147" t="s">
        <v>144</v>
      </c>
      <c r="AU649" s="147" t="s">
        <v>81</v>
      </c>
      <c r="AV649" s="12" t="s">
        <v>79</v>
      </c>
      <c r="AW649" s="12" t="s">
        <v>32</v>
      </c>
      <c r="AX649" s="12" t="s">
        <v>71</v>
      </c>
      <c r="AY649" s="147" t="s">
        <v>133</v>
      </c>
    </row>
    <row r="650" spans="2:65" s="13" customFormat="1" ht="11.25" x14ac:dyDescent="0.2">
      <c r="B650" s="152"/>
      <c r="D650" s="146" t="s">
        <v>144</v>
      </c>
      <c r="E650" s="153" t="s">
        <v>18</v>
      </c>
      <c r="F650" s="154" t="s">
        <v>2097</v>
      </c>
      <c r="H650" s="155">
        <v>1.0900000000000001</v>
      </c>
      <c r="I650" s="156"/>
      <c r="L650" s="152"/>
      <c r="M650" s="157"/>
      <c r="T650" s="158"/>
      <c r="AT650" s="153" t="s">
        <v>144</v>
      </c>
      <c r="AU650" s="153" t="s">
        <v>81</v>
      </c>
      <c r="AV650" s="13" t="s">
        <v>81</v>
      </c>
      <c r="AW650" s="13" t="s">
        <v>32</v>
      </c>
      <c r="AX650" s="13" t="s">
        <v>71</v>
      </c>
      <c r="AY650" s="153" t="s">
        <v>133</v>
      </c>
    </row>
    <row r="651" spans="2:65" s="12" customFormat="1" ht="11.25" x14ac:dyDescent="0.2">
      <c r="B651" s="145"/>
      <c r="D651" s="146" t="s">
        <v>144</v>
      </c>
      <c r="E651" s="147" t="s">
        <v>18</v>
      </c>
      <c r="F651" s="148" t="s">
        <v>2098</v>
      </c>
      <c r="H651" s="147" t="s">
        <v>18</v>
      </c>
      <c r="I651" s="149"/>
      <c r="L651" s="145"/>
      <c r="M651" s="150"/>
      <c r="T651" s="151"/>
      <c r="AT651" s="147" t="s">
        <v>144</v>
      </c>
      <c r="AU651" s="147" t="s">
        <v>81</v>
      </c>
      <c r="AV651" s="12" t="s">
        <v>79</v>
      </c>
      <c r="AW651" s="12" t="s">
        <v>32</v>
      </c>
      <c r="AX651" s="12" t="s">
        <v>71</v>
      </c>
      <c r="AY651" s="147" t="s">
        <v>133</v>
      </c>
    </row>
    <row r="652" spans="2:65" s="13" customFormat="1" ht="11.25" x14ac:dyDescent="0.2">
      <c r="B652" s="152"/>
      <c r="D652" s="146" t="s">
        <v>144</v>
      </c>
      <c r="E652" s="153" t="s">
        <v>18</v>
      </c>
      <c r="F652" s="154" t="s">
        <v>79</v>
      </c>
      <c r="H652" s="155">
        <v>1</v>
      </c>
      <c r="I652" s="156"/>
      <c r="L652" s="152"/>
      <c r="M652" s="157"/>
      <c r="T652" s="158"/>
      <c r="AT652" s="153" t="s">
        <v>144</v>
      </c>
      <c r="AU652" s="153" t="s">
        <v>81</v>
      </c>
      <c r="AV652" s="13" t="s">
        <v>81</v>
      </c>
      <c r="AW652" s="13" t="s">
        <v>32</v>
      </c>
      <c r="AX652" s="13" t="s">
        <v>71</v>
      </c>
      <c r="AY652" s="153" t="s">
        <v>133</v>
      </c>
    </row>
    <row r="653" spans="2:65" s="12" customFormat="1" ht="11.25" x14ac:dyDescent="0.2">
      <c r="B653" s="145"/>
      <c r="D653" s="146" t="s">
        <v>144</v>
      </c>
      <c r="E653" s="147" t="s">
        <v>18</v>
      </c>
      <c r="F653" s="148" t="s">
        <v>2099</v>
      </c>
      <c r="H653" s="147" t="s">
        <v>18</v>
      </c>
      <c r="I653" s="149"/>
      <c r="L653" s="145"/>
      <c r="M653" s="150"/>
      <c r="T653" s="151"/>
      <c r="AT653" s="147" t="s">
        <v>144</v>
      </c>
      <c r="AU653" s="147" t="s">
        <v>81</v>
      </c>
      <c r="AV653" s="12" t="s">
        <v>79</v>
      </c>
      <c r="AW653" s="12" t="s">
        <v>32</v>
      </c>
      <c r="AX653" s="12" t="s">
        <v>71</v>
      </c>
      <c r="AY653" s="147" t="s">
        <v>133</v>
      </c>
    </row>
    <row r="654" spans="2:65" s="13" customFormat="1" ht="11.25" x14ac:dyDescent="0.2">
      <c r="B654" s="152"/>
      <c r="D654" s="146" t="s">
        <v>144</v>
      </c>
      <c r="E654" s="153" t="s">
        <v>18</v>
      </c>
      <c r="F654" s="154" t="s">
        <v>2100</v>
      </c>
      <c r="H654" s="155">
        <v>1.9</v>
      </c>
      <c r="I654" s="156"/>
      <c r="L654" s="152"/>
      <c r="M654" s="157"/>
      <c r="T654" s="158"/>
      <c r="AT654" s="153" t="s">
        <v>144</v>
      </c>
      <c r="AU654" s="153" t="s">
        <v>81</v>
      </c>
      <c r="AV654" s="13" t="s">
        <v>81</v>
      </c>
      <c r="AW654" s="13" t="s">
        <v>32</v>
      </c>
      <c r="AX654" s="13" t="s">
        <v>71</v>
      </c>
      <c r="AY654" s="153" t="s">
        <v>133</v>
      </c>
    </row>
    <row r="655" spans="2:65" s="12" customFormat="1" ht="11.25" x14ac:dyDescent="0.2">
      <c r="B655" s="145"/>
      <c r="D655" s="146" t="s">
        <v>144</v>
      </c>
      <c r="E655" s="147" t="s">
        <v>18</v>
      </c>
      <c r="F655" s="148" t="s">
        <v>2101</v>
      </c>
      <c r="H655" s="147" t="s">
        <v>18</v>
      </c>
      <c r="I655" s="149"/>
      <c r="L655" s="145"/>
      <c r="M655" s="150"/>
      <c r="T655" s="151"/>
      <c r="AT655" s="147" t="s">
        <v>144</v>
      </c>
      <c r="AU655" s="147" t="s">
        <v>81</v>
      </c>
      <c r="AV655" s="12" t="s">
        <v>79</v>
      </c>
      <c r="AW655" s="12" t="s">
        <v>32</v>
      </c>
      <c r="AX655" s="12" t="s">
        <v>71</v>
      </c>
      <c r="AY655" s="147" t="s">
        <v>133</v>
      </c>
    </row>
    <row r="656" spans="2:65" s="13" customFormat="1" ht="11.25" x14ac:dyDescent="0.2">
      <c r="B656" s="152"/>
      <c r="D656" s="146" t="s">
        <v>144</v>
      </c>
      <c r="E656" s="153" t="s">
        <v>18</v>
      </c>
      <c r="F656" s="154" t="s">
        <v>2102</v>
      </c>
      <c r="H656" s="155">
        <v>0.79</v>
      </c>
      <c r="I656" s="156"/>
      <c r="L656" s="152"/>
      <c r="M656" s="157"/>
      <c r="T656" s="158"/>
      <c r="AT656" s="153" t="s">
        <v>144</v>
      </c>
      <c r="AU656" s="153" t="s">
        <v>81</v>
      </c>
      <c r="AV656" s="13" t="s">
        <v>81</v>
      </c>
      <c r="AW656" s="13" t="s">
        <v>32</v>
      </c>
      <c r="AX656" s="13" t="s">
        <v>71</v>
      </c>
      <c r="AY656" s="153" t="s">
        <v>133</v>
      </c>
    </row>
    <row r="657" spans="2:51" s="12" customFormat="1" ht="11.25" x14ac:dyDescent="0.2">
      <c r="B657" s="145"/>
      <c r="D657" s="146" t="s">
        <v>144</v>
      </c>
      <c r="E657" s="147" t="s">
        <v>18</v>
      </c>
      <c r="F657" s="148" t="s">
        <v>2103</v>
      </c>
      <c r="H657" s="147" t="s">
        <v>18</v>
      </c>
      <c r="I657" s="149"/>
      <c r="L657" s="145"/>
      <c r="M657" s="150"/>
      <c r="T657" s="151"/>
      <c r="AT657" s="147" t="s">
        <v>144</v>
      </c>
      <c r="AU657" s="147" t="s">
        <v>81</v>
      </c>
      <c r="AV657" s="12" t="s">
        <v>79</v>
      </c>
      <c r="AW657" s="12" t="s">
        <v>32</v>
      </c>
      <c r="AX657" s="12" t="s">
        <v>71</v>
      </c>
      <c r="AY657" s="147" t="s">
        <v>133</v>
      </c>
    </row>
    <row r="658" spans="2:51" s="13" customFormat="1" ht="11.25" x14ac:dyDescent="0.2">
      <c r="B658" s="152"/>
      <c r="D658" s="146" t="s">
        <v>144</v>
      </c>
      <c r="E658" s="153" t="s">
        <v>18</v>
      </c>
      <c r="F658" s="154" t="s">
        <v>2104</v>
      </c>
      <c r="H658" s="155">
        <v>0.72</v>
      </c>
      <c r="I658" s="156"/>
      <c r="L658" s="152"/>
      <c r="M658" s="157"/>
      <c r="T658" s="158"/>
      <c r="AT658" s="153" t="s">
        <v>144</v>
      </c>
      <c r="AU658" s="153" t="s">
        <v>81</v>
      </c>
      <c r="AV658" s="13" t="s">
        <v>81</v>
      </c>
      <c r="AW658" s="13" t="s">
        <v>32</v>
      </c>
      <c r="AX658" s="13" t="s">
        <v>71</v>
      </c>
      <c r="AY658" s="153" t="s">
        <v>133</v>
      </c>
    </row>
    <row r="659" spans="2:51" s="12" customFormat="1" ht="11.25" x14ac:dyDescent="0.2">
      <c r="B659" s="145"/>
      <c r="D659" s="146" t="s">
        <v>144</v>
      </c>
      <c r="E659" s="147" t="s">
        <v>18</v>
      </c>
      <c r="F659" s="148" t="s">
        <v>2105</v>
      </c>
      <c r="H659" s="147" t="s">
        <v>18</v>
      </c>
      <c r="I659" s="149"/>
      <c r="L659" s="145"/>
      <c r="M659" s="150"/>
      <c r="T659" s="151"/>
      <c r="AT659" s="147" t="s">
        <v>144</v>
      </c>
      <c r="AU659" s="147" t="s">
        <v>81</v>
      </c>
      <c r="AV659" s="12" t="s">
        <v>79</v>
      </c>
      <c r="AW659" s="12" t="s">
        <v>32</v>
      </c>
      <c r="AX659" s="12" t="s">
        <v>71</v>
      </c>
      <c r="AY659" s="147" t="s">
        <v>133</v>
      </c>
    </row>
    <row r="660" spans="2:51" s="13" customFormat="1" ht="11.25" x14ac:dyDescent="0.2">
      <c r="B660" s="152"/>
      <c r="D660" s="146" t="s">
        <v>144</v>
      </c>
      <c r="E660" s="153" t="s">
        <v>18</v>
      </c>
      <c r="F660" s="154" t="s">
        <v>1998</v>
      </c>
      <c r="H660" s="155">
        <v>0.55000000000000004</v>
      </c>
      <c r="I660" s="156"/>
      <c r="L660" s="152"/>
      <c r="M660" s="157"/>
      <c r="T660" s="158"/>
      <c r="AT660" s="153" t="s">
        <v>144</v>
      </c>
      <c r="AU660" s="153" t="s">
        <v>81</v>
      </c>
      <c r="AV660" s="13" t="s">
        <v>81</v>
      </c>
      <c r="AW660" s="13" t="s">
        <v>32</v>
      </c>
      <c r="AX660" s="13" t="s">
        <v>71</v>
      </c>
      <c r="AY660" s="153" t="s">
        <v>133</v>
      </c>
    </row>
    <row r="661" spans="2:51" s="12" customFormat="1" ht="11.25" x14ac:dyDescent="0.2">
      <c r="B661" s="145"/>
      <c r="D661" s="146" t="s">
        <v>144</v>
      </c>
      <c r="E661" s="147" t="s">
        <v>18</v>
      </c>
      <c r="F661" s="148" t="s">
        <v>2106</v>
      </c>
      <c r="H661" s="147" t="s">
        <v>18</v>
      </c>
      <c r="I661" s="149"/>
      <c r="L661" s="145"/>
      <c r="M661" s="150"/>
      <c r="T661" s="151"/>
      <c r="AT661" s="147" t="s">
        <v>144</v>
      </c>
      <c r="AU661" s="147" t="s">
        <v>81</v>
      </c>
      <c r="AV661" s="12" t="s">
        <v>79</v>
      </c>
      <c r="AW661" s="12" t="s">
        <v>32</v>
      </c>
      <c r="AX661" s="12" t="s">
        <v>71</v>
      </c>
      <c r="AY661" s="147" t="s">
        <v>133</v>
      </c>
    </row>
    <row r="662" spans="2:51" s="13" customFormat="1" ht="11.25" x14ac:dyDescent="0.2">
      <c r="B662" s="152"/>
      <c r="D662" s="146" t="s">
        <v>144</v>
      </c>
      <c r="E662" s="153" t="s">
        <v>18</v>
      </c>
      <c r="F662" s="154" t="s">
        <v>2107</v>
      </c>
      <c r="H662" s="155">
        <v>0.96</v>
      </c>
      <c r="I662" s="156"/>
      <c r="L662" s="152"/>
      <c r="M662" s="157"/>
      <c r="T662" s="158"/>
      <c r="AT662" s="153" t="s">
        <v>144</v>
      </c>
      <c r="AU662" s="153" t="s">
        <v>81</v>
      </c>
      <c r="AV662" s="13" t="s">
        <v>81</v>
      </c>
      <c r="AW662" s="13" t="s">
        <v>32</v>
      </c>
      <c r="AX662" s="13" t="s">
        <v>71</v>
      </c>
      <c r="AY662" s="153" t="s">
        <v>133</v>
      </c>
    </row>
    <row r="663" spans="2:51" s="12" customFormat="1" ht="11.25" x14ac:dyDescent="0.2">
      <c r="B663" s="145"/>
      <c r="D663" s="146" t="s">
        <v>144</v>
      </c>
      <c r="E663" s="147" t="s">
        <v>18</v>
      </c>
      <c r="F663" s="148" t="s">
        <v>2108</v>
      </c>
      <c r="H663" s="147" t="s">
        <v>18</v>
      </c>
      <c r="I663" s="149"/>
      <c r="L663" s="145"/>
      <c r="M663" s="150"/>
      <c r="T663" s="151"/>
      <c r="AT663" s="147" t="s">
        <v>144</v>
      </c>
      <c r="AU663" s="147" t="s">
        <v>81</v>
      </c>
      <c r="AV663" s="12" t="s">
        <v>79</v>
      </c>
      <c r="AW663" s="12" t="s">
        <v>32</v>
      </c>
      <c r="AX663" s="12" t="s">
        <v>71</v>
      </c>
      <c r="AY663" s="147" t="s">
        <v>133</v>
      </c>
    </row>
    <row r="664" spans="2:51" s="13" customFormat="1" ht="11.25" x14ac:dyDescent="0.2">
      <c r="B664" s="152"/>
      <c r="D664" s="146" t="s">
        <v>144</v>
      </c>
      <c r="E664" s="153" t="s">
        <v>18</v>
      </c>
      <c r="F664" s="154" t="s">
        <v>2000</v>
      </c>
      <c r="H664" s="155">
        <v>0.47</v>
      </c>
      <c r="I664" s="156"/>
      <c r="L664" s="152"/>
      <c r="M664" s="157"/>
      <c r="T664" s="158"/>
      <c r="AT664" s="153" t="s">
        <v>144</v>
      </c>
      <c r="AU664" s="153" t="s">
        <v>81</v>
      </c>
      <c r="AV664" s="13" t="s">
        <v>81</v>
      </c>
      <c r="AW664" s="13" t="s">
        <v>32</v>
      </c>
      <c r="AX664" s="13" t="s">
        <v>71</v>
      </c>
      <c r="AY664" s="153" t="s">
        <v>133</v>
      </c>
    </row>
    <row r="665" spans="2:51" s="12" customFormat="1" ht="11.25" x14ac:dyDescent="0.2">
      <c r="B665" s="145"/>
      <c r="D665" s="146" t="s">
        <v>144</v>
      </c>
      <c r="E665" s="147" t="s">
        <v>18</v>
      </c>
      <c r="F665" s="148" t="s">
        <v>2109</v>
      </c>
      <c r="H665" s="147" t="s">
        <v>18</v>
      </c>
      <c r="I665" s="149"/>
      <c r="L665" s="145"/>
      <c r="M665" s="150"/>
      <c r="T665" s="151"/>
      <c r="AT665" s="147" t="s">
        <v>144</v>
      </c>
      <c r="AU665" s="147" t="s">
        <v>81</v>
      </c>
      <c r="AV665" s="12" t="s">
        <v>79</v>
      </c>
      <c r="AW665" s="12" t="s">
        <v>32</v>
      </c>
      <c r="AX665" s="12" t="s">
        <v>71</v>
      </c>
      <c r="AY665" s="147" t="s">
        <v>133</v>
      </c>
    </row>
    <row r="666" spans="2:51" s="13" customFormat="1" ht="11.25" x14ac:dyDescent="0.2">
      <c r="B666" s="152"/>
      <c r="D666" s="146" t="s">
        <v>144</v>
      </c>
      <c r="E666" s="153" t="s">
        <v>18</v>
      </c>
      <c r="F666" s="154" t="s">
        <v>2110</v>
      </c>
      <c r="H666" s="155">
        <v>0.35</v>
      </c>
      <c r="I666" s="156"/>
      <c r="L666" s="152"/>
      <c r="M666" s="157"/>
      <c r="T666" s="158"/>
      <c r="AT666" s="153" t="s">
        <v>144</v>
      </c>
      <c r="AU666" s="153" t="s">
        <v>81</v>
      </c>
      <c r="AV666" s="13" t="s">
        <v>81</v>
      </c>
      <c r="AW666" s="13" t="s">
        <v>32</v>
      </c>
      <c r="AX666" s="13" t="s">
        <v>71</v>
      </c>
      <c r="AY666" s="153" t="s">
        <v>133</v>
      </c>
    </row>
    <row r="667" spans="2:51" s="12" customFormat="1" ht="11.25" x14ac:dyDescent="0.2">
      <c r="B667" s="145"/>
      <c r="D667" s="146" t="s">
        <v>144</v>
      </c>
      <c r="E667" s="147" t="s">
        <v>18</v>
      </c>
      <c r="F667" s="148" t="s">
        <v>2111</v>
      </c>
      <c r="H667" s="147" t="s">
        <v>18</v>
      </c>
      <c r="I667" s="149"/>
      <c r="L667" s="145"/>
      <c r="M667" s="150"/>
      <c r="T667" s="151"/>
      <c r="AT667" s="147" t="s">
        <v>144</v>
      </c>
      <c r="AU667" s="147" t="s">
        <v>81</v>
      </c>
      <c r="AV667" s="12" t="s">
        <v>79</v>
      </c>
      <c r="AW667" s="12" t="s">
        <v>32</v>
      </c>
      <c r="AX667" s="12" t="s">
        <v>71</v>
      </c>
      <c r="AY667" s="147" t="s">
        <v>133</v>
      </c>
    </row>
    <row r="668" spans="2:51" s="13" customFormat="1" ht="11.25" x14ac:dyDescent="0.2">
      <c r="B668" s="152"/>
      <c r="D668" s="146" t="s">
        <v>144</v>
      </c>
      <c r="E668" s="153" t="s">
        <v>18</v>
      </c>
      <c r="F668" s="154" t="s">
        <v>2112</v>
      </c>
      <c r="H668" s="155">
        <v>0.68</v>
      </c>
      <c r="I668" s="156"/>
      <c r="L668" s="152"/>
      <c r="M668" s="157"/>
      <c r="T668" s="158"/>
      <c r="AT668" s="153" t="s">
        <v>144</v>
      </c>
      <c r="AU668" s="153" t="s">
        <v>81</v>
      </c>
      <c r="AV668" s="13" t="s">
        <v>81</v>
      </c>
      <c r="AW668" s="13" t="s">
        <v>32</v>
      </c>
      <c r="AX668" s="13" t="s">
        <v>71</v>
      </c>
      <c r="AY668" s="153" t="s">
        <v>133</v>
      </c>
    </row>
    <row r="669" spans="2:51" s="12" customFormat="1" ht="11.25" x14ac:dyDescent="0.2">
      <c r="B669" s="145"/>
      <c r="D669" s="146" t="s">
        <v>144</v>
      </c>
      <c r="E669" s="147" t="s">
        <v>18</v>
      </c>
      <c r="F669" s="148" t="s">
        <v>2113</v>
      </c>
      <c r="H669" s="147" t="s">
        <v>18</v>
      </c>
      <c r="I669" s="149"/>
      <c r="L669" s="145"/>
      <c r="M669" s="150"/>
      <c r="T669" s="151"/>
      <c r="AT669" s="147" t="s">
        <v>144</v>
      </c>
      <c r="AU669" s="147" t="s">
        <v>81</v>
      </c>
      <c r="AV669" s="12" t="s">
        <v>79</v>
      </c>
      <c r="AW669" s="12" t="s">
        <v>32</v>
      </c>
      <c r="AX669" s="12" t="s">
        <v>71</v>
      </c>
      <c r="AY669" s="147" t="s">
        <v>133</v>
      </c>
    </row>
    <row r="670" spans="2:51" s="13" customFormat="1" ht="11.25" x14ac:dyDescent="0.2">
      <c r="B670" s="152"/>
      <c r="D670" s="146" t="s">
        <v>144</v>
      </c>
      <c r="E670" s="153" t="s">
        <v>18</v>
      </c>
      <c r="F670" s="154" t="s">
        <v>2114</v>
      </c>
      <c r="H670" s="155">
        <v>0.22500000000000001</v>
      </c>
      <c r="I670" s="156"/>
      <c r="L670" s="152"/>
      <c r="M670" s="157"/>
      <c r="T670" s="158"/>
      <c r="AT670" s="153" t="s">
        <v>144</v>
      </c>
      <c r="AU670" s="153" t="s">
        <v>81</v>
      </c>
      <c r="AV670" s="13" t="s">
        <v>81</v>
      </c>
      <c r="AW670" s="13" t="s">
        <v>32</v>
      </c>
      <c r="AX670" s="13" t="s">
        <v>71</v>
      </c>
      <c r="AY670" s="153" t="s">
        <v>133</v>
      </c>
    </row>
    <row r="671" spans="2:51" s="12" customFormat="1" ht="11.25" x14ac:dyDescent="0.2">
      <c r="B671" s="145"/>
      <c r="D671" s="146" t="s">
        <v>144</v>
      </c>
      <c r="E671" s="147" t="s">
        <v>18</v>
      </c>
      <c r="F671" s="148" t="s">
        <v>2115</v>
      </c>
      <c r="H671" s="147" t="s">
        <v>18</v>
      </c>
      <c r="I671" s="149"/>
      <c r="L671" s="145"/>
      <c r="M671" s="150"/>
      <c r="T671" s="151"/>
      <c r="AT671" s="147" t="s">
        <v>144</v>
      </c>
      <c r="AU671" s="147" t="s">
        <v>81</v>
      </c>
      <c r="AV671" s="12" t="s">
        <v>79</v>
      </c>
      <c r="AW671" s="12" t="s">
        <v>32</v>
      </c>
      <c r="AX671" s="12" t="s">
        <v>71</v>
      </c>
      <c r="AY671" s="147" t="s">
        <v>133</v>
      </c>
    </row>
    <row r="672" spans="2:51" s="13" customFormat="1" ht="11.25" x14ac:dyDescent="0.2">
      <c r="B672" s="152"/>
      <c r="D672" s="146" t="s">
        <v>144</v>
      </c>
      <c r="E672" s="153" t="s">
        <v>18</v>
      </c>
      <c r="F672" s="154" t="s">
        <v>2116</v>
      </c>
      <c r="H672" s="155">
        <v>0.4</v>
      </c>
      <c r="I672" s="156"/>
      <c r="L672" s="152"/>
      <c r="M672" s="157"/>
      <c r="T672" s="158"/>
      <c r="AT672" s="153" t="s">
        <v>144</v>
      </c>
      <c r="AU672" s="153" t="s">
        <v>81</v>
      </c>
      <c r="AV672" s="13" t="s">
        <v>81</v>
      </c>
      <c r="AW672" s="13" t="s">
        <v>32</v>
      </c>
      <c r="AX672" s="13" t="s">
        <v>71</v>
      </c>
      <c r="AY672" s="153" t="s">
        <v>133</v>
      </c>
    </row>
    <row r="673" spans="2:51" s="12" customFormat="1" ht="11.25" x14ac:dyDescent="0.2">
      <c r="B673" s="145"/>
      <c r="D673" s="146" t="s">
        <v>144</v>
      </c>
      <c r="E673" s="147" t="s">
        <v>18</v>
      </c>
      <c r="F673" s="148" t="s">
        <v>2117</v>
      </c>
      <c r="H673" s="147" t="s">
        <v>18</v>
      </c>
      <c r="I673" s="149"/>
      <c r="L673" s="145"/>
      <c r="M673" s="150"/>
      <c r="T673" s="151"/>
      <c r="AT673" s="147" t="s">
        <v>144</v>
      </c>
      <c r="AU673" s="147" t="s">
        <v>81</v>
      </c>
      <c r="AV673" s="12" t="s">
        <v>79</v>
      </c>
      <c r="AW673" s="12" t="s">
        <v>32</v>
      </c>
      <c r="AX673" s="12" t="s">
        <v>71</v>
      </c>
      <c r="AY673" s="147" t="s">
        <v>133</v>
      </c>
    </row>
    <row r="674" spans="2:51" s="13" customFormat="1" ht="11.25" x14ac:dyDescent="0.2">
      <c r="B674" s="152"/>
      <c r="D674" s="146" t="s">
        <v>144</v>
      </c>
      <c r="E674" s="153" t="s">
        <v>18</v>
      </c>
      <c r="F674" s="154" t="s">
        <v>2118</v>
      </c>
      <c r="H674" s="155">
        <v>0.3</v>
      </c>
      <c r="I674" s="156"/>
      <c r="L674" s="152"/>
      <c r="M674" s="157"/>
      <c r="T674" s="158"/>
      <c r="AT674" s="153" t="s">
        <v>144</v>
      </c>
      <c r="AU674" s="153" t="s">
        <v>81</v>
      </c>
      <c r="AV674" s="13" t="s">
        <v>81</v>
      </c>
      <c r="AW674" s="13" t="s">
        <v>32</v>
      </c>
      <c r="AX674" s="13" t="s">
        <v>71</v>
      </c>
      <c r="AY674" s="153" t="s">
        <v>133</v>
      </c>
    </row>
    <row r="675" spans="2:51" s="12" customFormat="1" ht="11.25" x14ac:dyDescent="0.2">
      <c r="B675" s="145"/>
      <c r="D675" s="146" t="s">
        <v>144</v>
      </c>
      <c r="E675" s="147" t="s">
        <v>18</v>
      </c>
      <c r="F675" s="148" t="s">
        <v>2119</v>
      </c>
      <c r="H675" s="147" t="s">
        <v>18</v>
      </c>
      <c r="I675" s="149"/>
      <c r="L675" s="145"/>
      <c r="M675" s="150"/>
      <c r="T675" s="151"/>
      <c r="AT675" s="147" t="s">
        <v>144</v>
      </c>
      <c r="AU675" s="147" t="s">
        <v>81</v>
      </c>
      <c r="AV675" s="12" t="s">
        <v>79</v>
      </c>
      <c r="AW675" s="12" t="s">
        <v>32</v>
      </c>
      <c r="AX675" s="12" t="s">
        <v>71</v>
      </c>
      <c r="AY675" s="147" t="s">
        <v>133</v>
      </c>
    </row>
    <row r="676" spans="2:51" s="13" customFormat="1" ht="11.25" x14ac:dyDescent="0.2">
      <c r="B676" s="152"/>
      <c r="D676" s="146" t="s">
        <v>144</v>
      </c>
      <c r="E676" s="153" t="s">
        <v>18</v>
      </c>
      <c r="F676" s="154" t="s">
        <v>1982</v>
      </c>
      <c r="H676" s="155">
        <v>0.2</v>
      </c>
      <c r="I676" s="156"/>
      <c r="L676" s="152"/>
      <c r="M676" s="157"/>
      <c r="T676" s="158"/>
      <c r="AT676" s="153" t="s">
        <v>144</v>
      </c>
      <c r="AU676" s="153" t="s">
        <v>81</v>
      </c>
      <c r="AV676" s="13" t="s">
        <v>81</v>
      </c>
      <c r="AW676" s="13" t="s">
        <v>32</v>
      </c>
      <c r="AX676" s="13" t="s">
        <v>71</v>
      </c>
      <c r="AY676" s="153" t="s">
        <v>133</v>
      </c>
    </row>
    <row r="677" spans="2:51" s="12" customFormat="1" ht="11.25" x14ac:dyDescent="0.2">
      <c r="B677" s="145"/>
      <c r="D677" s="146" t="s">
        <v>144</v>
      </c>
      <c r="E677" s="147" t="s">
        <v>18</v>
      </c>
      <c r="F677" s="148" t="s">
        <v>2120</v>
      </c>
      <c r="H677" s="147" t="s">
        <v>18</v>
      </c>
      <c r="I677" s="149"/>
      <c r="L677" s="145"/>
      <c r="M677" s="150"/>
      <c r="T677" s="151"/>
      <c r="AT677" s="147" t="s">
        <v>144</v>
      </c>
      <c r="AU677" s="147" t="s">
        <v>81</v>
      </c>
      <c r="AV677" s="12" t="s">
        <v>79</v>
      </c>
      <c r="AW677" s="12" t="s">
        <v>32</v>
      </c>
      <c r="AX677" s="12" t="s">
        <v>71</v>
      </c>
      <c r="AY677" s="147" t="s">
        <v>133</v>
      </c>
    </row>
    <row r="678" spans="2:51" s="13" customFormat="1" ht="11.25" x14ac:dyDescent="0.2">
      <c r="B678" s="152"/>
      <c r="D678" s="146" t="s">
        <v>144</v>
      </c>
      <c r="E678" s="153" t="s">
        <v>18</v>
      </c>
      <c r="F678" s="154" t="s">
        <v>79</v>
      </c>
      <c r="H678" s="155">
        <v>1</v>
      </c>
      <c r="I678" s="156"/>
      <c r="L678" s="152"/>
      <c r="M678" s="157"/>
      <c r="T678" s="158"/>
      <c r="AT678" s="153" t="s">
        <v>144</v>
      </c>
      <c r="AU678" s="153" t="s">
        <v>81</v>
      </c>
      <c r="AV678" s="13" t="s">
        <v>81</v>
      </c>
      <c r="AW678" s="13" t="s">
        <v>32</v>
      </c>
      <c r="AX678" s="13" t="s">
        <v>71</v>
      </c>
      <c r="AY678" s="153" t="s">
        <v>133</v>
      </c>
    </row>
    <row r="679" spans="2:51" s="12" customFormat="1" ht="11.25" x14ac:dyDescent="0.2">
      <c r="B679" s="145"/>
      <c r="D679" s="146" t="s">
        <v>144</v>
      </c>
      <c r="E679" s="147" t="s">
        <v>18</v>
      </c>
      <c r="F679" s="148" t="s">
        <v>2121</v>
      </c>
      <c r="H679" s="147" t="s">
        <v>18</v>
      </c>
      <c r="I679" s="149"/>
      <c r="L679" s="145"/>
      <c r="M679" s="150"/>
      <c r="T679" s="151"/>
      <c r="AT679" s="147" t="s">
        <v>144</v>
      </c>
      <c r="AU679" s="147" t="s">
        <v>81</v>
      </c>
      <c r="AV679" s="12" t="s">
        <v>79</v>
      </c>
      <c r="AW679" s="12" t="s">
        <v>32</v>
      </c>
      <c r="AX679" s="12" t="s">
        <v>71</v>
      </c>
      <c r="AY679" s="147" t="s">
        <v>133</v>
      </c>
    </row>
    <row r="680" spans="2:51" s="13" customFormat="1" ht="11.25" x14ac:dyDescent="0.2">
      <c r="B680" s="152"/>
      <c r="D680" s="146" t="s">
        <v>144</v>
      </c>
      <c r="E680" s="153" t="s">
        <v>18</v>
      </c>
      <c r="F680" s="154" t="s">
        <v>2011</v>
      </c>
      <c r="H680" s="155">
        <v>0.7</v>
      </c>
      <c r="I680" s="156"/>
      <c r="L680" s="152"/>
      <c r="M680" s="157"/>
      <c r="T680" s="158"/>
      <c r="AT680" s="153" t="s">
        <v>144</v>
      </c>
      <c r="AU680" s="153" t="s">
        <v>81</v>
      </c>
      <c r="AV680" s="13" t="s">
        <v>81</v>
      </c>
      <c r="AW680" s="13" t="s">
        <v>32</v>
      </c>
      <c r="AX680" s="13" t="s">
        <v>71</v>
      </c>
      <c r="AY680" s="153" t="s">
        <v>133</v>
      </c>
    </row>
    <row r="681" spans="2:51" s="12" customFormat="1" ht="11.25" x14ac:dyDescent="0.2">
      <c r="B681" s="145"/>
      <c r="D681" s="146" t="s">
        <v>144</v>
      </c>
      <c r="E681" s="147" t="s">
        <v>18</v>
      </c>
      <c r="F681" s="148" t="s">
        <v>2122</v>
      </c>
      <c r="H681" s="147" t="s">
        <v>18</v>
      </c>
      <c r="I681" s="149"/>
      <c r="L681" s="145"/>
      <c r="M681" s="150"/>
      <c r="T681" s="151"/>
      <c r="AT681" s="147" t="s">
        <v>144</v>
      </c>
      <c r="AU681" s="147" t="s">
        <v>81</v>
      </c>
      <c r="AV681" s="12" t="s">
        <v>79</v>
      </c>
      <c r="AW681" s="12" t="s">
        <v>32</v>
      </c>
      <c r="AX681" s="12" t="s">
        <v>71</v>
      </c>
      <c r="AY681" s="147" t="s">
        <v>133</v>
      </c>
    </row>
    <row r="682" spans="2:51" s="13" customFormat="1" ht="11.25" x14ac:dyDescent="0.2">
      <c r="B682" s="152"/>
      <c r="D682" s="146" t="s">
        <v>144</v>
      </c>
      <c r="E682" s="153" t="s">
        <v>18</v>
      </c>
      <c r="F682" s="154" t="s">
        <v>1970</v>
      </c>
      <c r="H682" s="155">
        <v>0.65</v>
      </c>
      <c r="I682" s="156"/>
      <c r="L682" s="152"/>
      <c r="M682" s="157"/>
      <c r="T682" s="158"/>
      <c r="AT682" s="153" t="s">
        <v>144</v>
      </c>
      <c r="AU682" s="153" t="s">
        <v>81</v>
      </c>
      <c r="AV682" s="13" t="s">
        <v>81</v>
      </c>
      <c r="AW682" s="13" t="s">
        <v>32</v>
      </c>
      <c r="AX682" s="13" t="s">
        <v>71</v>
      </c>
      <c r="AY682" s="153" t="s">
        <v>133</v>
      </c>
    </row>
    <row r="683" spans="2:51" s="12" customFormat="1" ht="11.25" x14ac:dyDescent="0.2">
      <c r="B683" s="145"/>
      <c r="D683" s="146" t="s">
        <v>144</v>
      </c>
      <c r="E683" s="147" t="s">
        <v>18</v>
      </c>
      <c r="F683" s="148" t="s">
        <v>2123</v>
      </c>
      <c r="H683" s="147" t="s">
        <v>18</v>
      </c>
      <c r="I683" s="149"/>
      <c r="L683" s="145"/>
      <c r="M683" s="150"/>
      <c r="T683" s="151"/>
      <c r="AT683" s="147" t="s">
        <v>144</v>
      </c>
      <c r="AU683" s="147" t="s">
        <v>81</v>
      </c>
      <c r="AV683" s="12" t="s">
        <v>79</v>
      </c>
      <c r="AW683" s="12" t="s">
        <v>32</v>
      </c>
      <c r="AX683" s="12" t="s">
        <v>71</v>
      </c>
      <c r="AY683" s="147" t="s">
        <v>133</v>
      </c>
    </row>
    <row r="684" spans="2:51" s="13" customFormat="1" ht="11.25" x14ac:dyDescent="0.2">
      <c r="B684" s="152"/>
      <c r="D684" s="146" t="s">
        <v>144</v>
      </c>
      <c r="E684" s="153" t="s">
        <v>18</v>
      </c>
      <c r="F684" s="154" t="s">
        <v>2085</v>
      </c>
      <c r="H684" s="155">
        <v>0.32</v>
      </c>
      <c r="I684" s="156"/>
      <c r="L684" s="152"/>
      <c r="M684" s="157"/>
      <c r="T684" s="158"/>
      <c r="AT684" s="153" t="s">
        <v>144</v>
      </c>
      <c r="AU684" s="153" t="s">
        <v>81</v>
      </c>
      <c r="AV684" s="13" t="s">
        <v>81</v>
      </c>
      <c r="AW684" s="13" t="s">
        <v>32</v>
      </c>
      <c r="AX684" s="13" t="s">
        <v>71</v>
      </c>
      <c r="AY684" s="153" t="s">
        <v>133</v>
      </c>
    </row>
    <row r="685" spans="2:51" s="12" customFormat="1" ht="11.25" x14ac:dyDescent="0.2">
      <c r="B685" s="145"/>
      <c r="D685" s="146" t="s">
        <v>144</v>
      </c>
      <c r="E685" s="147" t="s">
        <v>18</v>
      </c>
      <c r="F685" s="148" t="s">
        <v>2124</v>
      </c>
      <c r="H685" s="147" t="s">
        <v>18</v>
      </c>
      <c r="I685" s="149"/>
      <c r="L685" s="145"/>
      <c r="M685" s="150"/>
      <c r="T685" s="151"/>
      <c r="AT685" s="147" t="s">
        <v>144</v>
      </c>
      <c r="AU685" s="147" t="s">
        <v>81</v>
      </c>
      <c r="AV685" s="12" t="s">
        <v>79</v>
      </c>
      <c r="AW685" s="12" t="s">
        <v>32</v>
      </c>
      <c r="AX685" s="12" t="s">
        <v>71</v>
      </c>
      <c r="AY685" s="147" t="s">
        <v>133</v>
      </c>
    </row>
    <row r="686" spans="2:51" s="13" customFormat="1" ht="11.25" x14ac:dyDescent="0.2">
      <c r="B686" s="152"/>
      <c r="D686" s="146" t="s">
        <v>144</v>
      </c>
      <c r="E686" s="153" t="s">
        <v>18</v>
      </c>
      <c r="F686" s="154" t="s">
        <v>2125</v>
      </c>
      <c r="H686" s="155">
        <v>0.3</v>
      </c>
      <c r="I686" s="156"/>
      <c r="L686" s="152"/>
      <c r="M686" s="157"/>
      <c r="T686" s="158"/>
      <c r="AT686" s="153" t="s">
        <v>144</v>
      </c>
      <c r="AU686" s="153" t="s">
        <v>81</v>
      </c>
      <c r="AV686" s="13" t="s">
        <v>81</v>
      </c>
      <c r="AW686" s="13" t="s">
        <v>32</v>
      </c>
      <c r="AX686" s="13" t="s">
        <v>71</v>
      </c>
      <c r="AY686" s="153" t="s">
        <v>133</v>
      </c>
    </row>
    <row r="687" spans="2:51" s="12" customFormat="1" ht="11.25" x14ac:dyDescent="0.2">
      <c r="B687" s="145"/>
      <c r="D687" s="146" t="s">
        <v>144</v>
      </c>
      <c r="E687" s="147" t="s">
        <v>18</v>
      </c>
      <c r="F687" s="148" t="s">
        <v>2126</v>
      </c>
      <c r="H687" s="147" t="s">
        <v>18</v>
      </c>
      <c r="I687" s="149"/>
      <c r="L687" s="145"/>
      <c r="M687" s="150"/>
      <c r="T687" s="151"/>
      <c r="AT687" s="147" t="s">
        <v>144</v>
      </c>
      <c r="AU687" s="147" t="s">
        <v>81</v>
      </c>
      <c r="AV687" s="12" t="s">
        <v>79</v>
      </c>
      <c r="AW687" s="12" t="s">
        <v>32</v>
      </c>
      <c r="AX687" s="12" t="s">
        <v>71</v>
      </c>
      <c r="AY687" s="147" t="s">
        <v>133</v>
      </c>
    </row>
    <row r="688" spans="2:51" s="13" customFormat="1" ht="11.25" x14ac:dyDescent="0.2">
      <c r="B688" s="152"/>
      <c r="D688" s="146" t="s">
        <v>144</v>
      </c>
      <c r="E688" s="153" t="s">
        <v>18</v>
      </c>
      <c r="F688" s="154" t="s">
        <v>2127</v>
      </c>
      <c r="H688" s="155">
        <v>0.2</v>
      </c>
      <c r="I688" s="156"/>
      <c r="L688" s="152"/>
      <c r="M688" s="157"/>
      <c r="T688" s="158"/>
      <c r="AT688" s="153" t="s">
        <v>144</v>
      </c>
      <c r="AU688" s="153" t="s">
        <v>81</v>
      </c>
      <c r="AV688" s="13" t="s">
        <v>81</v>
      </c>
      <c r="AW688" s="13" t="s">
        <v>32</v>
      </c>
      <c r="AX688" s="13" t="s">
        <v>71</v>
      </c>
      <c r="AY688" s="153" t="s">
        <v>133</v>
      </c>
    </row>
    <row r="689" spans="2:51" s="12" customFormat="1" ht="11.25" x14ac:dyDescent="0.2">
      <c r="B689" s="145"/>
      <c r="D689" s="146" t="s">
        <v>144</v>
      </c>
      <c r="E689" s="147" t="s">
        <v>18</v>
      </c>
      <c r="F689" s="148" t="s">
        <v>1741</v>
      </c>
      <c r="H689" s="147" t="s">
        <v>18</v>
      </c>
      <c r="I689" s="149"/>
      <c r="L689" s="145"/>
      <c r="M689" s="150"/>
      <c r="T689" s="151"/>
      <c r="AT689" s="147" t="s">
        <v>144</v>
      </c>
      <c r="AU689" s="147" t="s">
        <v>81</v>
      </c>
      <c r="AV689" s="12" t="s">
        <v>79</v>
      </c>
      <c r="AW689" s="12" t="s">
        <v>32</v>
      </c>
      <c r="AX689" s="12" t="s">
        <v>71</v>
      </c>
      <c r="AY689" s="147" t="s">
        <v>133</v>
      </c>
    </row>
    <row r="690" spans="2:51" s="12" customFormat="1" ht="11.25" x14ac:dyDescent="0.2">
      <c r="B690" s="145"/>
      <c r="D690" s="146" t="s">
        <v>144</v>
      </c>
      <c r="E690" s="147" t="s">
        <v>18</v>
      </c>
      <c r="F690" s="148" t="s">
        <v>2094</v>
      </c>
      <c r="H690" s="147" t="s">
        <v>18</v>
      </c>
      <c r="I690" s="149"/>
      <c r="L690" s="145"/>
      <c r="M690" s="150"/>
      <c r="T690" s="151"/>
      <c r="AT690" s="147" t="s">
        <v>144</v>
      </c>
      <c r="AU690" s="147" t="s">
        <v>81</v>
      </c>
      <c r="AV690" s="12" t="s">
        <v>79</v>
      </c>
      <c r="AW690" s="12" t="s">
        <v>32</v>
      </c>
      <c r="AX690" s="12" t="s">
        <v>71</v>
      </c>
      <c r="AY690" s="147" t="s">
        <v>133</v>
      </c>
    </row>
    <row r="691" spans="2:51" s="13" customFormat="1" ht="11.25" x14ac:dyDescent="0.2">
      <c r="B691" s="152"/>
      <c r="D691" s="146" t="s">
        <v>144</v>
      </c>
      <c r="E691" s="153" t="s">
        <v>18</v>
      </c>
      <c r="F691" s="154" t="s">
        <v>2128</v>
      </c>
      <c r="H691" s="155">
        <v>15</v>
      </c>
      <c r="I691" s="156"/>
      <c r="L691" s="152"/>
      <c r="M691" s="157"/>
      <c r="T691" s="158"/>
      <c r="AT691" s="153" t="s">
        <v>144</v>
      </c>
      <c r="AU691" s="153" t="s">
        <v>81</v>
      </c>
      <c r="AV691" s="13" t="s">
        <v>81</v>
      </c>
      <c r="AW691" s="13" t="s">
        <v>32</v>
      </c>
      <c r="AX691" s="13" t="s">
        <v>71</v>
      </c>
      <c r="AY691" s="153" t="s">
        <v>133</v>
      </c>
    </row>
    <row r="692" spans="2:51" s="12" customFormat="1" ht="11.25" x14ac:dyDescent="0.2">
      <c r="B692" s="145"/>
      <c r="D692" s="146" t="s">
        <v>144</v>
      </c>
      <c r="E692" s="147" t="s">
        <v>18</v>
      </c>
      <c r="F692" s="148" t="s">
        <v>2129</v>
      </c>
      <c r="H692" s="147" t="s">
        <v>18</v>
      </c>
      <c r="I692" s="149"/>
      <c r="L692" s="145"/>
      <c r="M692" s="150"/>
      <c r="T692" s="151"/>
      <c r="AT692" s="147" t="s">
        <v>144</v>
      </c>
      <c r="AU692" s="147" t="s">
        <v>81</v>
      </c>
      <c r="AV692" s="12" t="s">
        <v>79</v>
      </c>
      <c r="AW692" s="12" t="s">
        <v>32</v>
      </c>
      <c r="AX692" s="12" t="s">
        <v>71</v>
      </c>
      <c r="AY692" s="147" t="s">
        <v>133</v>
      </c>
    </row>
    <row r="693" spans="2:51" s="13" customFormat="1" ht="11.25" x14ac:dyDescent="0.2">
      <c r="B693" s="152"/>
      <c r="D693" s="146" t="s">
        <v>144</v>
      </c>
      <c r="E693" s="153" t="s">
        <v>18</v>
      </c>
      <c r="F693" s="154" t="s">
        <v>2080</v>
      </c>
      <c r="H693" s="155">
        <v>1.1399999999999999</v>
      </c>
      <c r="I693" s="156"/>
      <c r="L693" s="152"/>
      <c r="M693" s="157"/>
      <c r="T693" s="158"/>
      <c r="AT693" s="153" t="s">
        <v>144</v>
      </c>
      <c r="AU693" s="153" t="s">
        <v>81</v>
      </c>
      <c r="AV693" s="13" t="s">
        <v>81</v>
      </c>
      <c r="AW693" s="13" t="s">
        <v>32</v>
      </c>
      <c r="AX693" s="13" t="s">
        <v>71</v>
      </c>
      <c r="AY693" s="153" t="s">
        <v>133</v>
      </c>
    </row>
    <row r="694" spans="2:51" s="12" customFormat="1" ht="11.25" x14ac:dyDescent="0.2">
      <c r="B694" s="145"/>
      <c r="D694" s="146" t="s">
        <v>144</v>
      </c>
      <c r="E694" s="147" t="s">
        <v>18</v>
      </c>
      <c r="F694" s="148" t="s">
        <v>2130</v>
      </c>
      <c r="H694" s="147" t="s">
        <v>18</v>
      </c>
      <c r="I694" s="149"/>
      <c r="L694" s="145"/>
      <c r="M694" s="150"/>
      <c r="T694" s="151"/>
      <c r="AT694" s="147" t="s">
        <v>144</v>
      </c>
      <c r="AU694" s="147" t="s">
        <v>81</v>
      </c>
      <c r="AV694" s="12" t="s">
        <v>79</v>
      </c>
      <c r="AW694" s="12" t="s">
        <v>32</v>
      </c>
      <c r="AX694" s="12" t="s">
        <v>71</v>
      </c>
      <c r="AY694" s="147" t="s">
        <v>133</v>
      </c>
    </row>
    <row r="695" spans="2:51" s="13" customFormat="1" ht="11.25" x14ac:dyDescent="0.2">
      <c r="B695" s="152"/>
      <c r="D695" s="146" t="s">
        <v>144</v>
      </c>
      <c r="E695" s="153" t="s">
        <v>18</v>
      </c>
      <c r="F695" s="154" t="s">
        <v>2131</v>
      </c>
      <c r="H695" s="155">
        <v>1.05</v>
      </c>
      <c r="I695" s="156"/>
      <c r="L695" s="152"/>
      <c r="M695" s="157"/>
      <c r="T695" s="158"/>
      <c r="AT695" s="153" t="s">
        <v>144</v>
      </c>
      <c r="AU695" s="153" t="s">
        <v>81</v>
      </c>
      <c r="AV695" s="13" t="s">
        <v>81</v>
      </c>
      <c r="AW695" s="13" t="s">
        <v>32</v>
      </c>
      <c r="AX695" s="13" t="s">
        <v>71</v>
      </c>
      <c r="AY695" s="153" t="s">
        <v>133</v>
      </c>
    </row>
    <row r="696" spans="2:51" s="12" customFormat="1" ht="11.25" x14ac:dyDescent="0.2">
      <c r="B696" s="145"/>
      <c r="D696" s="146" t="s">
        <v>144</v>
      </c>
      <c r="E696" s="147" t="s">
        <v>18</v>
      </c>
      <c r="F696" s="148" t="s">
        <v>2132</v>
      </c>
      <c r="H696" s="147" t="s">
        <v>18</v>
      </c>
      <c r="I696" s="149"/>
      <c r="L696" s="145"/>
      <c r="M696" s="150"/>
      <c r="T696" s="151"/>
      <c r="AT696" s="147" t="s">
        <v>144</v>
      </c>
      <c r="AU696" s="147" t="s">
        <v>81</v>
      </c>
      <c r="AV696" s="12" t="s">
        <v>79</v>
      </c>
      <c r="AW696" s="12" t="s">
        <v>32</v>
      </c>
      <c r="AX696" s="12" t="s">
        <v>71</v>
      </c>
      <c r="AY696" s="147" t="s">
        <v>133</v>
      </c>
    </row>
    <row r="697" spans="2:51" s="13" customFormat="1" ht="11.25" x14ac:dyDescent="0.2">
      <c r="B697" s="152"/>
      <c r="D697" s="146" t="s">
        <v>144</v>
      </c>
      <c r="E697" s="153" t="s">
        <v>18</v>
      </c>
      <c r="F697" s="154" t="s">
        <v>2133</v>
      </c>
      <c r="H697" s="155">
        <v>0.99</v>
      </c>
      <c r="I697" s="156"/>
      <c r="L697" s="152"/>
      <c r="M697" s="157"/>
      <c r="T697" s="158"/>
      <c r="AT697" s="153" t="s">
        <v>144</v>
      </c>
      <c r="AU697" s="153" t="s">
        <v>81</v>
      </c>
      <c r="AV697" s="13" t="s">
        <v>81</v>
      </c>
      <c r="AW697" s="13" t="s">
        <v>32</v>
      </c>
      <c r="AX697" s="13" t="s">
        <v>71</v>
      </c>
      <c r="AY697" s="153" t="s">
        <v>133</v>
      </c>
    </row>
    <row r="698" spans="2:51" s="12" customFormat="1" ht="11.25" x14ac:dyDescent="0.2">
      <c r="B698" s="145"/>
      <c r="D698" s="146" t="s">
        <v>144</v>
      </c>
      <c r="E698" s="147" t="s">
        <v>18</v>
      </c>
      <c r="F698" s="148" t="s">
        <v>2099</v>
      </c>
      <c r="H698" s="147" t="s">
        <v>18</v>
      </c>
      <c r="I698" s="149"/>
      <c r="L698" s="145"/>
      <c r="M698" s="150"/>
      <c r="T698" s="151"/>
      <c r="AT698" s="147" t="s">
        <v>144</v>
      </c>
      <c r="AU698" s="147" t="s">
        <v>81</v>
      </c>
      <c r="AV698" s="12" t="s">
        <v>79</v>
      </c>
      <c r="AW698" s="12" t="s">
        <v>32</v>
      </c>
      <c r="AX698" s="12" t="s">
        <v>71</v>
      </c>
      <c r="AY698" s="147" t="s">
        <v>133</v>
      </c>
    </row>
    <row r="699" spans="2:51" s="13" customFormat="1" ht="11.25" x14ac:dyDescent="0.2">
      <c r="B699" s="152"/>
      <c r="D699" s="146" t="s">
        <v>144</v>
      </c>
      <c r="E699" s="153" t="s">
        <v>18</v>
      </c>
      <c r="F699" s="154" t="s">
        <v>2134</v>
      </c>
      <c r="H699" s="155">
        <v>0.95</v>
      </c>
      <c r="I699" s="156"/>
      <c r="L699" s="152"/>
      <c r="M699" s="157"/>
      <c r="T699" s="158"/>
      <c r="AT699" s="153" t="s">
        <v>144</v>
      </c>
      <c r="AU699" s="153" t="s">
        <v>81</v>
      </c>
      <c r="AV699" s="13" t="s">
        <v>81</v>
      </c>
      <c r="AW699" s="13" t="s">
        <v>32</v>
      </c>
      <c r="AX699" s="13" t="s">
        <v>71</v>
      </c>
      <c r="AY699" s="153" t="s">
        <v>133</v>
      </c>
    </row>
    <row r="700" spans="2:51" s="12" customFormat="1" ht="11.25" x14ac:dyDescent="0.2">
      <c r="B700" s="145"/>
      <c r="D700" s="146" t="s">
        <v>144</v>
      </c>
      <c r="E700" s="147" t="s">
        <v>18</v>
      </c>
      <c r="F700" s="148" t="s">
        <v>2105</v>
      </c>
      <c r="H700" s="147" t="s">
        <v>18</v>
      </c>
      <c r="I700" s="149"/>
      <c r="L700" s="145"/>
      <c r="M700" s="150"/>
      <c r="T700" s="151"/>
      <c r="AT700" s="147" t="s">
        <v>144</v>
      </c>
      <c r="AU700" s="147" t="s">
        <v>81</v>
      </c>
      <c r="AV700" s="12" t="s">
        <v>79</v>
      </c>
      <c r="AW700" s="12" t="s">
        <v>32</v>
      </c>
      <c r="AX700" s="12" t="s">
        <v>71</v>
      </c>
      <c r="AY700" s="147" t="s">
        <v>133</v>
      </c>
    </row>
    <row r="701" spans="2:51" s="13" customFormat="1" ht="11.25" x14ac:dyDescent="0.2">
      <c r="B701" s="152"/>
      <c r="D701" s="146" t="s">
        <v>144</v>
      </c>
      <c r="E701" s="153" t="s">
        <v>18</v>
      </c>
      <c r="F701" s="154" t="s">
        <v>1998</v>
      </c>
      <c r="H701" s="155">
        <v>0.55000000000000004</v>
      </c>
      <c r="I701" s="156"/>
      <c r="L701" s="152"/>
      <c r="M701" s="157"/>
      <c r="T701" s="158"/>
      <c r="AT701" s="153" t="s">
        <v>144</v>
      </c>
      <c r="AU701" s="153" t="s">
        <v>81</v>
      </c>
      <c r="AV701" s="13" t="s">
        <v>81</v>
      </c>
      <c r="AW701" s="13" t="s">
        <v>32</v>
      </c>
      <c r="AX701" s="13" t="s">
        <v>71</v>
      </c>
      <c r="AY701" s="153" t="s">
        <v>133</v>
      </c>
    </row>
    <row r="702" spans="2:51" s="12" customFormat="1" ht="11.25" x14ac:dyDescent="0.2">
      <c r="B702" s="145"/>
      <c r="D702" s="146" t="s">
        <v>144</v>
      </c>
      <c r="E702" s="147" t="s">
        <v>18</v>
      </c>
      <c r="F702" s="148" t="s">
        <v>2135</v>
      </c>
      <c r="H702" s="147" t="s">
        <v>18</v>
      </c>
      <c r="I702" s="149"/>
      <c r="L702" s="145"/>
      <c r="M702" s="150"/>
      <c r="T702" s="151"/>
      <c r="AT702" s="147" t="s">
        <v>144</v>
      </c>
      <c r="AU702" s="147" t="s">
        <v>81</v>
      </c>
      <c r="AV702" s="12" t="s">
        <v>79</v>
      </c>
      <c r="AW702" s="12" t="s">
        <v>32</v>
      </c>
      <c r="AX702" s="12" t="s">
        <v>71</v>
      </c>
      <c r="AY702" s="147" t="s">
        <v>133</v>
      </c>
    </row>
    <row r="703" spans="2:51" s="13" customFormat="1" ht="11.25" x14ac:dyDescent="0.2">
      <c r="B703" s="152"/>
      <c r="D703" s="146" t="s">
        <v>144</v>
      </c>
      <c r="E703" s="153" t="s">
        <v>18</v>
      </c>
      <c r="F703" s="154" t="s">
        <v>2000</v>
      </c>
      <c r="H703" s="155">
        <v>0.47</v>
      </c>
      <c r="I703" s="156"/>
      <c r="L703" s="152"/>
      <c r="M703" s="157"/>
      <c r="T703" s="158"/>
      <c r="AT703" s="153" t="s">
        <v>144</v>
      </c>
      <c r="AU703" s="153" t="s">
        <v>81</v>
      </c>
      <c r="AV703" s="13" t="s">
        <v>81</v>
      </c>
      <c r="AW703" s="13" t="s">
        <v>32</v>
      </c>
      <c r="AX703" s="13" t="s">
        <v>71</v>
      </c>
      <c r="AY703" s="153" t="s">
        <v>133</v>
      </c>
    </row>
    <row r="704" spans="2:51" s="12" customFormat="1" ht="11.25" x14ac:dyDescent="0.2">
      <c r="B704" s="145"/>
      <c r="D704" s="146" t="s">
        <v>144</v>
      </c>
      <c r="E704" s="147" t="s">
        <v>18</v>
      </c>
      <c r="F704" s="148" t="s">
        <v>2136</v>
      </c>
      <c r="H704" s="147" t="s">
        <v>18</v>
      </c>
      <c r="I704" s="149"/>
      <c r="L704" s="145"/>
      <c r="M704" s="150"/>
      <c r="T704" s="151"/>
      <c r="AT704" s="147" t="s">
        <v>144</v>
      </c>
      <c r="AU704" s="147" t="s">
        <v>81</v>
      </c>
      <c r="AV704" s="12" t="s">
        <v>79</v>
      </c>
      <c r="AW704" s="12" t="s">
        <v>32</v>
      </c>
      <c r="AX704" s="12" t="s">
        <v>71</v>
      </c>
      <c r="AY704" s="147" t="s">
        <v>133</v>
      </c>
    </row>
    <row r="705" spans="2:65" s="13" customFormat="1" ht="11.25" x14ac:dyDescent="0.2">
      <c r="B705" s="152"/>
      <c r="D705" s="146" t="s">
        <v>144</v>
      </c>
      <c r="E705" s="153" t="s">
        <v>18</v>
      </c>
      <c r="F705" s="154" t="s">
        <v>2137</v>
      </c>
      <c r="H705" s="155">
        <v>0.44</v>
      </c>
      <c r="I705" s="156"/>
      <c r="L705" s="152"/>
      <c r="M705" s="157"/>
      <c r="T705" s="158"/>
      <c r="AT705" s="153" t="s">
        <v>144</v>
      </c>
      <c r="AU705" s="153" t="s">
        <v>81</v>
      </c>
      <c r="AV705" s="13" t="s">
        <v>81</v>
      </c>
      <c r="AW705" s="13" t="s">
        <v>32</v>
      </c>
      <c r="AX705" s="13" t="s">
        <v>71</v>
      </c>
      <c r="AY705" s="153" t="s">
        <v>133</v>
      </c>
    </row>
    <row r="706" spans="2:65" s="12" customFormat="1" ht="11.25" x14ac:dyDescent="0.2">
      <c r="B706" s="145"/>
      <c r="D706" s="146" t="s">
        <v>144</v>
      </c>
      <c r="E706" s="147" t="s">
        <v>18</v>
      </c>
      <c r="F706" s="148" t="s">
        <v>2138</v>
      </c>
      <c r="H706" s="147" t="s">
        <v>18</v>
      </c>
      <c r="I706" s="149"/>
      <c r="L706" s="145"/>
      <c r="M706" s="150"/>
      <c r="T706" s="151"/>
      <c r="AT706" s="147" t="s">
        <v>144</v>
      </c>
      <c r="AU706" s="147" t="s">
        <v>81</v>
      </c>
      <c r="AV706" s="12" t="s">
        <v>79</v>
      </c>
      <c r="AW706" s="12" t="s">
        <v>32</v>
      </c>
      <c r="AX706" s="12" t="s">
        <v>71</v>
      </c>
      <c r="AY706" s="147" t="s">
        <v>133</v>
      </c>
    </row>
    <row r="707" spans="2:65" s="13" customFormat="1" ht="11.25" x14ac:dyDescent="0.2">
      <c r="B707" s="152"/>
      <c r="D707" s="146" t="s">
        <v>144</v>
      </c>
      <c r="E707" s="153" t="s">
        <v>18</v>
      </c>
      <c r="F707" s="154" t="s">
        <v>2139</v>
      </c>
      <c r="H707" s="155">
        <v>0.8</v>
      </c>
      <c r="I707" s="156"/>
      <c r="L707" s="152"/>
      <c r="M707" s="157"/>
      <c r="T707" s="158"/>
      <c r="AT707" s="153" t="s">
        <v>144</v>
      </c>
      <c r="AU707" s="153" t="s">
        <v>81</v>
      </c>
      <c r="AV707" s="13" t="s">
        <v>81</v>
      </c>
      <c r="AW707" s="13" t="s">
        <v>32</v>
      </c>
      <c r="AX707" s="13" t="s">
        <v>71</v>
      </c>
      <c r="AY707" s="153" t="s">
        <v>133</v>
      </c>
    </row>
    <row r="708" spans="2:65" s="12" customFormat="1" ht="11.25" x14ac:dyDescent="0.2">
      <c r="B708" s="145"/>
      <c r="D708" s="146" t="s">
        <v>144</v>
      </c>
      <c r="E708" s="147" t="s">
        <v>18</v>
      </c>
      <c r="F708" s="148" t="s">
        <v>2109</v>
      </c>
      <c r="H708" s="147" t="s">
        <v>18</v>
      </c>
      <c r="I708" s="149"/>
      <c r="L708" s="145"/>
      <c r="M708" s="150"/>
      <c r="T708" s="151"/>
      <c r="AT708" s="147" t="s">
        <v>144</v>
      </c>
      <c r="AU708" s="147" t="s">
        <v>81</v>
      </c>
      <c r="AV708" s="12" t="s">
        <v>79</v>
      </c>
      <c r="AW708" s="12" t="s">
        <v>32</v>
      </c>
      <c r="AX708" s="12" t="s">
        <v>71</v>
      </c>
      <c r="AY708" s="147" t="s">
        <v>133</v>
      </c>
    </row>
    <row r="709" spans="2:65" s="13" customFormat="1" ht="11.25" x14ac:dyDescent="0.2">
      <c r="B709" s="152"/>
      <c r="D709" s="146" t="s">
        <v>144</v>
      </c>
      <c r="E709" s="153" t="s">
        <v>18</v>
      </c>
      <c r="F709" s="154" t="s">
        <v>2110</v>
      </c>
      <c r="H709" s="155">
        <v>0.35</v>
      </c>
      <c r="I709" s="156"/>
      <c r="L709" s="152"/>
      <c r="M709" s="157"/>
      <c r="T709" s="158"/>
      <c r="AT709" s="153" t="s">
        <v>144</v>
      </c>
      <c r="AU709" s="153" t="s">
        <v>81</v>
      </c>
      <c r="AV709" s="13" t="s">
        <v>81</v>
      </c>
      <c r="AW709" s="13" t="s">
        <v>32</v>
      </c>
      <c r="AX709" s="13" t="s">
        <v>71</v>
      </c>
      <c r="AY709" s="153" t="s">
        <v>133</v>
      </c>
    </row>
    <row r="710" spans="2:65" s="12" customFormat="1" ht="11.25" x14ac:dyDescent="0.2">
      <c r="B710" s="145"/>
      <c r="D710" s="146" t="s">
        <v>144</v>
      </c>
      <c r="E710" s="147" t="s">
        <v>18</v>
      </c>
      <c r="F710" s="148" t="s">
        <v>2113</v>
      </c>
      <c r="H710" s="147" t="s">
        <v>18</v>
      </c>
      <c r="I710" s="149"/>
      <c r="L710" s="145"/>
      <c r="M710" s="150"/>
      <c r="T710" s="151"/>
      <c r="AT710" s="147" t="s">
        <v>144</v>
      </c>
      <c r="AU710" s="147" t="s">
        <v>81</v>
      </c>
      <c r="AV710" s="12" t="s">
        <v>79</v>
      </c>
      <c r="AW710" s="12" t="s">
        <v>32</v>
      </c>
      <c r="AX710" s="12" t="s">
        <v>71</v>
      </c>
      <c r="AY710" s="147" t="s">
        <v>133</v>
      </c>
    </row>
    <row r="711" spans="2:65" s="13" customFormat="1" ht="11.25" x14ac:dyDescent="0.2">
      <c r="B711" s="152"/>
      <c r="D711" s="146" t="s">
        <v>144</v>
      </c>
      <c r="E711" s="153" t="s">
        <v>18</v>
      </c>
      <c r="F711" s="154" t="s">
        <v>2114</v>
      </c>
      <c r="H711" s="155">
        <v>0.22500000000000001</v>
      </c>
      <c r="I711" s="156"/>
      <c r="L711" s="152"/>
      <c r="M711" s="157"/>
      <c r="T711" s="158"/>
      <c r="AT711" s="153" t="s">
        <v>144</v>
      </c>
      <c r="AU711" s="153" t="s">
        <v>81</v>
      </c>
      <c r="AV711" s="13" t="s">
        <v>81</v>
      </c>
      <c r="AW711" s="13" t="s">
        <v>32</v>
      </c>
      <c r="AX711" s="13" t="s">
        <v>71</v>
      </c>
      <c r="AY711" s="153" t="s">
        <v>133</v>
      </c>
    </row>
    <row r="712" spans="2:65" s="12" customFormat="1" ht="11.25" x14ac:dyDescent="0.2">
      <c r="B712" s="145"/>
      <c r="D712" s="146" t="s">
        <v>144</v>
      </c>
      <c r="E712" s="147" t="s">
        <v>18</v>
      </c>
      <c r="F712" s="148" t="s">
        <v>2115</v>
      </c>
      <c r="H712" s="147" t="s">
        <v>18</v>
      </c>
      <c r="I712" s="149"/>
      <c r="L712" s="145"/>
      <c r="M712" s="150"/>
      <c r="T712" s="151"/>
      <c r="AT712" s="147" t="s">
        <v>144</v>
      </c>
      <c r="AU712" s="147" t="s">
        <v>81</v>
      </c>
      <c r="AV712" s="12" t="s">
        <v>79</v>
      </c>
      <c r="AW712" s="12" t="s">
        <v>32</v>
      </c>
      <c r="AX712" s="12" t="s">
        <v>71</v>
      </c>
      <c r="AY712" s="147" t="s">
        <v>133</v>
      </c>
    </row>
    <row r="713" spans="2:65" s="13" customFormat="1" ht="11.25" x14ac:dyDescent="0.2">
      <c r="B713" s="152"/>
      <c r="D713" s="146" t="s">
        <v>144</v>
      </c>
      <c r="E713" s="153" t="s">
        <v>18</v>
      </c>
      <c r="F713" s="154" t="s">
        <v>2140</v>
      </c>
      <c r="H713" s="155">
        <v>0.8</v>
      </c>
      <c r="I713" s="156"/>
      <c r="L713" s="152"/>
      <c r="M713" s="157"/>
      <c r="T713" s="158"/>
      <c r="AT713" s="153" t="s">
        <v>144</v>
      </c>
      <c r="AU713" s="153" t="s">
        <v>81</v>
      </c>
      <c r="AV713" s="13" t="s">
        <v>81</v>
      </c>
      <c r="AW713" s="13" t="s">
        <v>32</v>
      </c>
      <c r="AX713" s="13" t="s">
        <v>71</v>
      </c>
      <c r="AY713" s="153" t="s">
        <v>133</v>
      </c>
    </row>
    <row r="714" spans="2:65" s="12" customFormat="1" ht="11.25" x14ac:dyDescent="0.2">
      <c r="B714" s="145"/>
      <c r="D714" s="146" t="s">
        <v>144</v>
      </c>
      <c r="E714" s="147" t="s">
        <v>18</v>
      </c>
      <c r="F714" s="148" t="s">
        <v>2117</v>
      </c>
      <c r="H714" s="147" t="s">
        <v>18</v>
      </c>
      <c r="I714" s="149"/>
      <c r="L714" s="145"/>
      <c r="M714" s="150"/>
      <c r="T714" s="151"/>
      <c r="AT714" s="147" t="s">
        <v>144</v>
      </c>
      <c r="AU714" s="147" t="s">
        <v>81</v>
      </c>
      <c r="AV714" s="12" t="s">
        <v>79</v>
      </c>
      <c r="AW714" s="12" t="s">
        <v>32</v>
      </c>
      <c r="AX714" s="12" t="s">
        <v>71</v>
      </c>
      <c r="AY714" s="147" t="s">
        <v>133</v>
      </c>
    </row>
    <row r="715" spans="2:65" s="13" customFormat="1" ht="11.25" x14ac:dyDescent="0.2">
      <c r="B715" s="152"/>
      <c r="D715" s="146" t="s">
        <v>144</v>
      </c>
      <c r="E715" s="153" t="s">
        <v>18</v>
      </c>
      <c r="F715" s="154" t="s">
        <v>2118</v>
      </c>
      <c r="H715" s="155">
        <v>0.3</v>
      </c>
      <c r="I715" s="156"/>
      <c r="L715" s="152"/>
      <c r="M715" s="157"/>
      <c r="T715" s="158"/>
      <c r="AT715" s="153" t="s">
        <v>144</v>
      </c>
      <c r="AU715" s="153" t="s">
        <v>81</v>
      </c>
      <c r="AV715" s="13" t="s">
        <v>81</v>
      </c>
      <c r="AW715" s="13" t="s">
        <v>32</v>
      </c>
      <c r="AX715" s="13" t="s">
        <v>71</v>
      </c>
      <c r="AY715" s="153" t="s">
        <v>133</v>
      </c>
    </row>
    <row r="716" spans="2:65" s="12" customFormat="1" ht="11.25" x14ac:dyDescent="0.2">
      <c r="B716" s="145"/>
      <c r="D716" s="146" t="s">
        <v>144</v>
      </c>
      <c r="E716" s="147" t="s">
        <v>18</v>
      </c>
      <c r="F716" s="148" t="s">
        <v>2141</v>
      </c>
      <c r="H716" s="147" t="s">
        <v>18</v>
      </c>
      <c r="I716" s="149"/>
      <c r="L716" s="145"/>
      <c r="M716" s="150"/>
      <c r="T716" s="151"/>
      <c r="AT716" s="147" t="s">
        <v>144</v>
      </c>
      <c r="AU716" s="147" t="s">
        <v>81</v>
      </c>
      <c r="AV716" s="12" t="s">
        <v>79</v>
      </c>
      <c r="AW716" s="12" t="s">
        <v>32</v>
      </c>
      <c r="AX716" s="12" t="s">
        <v>71</v>
      </c>
      <c r="AY716" s="147" t="s">
        <v>133</v>
      </c>
    </row>
    <row r="717" spans="2:65" s="13" customFormat="1" ht="11.25" x14ac:dyDescent="0.2">
      <c r="B717" s="152"/>
      <c r="D717" s="146" t="s">
        <v>144</v>
      </c>
      <c r="E717" s="153" t="s">
        <v>18</v>
      </c>
      <c r="F717" s="154" t="s">
        <v>2142</v>
      </c>
      <c r="H717" s="155">
        <v>0.3</v>
      </c>
      <c r="I717" s="156"/>
      <c r="L717" s="152"/>
      <c r="M717" s="157"/>
      <c r="T717" s="158"/>
      <c r="AT717" s="153" t="s">
        <v>144</v>
      </c>
      <c r="AU717" s="153" t="s">
        <v>81</v>
      </c>
      <c r="AV717" s="13" t="s">
        <v>81</v>
      </c>
      <c r="AW717" s="13" t="s">
        <v>32</v>
      </c>
      <c r="AX717" s="13" t="s">
        <v>71</v>
      </c>
      <c r="AY717" s="153" t="s">
        <v>133</v>
      </c>
    </row>
    <row r="718" spans="2:65" s="14" customFormat="1" ht="11.25" x14ac:dyDescent="0.2">
      <c r="B718" s="159"/>
      <c r="D718" s="146" t="s">
        <v>144</v>
      </c>
      <c r="E718" s="160" t="s">
        <v>18</v>
      </c>
      <c r="F718" s="161" t="s">
        <v>147</v>
      </c>
      <c r="H718" s="162">
        <v>49.67</v>
      </c>
      <c r="I718" s="163"/>
      <c r="L718" s="159"/>
      <c r="M718" s="164"/>
      <c r="T718" s="165"/>
      <c r="AT718" s="160" t="s">
        <v>144</v>
      </c>
      <c r="AU718" s="160" t="s">
        <v>81</v>
      </c>
      <c r="AV718" s="14" t="s">
        <v>140</v>
      </c>
      <c r="AW718" s="14" t="s">
        <v>32</v>
      </c>
      <c r="AX718" s="14" t="s">
        <v>79</v>
      </c>
      <c r="AY718" s="160" t="s">
        <v>133</v>
      </c>
    </row>
    <row r="719" spans="2:65" s="1" customFormat="1" ht="16.5" customHeight="1" x14ac:dyDescent="0.2">
      <c r="B719" s="33"/>
      <c r="C719" s="173" t="s">
        <v>520</v>
      </c>
      <c r="D719" s="173" t="s">
        <v>265</v>
      </c>
      <c r="E719" s="174" t="s">
        <v>2143</v>
      </c>
      <c r="F719" s="175" t="s">
        <v>2144</v>
      </c>
      <c r="G719" s="176" t="s">
        <v>138</v>
      </c>
      <c r="H719" s="177">
        <v>59.603999999999999</v>
      </c>
      <c r="I719" s="178"/>
      <c r="J719" s="179">
        <f>ROUND(I719*H719,2)</f>
        <v>0</v>
      </c>
      <c r="K719" s="175" t="s">
        <v>189</v>
      </c>
      <c r="L719" s="180"/>
      <c r="M719" s="181" t="s">
        <v>18</v>
      </c>
      <c r="N719" s="182" t="s">
        <v>42</v>
      </c>
      <c r="P719" s="137">
        <f>O719*H719</f>
        <v>0</v>
      </c>
      <c r="Q719" s="137">
        <v>6.1599999999999997E-3</v>
      </c>
      <c r="R719" s="137">
        <f>Q719*H719</f>
        <v>0.36716063999999998</v>
      </c>
      <c r="S719" s="137">
        <v>0</v>
      </c>
      <c r="T719" s="138">
        <f>S719*H719</f>
        <v>0</v>
      </c>
      <c r="AR719" s="139" t="s">
        <v>446</v>
      </c>
      <c r="AT719" s="139" t="s">
        <v>265</v>
      </c>
      <c r="AU719" s="139" t="s">
        <v>81</v>
      </c>
      <c r="AY719" s="18" t="s">
        <v>133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8" t="s">
        <v>79</v>
      </c>
      <c r="BK719" s="140">
        <f>ROUND(I719*H719,2)</f>
        <v>0</v>
      </c>
      <c r="BL719" s="18" t="s">
        <v>285</v>
      </c>
      <c r="BM719" s="139" t="s">
        <v>2145</v>
      </c>
    </row>
    <row r="720" spans="2:65" s="13" customFormat="1" ht="11.25" x14ac:dyDescent="0.2">
      <c r="B720" s="152"/>
      <c r="D720" s="146" t="s">
        <v>144</v>
      </c>
      <c r="F720" s="154" t="s">
        <v>2146</v>
      </c>
      <c r="H720" s="155">
        <v>59.603999999999999</v>
      </c>
      <c r="I720" s="156"/>
      <c r="L720" s="152"/>
      <c r="M720" s="157"/>
      <c r="T720" s="158"/>
      <c r="AT720" s="153" t="s">
        <v>144</v>
      </c>
      <c r="AU720" s="153" t="s">
        <v>81</v>
      </c>
      <c r="AV720" s="13" t="s">
        <v>81</v>
      </c>
      <c r="AW720" s="13" t="s">
        <v>4</v>
      </c>
      <c r="AX720" s="13" t="s">
        <v>79</v>
      </c>
      <c r="AY720" s="153" t="s">
        <v>133</v>
      </c>
    </row>
    <row r="721" spans="2:65" s="1" customFormat="1" ht="37.9" customHeight="1" x14ac:dyDescent="0.2">
      <c r="B721" s="33"/>
      <c r="C721" s="128" t="s">
        <v>675</v>
      </c>
      <c r="D721" s="128" t="s">
        <v>135</v>
      </c>
      <c r="E721" s="129" t="s">
        <v>2147</v>
      </c>
      <c r="F721" s="130" t="s">
        <v>2148</v>
      </c>
      <c r="G721" s="131" t="s">
        <v>138</v>
      </c>
      <c r="H721" s="132">
        <v>24.83</v>
      </c>
      <c r="I721" s="133"/>
      <c r="J721" s="134">
        <f>ROUND(I721*H721,2)</f>
        <v>0</v>
      </c>
      <c r="K721" s="130" t="s">
        <v>189</v>
      </c>
      <c r="L721" s="33"/>
      <c r="M721" s="135" t="s">
        <v>18</v>
      </c>
      <c r="N721" s="136" t="s">
        <v>42</v>
      </c>
      <c r="P721" s="137">
        <f>O721*H721</f>
        <v>0</v>
      </c>
      <c r="Q721" s="137">
        <v>0</v>
      </c>
      <c r="R721" s="137">
        <f>Q721*H721</f>
        <v>0</v>
      </c>
      <c r="S721" s="137">
        <v>0</v>
      </c>
      <c r="T721" s="138">
        <f>S721*H721</f>
        <v>0</v>
      </c>
      <c r="AR721" s="139" t="s">
        <v>285</v>
      </c>
      <c r="AT721" s="139" t="s">
        <v>135</v>
      </c>
      <c r="AU721" s="139" t="s">
        <v>81</v>
      </c>
      <c r="AY721" s="18" t="s">
        <v>133</v>
      </c>
      <c r="BE721" s="140">
        <f>IF(N721="základní",J721,0)</f>
        <v>0</v>
      </c>
      <c r="BF721" s="140">
        <f>IF(N721="snížená",J721,0)</f>
        <v>0</v>
      </c>
      <c r="BG721" s="140">
        <f>IF(N721="zákl. přenesená",J721,0)</f>
        <v>0</v>
      </c>
      <c r="BH721" s="140">
        <f>IF(N721="sníž. přenesená",J721,0)</f>
        <v>0</v>
      </c>
      <c r="BI721" s="140">
        <f>IF(N721="nulová",J721,0)</f>
        <v>0</v>
      </c>
      <c r="BJ721" s="18" t="s">
        <v>79</v>
      </c>
      <c r="BK721" s="140">
        <f>ROUND(I721*H721,2)</f>
        <v>0</v>
      </c>
      <c r="BL721" s="18" t="s">
        <v>285</v>
      </c>
      <c r="BM721" s="139" t="s">
        <v>2149</v>
      </c>
    </row>
    <row r="722" spans="2:65" s="1" customFormat="1" ht="11.25" x14ac:dyDescent="0.2">
      <c r="B722" s="33"/>
      <c r="D722" s="141" t="s">
        <v>142</v>
      </c>
      <c r="F722" s="142" t="s">
        <v>2150</v>
      </c>
      <c r="I722" s="143"/>
      <c r="L722" s="33"/>
      <c r="M722" s="144"/>
      <c r="T722" s="54"/>
      <c r="AT722" s="18" t="s">
        <v>142</v>
      </c>
      <c r="AU722" s="18" t="s">
        <v>81</v>
      </c>
    </row>
    <row r="723" spans="2:65" s="12" customFormat="1" ht="11.25" x14ac:dyDescent="0.2">
      <c r="B723" s="145"/>
      <c r="D723" s="146" t="s">
        <v>144</v>
      </c>
      <c r="E723" s="147" t="s">
        <v>18</v>
      </c>
      <c r="F723" s="148" t="s">
        <v>1737</v>
      </c>
      <c r="H723" s="147" t="s">
        <v>18</v>
      </c>
      <c r="I723" s="149"/>
      <c r="L723" s="145"/>
      <c r="M723" s="150"/>
      <c r="T723" s="151"/>
      <c r="AT723" s="147" t="s">
        <v>144</v>
      </c>
      <c r="AU723" s="147" t="s">
        <v>81</v>
      </c>
      <c r="AV723" s="12" t="s">
        <v>79</v>
      </c>
      <c r="AW723" s="12" t="s">
        <v>32</v>
      </c>
      <c r="AX723" s="12" t="s">
        <v>71</v>
      </c>
      <c r="AY723" s="147" t="s">
        <v>133</v>
      </c>
    </row>
    <row r="724" spans="2:65" s="12" customFormat="1" ht="11.25" x14ac:dyDescent="0.2">
      <c r="B724" s="145"/>
      <c r="D724" s="146" t="s">
        <v>144</v>
      </c>
      <c r="E724" s="147" t="s">
        <v>18</v>
      </c>
      <c r="F724" s="148" t="s">
        <v>1738</v>
      </c>
      <c r="H724" s="147" t="s">
        <v>18</v>
      </c>
      <c r="I724" s="149"/>
      <c r="L724" s="145"/>
      <c r="M724" s="150"/>
      <c r="T724" s="151"/>
      <c r="AT724" s="147" t="s">
        <v>144</v>
      </c>
      <c r="AU724" s="147" t="s">
        <v>81</v>
      </c>
      <c r="AV724" s="12" t="s">
        <v>79</v>
      </c>
      <c r="AW724" s="12" t="s">
        <v>32</v>
      </c>
      <c r="AX724" s="12" t="s">
        <v>71</v>
      </c>
      <c r="AY724" s="147" t="s">
        <v>133</v>
      </c>
    </row>
    <row r="725" spans="2:65" s="12" customFormat="1" ht="11.25" x14ac:dyDescent="0.2">
      <c r="B725" s="145"/>
      <c r="D725" s="146" t="s">
        <v>144</v>
      </c>
      <c r="E725" s="147" t="s">
        <v>18</v>
      </c>
      <c r="F725" s="148" t="s">
        <v>2051</v>
      </c>
      <c r="H725" s="147" t="s">
        <v>18</v>
      </c>
      <c r="I725" s="149"/>
      <c r="L725" s="145"/>
      <c r="M725" s="150"/>
      <c r="T725" s="151"/>
      <c r="AT725" s="147" t="s">
        <v>144</v>
      </c>
      <c r="AU725" s="147" t="s">
        <v>81</v>
      </c>
      <c r="AV725" s="12" t="s">
        <v>79</v>
      </c>
      <c r="AW725" s="12" t="s">
        <v>32</v>
      </c>
      <c r="AX725" s="12" t="s">
        <v>71</v>
      </c>
      <c r="AY725" s="147" t="s">
        <v>133</v>
      </c>
    </row>
    <row r="726" spans="2:65" s="12" customFormat="1" ht="11.25" x14ac:dyDescent="0.2">
      <c r="B726" s="145"/>
      <c r="D726" s="146" t="s">
        <v>144</v>
      </c>
      <c r="E726" s="147" t="s">
        <v>18</v>
      </c>
      <c r="F726" s="148" t="s">
        <v>2151</v>
      </c>
      <c r="H726" s="147" t="s">
        <v>18</v>
      </c>
      <c r="I726" s="149"/>
      <c r="L726" s="145"/>
      <c r="M726" s="150"/>
      <c r="T726" s="151"/>
      <c r="AT726" s="147" t="s">
        <v>144</v>
      </c>
      <c r="AU726" s="147" t="s">
        <v>81</v>
      </c>
      <c r="AV726" s="12" t="s">
        <v>79</v>
      </c>
      <c r="AW726" s="12" t="s">
        <v>32</v>
      </c>
      <c r="AX726" s="12" t="s">
        <v>71</v>
      </c>
      <c r="AY726" s="147" t="s">
        <v>133</v>
      </c>
    </row>
    <row r="727" spans="2:65" s="13" customFormat="1" ht="11.25" x14ac:dyDescent="0.2">
      <c r="B727" s="152"/>
      <c r="D727" s="146" t="s">
        <v>144</v>
      </c>
      <c r="E727" s="153" t="s">
        <v>18</v>
      </c>
      <c r="F727" s="154" t="s">
        <v>2152</v>
      </c>
      <c r="H727" s="155">
        <v>9</v>
      </c>
      <c r="I727" s="156"/>
      <c r="L727" s="152"/>
      <c r="M727" s="157"/>
      <c r="T727" s="158"/>
      <c r="AT727" s="153" t="s">
        <v>144</v>
      </c>
      <c r="AU727" s="153" t="s">
        <v>81</v>
      </c>
      <c r="AV727" s="13" t="s">
        <v>81</v>
      </c>
      <c r="AW727" s="13" t="s">
        <v>32</v>
      </c>
      <c r="AX727" s="13" t="s">
        <v>71</v>
      </c>
      <c r="AY727" s="153" t="s">
        <v>133</v>
      </c>
    </row>
    <row r="728" spans="2:65" s="12" customFormat="1" ht="11.25" x14ac:dyDescent="0.2">
      <c r="B728" s="145"/>
      <c r="D728" s="146" t="s">
        <v>144</v>
      </c>
      <c r="E728" s="147" t="s">
        <v>18</v>
      </c>
      <c r="F728" s="148" t="s">
        <v>2153</v>
      </c>
      <c r="H728" s="147" t="s">
        <v>18</v>
      </c>
      <c r="I728" s="149"/>
      <c r="L728" s="145"/>
      <c r="M728" s="150"/>
      <c r="T728" s="151"/>
      <c r="AT728" s="147" t="s">
        <v>144</v>
      </c>
      <c r="AU728" s="147" t="s">
        <v>81</v>
      </c>
      <c r="AV728" s="12" t="s">
        <v>79</v>
      </c>
      <c r="AW728" s="12" t="s">
        <v>32</v>
      </c>
      <c r="AX728" s="12" t="s">
        <v>71</v>
      </c>
      <c r="AY728" s="147" t="s">
        <v>133</v>
      </c>
    </row>
    <row r="729" spans="2:65" s="13" customFormat="1" ht="11.25" x14ac:dyDescent="0.2">
      <c r="B729" s="152"/>
      <c r="D729" s="146" t="s">
        <v>144</v>
      </c>
      <c r="E729" s="153" t="s">
        <v>18</v>
      </c>
      <c r="F729" s="154" t="s">
        <v>2154</v>
      </c>
      <c r="H729" s="155">
        <v>1.24</v>
      </c>
      <c r="I729" s="156"/>
      <c r="L729" s="152"/>
      <c r="M729" s="157"/>
      <c r="T729" s="158"/>
      <c r="AT729" s="153" t="s">
        <v>144</v>
      </c>
      <c r="AU729" s="153" t="s">
        <v>81</v>
      </c>
      <c r="AV729" s="13" t="s">
        <v>81</v>
      </c>
      <c r="AW729" s="13" t="s">
        <v>32</v>
      </c>
      <c r="AX729" s="13" t="s">
        <v>71</v>
      </c>
      <c r="AY729" s="153" t="s">
        <v>133</v>
      </c>
    </row>
    <row r="730" spans="2:65" s="12" customFormat="1" ht="11.25" x14ac:dyDescent="0.2">
      <c r="B730" s="145"/>
      <c r="D730" s="146" t="s">
        <v>144</v>
      </c>
      <c r="E730" s="147" t="s">
        <v>18</v>
      </c>
      <c r="F730" s="148" t="s">
        <v>2155</v>
      </c>
      <c r="H730" s="147" t="s">
        <v>18</v>
      </c>
      <c r="I730" s="149"/>
      <c r="L730" s="145"/>
      <c r="M730" s="150"/>
      <c r="T730" s="151"/>
      <c r="AT730" s="147" t="s">
        <v>144</v>
      </c>
      <c r="AU730" s="147" t="s">
        <v>81</v>
      </c>
      <c r="AV730" s="12" t="s">
        <v>79</v>
      </c>
      <c r="AW730" s="12" t="s">
        <v>32</v>
      </c>
      <c r="AX730" s="12" t="s">
        <v>71</v>
      </c>
      <c r="AY730" s="147" t="s">
        <v>133</v>
      </c>
    </row>
    <row r="731" spans="2:65" s="13" customFormat="1" ht="11.25" x14ac:dyDescent="0.2">
      <c r="B731" s="152"/>
      <c r="D731" s="146" t="s">
        <v>144</v>
      </c>
      <c r="E731" s="153" t="s">
        <v>18</v>
      </c>
      <c r="F731" s="154" t="s">
        <v>79</v>
      </c>
      <c r="H731" s="155">
        <v>1</v>
      </c>
      <c r="I731" s="156"/>
      <c r="L731" s="152"/>
      <c r="M731" s="157"/>
      <c r="T731" s="158"/>
      <c r="AT731" s="153" t="s">
        <v>144</v>
      </c>
      <c r="AU731" s="153" t="s">
        <v>81</v>
      </c>
      <c r="AV731" s="13" t="s">
        <v>81</v>
      </c>
      <c r="AW731" s="13" t="s">
        <v>32</v>
      </c>
      <c r="AX731" s="13" t="s">
        <v>71</v>
      </c>
      <c r="AY731" s="153" t="s">
        <v>133</v>
      </c>
    </row>
    <row r="732" spans="2:65" s="12" customFormat="1" ht="11.25" x14ac:dyDescent="0.2">
      <c r="B732" s="145"/>
      <c r="D732" s="146" t="s">
        <v>144</v>
      </c>
      <c r="E732" s="147" t="s">
        <v>18</v>
      </c>
      <c r="F732" s="148" t="s">
        <v>2156</v>
      </c>
      <c r="H732" s="147" t="s">
        <v>18</v>
      </c>
      <c r="I732" s="149"/>
      <c r="L732" s="145"/>
      <c r="M732" s="150"/>
      <c r="T732" s="151"/>
      <c r="AT732" s="147" t="s">
        <v>144</v>
      </c>
      <c r="AU732" s="147" t="s">
        <v>81</v>
      </c>
      <c r="AV732" s="12" t="s">
        <v>79</v>
      </c>
      <c r="AW732" s="12" t="s">
        <v>32</v>
      </c>
      <c r="AX732" s="12" t="s">
        <v>71</v>
      </c>
      <c r="AY732" s="147" t="s">
        <v>133</v>
      </c>
    </row>
    <row r="733" spans="2:65" s="13" customFormat="1" ht="11.25" x14ac:dyDescent="0.2">
      <c r="B733" s="152"/>
      <c r="D733" s="146" t="s">
        <v>144</v>
      </c>
      <c r="E733" s="153" t="s">
        <v>18</v>
      </c>
      <c r="F733" s="154" t="s">
        <v>2157</v>
      </c>
      <c r="H733" s="155">
        <v>0.71</v>
      </c>
      <c r="I733" s="156"/>
      <c r="L733" s="152"/>
      <c r="M733" s="157"/>
      <c r="T733" s="158"/>
      <c r="AT733" s="153" t="s">
        <v>144</v>
      </c>
      <c r="AU733" s="153" t="s">
        <v>81</v>
      </c>
      <c r="AV733" s="13" t="s">
        <v>81</v>
      </c>
      <c r="AW733" s="13" t="s">
        <v>32</v>
      </c>
      <c r="AX733" s="13" t="s">
        <v>71</v>
      </c>
      <c r="AY733" s="153" t="s">
        <v>133</v>
      </c>
    </row>
    <row r="734" spans="2:65" s="12" customFormat="1" ht="11.25" x14ac:dyDescent="0.2">
      <c r="B734" s="145"/>
      <c r="D734" s="146" t="s">
        <v>144</v>
      </c>
      <c r="E734" s="147" t="s">
        <v>18</v>
      </c>
      <c r="F734" s="148" t="s">
        <v>2158</v>
      </c>
      <c r="H734" s="147" t="s">
        <v>18</v>
      </c>
      <c r="I734" s="149"/>
      <c r="L734" s="145"/>
      <c r="M734" s="150"/>
      <c r="T734" s="151"/>
      <c r="AT734" s="147" t="s">
        <v>144</v>
      </c>
      <c r="AU734" s="147" t="s">
        <v>81</v>
      </c>
      <c r="AV734" s="12" t="s">
        <v>79</v>
      </c>
      <c r="AW734" s="12" t="s">
        <v>32</v>
      </c>
      <c r="AX734" s="12" t="s">
        <v>71</v>
      </c>
      <c r="AY734" s="147" t="s">
        <v>133</v>
      </c>
    </row>
    <row r="735" spans="2:65" s="13" customFormat="1" ht="11.25" x14ac:dyDescent="0.2">
      <c r="B735" s="152"/>
      <c r="D735" s="146" t="s">
        <v>144</v>
      </c>
      <c r="E735" s="153" t="s">
        <v>18</v>
      </c>
      <c r="F735" s="154" t="s">
        <v>2159</v>
      </c>
      <c r="H735" s="155">
        <v>1.0900000000000001</v>
      </c>
      <c r="I735" s="156"/>
      <c r="L735" s="152"/>
      <c r="M735" s="157"/>
      <c r="T735" s="158"/>
      <c r="AT735" s="153" t="s">
        <v>144</v>
      </c>
      <c r="AU735" s="153" t="s">
        <v>81</v>
      </c>
      <c r="AV735" s="13" t="s">
        <v>81</v>
      </c>
      <c r="AW735" s="13" t="s">
        <v>32</v>
      </c>
      <c r="AX735" s="13" t="s">
        <v>71</v>
      </c>
      <c r="AY735" s="153" t="s">
        <v>133</v>
      </c>
    </row>
    <row r="736" spans="2:65" s="12" customFormat="1" ht="11.25" x14ac:dyDescent="0.2">
      <c r="B736" s="145"/>
      <c r="D736" s="146" t="s">
        <v>144</v>
      </c>
      <c r="E736" s="147" t="s">
        <v>18</v>
      </c>
      <c r="F736" s="148" t="s">
        <v>2160</v>
      </c>
      <c r="H736" s="147" t="s">
        <v>18</v>
      </c>
      <c r="I736" s="149"/>
      <c r="L736" s="145"/>
      <c r="M736" s="150"/>
      <c r="T736" s="151"/>
      <c r="AT736" s="147" t="s">
        <v>144</v>
      </c>
      <c r="AU736" s="147" t="s">
        <v>81</v>
      </c>
      <c r="AV736" s="12" t="s">
        <v>79</v>
      </c>
      <c r="AW736" s="12" t="s">
        <v>32</v>
      </c>
      <c r="AX736" s="12" t="s">
        <v>71</v>
      </c>
      <c r="AY736" s="147" t="s">
        <v>133</v>
      </c>
    </row>
    <row r="737" spans="2:51" s="13" customFormat="1" ht="11.25" x14ac:dyDescent="0.2">
      <c r="B737" s="152"/>
      <c r="D737" s="146" t="s">
        <v>144</v>
      </c>
      <c r="E737" s="153" t="s">
        <v>18</v>
      </c>
      <c r="F737" s="154" t="s">
        <v>2161</v>
      </c>
      <c r="H737" s="155">
        <v>0.19</v>
      </c>
      <c r="I737" s="156"/>
      <c r="L737" s="152"/>
      <c r="M737" s="157"/>
      <c r="T737" s="158"/>
      <c r="AT737" s="153" t="s">
        <v>144</v>
      </c>
      <c r="AU737" s="153" t="s">
        <v>81</v>
      </c>
      <c r="AV737" s="13" t="s">
        <v>81</v>
      </c>
      <c r="AW737" s="13" t="s">
        <v>32</v>
      </c>
      <c r="AX737" s="13" t="s">
        <v>71</v>
      </c>
      <c r="AY737" s="153" t="s">
        <v>133</v>
      </c>
    </row>
    <row r="738" spans="2:51" s="12" customFormat="1" ht="11.25" x14ac:dyDescent="0.2">
      <c r="B738" s="145"/>
      <c r="D738" s="146" t="s">
        <v>144</v>
      </c>
      <c r="E738" s="147" t="s">
        <v>18</v>
      </c>
      <c r="F738" s="148" t="s">
        <v>1741</v>
      </c>
      <c r="H738" s="147" t="s">
        <v>18</v>
      </c>
      <c r="I738" s="149"/>
      <c r="L738" s="145"/>
      <c r="M738" s="150"/>
      <c r="T738" s="151"/>
      <c r="AT738" s="147" t="s">
        <v>144</v>
      </c>
      <c r="AU738" s="147" t="s">
        <v>81</v>
      </c>
      <c r="AV738" s="12" t="s">
        <v>79</v>
      </c>
      <c r="AW738" s="12" t="s">
        <v>32</v>
      </c>
      <c r="AX738" s="12" t="s">
        <v>71</v>
      </c>
      <c r="AY738" s="147" t="s">
        <v>133</v>
      </c>
    </row>
    <row r="739" spans="2:51" s="12" customFormat="1" ht="11.25" x14ac:dyDescent="0.2">
      <c r="B739" s="145"/>
      <c r="D739" s="146" t="s">
        <v>144</v>
      </c>
      <c r="E739" s="147" t="s">
        <v>18</v>
      </c>
      <c r="F739" s="148" t="s">
        <v>2162</v>
      </c>
      <c r="H739" s="147" t="s">
        <v>18</v>
      </c>
      <c r="I739" s="149"/>
      <c r="L739" s="145"/>
      <c r="M739" s="150"/>
      <c r="T739" s="151"/>
      <c r="AT739" s="147" t="s">
        <v>144</v>
      </c>
      <c r="AU739" s="147" t="s">
        <v>81</v>
      </c>
      <c r="AV739" s="12" t="s">
        <v>79</v>
      </c>
      <c r="AW739" s="12" t="s">
        <v>32</v>
      </c>
      <c r="AX739" s="12" t="s">
        <v>71</v>
      </c>
      <c r="AY739" s="147" t="s">
        <v>133</v>
      </c>
    </row>
    <row r="740" spans="2:51" s="13" customFormat="1" ht="11.25" x14ac:dyDescent="0.2">
      <c r="B740" s="152"/>
      <c r="D740" s="146" t="s">
        <v>144</v>
      </c>
      <c r="E740" s="153" t="s">
        <v>18</v>
      </c>
      <c r="F740" s="154" t="s">
        <v>2163</v>
      </c>
      <c r="H740" s="155">
        <v>3</v>
      </c>
      <c r="I740" s="156"/>
      <c r="L740" s="152"/>
      <c r="M740" s="157"/>
      <c r="T740" s="158"/>
      <c r="AT740" s="153" t="s">
        <v>144</v>
      </c>
      <c r="AU740" s="153" t="s">
        <v>81</v>
      </c>
      <c r="AV740" s="13" t="s">
        <v>81</v>
      </c>
      <c r="AW740" s="13" t="s">
        <v>32</v>
      </c>
      <c r="AX740" s="13" t="s">
        <v>71</v>
      </c>
      <c r="AY740" s="153" t="s">
        <v>133</v>
      </c>
    </row>
    <row r="741" spans="2:51" s="12" customFormat="1" ht="11.25" x14ac:dyDescent="0.2">
      <c r="B741" s="145"/>
      <c r="D741" s="146" t="s">
        <v>144</v>
      </c>
      <c r="E741" s="147" t="s">
        <v>18</v>
      </c>
      <c r="F741" s="148" t="s">
        <v>2164</v>
      </c>
      <c r="H741" s="147" t="s">
        <v>18</v>
      </c>
      <c r="I741" s="149"/>
      <c r="L741" s="145"/>
      <c r="M741" s="150"/>
      <c r="T741" s="151"/>
      <c r="AT741" s="147" t="s">
        <v>144</v>
      </c>
      <c r="AU741" s="147" t="s">
        <v>81</v>
      </c>
      <c r="AV741" s="12" t="s">
        <v>79</v>
      </c>
      <c r="AW741" s="12" t="s">
        <v>32</v>
      </c>
      <c r="AX741" s="12" t="s">
        <v>71</v>
      </c>
      <c r="AY741" s="147" t="s">
        <v>133</v>
      </c>
    </row>
    <row r="742" spans="2:51" s="13" customFormat="1" ht="11.25" x14ac:dyDescent="0.2">
      <c r="B742" s="152"/>
      <c r="D742" s="146" t="s">
        <v>144</v>
      </c>
      <c r="E742" s="153" t="s">
        <v>18</v>
      </c>
      <c r="F742" s="154" t="s">
        <v>2165</v>
      </c>
      <c r="H742" s="155">
        <v>1.48</v>
      </c>
      <c r="I742" s="156"/>
      <c r="L742" s="152"/>
      <c r="M742" s="157"/>
      <c r="T742" s="158"/>
      <c r="AT742" s="153" t="s">
        <v>144</v>
      </c>
      <c r="AU742" s="153" t="s">
        <v>81</v>
      </c>
      <c r="AV742" s="13" t="s">
        <v>81</v>
      </c>
      <c r="AW742" s="13" t="s">
        <v>32</v>
      </c>
      <c r="AX742" s="13" t="s">
        <v>71</v>
      </c>
      <c r="AY742" s="153" t="s">
        <v>133</v>
      </c>
    </row>
    <row r="743" spans="2:51" s="12" customFormat="1" ht="11.25" x14ac:dyDescent="0.2">
      <c r="B743" s="145"/>
      <c r="D743" s="146" t="s">
        <v>144</v>
      </c>
      <c r="E743" s="147" t="s">
        <v>18</v>
      </c>
      <c r="F743" s="148" t="s">
        <v>2166</v>
      </c>
      <c r="H743" s="147" t="s">
        <v>18</v>
      </c>
      <c r="I743" s="149"/>
      <c r="L743" s="145"/>
      <c r="M743" s="150"/>
      <c r="T743" s="151"/>
      <c r="AT743" s="147" t="s">
        <v>144</v>
      </c>
      <c r="AU743" s="147" t="s">
        <v>81</v>
      </c>
      <c r="AV743" s="12" t="s">
        <v>79</v>
      </c>
      <c r="AW743" s="12" t="s">
        <v>32</v>
      </c>
      <c r="AX743" s="12" t="s">
        <v>71</v>
      </c>
      <c r="AY743" s="147" t="s">
        <v>133</v>
      </c>
    </row>
    <row r="744" spans="2:51" s="13" customFormat="1" ht="11.25" x14ac:dyDescent="0.2">
      <c r="B744" s="152"/>
      <c r="D744" s="146" t="s">
        <v>144</v>
      </c>
      <c r="E744" s="153" t="s">
        <v>18</v>
      </c>
      <c r="F744" s="154" t="s">
        <v>2167</v>
      </c>
      <c r="H744" s="155">
        <v>1.25</v>
      </c>
      <c r="I744" s="156"/>
      <c r="L744" s="152"/>
      <c r="M744" s="157"/>
      <c r="T744" s="158"/>
      <c r="AT744" s="153" t="s">
        <v>144</v>
      </c>
      <c r="AU744" s="153" t="s">
        <v>81</v>
      </c>
      <c r="AV744" s="13" t="s">
        <v>81</v>
      </c>
      <c r="AW744" s="13" t="s">
        <v>32</v>
      </c>
      <c r="AX744" s="13" t="s">
        <v>71</v>
      </c>
      <c r="AY744" s="153" t="s">
        <v>133</v>
      </c>
    </row>
    <row r="745" spans="2:51" s="12" customFormat="1" ht="11.25" x14ac:dyDescent="0.2">
      <c r="B745" s="145"/>
      <c r="D745" s="146" t="s">
        <v>144</v>
      </c>
      <c r="E745" s="147" t="s">
        <v>18</v>
      </c>
      <c r="F745" s="148" t="s">
        <v>2168</v>
      </c>
      <c r="H745" s="147" t="s">
        <v>18</v>
      </c>
      <c r="I745" s="149"/>
      <c r="L745" s="145"/>
      <c r="M745" s="150"/>
      <c r="T745" s="151"/>
      <c r="AT745" s="147" t="s">
        <v>144</v>
      </c>
      <c r="AU745" s="147" t="s">
        <v>81</v>
      </c>
      <c r="AV745" s="12" t="s">
        <v>79</v>
      </c>
      <c r="AW745" s="12" t="s">
        <v>32</v>
      </c>
      <c r="AX745" s="12" t="s">
        <v>71</v>
      </c>
      <c r="AY745" s="147" t="s">
        <v>133</v>
      </c>
    </row>
    <row r="746" spans="2:51" s="13" customFormat="1" ht="11.25" x14ac:dyDescent="0.2">
      <c r="B746" s="152"/>
      <c r="D746" s="146" t="s">
        <v>144</v>
      </c>
      <c r="E746" s="153" t="s">
        <v>18</v>
      </c>
      <c r="F746" s="154" t="s">
        <v>2169</v>
      </c>
      <c r="H746" s="155">
        <v>1.095</v>
      </c>
      <c r="I746" s="156"/>
      <c r="L746" s="152"/>
      <c r="M746" s="157"/>
      <c r="T746" s="158"/>
      <c r="AT746" s="153" t="s">
        <v>144</v>
      </c>
      <c r="AU746" s="153" t="s">
        <v>81</v>
      </c>
      <c r="AV746" s="13" t="s">
        <v>81</v>
      </c>
      <c r="AW746" s="13" t="s">
        <v>32</v>
      </c>
      <c r="AX746" s="13" t="s">
        <v>71</v>
      </c>
      <c r="AY746" s="153" t="s">
        <v>133</v>
      </c>
    </row>
    <row r="747" spans="2:51" s="12" customFormat="1" ht="11.25" x14ac:dyDescent="0.2">
      <c r="B747" s="145"/>
      <c r="D747" s="146" t="s">
        <v>144</v>
      </c>
      <c r="E747" s="147" t="s">
        <v>18</v>
      </c>
      <c r="F747" s="148" t="s">
        <v>2170</v>
      </c>
      <c r="H747" s="147" t="s">
        <v>18</v>
      </c>
      <c r="I747" s="149"/>
      <c r="L747" s="145"/>
      <c r="M747" s="150"/>
      <c r="T747" s="151"/>
      <c r="AT747" s="147" t="s">
        <v>144</v>
      </c>
      <c r="AU747" s="147" t="s">
        <v>81</v>
      </c>
      <c r="AV747" s="12" t="s">
        <v>79</v>
      </c>
      <c r="AW747" s="12" t="s">
        <v>32</v>
      </c>
      <c r="AX747" s="12" t="s">
        <v>71</v>
      </c>
      <c r="AY747" s="147" t="s">
        <v>133</v>
      </c>
    </row>
    <row r="748" spans="2:51" s="13" customFormat="1" ht="11.25" x14ac:dyDescent="0.2">
      <c r="B748" s="152"/>
      <c r="D748" s="146" t="s">
        <v>144</v>
      </c>
      <c r="E748" s="153" t="s">
        <v>18</v>
      </c>
      <c r="F748" s="154" t="s">
        <v>2171</v>
      </c>
      <c r="H748" s="155">
        <v>0.47499999999999998</v>
      </c>
      <c r="I748" s="156"/>
      <c r="L748" s="152"/>
      <c r="M748" s="157"/>
      <c r="T748" s="158"/>
      <c r="AT748" s="153" t="s">
        <v>144</v>
      </c>
      <c r="AU748" s="153" t="s">
        <v>81</v>
      </c>
      <c r="AV748" s="13" t="s">
        <v>81</v>
      </c>
      <c r="AW748" s="13" t="s">
        <v>32</v>
      </c>
      <c r="AX748" s="13" t="s">
        <v>71</v>
      </c>
      <c r="AY748" s="153" t="s">
        <v>133</v>
      </c>
    </row>
    <row r="749" spans="2:51" s="12" customFormat="1" ht="11.25" x14ac:dyDescent="0.2">
      <c r="B749" s="145"/>
      <c r="D749" s="146" t="s">
        <v>144</v>
      </c>
      <c r="E749" s="147" t="s">
        <v>18</v>
      </c>
      <c r="F749" s="148" t="s">
        <v>2172</v>
      </c>
      <c r="H749" s="147" t="s">
        <v>18</v>
      </c>
      <c r="I749" s="149"/>
      <c r="L749" s="145"/>
      <c r="M749" s="150"/>
      <c r="T749" s="151"/>
      <c r="AT749" s="147" t="s">
        <v>144</v>
      </c>
      <c r="AU749" s="147" t="s">
        <v>81</v>
      </c>
      <c r="AV749" s="12" t="s">
        <v>79</v>
      </c>
      <c r="AW749" s="12" t="s">
        <v>32</v>
      </c>
      <c r="AX749" s="12" t="s">
        <v>71</v>
      </c>
      <c r="AY749" s="147" t="s">
        <v>133</v>
      </c>
    </row>
    <row r="750" spans="2:51" s="13" customFormat="1" ht="11.25" x14ac:dyDescent="0.2">
      <c r="B750" s="152"/>
      <c r="D750" s="146" t="s">
        <v>144</v>
      </c>
      <c r="E750" s="153" t="s">
        <v>18</v>
      </c>
      <c r="F750" s="154" t="s">
        <v>2163</v>
      </c>
      <c r="H750" s="155">
        <v>3</v>
      </c>
      <c r="I750" s="156"/>
      <c r="L750" s="152"/>
      <c r="M750" s="157"/>
      <c r="T750" s="158"/>
      <c r="AT750" s="153" t="s">
        <v>144</v>
      </c>
      <c r="AU750" s="153" t="s">
        <v>81</v>
      </c>
      <c r="AV750" s="13" t="s">
        <v>81</v>
      </c>
      <c r="AW750" s="13" t="s">
        <v>32</v>
      </c>
      <c r="AX750" s="13" t="s">
        <v>71</v>
      </c>
      <c r="AY750" s="153" t="s">
        <v>133</v>
      </c>
    </row>
    <row r="751" spans="2:51" s="12" customFormat="1" ht="11.25" x14ac:dyDescent="0.2">
      <c r="B751" s="145"/>
      <c r="D751" s="146" t="s">
        <v>144</v>
      </c>
      <c r="E751" s="147" t="s">
        <v>18</v>
      </c>
      <c r="F751" s="148" t="s">
        <v>2173</v>
      </c>
      <c r="H751" s="147" t="s">
        <v>18</v>
      </c>
      <c r="I751" s="149"/>
      <c r="L751" s="145"/>
      <c r="M751" s="150"/>
      <c r="T751" s="151"/>
      <c r="AT751" s="147" t="s">
        <v>144</v>
      </c>
      <c r="AU751" s="147" t="s">
        <v>81</v>
      </c>
      <c r="AV751" s="12" t="s">
        <v>79</v>
      </c>
      <c r="AW751" s="12" t="s">
        <v>32</v>
      </c>
      <c r="AX751" s="12" t="s">
        <v>71</v>
      </c>
      <c r="AY751" s="147" t="s">
        <v>133</v>
      </c>
    </row>
    <row r="752" spans="2:51" s="13" customFormat="1" ht="11.25" x14ac:dyDescent="0.2">
      <c r="B752" s="152"/>
      <c r="D752" s="146" t="s">
        <v>144</v>
      </c>
      <c r="E752" s="153" t="s">
        <v>18</v>
      </c>
      <c r="F752" s="154" t="s">
        <v>2174</v>
      </c>
      <c r="H752" s="155">
        <v>1.3</v>
      </c>
      <c r="I752" s="156"/>
      <c r="L752" s="152"/>
      <c r="M752" s="157"/>
      <c r="T752" s="158"/>
      <c r="AT752" s="153" t="s">
        <v>144</v>
      </c>
      <c r="AU752" s="153" t="s">
        <v>81</v>
      </c>
      <c r="AV752" s="13" t="s">
        <v>81</v>
      </c>
      <c r="AW752" s="13" t="s">
        <v>32</v>
      </c>
      <c r="AX752" s="13" t="s">
        <v>71</v>
      </c>
      <c r="AY752" s="153" t="s">
        <v>133</v>
      </c>
    </row>
    <row r="753" spans="2:65" s="14" customFormat="1" ht="11.25" x14ac:dyDescent="0.2">
      <c r="B753" s="159"/>
      <c r="D753" s="146" t="s">
        <v>144</v>
      </c>
      <c r="E753" s="160" t="s">
        <v>18</v>
      </c>
      <c r="F753" s="161" t="s">
        <v>147</v>
      </c>
      <c r="H753" s="162">
        <v>24.83</v>
      </c>
      <c r="I753" s="163"/>
      <c r="L753" s="159"/>
      <c r="M753" s="164"/>
      <c r="T753" s="165"/>
      <c r="AT753" s="160" t="s">
        <v>144</v>
      </c>
      <c r="AU753" s="160" t="s">
        <v>81</v>
      </c>
      <c r="AV753" s="14" t="s">
        <v>140</v>
      </c>
      <c r="AW753" s="14" t="s">
        <v>32</v>
      </c>
      <c r="AX753" s="14" t="s">
        <v>79</v>
      </c>
      <c r="AY753" s="160" t="s">
        <v>133</v>
      </c>
    </row>
    <row r="754" spans="2:65" s="1" customFormat="1" ht="16.5" customHeight="1" x14ac:dyDescent="0.2">
      <c r="B754" s="33"/>
      <c r="C754" s="173" t="s">
        <v>681</v>
      </c>
      <c r="D754" s="173" t="s">
        <v>265</v>
      </c>
      <c r="E754" s="174" t="s">
        <v>2175</v>
      </c>
      <c r="F754" s="175" t="s">
        <v>2176</v>
      </c>
      <c r="G754" s="176" t="s">
        <v>138</v>
      </c>
      <c r="H754" s="177">
        <v>29.795999999999999</v>
      </c>
      <c r="I754" s="178"/>
      <c r="J754" s="179">
        <f>ROUND(I754*H754,2)</f>
        <v>0</v>
      </c>
      <c r="K754" s="175" t="s">
        <v>189</v>
      </c>
      <c r="L754" s="180"/>
      <c r="M754" s="181" t="s">
        <v>18</v>
      </c>
      <c r="N754" s="182" t="s">
        <v>42</v>
      </c>
      <c r="P754" s="137">
        <f>O754*H754</f>
        <v>0</v>
      </c>
      <c r="Q754" s="137">
        <v>0.01</v>
      </c>
      <c r="R754" s="137">
        <f>Q754*H754</f>
        <v>0.29796</v>
      </c>
      <c r="S754" s="137">
        <v>0</v>
      </c>
      <c r="T754" s="138">
        <f>S754*H754</f>
        <v>0</v>
      </c>
      <c r="AR754" s="139" t="s">
        <v>446</v>
      </c>
      <c r="AT754" s="139" t="s">
        <v>265</v>
      </c>
      <c r="AU754" s="139" t="s">
        <v>81</v>
      </c>
      <c r="AY754" s="18" t="s">
        <v>133</v>
      </c>
      <c r="BE754" s="140">
        <f>IF(N754="základní",J754,0)</f>
        <v>0</v>
      </c>
      <c r="BF754" s="140">
        <f>IF(N754="snížená",J754,0)</f>
        <v>0</v>
      </c>
      <c r="BG754" s="140">
        <f>IF(N754="zákl. přenesená",J754,0)</f>
        <v>0</v>
      </c>
      <c r="BH754" s="140">
        <f>IF(N754="sníž. přenesená",J754,0)</f>
        <v>0</v>
      </c>
      <c r="BI754" s="140">
        <f>IF(N754="nulová",J754,0)</f>
        <v>0</v>
      </c>
      <c r="BJ754" s="18" t="s">
        <v>79</v>
      </c>
      <c r="BK754" s="140">
        <f>ROUND(I754*H754,2)</f>
        <v>0</v>
      </c>
      <c r="BL754" s="18" t="s">
        <v>285</v>
      </c>
      <c r="BM754" s="139" t="s">
        <v>2177</v>
      </c>
    </row>
    <row r="755" spans="2:65" s="13" customFormat="1" ht="11.25" x14ac:dyDescent="0.2">
      <c r="B755" s="152"/>
      <c r="D755" s="146" t="s">
        <v>144</v>
      </c>
      <c r="F755" s="154" t="s">
        <v>2178</v>
      </c>
      <c r="H755" s="155">
        <v>29.795999999999999</v>
      </c>
      <c r="I755" s="156"/>
      <c r="L755" s="152"/>
      <c r="M755" s="157"/>
      <c r="T755" s="158"/>
      <c r="AT755" s="153" t="s">
        <v>144</v>
      </c>
      <c r="AU755" s="153" t="s">
        <v>81</v>
      </c>
      <c r="AV755" s="13" t="s">
        <v>81</v>
      </c>
      <c r="AW755" s="13" t="s">
        <v>4</v>
      </c>
      <c r="AX755" s="13" t="s">
        <v>79</v>
      </c>
      <c r="AY755" s="153" t="s">
        <v>133</v>
      </c>
    </row>
    <row r="756" spans="2:65" s="1" customFormat="1" ht="33" customHeight="1" x14ac:dyDescent="0.2">
      <c r="B756" s="33"/>
      <c r="C756" s="128" t="s">
        <v>685</v>
      </c>
      <c r="D756" s="128" t="s">
        <v>135</v>
      </c>
      <c r="E756" s="129" t="s">
        <v>2179</v>
      </c>
      <c r="F756" s="130" t="s">
        <v>2180</v>
      </c>
      <c r="G756" s="131" t="s">
        <v>138</v>
      </c>
      <c r="H756" s="132">
        <v>23.24</v>
      </c>
      <c r="I756" s="133"/>
      <c r="J756" s="134">
        <f>ROUND(I756*H756,2)</f>
        <v>0</v>
      </c>
      <c r="K756" s="130" t="s">
        <v>189</v>
      </c>
      <c r="L756" s="33"/>
      <c r="M756" s="135" t="s">
        <v>18</v>
      </c>
      <c r="N756" s="136" t="s">
        <v>42</v>
      </c>
      <c r="P756" s="137">
        <f>O756*H756</f>
        <v>0</v>
      </c>
      <c r="Q756" s="137">
        <v>0</v>
      </c>
      <c r="R756" s="137">
        <f>Q756*H756</f>
        <v>0</v>
      </c>
      <c r="S756" s="137">
        <v>0</v>
      </c>
      <c r="T756" s="138">
        <f>S756*H756</f>
        <v>0</v>
      </c>
      <c r="AR756" s="139" t="s">
        <v>285</v>
      </c>
      <c r="AT756" s="139" t="s">
        <v>135</v>
      </c>
      <c r="AU756" s="139" t="s">
        <v>81</v>
      </c>
      <c r="AY756" s="18" t="s">
        <v>133</v>
      </c>
      <c r="BE756" s="140">
        <f>IF(N756="základní",J756,0)</f>
        <v>0</v>
      </c>
      <c r="BF756" s="140">
        <f>IF(N756="snížená",J756,0)</f>
        <v>0</v>
      </c>
      <c r="BG756" s="140">
        <f>IF(N756="zákl. přenesená",J756,0)</f>
        <v>0</v>
      </c>
      <c r="BH756" s="140">
        <f>IF(N756="sníž. přenesená",J756,0)</f>
        <v>0</v>
      </c>
      <c r="BI756" s="140">
        <f>IF(N756="nulová",J756,0)</f>
        <v>0</v>
      </c>
      <c r="BJ756" s="18" t="s">
        <v>79</v>
      </c>
      <c r="BK756" s="140">
        <f>ROUND(I756*H756,2)</f>
        <v>0</v>
      </c>
      <c r="BL756" s="18" t="s">
        <v>285</v>
      </c>
      <c r="BM756" s="139" t="s">
        <v>2181</v>
      </c>
    </row>
    <row r="757" spans="2:65" s="1" customFormat="1" ht="11.25" x14ac:dyDescent="0.2">
      <c r="B757" s="33"/>
      <c r="D757" s="141" t="s">
        <v>142</v>
      </c>
      <c r="F757" s="142" t="s">
        <v>2182</v>
      </c>
      <c r="I757" s="143"/>
      <c r="L757" s="33"/>
      <c r="M757" s="144"/>
      <c r="T757" s="54"/>
      <c r="AT757" s="18" t="s">
        <v>142</v>
      </c>
      <c r="AU757" s="18" t="s">
        <v>81</v>
      </c>
    </row>
    <row r="758" spans="2:65" s="12" customFormat="1" ht="11.25" x14ac:dyDescent="0.2">
      <c r="B758" s="145"/>
      <c r="D758" s="146" t="s">
        <v>144</v>
      </c>
      <c r="E758" s="147" t="s">
        <v>18</v>
      </c>
      <c r="F758" s="148" t="s">
        <v>1737</v>
      </c>
      <c r="H758" s="147" t="s">
        <v>18</v>
      </c>
      <c r="I758" s="149"/>
      <c r="L758" s="145"/>
      <c r="M758" s="150"/>
      <c r="T758" s="151"/>
      <c r="AT758" s="147" t="s">
        <v>144</v>
      </c>
      <c r="AU758" s="147" t="s">
        <v>81</v>
      </c>
      <c r="AV758" s="12" t="s">
        <v>79</v>
      </c>
      <c r="AW758" s="12" t="s">
        <v>32</v>
      </c>
      <c r="AX758" s="12" t="s">
        <v>71</v>
      </c>
      <c r="AY758" s="147" t="s">
        <v>133</v>
      </c>
    </row>
    <row r="759" spans="2:65" s="12" customFormat="1" ht="11.25" x14ac:dyDescent="0.2">
      <c r="B759" s="145"/>
      <c r="D759" s="146" t="s">
        <v>144</v>
      </c>
      <c r="E759" s="147" t="s">
        <v>18</v>
      </c>
      <c r="F759" s="148" t="s">
        <v>1738</v>
      </c>
      <c r="H759" s="147" t="s">
        <v>18</v>
      </c>
      <c r="I759" s="149"/>
      <c r="L759" s="145"/>
      <c r="M759" s="150"/>
      <c r="T759" s="151"/>
      <c r="AT759" s="147" t="s">
        <v>144</v>
      </c>
      <c r="AU759" s="147" t="s">
        <v>81</v>
      </c>
      <c r="AV759" s="12" t="s">
        <v>79</v>
      </c>
      <c r="AW759" s="12" t="s">
        <v>32</v>
      </c>
      <c r="AX759" s="12" t="s">
        <v>71</v>
      </c>
      <c r="AY759" s="147" t="s">
        <v>133</v>
      </c>
    </row>
    <row r="760" spans="2:65" s="12" customFormat="1" ht="11.25" x14ac:dyDescent="0.2">
      <c r="B760" s="145"/>
      <c r="D760" s="146" t="s">
        <v>144</v>
      </c>
      <c r="E760" s="147" t="s">
        <v>18</v>
      </c>
      <c r="F760" s="148" t="s">
        <v>2051</v>
      </c>
      <c r="H760" s="147" t="s">
        <v>18</v>
      </c>
      <c r="I760" s="149"/>
      <c r="L760" s="145"/>
      <c r="M760" s="150"/>
      <c r="T760" s="151"/>
      <c r="AT760" s="147" t="s">
        <v>144</v>
      </c>
      <c r="AU760" s="147" t="s">
        <v>81</v>
      </c>
      <c r="AV760" s="12" t="s">
        <v>79</v>
      </c>
      <c r="AW760" s="12" t="s">
        <v>32</v>
      </c>
      <c r="AX760" s="12" t="s">
        <v>71</v>
      </c>
      <c r="AY760" s="147" t="s">
        <v>133</v>
      </c>
    </row>
    <row r="761" spans="2:65" s="12" customFormat="1" ht="11.25" x14ac:dyDescent="0.2">
      <c r="B761" s="145"/>
      <c r="D761" s="146" t="s">
        <v>144</v>
      </c>
      <c r="E761" s="147" t="s">
        <v>18</v>
      </c>
      <c r="F761" s="148" t="s">
        <v>2183</v>
      </c>
      <c r="H761" s="147" t="s">
        <v>18</v>
      </c>
      <c r="I761" s="149"/>
      <c r="L761" s="145"/>
      <c r="M761" s="150"/>
      <c r="T761" s="151"/>
      <c r="AT761" s="147" t="s">
        <v>144</v>
      </c>
      <c r="AU761" s="147" t="s">
        <v>81</v>
      </c>
      <c r="AV761" s="12" t="s">
        <v>79</v>
      </c>
      <c r="AW761" s="12" t="s">
        <v>32</v>
      </c>
      <c r="AX761" s="12" t="s">
        <v>71</v>
      </c>
      <c r="AY761" s="147" t="s">
        <v>133</v>
      </c>
    </row>
    <row r="762" spans="2:65" s="13" customFormat="1" ht="11.25" x14ac:dyDescent="0.2">
      <c r="B762" s="152"/>
      <c r="D762" s="146" t="s">
        <v>144</v>
      </c>
      <c r="E762" s="153" t="s">
        <v>18</v>
      </c>
      <c r="F762" s="154" t="s">
        <v>2184</v>
      </c>
      <c r="H762" s="155">
        <v>0.23</v>
      </c>
      <c r="I762" s="156"/>
      <c r="L762" s="152"/>
      <c r="M762" s="157"/>
      <c r="T762" s="158"/>
      <c r="AT762" s="153" t="s">
        <v>144</v>
      </c>
      <c r="AU762" s="153" t="s">
        <v>81</v>
      </c>
      <c r="AV762" s="13" t="s">
        <v>81</v>
      </c>
      <c r="AW762" s="13" t="s">
        <v>32</v>
      </c>
      <c r="AX762" s="13" t="s">
        <v>71</v>
      </c>
      <c r="AY762" s="153" t="s">
        <v>133</v>
      </c>
    </row>
    <row r="763" spans="2:65" s="12" customFormat="1" ht="11.25" x14ac:dyDescent="0.2">
      <c r="B763" s="145"/>
      <c r="D763" s="146" t="s">
        <v>144</v>
      </c>
      <c r="E763" s="147" t="s">
        <v>18</v>
      </c>
      <c r="F763" s="148" t="s">
        <v>2014</v>
      </c>
      <c r="H763" s="147" t="s">
        <v>18</v>
      </c>
      <c r="I763" s="149"/>
      <c r="L763" s="145"/>
      <c r="M763" s="150"/>
      <c r="T763" s="151"/>
      <c r="AT763" s="147" t="s">
        <v>144</v>
      </c>
      <c r="AU763" s="147" t="s">
        <v>81</v>
      </c>
      <c r="AV763" s="12" t="s">
        <v>79</v>
      </c>
      <c r="AW763" s="12" t="s">
        <v>32</v>
      </c>
      <c r="AX763" s="12" t="s">
        <v>71</v>
      </c>
      <c r="AY763" s="147" t="s">
        <v>133</v>
      </c>
    </row>
    <row r="764" spans="2:65" s="13" customFormat="1" ht="11.25" x14ac:dyDescent="0.2">
      <c r="B764" s="152"/>
      <c r="D764" s="146" t="s">
        <v>144</v>
      </c>
      <c r="E764" s="153" t="s">
        <v>18</v>
      </c>
      <c r="F764" s="154" t="s">
        <v>2185</v>
      </c>
      <c r="H764" s="155">
        <v>7.5</v>
      </c>
      <c r="I764" s="156"/>
      <c r="L764" s="152"/>
      <c r="M764" s="157"/>
      <c r="T764" s="158"/>
      <c r="AT764" s="153" t="s">
        <v>144</v>
      </c>
      <c r="AU764" s="153" t="s">
        <v>81</v>
      </c>
      <c r="AV764" s="13" t="s">
        <v>81</v>
      </c>
      <c r="AW764" s="13" t="s">
        <v>32</v>
      </c>
      <c r="AX764" s="13" t="s">
        <v>71</v>
      </c>
      <c r="AY764" s="153" t="s">
        <v>133</v>
      </c>
    </row>
    <row r="765" spans="2:65" s="12" customFormat="1" ht="11.25" x14ac:dyDescent="0.2">
      <c r="B765" s="145"/>
      <c r="D765" s="146" t="s">
        <v>144</v>
      </c>
      <c r="E765" s="147" t="s">
        <v>18</v>
      </c>
      <c r="F765" s="148" t="s">
        <v>2186</v>
      </c>
      <c r="H765" s="147" t="s">
        <v>18</v>
      </c>
      <c r="I765" s="149"/>
      <c r="L765" s="145"/>
      <c r="M765" s="150"/>
      <c r="T765" s="151"/>
      <c r="AT765" s="147" t="s">
        <v>144</v>
      </c>
      <c r="AU765" s="147" t="s">
        <v>81</v>
      </c>
      <c r="AV765" s="12" t="s">
        <v>79</v>
      </c>
      <c r="AW765" s="12" t="s">
        <v>32</v>
      </c>
      <c r="AX765" s="12" t="s">
        <v>71</v>
      </c>
      <c r="AY765" s="147" t="s">
        <v>133</v>
      </c>
    </row>
    <row r="766" spans="2:65" s="13" customFormat="1" ht="11.25" x14ac:dyDescent="0.2">
      <c r="B766" s="152"/>
      <c r="D766" s="146" t="s">
        <v>144</v>
      </c>
      <c r="E766" s="153" t="s">
        <v>18</v>
      </c>
      <c r="F766" s="154" t="s">
        <v>2187</v>
      </c>
      <c r="H766" s="155">
        <v>1.44</v>
      </c>
      <c r="I766" s="156"/>
      <c r="L766" s="152"/>
      <c r="M766" s="157"/>
      <c r="T766" s="158"/>
      <c r="AT766" s="153" t="s">
        <v>144</v>
      </c>
      <c r="AU766" s="153" t="s">
        <v>81</v>
      </c>
      <c r="AV766" s="13" t="s">
        <v>81</v>
      </c>
      <c r="AW766" s="13" t="s">
        <v>32</v>
      </c>
      <c r="AX766" s="13" t="s">
        <v>71</v>
      </c>
      <c r="AY766" s="153" t="s">
        <v>133</v>
      </c>
    </row>
    <row r="767" spans="2:65" s="12" customFormat="1" ht="11.25" x14ac:dyDescent="0.2">
      <c r="B767" s="145"/>
      <c r="D767" s="146" t="s">
        <v>144</v>
      </c>
      <c r="E767" s="147" t="s">
        <v>18</v>
      </c>
      <c r="F767" s="148" t="s">
        <v>2188</v>
      </c>
      <c r="H767" s="147" t="s">
        <v>18</v>
      </c>
      <c r="I767" s="149"/>
      <c r="L767" s="145"/>
      <c r="M767" s="150"/>
      <c r="T767" s="151"/>
      <c r="AT767" s="147" t="s">
        <v>144</v>
      </c>
      <c r="AU767" s="147" t="s">
        <v>81</v>
      </c>
      <c r="AV767" s="12" t="s">
        <v>79</v>
      </c>
      <c r="AW767" s="12" t="s">
        <v>32</v>
      </c>
      <c r="AX767" s="12" t="s">
        <v>71</v>
      </c>
      <c r="AY767" s="147" t="s">
        <v>133</v>
      </c>
    </row>
    <row r="768" spans="2:65" s="13" customFormat="1" ht="11.25" x14ac:dyDescent="0.2">
      <c r="B768" s="152"/>
      <c r="D768" s="146" t="s">
        <v>144</v>
      </c>
      <c r="E768" s="153" t="s">
        <v>18</v>
      </c>
      <c r="F768" s="154" t="s">
        <v>2189</v>
      </c>
      <c r="H768" s="155">
        <v>1.085</v>
      </c>
      <c r="I768" s="156"/>
      <c r="L768" s="152"/>
      <c r="M768" s="157"/>
      <c r="T768" s="158"/>
      <c r="AT768" s="153" t="s">
        <v>144</v>
      </c>
      <c r="AU768" s="153" t="s">
        <v>81</v>
      </c>
      <c r="AV768" s="13" t="s">
        <v>81</v>
      </c>
      <c r="AW768" s="13" t="s">
        <v>32</v>
      </c>
      <c r="AX768" s="13" t="s">
        <v>71</v>
      </c>
      <c r="AY768" s="153" t="s">
        <v>133</v>
      </c>
    </row>
    <row r="769" spans="2:51" s="12" customFormat="1" ht="11.25" x14ac:dyDescent="0.2">
      <c r="B769" s="145"/>
      <c r="D769" s="146" t="s">
        <v>144</v>
      </c>
      <c r="E769" s="147" t="s">
        <v>18</v>
      </c>
      <c r="F769" s="148" t="s">
        <v>2190</v>
      </c>
      <c r="H769" s="147" t="s">
        <v>18</v>
      </c>
      <c r="I769" s="149"/>
      <c r="L769" s="145"/>
      <c r="M769" s="150"/>
      <c r="T769" s="151"/>
      <c r="AT769" s="147" t="s">
        <v>144</v>
      </c>
      <c r="AU769" s="147" t="s">
        <v>81</v>
      </c>
      <c r="AV769" s="12" t="s">
        <v>79</v>
      </c>
      <c r="AW769" s="12" t="s">
        <v>32</v>
      </c>
      <c r="AX769" s="12" t="s">
        <v>71</v>
      </c>
      <c r="AY769" s="147" t="s">
        <v>133</v>
      </c>
    </row>
    <row r="770" spans="2:51" s="13" customFormat="1" ht="11.25" x14ac:dyDescent="0.2">
      <c r="B770" s="152"/>
      <c r="D770" s="146" t="s">
        <v>144</v>
      </c>
      <c r="E770" s="153" t="s">
        <v>18</v>
      </c>
      <c r="F770" s="154" t="s">
        <v>2011</v>
      </c>
      <c r="H770" s="155">
        <v>0.7</v>
      </c>
      <c r="I770" s="156"/>
      <c r="L770" s="152"/>
      <c r="M770" s="157"/>
      <c r="T770" s="158"/>
      <c r="AT770" s="153" t="s">
        <v>144</v>
      </c>
      <c r="AU770" s="153" t="s">
        <v>81</v>
      </c>
      <c r="AV770" s="13" t="s">
        <v>81</v>
      </c>
      <c r="AW770" s="13" t="s">
        <v>32</v>
      </c>
      <c r="AX770" s="13" t="s">
        <v>71</v>
      </c>
      <c r="AY770" s="153" t="s">
        <v>133</v>
      </c>
    </row>
    <row r="771" spans="2:51" s="12" customFormat="1" ht="11.25" x14ac:dyDescent="0.2">
      <c r="B771" s="145"/>
      <c r="D771" s="146" t="s">
        <v>144</v>
      </c>
      <c r="E771" s="147" t="s">
        <v>18</v>
      </c>
      <c r="F771" s="148" t="s">
        <v>2191</v>
      </c>
      <c r="H771" s="147" t="s">
        <v>18</v>
      </c>
      <c r="I771" s="149"/>
      <c r="L771" s="145"/>
      <c r="M771" s="150"/>
      <c r="T771" s="151"/>
      <c r="AT771" s="147" t="s">
        <v>144</v>
      </c>
      <c r="AU771" s="147" t="s">
        <v>81</v>
      </c>
      <c r="AV771" s="12" t="s">
        <v>79</v>
      </c>
      <c r="AW771" s="12" t="s">
        <v>32</v>
      </c>
      <c r="AX771" s="12" t="s">
        <v>71</v>
      </c>
      <c r="AY771" s="147" t="s">
        <v>133</v>
      </c>
    </row>
    <row r="772" spans="2:51" s="13" customFormat="1" ht="11.25" x14ac:dyDescent="0.2">
      <c r="B772" s="152"/>
      <c r="D772" s="146" t="s">
        <v>144</v>
      </c>
      <c r="E772" s="153" t="s">
        <v>18</v>
      </c>
      <c r="F772" s="154" t="s">
        <v>362</v>
      </c>
      <c r="H772" s="155">
        <v>0.6</v>
      </c>
      <c r="I772" s="156"/>
      <c r="L772" s="152"/>
      <c r="M772" s="157"/>
      <c r="T772" s="158"/>
      <c r="AT772" s="153" t="s">
        <v>144</v>
      </c>
      <c r="AU772" s="153" t="s">
        <v>81</v>
      </c>
      <c r="AV772" s="13" t="s">
        <v>81</v>
      </c>
      <c r="AW772" s="13" t="s">
        <v>32</v>
      </c>
      <c r="AX772" s="13" t="s">
        <v>71</v>
      </c>
      <c r="AY772" s="153" t="s">
        <v>133</v>
      </c>
    </row>
    <row r="773" spans="2:51" s="12" customFormat="1" ht="11.25" x14ac:dyDescent="0.2">
      <c r="B773" s="145"/>
      <c r="D773" s="146" t="s">
        <v>144</v>
      </c>
      <c r="E773" s="147" t="s">
        <v>18</v>
      </c>
      <c r="F773" s="148" t="s">
        <v>2192</v>
      </c>
      <c r="H773" s="147" t="s">
        <v>18</v>
      </c>
      <c r="I773" s="149"/>
      <c r="L773" s="145"/>
      <c r="M773" s="150"/>
      <c r="T773" s="151"/>
      <c r="AT773" s="147" t="s">
        <v>144</v>
      </c>
      <c r="AU773" s="147" t="s">
        <v>81</v>
      </c>
      <c r="AV773" s="12" t="s">
        <v>79</v>
      </c>
      <c r="AW773" s="12" t="s">
        <v>32</v>
      </c>
      <c r="AX773" s="12" t="s">
        <v>71</v>
      </c>
      <c r="AY773" s="147" t="s">
        <v>133</v>
      </c>
    </row>
    <row r="774" spans="2:51" s="13" customFormat="1" ht="11.25" x14ac:dyDescent="0.2">
      <c r="B774" s="152"/>
      <c r="D774" s="146" t="s">
        <v>144</v>
      </c>
      <c r="E774" s="153" t="s">
        <v>18</v>
      </c>
      <c r="F774" s="154" t="s">
        <v>2193</v>
      </c>
      <c r="H774" s="155">
        <v>0.44500000000000001</v>
      </c>
      <c r="I774" s="156"/>
      <c r="L774" s="152"/>
      <c r="M774" s="157"/>
      <c r="T774" s="158"/>
      <c r="AT774" s="153" t="s">
        <v>144</v>
      </c>
      <c r="AU774" s="153" t="s">
        <v>81</v>
      </c>
      <c r="AV774" s="13" t="s">
        <v>81</v>
      </c>
      <c r="AW774" s="13" t="s">
        <v>32</v>
      </c>
      <c r="AX774" s="13" t="s">
        <v>71</v>
      </c>
      <c r="AY774" s="153" t="s">
        <v>133</v>
      </c>
    </row>
    <row r="775" spans="2:51" s="12" customFormat="1" ht="11.25" x14ac:dyDescent="0.2">
      <c r="B775" s="145"/>
      <c r="D775" s="146" t="s">
        <v>144</v>
      </c>
      <c r="E775" s="147" t="s">
        <v>18</v>
      </c>
      <c r="F775" s="148" t="s">
        <v>2194</v>
      </c>
      <c r="H775" s="147" t="s">
        <v>18</v>
      </c>
      <c r="I775" s="149"/>
      <c r="L775" s="145"/>
      <c r="M775" s="150"/>
      <c r="T775" s="151"/>
      <c r="AT775" s="147" t="s">
        <v>144</v>
      </c>
      <c r="AU775" s="147" t="s">
        <v>81</v>
      </c>
      <c r="AV775" s="12" t="s">
        <v>79</v>
      </c>
      <c r="AW775" s="12" t="s">
        <v>32</v>
      </c>
      <c r="AX775" s="12" t="s">
        <v>71</v>
      </c>
      <c r="AY775" s="147" t="s">
        <v>133</v>
      </c>
    </row>
    <row r="776" spans="2:51" s="13" customFormat="1" ht="11.25" x14ac:dyDescent="0.2">
      <c r="B776" s="152"/>
      <c r="D776" s="146" t="s">
        <v>144</v>
      </c>
      <c r="E776" s="153" t="s">
        <v>18</v>
      </c>
      <c r="F776" s="154" t="s">
        <v>2195</v>
      </c>
      <c r="H776" s="155">
        <v>0.28000000000000003</v>
      </c>
      <c r="I776" s="156"/>
      <c r="L776" s="152"/>
      <c r="M776" s="157"/>
      <c r="T776" s="158"/>
      <c r="AT776" s="153" t="s">
        <v>144</v>
      </c>
      <c r="AU776" s="153" t="s">
        <v>81</v>
      </c>
      <c r="AV776" s="13" t="s">
        <v>81</v>
      </c>
      <c r="AW776" s="13" t="s">
        <v>32</v>
      </c>
      <c r="AX776" s="13" t="s">
        <v>71</v>
      </c>
      <c r="AY776" s="153" t="s">
        <v>133</v>
      </c>
    </row>
    <row r="777" spans="2:51" s="12" customFormat="1" ht="11.25" x14ac:dyDescent="0.2">
      <c r="B777" s="145"/>
      <c r="D777" s="146" t="s">
        <v>144</v>
      </c>
      <c r="E777" s="147" t="s">
        <v>18</v>
      </c>
      <c r="F777" s="148" t="s">
        <v>1741</v>
      </c>
      <c r="H777" s="147" t="s">
        <v>18</v>
      </c>
      <c r="I777" s="149"/>
      <c r="L777" s="145"/>
      <c r="M777" s="150"/>
      <c r="T777" s="151"/>
      <c r="AT777" s="147" t="s">
        <v>144</v>
      </c>
      <c r="AU777" s="147" t="s">
        <v>81</v>
      </c>
      <c r="AV777" s="12" t="s">
        <v>79</v>
      </c>
      <c r="AW777" s="12" t="s">
        <v>32</v>
      </c>
      <c r="AX777" s="12" t="s">
        <v>71</v>
      </c>
      <c r="AY777" s="147" t="s">
        <v>133</v>
      </c>
    </row>
    <row r="778" spans="2:51" s="12" customFormat="1" ht="11.25" x14ac:dyDescent="0.2">
      <c r="B778" s="145"/>
      <c r="D778" s="146" t="s">
        <v>144</v>
      </c>
      <c r="E778" s="147" t="s">
        <v>18</v>
      </c>
      <c r="F778" s="148" t="s">
        <v>2014</v>
      </c>
      <c r="H778" s="147" t="s">
        <v>18</v>
      </c>
      <c r="I778" s="149"/>
      <c r="L778" s="145"/>
      <c r="M778" s="150"/>
      <c r="T778" s="151"/>
      <c r="AT778" s="147" t="s">
        <v>144</v>
      </c>
      <c r="AU778" s="147" t="s">
        <v>81</v>
      </c>
      <c r="AV778" s="12" t="s">
        <v>79</v>
      </c>
      <c r="AW778" s="12" t="s">
        <v>32</v>
      </c>
      <c r="AX778" s="12" t="s">
        <v>71</v>
      </c>
      <c r="AY778" s="147" t="s">
        <v>133</v>
      </c>
    </row>
    <row r="779" spans="2:51" s="13" customFormat="1" ht="11.25" x14ac:dyDescent="0.2">
      <c r="B779" s="152"/>
      <c r="D779" s="146" t="s">
        <v>144</v>
      </c>
      <c r="E779" s="153" t="s">
        <v>18</v>
      </c>
      <c r="F779" s="154" t="s">
        <v>2196</v>
      </c>
      <c r="H779" s="155">
        <v>6</v>
      </c>
      <c r="I779" s="156"/>
      <c r="L779" s="152"/>
      <c r="M779" s="157"/>
      <c r="T779" s="158"/>
      <c r="AT779" s="153" t="s">
        <v>144</v>
      </c>
      <c r="AU779" s="153" t="s">
        <v>81</v>
      </c>
      <c r="AV779" s="13" t="s">
        <v>81</v>
      </c>
      <c r="AW779" s="13" t="s">
        <v>32</v>
      </c>
      <c r="AX779" s="13" t="s">
        <v>71</v>
      </c>
      <c r="AY779" s="153" t="s">
        <v>133</v>
      </c>
    </row>
    <row r="780" spans="2:51" s="12" customFormat="1" ht="11.25" x14ac:dyDescent="0.2">
      <c r="B780" s="145"/>
      <c r="D780" s="146" t="s">
        <v>144</v>
      </c>
      <c r="E780" s="147" t="s">
        <v>18</v>
      </c>
      <c r="F780" s="148" t="s">
        <v>2197</v>
      </c>
      <c r="H780" s="147" t="s">
        <v>18</v>
      </c>
      <c r="I780" s="149"/>
      <c r="L780" s="145"/>
      <c r="M780" s="150"/>
      <c r="T780" s="151"/>
      <c r="AT780" s="147" t="s">
        <v>144</v>
      </c>
      <c r="AU780" s="147" t="s">
        <v>81</v>
      </c>
      <c r="AV780" s="12" t="s">
        <v>79</v>
      </c>
      <c r="AW780" s="12" t="s">
        <v>32</v>
      </c>
      <c r="AX780" s="12" t="s">
        <v>71</v>
      </c>
      <c r="AY780" s="147" t="s">
        <v>133</v>
      </c>
    </row>
    <row r="781" spans="2:51" s="13" customFormat="1" ht="11.25" x14ac:dyDescent="0.2">
      <c r="B781" s="152"/>
      <c r="D781" s="146" t="s">
        <v>144</v>
      </c>
      <c r="E781" s="153" t="s">
        <v>18</v>
      </c>
      <c r="F781" s="154" t="s">
        <v>2198</v>
      </c>
      <c r="H781" s="155">
        <v>1.2949999999999999</v>
      </c>
      <c r="I781" s="156"/>
      <c r="L781" s="152"/>
      <c r="M781" s="157"/>
      <c r="T781" s="158"/>
      <c r="AT781" s="153" t="s">
        <v>144</v>
      </c>
      <c r="AU781" s="153" t="s">
        <v>81</v>
      </c>
      <c r="AV781" s="13" t="s">
        <v>81</v>
      </c>
      <c r="AW781" s="13" t="s">
        <v>32</v>
      </c>
      <c r="AX781" s="13" t="s">
        <v>71</v>
      </c>
      <c r="AY781" s="153" t="s">
        <v>133</v>
      </c>
    </row>
    <row r="782" spans="2:51" s="12" customFormat="1" ht="11.25" x14ac:dyDescent="0.2">
      <c r="B782" s="145"/>
      <c r="D782" s="146" t="s">
        <v>144</v>
      </c>
      <c r="E782" s="147" t="s">
        <v>18</v>
      </c>
      <c r="F782" s="148" t="s">
        <v>2199</v>
      </c>
      <c r="H782" s="147" t="s">
        <v>18</v>
      </c>
      <c r="I782" s="149"/>
      <c r="L782" s="145"/>
      <c r="M782" s="150"/>
      <c r="T782" s="151"/>
      <c r="AT782" s="147" t="s">
        <v>144</v>
      </c>
      <c r="AU782" s="147" t="s">
        <v>81</v>
      </c>
      <c r="AV782" s="12" t="s">
        <v>79</v>
      </c>
      <c r="AW782" s="12" t="s">
        <v>32</v>
      </c>
      <c r="AX782" s="12" t="s">
        <v>71</v>
      </c>
      <c r="AY782" s="147" t="s">
        <v>133</v>
      </c>
    </row>
    <row r="783" spans="2:51" s="13" customFormat="1" ht="11.25" x14ac:dyDescent="0.2">
      <c r="B783" s="152"/>
      <c r="D783" s="146" t="s">
        <v>144</v>
      </c>
      <c r="E783" s="153" t="s">
        <v>18</v>
      </c>
      <c r="F783" s="154" t="s">
        <v>1174</v>
      </c>
      <c r="H783" s="155">
        <v>1.2</v>
      </c>
      <c r="I783" s="156"/>
      <c r="L783" s="152"/>
      <c r="M783" s="157"/>
      <c r="T783" s="158"/>
      <c r="AT783" s="153" t="s">
        <v>144</v>
      </c>
      <c r="AU783" s="153" t="s">
        <v>81</v>
      </c>
      <c r="AV783" s="13" t="s">
        <v>81</v>
      </c>
      <c r="AW783" s="13" t="s">
        <v>32</v>
      </c>
      <c r="AX783" s="13" t="s">
        <v>71</v>
      </c>
      <c r="AY783" s="153" t="s">
        <v>133</v>
      </c>
    </row>
    <row r="784" spans="2:51" s="12" customFormat="1" ht="11.25" x14ac:dyDescent="0.2">
      <c r="B784" s="145"/>
      <c r="D784" s="146" t="s">
        <v>144</v>
      </c>
      <c r="E784" s="147" t="s">
        <v>18</v>
      </c>
      <c r="F784" s="148" t="s">
        <v>2200</v>
      </c>
      <c r="H784" s="147" t="s">
        <v>18</v>
      </c>
      <c r="I784" s="149"/>
      <c r="L784" s="145"/>
      <c r="M784" s="150"/>
      <c r="T784" s="151"/>
      <c r="AT784" s="147" t="s">
        <v>144</v>
      </c>
      <c r="AU784" s="147" t="s">
        <v>81</v>
      </c>
      <c r="AV784" s="12" t="s">
        <v>79</v>
      </c>
      <c r="AW784" s="12" t="s">
        <v>32</v>
      </c>
      <c r="AX784" s="12" t="s">
        <v>71</v>
      </c>
      <c r="AY784" s="147" t="s">
        <v>133</v>
      </c>
    </row>
    <row r="785" spans="2:65" s="13" customFormat="1" ht="11.25" x14ac:dyDescent="0.2">
      <c r="B785" s="152"/>
      <c r="D785" s="146" t="s">
        <v>144</v>
      </c>
      <c r="E785" s="153" t="s">
        <v>18</v>
      </c>
      <c r="F785" s="154" t="s">
        <v>2201</v>
      </c>
      <c r="H785" s="155">
        <v>0.82</v>
      </c>
      <c r="I785" s="156"/>
      <c r="L785" s="152"/>
      <c r="M785" s="157"/>
      <c r="T785" s="158"/>
      <c r="AT785" s="153" t="s">
        <v>144</v>
      </c>
      <c r="AU785" s="153" t="s">
        <v>81</v>
      </c>
      <c r="AV785" s="13" t="s">
        <v>81</v>
      </c>
      <c r="AW785" s="13" t="s">
        <v>32</v>
      </c>
      <c r="AX785" s="13" t="s">
        <v>71</v>
      </c>
      <c r="AY785" s="153" t="s">
        <v>133</v>
      </c>
    </row>
    <row r="786" spans="2:65" s="12" customFormat="1" ht="11.25" x14ac:dyDescent="0.2">
      <c r="B786" s="145"/>
      <c r="D786" s="146" t="s">
        <v>144</v>
      </c>
      <c r="E786" s="147" t="s">
        <v>18</v>
      </c>
      <c r="F786" s="148" t="s">
        <v>2202</v>
      </c>
      <c r="H786" s="147" t="s">
        <v>18</v>
      </c>
      <c r="I786" s="149"/>
      <c r="L786" s="145"/>
      <c r="M786" s="150"/>
      <c r="T786" s="151"/>
      <c r="AT786" s="147" t="s">
        <v>144</v>
      </c>
      <c r="AU786" s="147" t="s">
        <v>81</v>
      </c>
      <c r="AV786" s="12" t="s">
        <v>79</v>
      </c>
      <c r="AW786" s="12" t="s">
        <v>32</v>
      </c>
      <c r="AX786" s="12" t="s">
        <v>71</v>
      </c>
      <c r="AY786" s="147" t="s">
        <v>133</v>
      </c>
    </row>
    <row r="787" spans="2:65" s="13" customFormat="1" ht="11.25" x14ac:dyDescent="0.2">
      <c r="B787" s="152"/>
      <c r="D787" s="146" t="s">
        <v>144</v>
      </c>
      <c r="E787" s="153" t="s">
        <v>18</v>
      </c>
      <c r="F787" s="154" t="s">
        <v>2203</v>
      </c>
      <c r="H787" s="155">
        <v>0.59</v>
      </c>
      <c r="I787" s="156"/>
      <c r="L787" s="152"/>
      <c r="M787" s="157"/>
      <c r="T787" s="158"/>
      <c r="AT787" s="153" t="s">
        <v>144</v>
      </c>
      <c r="AU787" s="153" t="s">
        <v>81</v>
      </c>
      <c r="AV787" s="13" t="s">
        <v>81</v>
      </c>
      <c r="AW787" s="13" t="s">
        <v>32</v>
      </c>
      <c r="AX787" s="13" t="s">
        <v>71</v>
      </c>
      <c r="AY787" s="153" t="s">
        <v>133</v>
      </c>
    </row>
    <row r="788" spans="2:65" s="12" customFormat="1" ht="11.25" x14ac:dyDescent="0.2">
      <c r="B788" s="145"/>
      <c r="D788" s="146" t="s">
        <v>144</v>
      </c>
      <c r="E788" s="147" t="s">
        <v>18</v>
      </c>
      <c r="F788" s="148" t="s">
        <v>2192</v>
      </c>
      <c r="H788" s="147" t="s">
        <v>18</v>
      </c>
      <c r="I788" s="149"/>
      <c r="L788" s="145"/>
      <c r="M788" s="150"/>
      <c r="T788" s="151"/>
      <c r="AT788" s="147" t="s">
        <v>144</v>
      </c>
      <c r="AU788" s="147" t="s">
        <v>81</v>
      </c>
      <c r="AV788" s="12" t="s">
        <v>79</v>
      </c>
      <c r="AW788" s="12" t="s">
        <v>32</v>
      </c>
      <c r="AX788" s="12" t="s">
        <v>71</v>
      </c>
      <c r="AY788" s="147" t="s">
        <v>133</v>
      </c>
    </row>
    <row r="789" spans="2:65" s="13" customFormat="1" ht="11.25" x14ac:dyDescent="0.2">
      <c r="B789" s="152"/>
      <c r="D789" s="146" t="s">
        <v>144</v>
      </c>
      <c r="E789" s="153" t="s">
        <v>18</v>
      </c>
      <c r="F789" s="154" t="s">
        <v>2193</v>
      </c>
      <c r="H789" s="155">
        <v>0.44500000000000001</v>
      </c>
      <c r="I789" s="156"/>
      <c r="L789" s="152"/>
      <c r="M789" s="157"/>
      <c r="T789" s="158"/>
      <c r="AT789" s="153" t="s">
        <v>144</v>
      </c>
      <c r="AU789" s="153" t="s">
        <v>81</v>
      </c>
      <c r="AV789" s="13" t="s">
        <v>81</v>
      </c>
      <c r="AW789" s="13" t="s">
        <v>32</v>
      </c>
      <c r="AX789" s="13" t="s">
        <v>71</v>
      </c>
      <c r="AY789" s="153" t="s">
        <v>133</v>
      </c>
    </row>
    <row r="790" spans="2:65" s="12" customFormat="1" ht="11.25" x14ac:dyDescent="0.2">
      <c r="B790" s="145"/>
      <c r="D790" s="146" t="s">
        <v>144</v>
      </c>
      <c r="E790" s="147" t="s">
        <v>18</v>
      </c>
      <c r="F790" s="148" t="s">
        <v>2204</v>
      </c>
      <c r="H790" s="147" t="s">
        <v>18</v>
      </c>
      <c r="I790" s="149"/>
      <c r="L790" s="145"/>
      <c r="M790" s="150"/>
      <c r="T790" s="151"/>
      <c r="AT790" s="147" t="s">
        <v>144</v>
      </c>
      <c r="AU790" s="147" t="s">
        <v>81</v>
      </c>
      <c r="AV790" s="12" t="s">
        <v>79</v>
      </c>
      <c r="AW790" s="12" t="s">
        <v>32</v>
      </c>
      <c r="AX790" s="12" t="s">
        <v>71</v>
      </c>
      <c r="AY790" s="147" t="s">
        <v>133</v>
      </c>
    </row>
    <row r="791" spans="2:65" s="13" customFormat="1" ht="11.25" x14ac:dyDescent="0.2">
      <c r="B791" s="152"/>
      <c r="D791" s="146" t="s">
        <v>144</v>
      </c>
      <c r="E791" s="153" t="s">
        <v>18</v>
      </c>
      <c r="F791" s="154" t="s">
        <v>2005</v>
      </c>
      <c r="H791" s="155">
        <v>0.33</v>
      </c>
      <c r="I791" s="156"/>
      <c r="L791" s="152"/>
      <c r="M791" s="157"/>
      <c r="T791" s="158"/>
      <c r="AT791" s="153" t="s">
        <v>144</v>
      </c>
      <c r="AU791" s="153" t="s">
        <v>81</v>
      </c>
      <c r="AV791" s="13" t="s">
        <v>81</v>
      </c>
      <c r="AW791" s="13" t="s">
        <v>32</v>
      </c>
      <c r="AX791" s="13" t="s">
        <v>71</v>
      </c>
      <c r="AY791" s="153" t="s">
        <v>133</v>
      </c>
    </row>
    <row r="792" spans="2:65" s="12" customFormat="1" ht="11.25" x14ac:dyDescent="0.2">
      <c r="B792" s="145"/>
      <c r="D792" s="146" t="s">
        <v>144</v>
      </c>
      <c r="E792" s="147" t="s">
        <v>18</v>
      </c>
      <c r="F792" s="148" t="s">
        <v>2194</v>
      </c>
      <c r="H792" s="147" t="s">
        <v>18</v>
      </c>
      <c r="I792" s="149"/>
      <c r="L792" s="145"/>
      <c r="M792" s="150"/>
      <c r="T792" s="151"/>
      <c r="AT792" s="147" t="s">
        <v>144</v>
      </c>
      <c r="AU792" s="147" t="s">
        <v>81</v>
      </c>
      <c r="AV792" s="12" t="s">
        <v>79</v>
      </c>
      <c r="AW792" s="12" t="s">
        <v>32</v>
      </c>
      <c r="AX792" s="12" t="s">
        <v>71</v>
      </c>
      <c r="AY792" s="147" t="s">
        <v>133</v>
      </c>
    </row>
    <row r="793" spans="2:65" s="13" customFormat="1" ht="11.25" x14ac:dyDescent="0.2">
      <c r="B793" s="152"/>
      <c r="D793" s="146" t="s">
        <v>144</v>
      </c>
      <c r="E793" s="153" t="s">
        <v>18</v>
      </c>
      <c r="F793" s="154" t="s">
        <v>2195</v>
      </c>
      <c r="H793" s="155">
        <v>0.28000000000000003</v>
      </c>
      <c r="I793" s="156"/>
      <c r="L793" s="152"/>
      <c r="M793" s="157"/>
      <c r="T793" s="158"/>
      <c r="AT793" s="153" t="s">
        <v>144</v>
      </c>
      <c r="AU793" s="153" t="s">
        <v>81</v>
      </c>
      <c r="AV793" s="13" t="s">
        <v>81</v>
      </c>
      <c r="AW793" s="13" t="s">
        <v>32</v>
      </c>
      <c r="AX793" s="13" t="s">
        <v>71</v>
      </c>
      <c r="AY793" s="153" t="s">
        <v>133</v>
      </c>
    </row>
    <row r="794" spans="2:65" s="14" customFormat="1" ht="11.25" x14ac:dyDescent="0.2">
      <c r="B794" s="159"/>
      <c r="D794" s="146" t="s">
        <v>144</v>
      </c>
      <c r="E794" s="160" t="s">
        <v>18</v>
      </c>
      <c r="F794" s="161" t="s">
        <v>147</v>
      </c>
      <c r="H794" s="162">
        <v>23.24</v>
      </c>
      <c r="I794" s="163"/>
      <c r="L794" s="159"/>
      <c r="M794" s="164"/>
      <c r="T794" s="165"/>
      <c r="AT794" s="160" t="s">
        <v>144</v>
      </c>
      <c r="AU794" s="160" t="s">
        <v>81</v>
      </c>
      <c r="AV794" s="14" t="s">
        <v>140</v>
      </c>
      <c r="AW794" s="14" t="s">
        <v>32</v>
      </c>
      <c r="AX794" s="14" t="s">
        <v>79</v>
      </c>
      <c r="AY794" s="160" t="s">
        <v>133</v>
      </c>
    </row>
    <row r="795" spans="2:65" s="1" customFormat="1" ht="16.5" customHeight="1" x14ac:dyDescent="0.2">
      <c r="B795" s="33"/>
      <c r="C795" s="173" t="s">
        <v>691</v>
      </c>
      <c r="D795" s="173" t="s">
        <v>265</v>
      </c>
      <c r="E795" s="174" t="s">
        <v>2205</v>
      </c>
      <c r="F795" s="175" t="s">
        <v>2206</v>
      </c>
      <c r="G795" s="176" t="s">
        <v>138</v>
      </c>
      <c r="H795" s="177">
        <v>27.888000000000002</v>
      </c>
      <c r="I795" s="178"/>
      <c r="J795" s="179">
        <f>ROUND(I795*H795,2)</f>
        <v>0</v>
      </c>
      <c r="K795" s="175" t="s">
        <v>189</v>
      </c>
      <c r="L795" s="180"/>
      <c r="M795" s="181" t="s">
        <v>18</v>
      </c>
      <c r="N795" s="182" t="s">
        <v>42</v>
      </c>
      <c r="P795" s="137">
        <f>O795*H795</f>
        <v>0</v>
      </c>
      <c r="Q795" s="137">
        <v>1.367E-2</v>
      </c>
      <c r="R795" s="137">
        <f>Q795*H795</f>
        <v>0.38122896000000001</v>
      </c>
      <c r="S795" s="137">
        <v>0</v>
      </c>
      <c r="T795" s="138">
        <f>S795*H795</f>
        <v>0</v>
      </c>
      <c r="AR795" s="139" t="s">
        <v>446</v>
      </c>
      <c r="AT795" s="139" t="s">
        <v>265</v>
      </c>
      <c r="AU795" s="139" t="s">
        <v>81</v>
      </c>
      <c r="AY795" s="18" t="s">
        <v>133</v>
      </c>
      <c r="BE795" s="140">
        <f>IF(N795="základní",J795,0)</f>
        <v>0</v>
      </c>
      <c r="BF795" s="140">
        <f>IF(N795="snížená",J795,0)</f>
        <v>0</v>
      </c>
      <c r="BG795" s="140">
        <f>IF(N795="zákl. přenesená",J795,0)</f>
        <v>0</v>
      </c>
      <c r="BH795" s="140">
        <f>IF(N795="sníž. přenesená",J795,0)</f>
        <v>0</v>
      </c>
      <c r="BI795" s="140">
        <f>IF(N795="nulová",J795,0)</f>
        <v>0</v>
      </c>
      <c r="BJ795" s="18" t="s">
        <v>79</v>
      </c>
      <c r="BK795" s="140">
        <f>ROUND(I795*H795,2)</f>
        <v>0</v>
      </c>
      <c r="BL795" s="18" t="s">
        <v>285</v>
      </c>
      <c r="BM795" s="139" t="s">
        <v>2207</v>
      </c>
    </row>
    <row r="796" spans="2:65" s="13" customFormat="1" ht="11.25" x14ac:dyDescent="0.2">
      <c r="B796" s="152"/>
      <c r="D796" s="146" t="s">
        <v>144</v>
      </c>
      <c r="F796" s="154" t="s">
        <v>2208</v>
      </c>
      <c r="H796" s="155">
        <v>27.888000000000002</v>
      </c>
      <c r="I796" s="156"/>
      <c r="L796" s="152"/>
      <c r="M796" s="157"/>
      <c r="T796" s="158"/>
      <c r="AT796" s="153" t="s">
        <v>144</v>
      </c>
      <c r="AU796" s="153" t="s">
        <v>81</v>
      </c>
      <c r="AV796" s="13" t="s">
        <v>81</v>
      </c>
      <c r="AW796" s="13" t="s">
        <v>4</v>
      </c>
      <c r="AX796" s="13" t="s">
        <v>79</v>
      </c>
      <c r="AY796" s="153" t="s">
        <v>133</v>
      </c>
    </row>
    <row r="797" spans="2:65" s="1" customFormat="1" ht="24.2" customHeight="1" x14ac:dyDescent="0.2">
      <c r="B797" s="33"/>
      <c r="C797" s="128" t="s">
        <v>695</v>
      </c>
      <c r="D797" s="128" t="s">
        <v>135</v>
      </c>
      <c r="E797" s="129" t="s">
        <v>2209</v>
      </c>
      <c r="F797" s="130" t="s">
        <v>2210</v>
      </c>
      <c r="G797" s="131" t="s">
        <v>188</v>
      </c>
      <c r="H797" s="132">
        <v>14</v>
      </c>
      <c r="I797" s="133"/>
      <c r="J797" s="134">
        <f>ROUND(I797*H797,2)</f>
        <v>0</v>
      </c>
      <c r="K797" s="130" t="s">
        <v>189</v>
      </c>
      <c r="L797" s="33"/>
      <c r="M797" s="135" t="s">
        <v>18</v>
      </c>
      <c r="N797" s="136" t="s">
        <v>42</v>
      </c>
      <c r="P797" s="137">
        <f>O797*H797</f>
        <v>0</v>
      </c>
      <c r="Q797" s="137">
        <v>0</v>
      </c>
      <c r="R797" s="137">
        <f>Q797*H797</f>
        <v>0</v>
      </c>
      <c r="S797" s="137">
        <v>0</v>
      </c>
      <c r="T797" s="138">
        <f>S797*H797</f>
        <v>0</v>
      </c>
      <c r="AR797" s="139" t="s">
        <v>285</v>
      </c>
      <c r="AT797" s="139" t="s">
        <v>135</v>
      </c>
      <c r="AU797" s="139" t="s">
        <v>81</v>
      </c>
      <c r="AY797" s="18" t="s">
        <v>133</v>
      </c>
      <c r="BE797" s="140">
        <f>IF(N797="základní",J797,0)</f>
        <v>0</v>
      </c>
      <c r="BF797" s="140">
        <f>IF(N797="snížená",J797,0)</f>
        <v>0</v>
      </c>
      <c r="BG797" s="140">
        <f>IF(N797="zákl. přenesená",J797,0)</f>
        <v>0</v>
      </c>
      <c r="BH797" s="140">
        <f>IF(N797="sníž. přenesená",J797,0)</f>
        <v>0</v>
      </c>
      <c r="BI797" s="140">
        <f>IF(N797="nulová",J797,0)</f>
        <v>0</v>
      </c>
      <c r="BJ797" s="18" t="s">
        <v>79</v>
      </c>
      <c r="BK797" s="140">
        <f>ROUND(I797*H797,2)</f>
        <v>0</v>
      </c>
      <c r="BL797" s="18" t="s">
        <v>285</v>
      </c>
      <c r="BM797" s="139" t="s">
        <v>2211</v>
      </c>
    </row>
    <row r="798" spans="2:65" s="1" customFormat="1" ht="11.25" x14ac:dyDescent="0.2">
      <c r="B798" s="33"/>
      <c r="D798" s="141" t="s">
        <v>142</v>
      </c>
      <c r="F798" s="142" t="s">
        <v>2212</v>
      </c>
      <c r="I798" s="143"/>
      <c r="L798" s="33"/>
      <c r="M798" s="144"/>
      <c r="T798" s="54"/>
      <c r="AT798" s="18" t="s">
        <v>142</v>
      </c>
      <c r="AU798" s="18" t="s">
        <v>81</v>
      </c>
    </row>
    <row r="799" spans="2:65" s="12" customFormat="1" ht="11.25" x14ac:dyDescent="0.2">
      <c r="B799" s="145"/>
      <c r="D799" s="146" t="s">
        <v>144</v>
      </c>
      <c r="E799" s="147" t="s">
        <v>18</v>
      </c>
      <c r="F799" s="148" t="s">
        <v>1737</v>
      </c>
      <c r="H799" s="147" t="s">
        <v>18</v>
      </c>
      <c r="I799" s="149"/>
      <c r="L799" s="145"/>
      <c r="M799" s="150"/>
      <c r="T799" s="151"/>
      <c r="AT799" s="147" t="s">
        <v>144</v>
      </c>
      <c r="AU799" s="147" t="s">
        <v>81</v>
      </c>
      <c r="AV799" s="12" t="s">
        <v>79</v>
      </c>
      <c r="AW799" s="12" t="s">
        <v>32</v>
      </c>
      <c r="AX799" s="12" t="s">
        <v>71</v>
      </c>
      <c r="AY799" s="147" t="s">
        <v>133</v>
      </c>
    </row>
    <row r="800" spans="2:65" s="12" customFormat="1" ht="11.25" x14ac:dyDescent="0.2">
      <c r="B800" s="145"/>
      <c r="D800" s="146" t="s">
        <v>144</v>
      </c>
      <c r="E800" s="147" t="s">
        <v>18</v>
      </c>
      <c r="F800" s="148" t="s">
        <v>1738</v>
      </c>
      <c r="H800" s="147" t="s">
        <v>18</v>
      </c>
      <c r="I800" s="149"/>
      <c r="L800" s="145"/>
      <c r="M800" s="150"/>
      <c r="T800" s="151"/>
      <c r="AT800" s="147" t="s">
        <v>144</v>
      </c>
      <c r="AU800" s="147" t="s">
        <v>81</v>
      </c>
      <c r="AV800" s="12" t="s">
        <v>79</v>
      </c>
      <c r="AW800" s="12" t="s">
        <v>32</v>
      </c>
      <c r="AX800" s="12" t="s">
        <v>71</v>
      </c>
      <c r="AY800" s="147" t="s">
        <v>133</v>
      </c>
    </row>
    <row r="801" spans="2:65" s="12" customFormat="1" ht="11.25" x14ac:dyDescent="0.2">
      <c r="B801" s="145"/>
      <c r="D801" s="146" t="s">
        <v>144</v>
      </c>
      <c r="E801" s="147" t="s">
        <v>18</v>
      </c>
      <c r="F801" s="148" t="s">
        <v>2213</v>
      </c>
      <c r="H801" s="147" t="s">
        <v>18</v>
      </c>
      <c r="I801" s="149"/>
      <c r="L801" s="145"/>
      <c r="M801" s="150"/>
      <c r="T801" s="151"/>
      <c r="AT801" s="147" t="s">
        <v>144</v>
      </c>
      <c r="AU801" s="147" t="s">
        <v>81</v>
      </c>
      <c r="AV801" s="12" t="s">
        <v>79</v>
      </c>
      <c r="AW801" s="12" t="s">
        <v>32</v>
      </c>
      <c r="AX801" s="12" t="s">
        <v>71</v>
      </c>
      <c r="AY801" s="147" t="s">
        <v>133</v>
      </c>
    </row>
    <row r="802" spans="2:65" s="13" customFormat="1" ht="11.25" x14ac:dyDescent="0.2">
      <c r="B802" s="152"/>
      <c r="D802" s="146" t="s">
        <v>144</v>
      </c>
      <c r="E802" s="153" t="s">
        <v>18</v>
      </c>
      <c r="F802" s="154" t="s">
        <v>140</v>
      </c>
      <c r="H802" s="155">
        <v>4</v>
      </c>
      <c r="I802" s="156"/>
      <c r="L802" s="152"/>
      <c r="M802" s="157"/>
      <c r="T802" s="158"/>
      <c r="AT802" s="153" t="s">
        <v>144</v>
      </c>
      <c r="AU802" s="153" t="s">
        <v>81</v>
      </c>
      <c r="AV802" s="13" t="s">
        <v>81</v>
      </c>
      <c r="AW802" s="13" t="s">
        <v>32</v>
      </c>
      <c r="AX802" s="13" t="s">
        <v>71</v>
      </c>
      <c r="AY802" s="153" t="s">
        <v>133</v>
      </c>
    </row>
    <row r="803" spans="2:65" s="12" customFormat="1" ht="11.25" x14ac:dyDescent="0.2">
      <c r="B803" s="145"/>
      <c r="D803" s="146" t="s">
        <v>144</v>
      </c>
      <c r="E803" s="147" t="s">
        <v>18</v>
      </c>
      <c r="F803" s="148" t="s">
        <v>1741</v>
      </c>
      <c r="H803" s="147" t="s">
        <v>18</v>
      </c>
      <c r="I803" s="149"/>
      <c r="L803" s="145"/>
      <c r="M803" s="150"/>
      <c r="T803" s="151"/>
      <c r="AT803" s="147" t="s">
        <v>144</v>
      </c>
      <c r="AU803" s="147" t="s">
        <v>81</v>
      </c>
      <c r="AV803" s="12" t="s">
        <v>79</v>
      </c>
      <c r="AW803" s="12" t="s">
        <v>32</v>
      </c>
      <c r="AX803" s="12" t="s">
        <v>71</v>
      </c>
      <c r="AY803" s="147" t="s">
        <v>133</v>
      </c>
    </row>
    <row r="804" spans="2:65" s="12" customFormat="1" ht="11.25" x14ac:dyDescent="0.2">
      <c r="B804" s="145"/>
      <c r="D804" s="146" t="s">
        <v>144</v>
      </c>
      <c r="E804" s="147" t="s">
        <v>18</v>
      </c>
      <c r="F804" s="148" t="s">
        <v>2214</v>
      </c>
      <c r="H804" s="147" t="s">
        <v>18</v>
      </c>
      <c r="I804" s="149"/>
      <c r="L804" s="145"/>
      <c r="M804" s="150"/>
      <c r="T804" s="151"/>
      <c r="AT804" s="147" t="s">
        <v>144</v>
      </c>
      <c r="AU804" s="147" t="s">
        <v>81</v>
      </c>
      <c r="AV804" s="12" t="s">
        <v>79</v>
      </c>
      <c r="AW804" s="12" t="s">
        <v>32</v>
      </c>
      <c r="AX804" s="12" t="s">
        <v>71</v>
      </c>
      <c r="AY804" s="147" t="s">
        <v>133</v>
      </c>
    </row>
    <row r="805" spans="2:65" s="13" customFormat="1" ht="11.25" x14ac:dyDescent="0.2">
      <c r="B805" s="152"/>
      <c r="D805" s="146" t="s">
        <v>144</v>
      </c>
      <c r="E805" s="153" t="s">
        <v>18</v>
      </c>
      <c r="F805" s="154" t="s">
        <v>140</v>
      </c>
      <c r="H805" s="155">
        <v>4</v>
      </c>
      <c r="I805" s="156"/>
      <c r="L805" s="152"/>
      <c r="M805" s="157"/>
      <c r="T805" s="158"/>
      <c r="AT805" s="153" t="s">
        <v>144</v>
      </c>
      <c r="AU805" s="153" t="s">
        <v>81</v>
      </c>
      <c r="AV805" s="13" t="s">
        <v>81</v>
      </c>
      <c r="AW805" s="13" t="s">
        <v>32</v>
      </c>
      <c r="AX805" s="13" t="s">
        <v>71</v>
      </c>
      <c r="AY805" s="153" t="s">
        <v>133</v>
      </c>
    </row>
    <row r="806" spans="2:65" s="12" customFormat="1" ht="11.25" x14ac:dyDescent="0.2">
      <c r="B806" s="145"/>
      <c r="D806" s="146" t="s">
        <v>144</v>
      </c>
      <c r="E806" s="147" t="s">
        <v>18</v>
      </c>
      <c r="F806" s="148" t="s">
        <v>2215</v>
      </c>
      <c r="H806" s="147" t="s">
        <v>18</v>
      </c>
      <c r="I806" s="149"/>
      <c r="L806" s="145"/>
      <c r="M806" s="150"/>
      <c r="T806" s="151"/>
      <c r="AT806" s="147" t="s">
        <v>144</v>
      </c>
      <c r="AU806" s="147" t="s">
        <v>81</v>
      </c>
      <c r="AV806" s="12" t="s">
        <v>79</v>
      </c>
      <c r="AW806" s="12" t="s">
        <v>32</v>
      </c>
      <c r="AX806" s="12" t="s">
        <v>71</v>
      </c>
      <c r="AY806" s="147" t="s">
        <v>133</v>
      </c>
    </row>
    <row r="807" spans="2:65" s="13" customFormat="1" ht="11.25" x14ac:dyDescent="0.2">
      <c r="B807" s="152"/>
      <c r="D807" s="146" t="s">
        <v>144</v>
      </c>
      <c r="E807" s="153" t="s">
        <v>18</v>
      </c>
      <c r="F807" s="154" t="s">
        <v>167</v>
      </c>
      <c r="H807" s="155">
        <v>6</v>
      </c>
      <c r="I807" s="156"/>
      <c r="L807" s="152"/>
      <c r="M807" s="157"/>
      <c r="T807" s="158"/>
      <c r="AT807" s="153" t="s">
        <v>144</v>
      </c>
      <c r="AU807" s="153" t="s">
        <v>81</v>
      </c>
      <c r="AV807" s="13" t="s">
        <v>81</v>
      </c>
      <c r="AW807" s="13" t="s">
        <v>32</v>
      </c>
      <c r="AX807" s="13" t="s">
        <v>71</v>
      </c>
      <c r="AY807" s="153" t="s">
        <v>133</v>
      </c>
    </row>
    <row r="808" spans="2:65" s="14" customFormat="1" ht="11.25" x14ac:dyDescent="0.2">
      <c r="B808" s="159"/>
      <c r="D808" s="146" t="s">
        <v>144</v>
      </c>
      <c r="E808" s="160" t="s">
        <v>18</v>
      </c>
      <c r="F808" s="161" t="s">
        <v>147</v>
      </c>
      <c r="H808" s="162">
        <v>14</v>
      </c>
      <c r="I808" s="163"/>
      <c r="L808" s="159"/>
      <c r="M808" s="164"/>
      <c r="T808" s="165"/>
      <c r="AT808" s="160" t="s">
        <v>144</v>
      </c>
      <c r="AU808" s="160" t="s">
        <v>81</v>
      </c>
      <c r="AV808" s="14" t="s">
        <v>140</v>
      </c>
      <c r="AW808" s="14" t="s">
        <v>32</v>
      </c>
      <c r="AX808" s="14" t="s">
        <v>79</v>
      </c>
      <c r="AY808" s="160" t="s">
        <v>133</v>
      </c>
    </row>
    <row r="809" spans="2:65" s="1" customFormat="1" ht="16.5" customHeight="1" x14ac:dyDescent="0.2">
      <c r="B809" s="33"/>
      <c r="C809" s="173" t="s">
        <v>700</v>
      </c>
      <c r="D809" s="173" t="s">
        <v>265</v>
      </c>
      <c r="E809" s="174" t="s">
        <v>2216</v>
      </c>
      <c r="F809" s="175" t="s">
        <v>2217</v>
      </c>
      <c r="G809" s="176" t="s">
        <v>188</v>
      </c>
      <c r="H809" s="177">
        <v>14</v>
      </c>
      <c r="I809" s="178"/>
      <c r="J809" s="179">
        <f>ROUND(I809*H809,2)</f>
        <v>0</v>
      </c>
      <c r="K809" s="175" t="s">
        <v>189</v>
      </c>
      <c r="L809" s="180"/>
      <c r="M809" s="181" t="s">
        <v>18</v>
      </c>
      <c r="N809" s="182" t="s">
        <v>42</v>
      </c>
      <c r="P809" s="137">
        <f>O809*H809</f>
        <v>0</v>
      </c>
      <c r="Q809" s="137">
        <v>4.4799999999999996E-3</v>
      </c>
      <c r="R809" s="137">
        <f>Q809*H809</f>
        <v>6.2719999999999998E-2</v>
      </c>
      <c r="S809" s="137">
        <v>0</v>
      </c>
      <c r="T809" s="138">
        <f>S809*H809</f>
        <v>0</v>
      </c>
      <c r="AR809" s="139" t="s">
        <v>446</v>
      </c>
      <c r="AT809" s="139" t="s">
        <v>265</v>
      </c>
      <c r="AU809" s="139" t="s">
        <v>81</v>
      </c>
      <c r="AY809" s="18" t="s">
        <v>133</v>
      </c>
      <c r="BE809" s="140">
        <f>IF(N809="základní",J809,0)</f>
        <v>0</v>
      </c>
      <c r="BF809" s="140">
        <f>IF(N809="snížená",J809,0)</f>
        <v>0</v>
      </c>
      <c r="BG809" s="140">
        <f>IF(N809="zákl. přenesená",J809,0)</f>
        <v>0</v>
      </c>
      <c r="BH809" s="140">
        <f>IF(N809="sníž. přenesená",J809,0)</f>
        <v>0</v>
      </c>
      <c r="BI809" s="140">
        <f>IF(N809="nulová",J809,0)</f>
        <v>0</v>
      </c>
      <c r="BJ809" s="18" t="s">
        <v>79</v>
      </c>
      <c r="BK809" s="140">
        <f>ROUND(I809*H809,2)</f>
        <v>0</v>
      </c>
      <c r="BL809" s="18" t="s">
        <v>285</v>
      </c>
      <c r="BM809" s="139" t="s">
        <v>2218</v>
      </c>
    </row>
    <row r="810" spans="2:65" s="1" customFormat="1" ht="33" customHeight="1" x14ac:dyDescent="0.2">
      <c r="B810" s="33"/>
      <c r="C810" s="128" t="s">
        <v>702</v>
      </c>
      <c r="D810" s="128" t="s">
        <v>135</v>
      </c>
      <c r="E810" s="129" t="s">
        <v>2219</v>
      </c>
      <c r="F810" s="130" t="s">
        <v>2220</v>
      </c>
      <c r="G810" s="131" t="s">
        <v>188</v>
      </c>
      <c r="H810" s="132">
        <v>29</v>
      </c>
      <c r="I810" s="133"/>
      <c r="J810" s="134">
        <f>ROUND(I810*H810,2)</f>
        <v>0</v>
      </c>
      <c r="K810" s="130" t="s">
        <v>189</v>
      </c>
      <c r="L810" s="33"/>
      <c r="M810" s="135" t="s">
        <v>18</v>
      </c>
      <c r="N810" s="136" t="s">
        <v>42</v>
      </c>
      <c r="P810" s="137">
        <f>O810*H810</f>
        <v>0</v>
      </c>
      <c r="Q810" s="137">
        <v>0</v>
      </c>
      <c r="R810" s="137">
        <f>Q810*H810</f>
        <v>0</v>
      </c>
      <c r="S810" s="137">
        <v>0</v>
      </c>
      <c r="T810" s="138">
        <f>S810*H810</f>
        <v>0</v>
      </c>
      <c r="AR810" s="139" t="s">
        <v>285</v>
      </c>
      <c r="AT810" s="139" t="s">
        <v>135</v>
      </c>
      <c r="AU810" s="139" t="s">
        <v>81</v>
      </c>
      <c r="AY810" s="18" t="s">
        <v>133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8" t="s">
        <v>79</v>
      </c>
      <c r="BK810" s="140">
        <f>ROUND(I810*H810,2)</f>
        <v>0</v>
      </c>
      <c r="BL810" s="18" t="s">
        <v>285</v>
      </c>
      <c r="BM810" s="139" t="s">
        <v>2221</v>
      </c>
    </row>
    <row r="811" spans="2:65" s="1" customFormat="1" ht="11.25" x14ac:dyDescent="0.2">
      <c r="B811" s="33"/>
      <c r="D811" s="141" t="s">
        <v>142</v>
      </c>
      <c r="F811" s="142" t="s">
        <v>2222</v>
      </c>
      <c r="I811" s="143"/>
      <c r="L811" s="33"/>
      <c r="M811" s="144"/>
      <c r="T811" s="54"/>
      <c r="AT811" s="18" t="s">
        <v>142</v>
      </c>
      <c r="AU811" s="18" t="s">
        <v>81</v>
      </c>
    </row>
    <row r="812" spans="2:65" s="12" customFormat="1" ht="11.25" x14ac:dyDescent="0.2">
      <c r="B812" s="145"/>
      <c r="D812" s="146" t="s">
        <v>144</v>
      </c>
      <c r="E812" s="147" t="s">
        <v>18</v>
      </c>
      <c r="F812" s="148" t="s">
        <v>1737</v>
      </c>
      <c r="H812" s="147" t="s">
        <v>18</v>
      </c>
      <c r="I812" s="149"/>
      <c r="L812" s="145"/>
      <c r="M812" s="150"/>
      <c r="T812" s="151"/>
      <c r="AT812" s="147" t="s">
        <v>144</v>
      </c>
      <c r="AU812" s="147" t="s">
        <v>81</v>
      </c>
      <c r="AV812" s="12" t="s">
        <v>79</v>
      </c>
      <c r="AW812" s="12" t="s">
        <v>32</v>
      </c>
      <c r="AX812" s="12" t="s">
        <v>71</v>
      </c>
      <c r="AY812" s="147" t="s">
        <v>133</v>
      </c>
    </row>
    <row r="813" spans="2:65" s="12" customFormat="1" ht="11.25" x14ac:dyDescent="0.2">
      <c r="B813" s="145"/>
      <c r="D813" s="146" t="s">
        <v>144</v>
      </c>
      <c r="E813" s="147" t="s">
        <v>18</v>
      </c>
      <c r="F813" s="148" t="s">
        <v>1738</v>
      </c>
      <c r="H813" s="147" t="s">
        <v>18</v>
      </c>
      <c r="I813" s="149"/>
      <c r="L813" s="145"/>
      <c r="M813" s="150"/>
      <c r="T813" s="151"/>
      <c r="AT813" s="147" t="s">
        <v>144</v>
      </c>
      <c r="AU813" s="147" t="s">
        <v>81</v>
      </c>
      <c r="AV813" s="12" t="s">
        <v>79</v>
      </c>
      <c r="AW813" s="12" t="s">
        <v>32</v>
      </c>
      <c r="AX813" s="12" t="s">
        <v>71</v>
      </c>
      <c r="AY813" s="147" t="s">
        <v>133</v>
      </c>
    </row>
    <row r="814" spans="2:65" s="12" customFormat="1" ht="11.25" x14ac:dyDescent="0.2">
      <c r="B814" s="145"/>
      <c r="D814" s="146" t="s">
        <v>144</v>
      </c>
      <c r="E814" s="147" t="s">
        <v>18</v>
      </c>
      <c r="F814" s="148" t="s">
        <v>2223</v>
      </c>
      <c r="H814" s="147" t="s">
        <v>18</v>
      </c>
      <c r="I814" s="149"/>
      <c r="L814" s="145"/>
      <c r="M814" s="150"/>
      <c r="T814" s="151"/>
      <c r="AT814" s="147" t="s">
        <v>144</v>
      </c>
      <c r="AU814" s="147" t="s">
        <v>81</v>
      </c>
      <c r="AV814" s="12" t="s">
        <v>79</v>
      </c>
      <c r="AW814" s="12" t="s">
        <v>32</v>
      </c>
      <c r="AX814" s="12" t="s">
        <v>71</v>
      </c>
      <c r="AY814" s="147" t="s">
        <v>133</v>
      </c>
    </row>
    <row r="815" spans="2:65" s="13" customFormat="1" ht="11.25" x14ac:dyDescent="0.2">
      <c r="B815" s="152"/>
      <c r="D815" s="146" t="s">
        <v>144</v>
      </c>
      <c r="E815" s="153" t="s">
        <v>18</v>
      </c>
      <c r="F815" s="154" t="s">
        <v>81</v>
      </c>
      <c r="H815" s="155">
        <v>2</v>
      </c>
      <c r="I815" s="156"/>
      <c r="L815" s="152"/>
      <c r="M815" s="157"/>
      <c r="T815" s="158"/>
      <c r="AT815" s="153" t="s">
        <v>144</v>
      </c>
      <c r="AU815" s="153" t="s">
        <v>81</v>
      </c>
      <c r="AV815" s="13" t="s">
        <v>81</v>
      </c>
      <c r="AW815" s="13" t="s">
        <v>32</v>
      </c>
      <c r="AX815" s="13" t="s">
        <v>71</v>
      </c>
      <c r="AY815" s="153" t="s">
        <v>133</v>
      </c>
    </row>
    <row r="816" spans="2:65" s="12" customFormat="1" ht="11.25" x14ac:dyDescent="0.2">
      <c r="B816" s="145"/>
      <c r="D816" s="146" t="s">
        <v>144</v>
      </c>
      <c r="E816" s="147" t="s">
        <v>18</v>
      </c>
      <c r="F816" s="148" t="s">
        <v>2224</v>
      </c>
      <c r="H816" s="147" t="s">
        <v>18</v>
      </c>
      <c r="I816" s="149"/>
      <c r="L816" s="145"/>
      <c r="M816" s="150"/>
      <c r="T816" s="151"/>
      <c r="AT816" s="147" t="s">
        <v>144</v>
      </c>
      <c r="AU816" s="147" t="s">
        <v>81</v>
      </c>
      <c r="AV816" s="12" t="s">
        <v>79</v>
      </c>
      <c r="AW816" s="12" t="s">
        <v>32</v>
      </c>
      <c r="AX816" s="12" t="s">
        <v>71</v>
      </c>
      <c r="AY816" s="147" t="s">
        <v>133</v>
      </c>
    </row>
    <row r="817" spans="2:51" s="13" customFormat="1" ht="11.25" x14ac:dyDescent="0.2">
      <c r="B817" s="152"/>
      <c r="D817" s="146" t="s">
        <v>144</v>
      </c>
      <c r="E817" s="153" t="s">
        <v>18</v>
      </c>
      <c r="F817" s="154" t="s">
        <v>177</v>
      </c>
      <c r="H817" s="155">
        <v>8</v>
      </c>
      <c r="I817" s="156"/>
      <c r="L817" s="152"/>
      <c r="M817" s="157"/>
      <c r="T817" s="158"/>
      <c r="AT817" s="153" t="s">
        <v>144</v>
      </c>
      <c r="AU817" s="153" t="s">
        <v>81</v>
      </c>
      <c r="AV817" s="13" t="s">
        <v>81</v>
      </c>
      <c r="AW817" s="13" t="s">
        <v>32</v>
      </c>
      <c r="AX817" s="13" t="s">
        <v>71</v>
      </c>
      <c r="AY817" s="153" t="s">
        <v>133</v>
      </c>
    </row>
    <row r="818" spans="2:51" s="12" customFormat="1" ht="11.25" x14ac:dyDescent="0.2">
      <c r="B818" s="145"/>
      <c r="D818" s="146" t="s">
        <v>144</v>
      </c>
      <c r="E818" s="147" t="s">
        <v>18</v>
      </c>
      <c r="F818" s="148" t="s">
        <v>2225</v>
      </c>
      <c r="H818" s="147" t="s">
        <v>18</v>
      </c>
      <c r="I818" s="149"/>
      <c r="L818" s="145"/>
      <c r="M818" s="150"/>
      <c r="T818" s="151"/>
      <c r="AT818" s="147" t="s">
        <v>144</v>
      </c>
      <c r="AU818" s="147" t="s">
        <v>81</v>
      </c>
      <c r="AV818" s="12" t="s">
        <v>79</v>
      </c>
      <c r="AW818" s="12" t="s">
        <v>32</v>
      </c>
      <c r="AX818" s="12" t="s">
        <v>71</v>
      </c>
      <c r="AY818" s="147" t="s">
        <v>133</v>
      </c>
    </row>
    <row r="819" spans="2:51" s="13" customFormat="1" ht="11.25" x14ac:dyDescent="0.2">
      <c r="B819" s="152"/>
      <c r="D819" s="146" t="s">
        <v>144</v>
      </c>
      <c r="E819" s="153" t="s">
        <v>18</v>
      </c>
      <c r="F819" s="154" t="s">
        <v>81</v>
      </c>
      <c r="H819" s="155">
        <v>2</v>
      </c>
      <c r="I819" s="156"/>
      <c r="L819" s="152"/>
      <c r="M819" s="157"/>
      <c r="T819" s="158"/>
      <c r="AT819" s="153" t="s">
        <v>144</v>
      </c>
      <c r="AU819" s="153" t="s">
        <v>81</v>
      </c>
      <c r="AV819" s="13" t="s">
        <v>81</v>
      </c>
      <c r="AW819" s="13" t="s">
        <v>32</v>
      </c>
      <c r="AX819" s="13" t="s">
        <v>71</v>
      </c>
      <c r="AY819" s="153" t="s">
        <v>133</v>
      </c>
    </row>
    <row r="820" spans="2:51" s="12" customFormat="1" ht="11.25" x14ac:dyDescent="0.2">
      <c r="B820" s="145"/>
      <c r="D820" s="146" t="s">
        <v>144</v>
      </c>
      <c r="E820" s="147" t="s">
        <v>18</v>
      </c>
      <c r="F820" s="148" t="s">
        <v>2226</v>
      </c>
      <c r="H820" s="147" t="s">
        <v>18</v>
      </c>
      <c r="I820" s="149"/>
      <c r="L820" s="145"/>
      <c r="M820" s="150"/>
      <c r="T820" s="151"/>
      <c r="AT820" s="147" t="s">
        <v>144</v>
      </c>
      <c r="AU820" s="147" t="s">
        <v>81</v>
      </c>
      <c r="AV820" s="12" t="s">
        <v>79</v>
      </c>
      <c r="AW820" s="12" t="s">
        <v>32</v>
      </c>
      <c r="AX820" s="12" t="s">
        <v>71</v>
      </c>
      <c r="AY820" s="147" t="s">
        <v>133</v>
      </c>
    </row>
    <row r="821" spans="2:51" s="13" customFormat="1" ht="11.25" x14ac:dyDescent="0.2">
      <c r="B821" s="152"/>
      <c r="D821" s="146" t="s">
        <v>144</v>
      </c>
      <c r="E821" s="153" t="s">
        <v>18</v>
      </c>
      <c r="F821" s="154" t="s">
        <v>148</v>
      </c>
      <c r="H821" s="155">
        <v>3</v>
      </c>
      <c r="I821" s="156"/>
      <c r="L821" s="152"/>
      <c r="M821" s="157"/>
      <c r="T821" s="158"/>
      <c r="AT821" s="153" t="s">
        <v>144</v>
      </c>
      <c r="AU821" s="153" t="s">
        <v>81</v>
      </c>
      <c r="AV821" s="13" t="s">
        <v>81</v>
      </c>
      <c r="AW821" s="13" t="s">
        <v>32</v>
      </c>
      <c r="AX821" s="13" t="s">
        <v>71</v>
      </c>
      <c r="AY821" s="153" t="s">
        <v>133</v>
      </c>
    </row>
    <row r="822" spans="2:51" s="12" customFormat="1" ht="11.25" x14ac:dyDescent="0.2">
      <c r="B822" s="145"/>
      <c r="D822" s="146" t="s">
        <v>144</v>
      </c>
      <c r="E822" s="147" t="s">
        <v>18</v>
      </c>
      <c r="F822" s="148" t="s">
        <v>2227</v>
      </c>
      <c r="H822" s="147" t="s">
        <v>18</v>
      </c>
      <c r="I822" s="149"/>
      <c r="L822" s="145"/>
      <c r="M822" s="150"/>
      <c r="T822" s="151"/>
      <c r="AT822" s="147" t="s">
        <v>144</v>
      </c>
      <c r="AU822" s="147" t="s">
        <v>81</v>
      </c>
      <c r="AV822" s="12" t="s">
        <v>79</v>
      </c>
      <c r="AW822" s="12" t="s">
        <v>32</v>
      </c>
      <c r="AX822" s="12" t="s">
        <v>71</v>
      </c>
      <c r="AY822" s="147" t="s">
        <v>133</v>
      </c>
    </row>
    <row r="823" spans="2:51" s="13" customFormat="1" ht="11.25" x14ac:dyDescent="0.2">
      <c r="B823" s="152"/>
      <c r="D823" s="146" t="s">
        <v>144</v>
      </c>
      <c r="E823" s="153" t="s">
        <v>18</v>
      </c>
      <c r="F823" s="154" t="s">
        <v>81</v>
      </c>
      <c r="H823" s="155">
        <v>2</v>
      </c>
      <c r="I823" s="156"/>
      <c r="L823" s="152"/>
      <c r="M823" s="157"/>
      <c r="T823" s="158"/>
      <c r="AT823" s="153" t="s">
        <v>144</v>
      </c>
      <c r="AU823" s="153" t="s">
        <v>81</v>
      </c>
      <c r="AV823" s="13" t="s">
        <v>81</v>
      </c>
      <c r="AW823" s="13" t="s">
        <v>32</v>
      </c>
      <c r="AX823" s="13" t="s">
        <v>71</v>
      </c>
      <c r="AY823" s="153" t="s">
        <v>133</v>
      </c>
    </row>
    <row r="824" spans="2:51" s="12" customFormat="1" ht="11.25" x14ac:dyDescent="0.2">
      <c r="B824" s="145"/>
      <c r="D824" s="146" t="s">
        <v>144</v>
      </c>
      <c r="E824" s="147" t="s">
        <v>18</v>
      </c>
      <c r="F824" s="148" t="s">
        <v>2228</v>
      </c>
      <c r="H824" s="147" t="s">
        <v>18</v>
      </c>
      <c r="I824" s="149"/>
      <c r="L824" s="145"/>
      <c r="M824" s="150"/>
      <c r="T824" s="151"/>
      <c r="AT824" s="147" t="s">
        <v>144</v>
      </c>
      <c r="AU824" s="147" t="s">
        <v>81</v>
      </c>
      <c r="AV824" s="12" t="s">
        <v>79</v>
      </c>
      <c r="AW824" s="12" t="s">
        <v>32</v>
      </c>
      <c r="AX824" s="12" t="s">
        <v>71</v>
      </c>
      <c r="AY824" s="147" t="s">
        <v>133</v>
      </c>
    </row>
    <row r="825" spans="2:51" s="13" customFormat="1" ht="11.25" x14ac:dyDescent="0.2">
      <c r="B825" s="152"/>
      <c r="D825" s="146" t="s">
        <v>144</v>
      </c>
      <c r="E825" s="153" t="s">
        <v>18</v>
      </c>
      <c r="F825" s="154" t="s">
        <v>79</v>
      </c>
      <c r="H825" s="155">
        <v>1</v>
      </c>
      <c r="I825" s="156"/>
      <c r="L825" s="152"/>
      <c r="M825" s="157"/>
      <c r="T825" s="158"/>
      <c r="AT825" s="153" t="s">
        <v>144</v>
      </c>
      <c r="AU825" s="153" t="s">
        <v>81</v>
      </c>
      <c r="AV825" s="13" t="s">
        <v>81</v>
      </c>
      <c r="AW825" s="13" t="s">
        <v>32</v>
      </c>
      <c r="AX825" s="13" t="s">
        <v>71</v>
      </c>
      <c r="AY825" s="153" t="s">
        <v>133</v>
      </c>
    </row>
    <row r="826" spans="2:51" s="12" customFormat="1" ht="11.25" x14ac:dyDescent="0.2">
      <c r="B826" s="145"/>
      <c r="D826" s="146" t="s">
        <v>144</v>
      </c>
      <c r="E826" s="147" t="s">
        <v>18</v>
      </c>
      <c r="F826" s="148" t="s">
        <v>1741</v>
      </c>
      <c r="H826" s="147" t="s">
        <v>18</v>
      </c>
      <c r="I826" s="149"/>
      <c r="L826" s="145"/>
      <c r="M826" s="150"/>
      <c r="T826" s="151"/>
      <c r="AT826" s="147" t="s">
        <v>144</v>
      </c>
      <c r="AU826" s="147" t="s">
        <v>81</v>
      </c>
      <c r="AV826" s="12" t="s">
        <v>79</v>
      </c>
      <c r="AW826" s="12" t="s">
        <v>32</v>
      </c>
      <c r="AX826" s="12" t="s">
        <v>71</v>
      </c>
      <c r="AY826" s="147" t="s">
        <v>133</v>
      </c>
    </row>
    <row r="827" spans="2:51" s="12" customFormat="1" ht="11.25" x14ac:dyDescent="0.2">
      <c r="B827" s="145"/>
      <c r="D827" s="146" t="s">
        <v>144</v>
      </c>
      <c r="E827" s="147" t="s">
        <v>18</v>
      </c>
      <c r="F827" s="148" t="s">
        <v>2229</v>
      </c>
      <c r="H827" s="147" t="s">
        <v>18</v>
      </c>
      <c r="I827" s="149"/>
      <c r="L827" s="145"/>
      <c r="M827" s="150"/>
      <c r="T827" s="151"/>
      <c r="AT827" s="147" t="s">
        <v>144</v>
      </c>
      <c r="AU827" s="147" t="s">
        <v>81</v>
      </c>
      <c r="AV827" s="12" t="s">
        <v>79</v>
      </c>
      <c r="AW827" s="12" t="s">
        <v>32</v>
      </c>
      <c r="AX827" s="12" t="s">
        <v>71</v>
      </c>
      <c r="AY827" s="147" t="s">
        <v>133</v>
      </c>
    </row>
    <row r="828" spans="2:51" s="13" customFormat="1" ht="11.25" x14ac:dyDescent="0.2">
      <c r="B828" s="152"/>
      <c r="D828" s="146" t="s">
        <v>144</v>
      </c>
      <c r="E828" s="153" t="s">
        <v>18</v>
      </c>
      <c r="F828" s="154" t="s">
        <v>81</v>
      </c>
      <c r="H828" s="155">
        <v>2</v>
      </c>
      <c r="I828" s="156"/>
      <c r="L828" s="152"/>
      <c r="M828" s="157"/>
      <c r="T828" s="158"/>
      <c r="AT828" s="153" t="s">
        <v>144</v>
      </c>
      <c r="AU828" s="153" t="s">
        <v>81</v>
      </c>
      <c r="AV828" s="13" t="s">
        <v>81</v>
      </c>
      <c r="AW828" s="13" t="s">
        <v>32</v>
      </c>
      <c r="AX828" s="13" t="s">
        <v>71</v>
      </c>
      <c r="AY828" s="153" t="s">
        <v>133</v>
      </c>
    </row>
    <row r="829" spans="2:51" s="12" customFormat="1" ht="11.25" x14ac:dyDescent="0.2">
      <c r="B829" s="145"/>
      <c r="D829" s="146" t="s">
        <v>144</v>
      </c>
      <c r="E829" s="147" t="s">
        <v>18</v>
      </c>
      <c r="F829" s="148" t="s">
        <v>2230</v>
      </c>
      <c r="H829" s="147" t="s">
        <v>18</v>
      </c>
      <c r="I829" s="149"/>
      <c r="L829" s="145"/>
      <c r="M829" s="150"/>
      <c r="T829" s="151"/>
      <c r="AT829" s="147" t="s">
        <v>144</v>
      </c>
      <c r="AU829" s="147" t="s">
        <v>81</v>
      </c>
      <c r="AV829" s="12" t="s">
        <v>79</v>
      </c>
      <c r="AW829" s="12" t="s">
        <v>32</v>
      </c>
      <c r="AX829" s="12" t="s">
        <v>71</v>
      </c>
      <c r="AY829" s="147" t="s">
        <v>133</v>
      </c>
    </row>
    <row r="830" spans="2:51" s="13" customFormat="1" ht="11.25" x14ac:dyDescent="0.2">
      <c r="B830" s="152"/>
      <c r="D830" s="146" t="s">
        <v>144</v>
      </c>
      <c r="E830" s="153" t="s">
        <v>18</v>
      </c>
      <c r="F830" s="154" t="s">
        <v>177</v>
      </c>
      <c r="H830" s="155">
        <v>8</v>
      </c>
      <c r="I830" s="156"/>
      <c r="L830" s="152"/>
      <c r="M830" s="157"/>
      <c r="T830" s="158"/>
      <c r="AT830" s="153" t="s">
        <v>144</v>
      </c>
      <c r="AU830" s="153" t="s">
        <v>81</v>
      </c>
      <c r="AV830" s="13" t="s">
        <v>81</v>
      </c>
      <c r="AW830" s="13" t="s">
        <v>32</v>
      </c>
      <c r="AX830" s="13" t="s">
        <v>71</v>
      </c>
      <c r="AY830" s="153" t="s">
        <v>133</v>
      </c>
    </row>
    <row r="831" spans="2:51" s="12" customFormat="1" ht="11.25" x14ac:dyDescent="0.2">
      <c r="B831" s="145"/>
      <c r="D831" s="146" t="s">
        <v>144</v>
      </c>
      <c r="E831" s="147" t="s">
        <v>18</v>
      </c>
      <c r="F831" s="148" t="s">
        <v>2228</v>
      </c>
      <c r="H831" s="147" t="s">
        <v>18</v>
      </c>
      <c r="I831" s="149"/>
      <c r="L831" s="145"/>
      <c r="M831" s="150"/>
      <c r="T831" s="151"/>
      <c r="AT831" s="147" t="s">
        <v>144</v>
      </c>
      <c r="AU831" s="147" t="s">
        <v>81</v>
      </c>
      <c r="AV831" s="12" t="s">
        <v>79</v>
      </c>
      <c r="AW831" s="12" t="s">
        <v>32</v>
      </c>
      <c r="AX831" s="12" t="s">
        <v>71</v>
      </c>
      <c r="AY831" s="147" t="s">
        <v>133</v>
      </c>
    </row>
    <row r="832" spans="2:51" s="13" customFormat="1" ht="11.25" x14ac:dyDescent="0.2">
      <c r="B832" s="152"/>
      <c r="D832" s="146" t="s">
        <v>144</v>
      </c>
      <c r="E832" s="153" t="s">
        <v>18</v>
      </c>
      <c r="F832" s="154" t="s">
        <v>79</v>
      </c>
      <c r="H832" s="155">
        <v>1</v>
      </c>
      <c r="I832" s="156"/>
      <c r="L832" s="152"/>
      <c r="M832" s="157"/>
      <c r="T832" s="158"/>
      <c r="AT832" s="153" t="s">
        <v>144</v>
      </c>
      <c r="AU832" s="153" t="s">
        <v>81</v>
      </c>
      <c r="AV832" s="13" t="s">
        <v>81</v>
      </c>
      <c r="AW832" s="13" t="s">
        <v>32</v>
      </c>
      <c r="AX832" s="13" t="s">
        <v>71</v>
      </c>
      <c r="AY832" s="153" t="s">
        <v>133</v>
      </c>
    </row>
    <row r="833" spans="2:65" s="14" customFormat="1" ht="11.25" x14ac:dyDescent="0.2">
      <c r="B833" s="159"/>
      <c r="D833" s="146" t="s">
        <v>144</v>
      </c>
      <c r="E833" s="160" t="s">
        <v>18</v>
      </c>
      <c r="F833" s="161" t="s">
        <v>147</v>
      </c>
      <c r="H833" s="162">
        <v>29</v>
      </c>
      <c r="I833" s="163"/>
      <c r="L833" s="159"/>
      <c r="M833" s="164"/>
      <c r="T833" s="165"/>
      <c r="AT833" s="160" t="s">
        <v>144</v>
      </c>
      <c r="AU833" s="160" t="s">
        <v>81</v>
      </c>
      <c r="AV833" s="14" t="s">
        <v>140</v>
      </c>
      <c r="AW833" s="14" t="s">
        <v>32</v>
      </c>
      <c r="AX833" s="14" t="s">
        <v>79</v>
      </c>
      <c r="AY833" s="160" t="s">
        <v>133</v>
      </c>
    </row>
    <row r="834" spans="2:65" s="1" customFormat="1" ht="16.5" customHeight="1" x14ac:dyDescent="0.2">
      <c r="B834" s="33"/>
      <c r="C834" s="173" t="s">
        <v>713</v>
      </c>
      <c r="D834" s="173" t="s">
        <v>265</v>
      </c>
      <c r="E834" s="174" t="s">
        <v>2231</v>
      </c>
      <c r="F834" s="175" t="s">
        <v>2232</v>
      </c>
      <c r="G834" s="176" t="s">
        <v>188</v>
      </c>
      <c r="H834" s="177">
        <v>29</v>
      </c>
      <c r="I834" s="178"/>
      <c r="J834" s="179">
        <f>ROUND(I834*H834,2)</f>
        <v>0</v>
      </c>
      <c r="K834" s="175" t="s">
        <v>189</v>
      </c>
      <c r="L834" s="180"/>
      <c r="M834" s="181" t="s">
        <v>18</v>
      </c>
      <c r="N834" s="182" t="s">
        <v>42</v>
      </c>
      <c r="P834" s="137">
        <f>O834*H834</f>
        <v>0</v>
      </c>
      <c r="Q834" s="137">
        <v>5.5999999999999999E-3</v>
      </c>
      <c r="R834" s="137">
        <f>Q834*H834</f>
        <v>0.16239999999999999</v>
      </c>
      <c r="S834" s="137">
        <v>0</v>
      </c>
      <c r="T834" s="138">
        <f>S834*H834</f>
        <v>0</v>
      </c>
      <c r="AR834" s="139" t="s">
        <v>446</v>
      </c>
      <c r="AT834" s="139" t="s">
        <v>265</v>
      </c>
      <c r="AU834" s="139" t="s">
        <v>81</v>
      </c>
      <c r="AY834" s="18" t="s">
        <v>133</v>
      </c>
      <c r="BE834" s="140">
        <f>IF(N834="základní",J834,0)</f>
        <v>0</v>
      </c>
      <c r="BF834" s="140">
        <f>IF(N834="snížená",J834,0)</f>
        <v>0</v>
      </c>
      <c r="BG834" s="140">
        <f>IF(N834="zákl. přenesená",J834,0)</f>
        <v>0</v>
      </c>
      <c r="BH834" s="140">
        <f>IF(N834="sníž. přenesená",J834,0)</f>
        <v>0</v>
      </c>
      <c r="BI834" s="140">
        <f>IF(N834="nulová",J834,0)</f>
        <v>0</v>
      </c>
      <c r="BJ834" s="18" t="s">
        <v>79</v>
      </c>
      <c r="BK834" s="140">
        <f>ROUND(I834*H834,2)</f>
        <v>0</v>
      </c>
      <c r="BL834" s="18" t="s">
        <v>285</v>
      </c>
      <c r="BM834" s="139" t="s">
        <v>2233</v>
      </c>
    </row>
    <row r="835" spans="2:65" s="1" customFormat="1" ht="33" customHeight="1" x14ac:dyDescent="0.2">
      <c r="B835" s="33"/>
      <c r="C835" s="128" t="s">
        <v>721</v>
      </c>
      <c r="D835" s="128" t="s">
        <v>135</v>
      </c>
      <c r="E835" s="129" t="s">
        <v>2234</v>
      </c>
      <c r="F835" s="130" t="s">
        <v>2235</v>
      </c>
      <c r="G835" s="131" t="s">
        <v>188</v>
      </c>
      <c r="H835" s="132">
        <v>17</v>
      </c>
      <c r="I835" s="133"/>
      <c r="J835" s="134">
        <f>ROUND(I835*H835,2)</f>
        <v>0</v>
      </c>
      <c r="K835" s="130" t="s">
        <v>189</v>
      </c>
      <c r="L835" s="33"/>
      <c r="M835" s="135" t="s">
        <v>18</v>
      </c>
      <c r="N835" s="136" t="s">
        <v>42</v>
      </c>
      <c r="P835" s="137">
        <f>O835*H835</f>
        <v>0</v>
      </c>
      <c r="Q835" s="137">
        <v>0</v>
      </c>
      <c r="R835" s="137">
        <f>Q835*H835</f>
        <v>0</v>
      </c>
      <c r="S835" s="137">
        <v>0</v>
      </c>
      <c r="T835" s="138">
        <f>S835*H835</f>
        <v>0</v>
      </c>
      <c r="AR835" s="139" t="s">
        <v>285</v>
      </c>
      <c r="AT835" s="139" t="s">
        <v>135</v>
      </c>
      <c r="AU835" s="139" t="s">
        <v>81</v>
      </c>
      <c r="AY835" s="18" t="s">
        <v>133</v>
      </c>
      <c r="BE835" s="140">
        <f>IF(N835="základní",J835,0)</f>
        <v>0</v>
      </c>
      <c r="BF835" s="140">
        <f>IF(N835="snížená",J835,0)</f>
        <v>0</v>
      </c>
      <c r="BG835" s="140">
        <f>IF(N835="zákl. přenesená",J835,0)</f>
        <v>0</v>
      </c>
      <c r="BH835" s="140">
        <f>IF(N835="sníž. přenesená",J835,0)</f>
        <v>0</v>
      </c>
      <c r="BI835" s="140">
        <f>IF(N835="nulová",J835,0)</f>
        <v>0</v>
      </c>
      <c r="BJ835" s="18" t="s">
        <v>79</v>
      </c>
      <c r="BK835" s="140">
        <f>ROUND(I835*H835,2)</f>
        <v>0</v>
      </c>
      <c r="BL835" s="18" t="s">
        <v>285</v>
      </c>
      <c r="BM835" s="139" t="s">
        <v>2236</v>
      </c>
    </row>
    <row r="836" spans="2:65" s="1" customFormat="1" ht="11.25" x14ac:dyDescent="0.2">
      <c r="B836" s="33"/>
      <c r="D836" s="141" t="s">
        <v>142</v>
      </c>
      <c r="F836" s="142" t="s">
        <v>2237</v>
      </c>
      <c r="I836" s="143"/>
      <c r="L836" s="33"/>
      <c r="M836" s="144"/>
      <c r="T836" s="54"/>
      <c r="AT836" s="18" t="s">
        <v>142</v>
      </c>
      <c r="AU836" s="18" t="s">
        <v>81</v>
      </c>
    </row>
    <row r="837" spans="2:65" s="12" customFormat="1" ht="11.25" x14ac:dyDescent="0.2">
      <c r="B837" s="145"/>
      <c r="D837" s="146" t="s">
        <v>144</v>
      </c>
      <c r="E837" s="147" t="s">
        <v>18</v>
      </c>
      <c r="F837" s="148" t="s">
        <v>1737</v>
      </c>
      <c r="H837" s="147" t="s">
        <v>18</v>
      </c>
      <c r="I837" s="149"/>
      <c r="L837" s="145"/>
      <c r="M837" s="150"/>
      <c r="T837" s="151"/>
      <c r="AT837" s="147" t="s">
        <v>144</v>
      </c>
      <c r="AU837" s="147" t="s">
        <v>81</v>
      </c>
      <c r="AV837" s="12" t="s">
        <v>79</v>
      </c>
      <c r="AW837" s="12" t="s">
        <v>32</v>
      </c>
      <c r="AX837" s="12" t="s">
        <v>71</v>
      </c>
      <c r="AY837" s="147" t="s">
        <v>133</v>
      </c>
    </row>
    <row r="838" spans="2:65" s="12" customFormat="1" ht="11.25" x14ac:dyDescent="0.2">
      <c r="B838" s="145"/>
      <c r="D838" s="146" t="s">
        <v>144</v>
      </c>
      <c r="E838" s="147" t="s">
        <v>18</v>
      </c>
      <c r="F838" s="148" t="s">
        <v>1738</v>
      </c>
      <c r="H838" s="147" t="s">
        <v>18</v>
      </c>
      <c r="I838" s="149"/>
      <c r="L838" s="145"/>
      <c r="M838" s="150"/>
      <c r="T838" s="151"/>
      <c r="AT838" s="147" t="s">
        <v>144</v>
      </c>
      <c r="AU838" s="147" t="s">
        <v>81</v>
      </c>
      <c r="AV838" s="12" t="s">
        <v>79</v>
      </c>
      <c r="AW838" s="12" t="s">
        <v>32</v>
      </c>
      <c r="AX838" s="12" t="s">
        <v>71</v>
      </c>
      <c r="AY838" s="147" t="s">
        <v>133</v>
      </c>
    </row>
    <row r="839" spans="2:65" s="12" customFormat="1" ht="11.25" x14ac:dyDescent="0.2">
      <c r="B839" s="145"/>
      <c r="D839" s="146" t="s">
        <v>144</v>
      </c>
      <c r="E839" s="147" t="s">
        <v>18</v>
      </c>
      <c r="F839" s="148" t="s">
        <v>2238</v>
      </c>
      <c r="H839" s="147" t="s">
        <v>18</v>
      </c>
      <c r="I839" s="149"/>
      <c r="L839" s="145"/>
      <c r="M839" s="150"/>
      <c r="T839" s="151"/>
      <c r="AT839" s="147" t="s">
        <v>144</v>
      </c>
      <c r="AU839" s="147" t="s">
        <v>81</v>
      </c>
      <c r="AV839" s="12" t="s">
        <v>79</v>
      </c>
      <c r="AW839" s="12" t="s">
        <v>32</v>
      </c>
      <c r="AX839" s="12" t="s">
        <v>71</v>
      </c>
      <c r="AY839" s="147" t="s">
        <v>133</v>
      </c>
    </row>
    <row r="840" spans="2:65" s="13" customFormat="1" ht="11.25" x14ac:dyDescent="0.2">
      <c r="B840" s="152"/>
      <c r="D840" s="146" t="s">
        <v>144</v>
      </c>
      <c r="E840" s="153" t="s">
        <v>18</v>
      </c>
      <c r="F840" s="154" t="s">
        <v>79</v>
      </c>
      <c r="H840" s="155">
        <v>1</v>
      </c>
      <c r="I840" s="156"/>
      <c r="L840" s="152"/>
      <c r="M840" s="157"/>
      <c r="T840" s="158"/>
      <c r="AT840" s="153" t="s">
        <v>144</v>
      </c>
      <c r="AU840" s="153" t="s">
        <v>81</v>
      </c>
      <c r="AV840" s="13" t="s">
        <v>81</v>
      </c>
      <c r="AW840" s="13" t="s">
        <v>32</v>
      </c>
      <c r="AX840" s="13" t="s">
        <v>71</v>
      </c>
      <c r="AY840" s="153" t="s">
        <v>133</v>
      </c>
    </row>
    <row r="841" spans="2:65" s="12" customFormat="1" ht="11.25" x14ac:dyDescent="0.2">
      <c r="B841" s="145"/>
      <c r="D841" s="146" t="s">
        <v>144</v>
      </c>
      <c r="E841" s="147" t="s">
        <v>18</v>
      </c>
      <c r="F841" s="148" t="s">
        <v>2239</v>
      </c>
      <c r="H841" s="147" t="s">
        <v>18</v>
      </c>
      <c r="I841" s="149"/>
      <c r="L841" s="145"/>
      <c r="M841" s="150"/>
      <c r="T841" s="151"/>
      <c r="AT841" s="147" t="s">
        <v>144</v>
      </c>
      <c r="AU841" s="147" t="s">
        <v>81</v>
      </c>
      <c r="AV841" s="12" t="s">
        <v>79</v>
      </c>
      <c r="AW841" s="12" t="s">
        <v>32</v>
      </c>
      <c r="AX841" s="12" t="s">
        <v>71</v>
      </c>
      <c r="AY841" s="147" t="s">
        <v>133</v>
      </c>
    </row>
    <row r="842" spans="2:65" s="13" customFormat="1" ht="11.25" x14ac:dyDescent="0.2">
      <c r="B842" s="152"/>
      <c r="D842" s="146" t="s">
        <v>144</v>
      </c>
      <c r="E842" s="153" t="s">
        <v>18</v>
      </c>
      <c r="F842" s="154" t="s">
        <v>79</v>
      </c>
      <c r="H842" s="155">
        <v>1</v>
      </c>
      <c r="I842" s="156"/>
      <c r="L842" s="152"/>
      <c r="M842" s="157"/>
      <c r="T842" s="158"/>
      <c r="AT842" s="153" t="s">
        <v>144</v>
      </c>
      <c r="AU842" s="153" t="s">
        <v>81</v>
      </c>
      <c r="AV842" s="13" t="s">
        <v>81</v>
      </c>
      <c r="AW842" s="13" t="s">
        <v>32</v>
      </c>
      <c r="AX842" s="13" t="s">
        <v>71</v>
      </c>
      <c r="AY842" s="153" t="s">
        <v>133</v>
      </c>
    </row>
    <row r="843" spans="2:65" s="12" customFormat="1" ht="11.25" x14ac:dyDescent="0.2">
      <c r="B843" s="145"/>
      <c r="D843" s="146" t="s">
        <v>144</v>
      </c>
      <c r="E843" s="147" t="s">
        <v>18</v>
      </c>
      <c r="F843" s="148" t="s">
        <v>2240</v>
      </c>
      <c r="H843" s="147" t="s">
        <v>18</v>
      </c>
      <c r="I843" s="149"/>
      <c r="L843" s="145"/>
      <c r="M843" s="150"/>
      <c r="T843" s="151"/>
      <c r="AT843" s="147" t="s">
        <v>144</v>
      </c>
      <c r="AU843" s="147" t="s">
        <v>81</v>
      </c>
      <c r="AV843" s="12" t="s">
        <v>79</v>
      </c>
      <c r="AW843" s="12" t="s">
        <v>32</v>
      </c>
      <c r="AX843" s="12" t="s">
        <v>71</v>
      </c>
      <c r="AY843" s="147" t="s">
        <v>133</v>
      </c>
    </row>
    <row r="844" spans="2:65" s="13" customFormat="1" ht="11.25" x14ac:dyDescent="0.2">
      <c r="B844" s="152"/>
      <c r="D844" s="146" t="s">
        <v>144</v>
      </c>
      <c r="E844" s="153" t="s">
        <v>18</v>
      </c>
      <c r="F844" s="154" t="s">
        <v>140</v>
      </c>
      <c r="H844" s="155">
        <v>4</v>
      </c>
      <c r="I844" s="156"/>
      <c r="L844" s="152"/>
      <c r="M844" s="157"/>
      <c r="T844" s="158"/>
      <c r="AT844" s="153" t="s">
        <v>144</v>
      </c>
      <c r="AU844" s="153" t="s">
        <v>81</v>
      </c>
      <c r="AV844" s="13" t="s">
        <v>81</v>
      </c>
      <c r="AW844" s="13" t="s">
        <v>32</v>
      </c>
      <c r="AX844" s="13" t="s">
        <v>71</v>
      </c>
      <c r="AY844" s="153" t="s">
        <v>133</v>
      </c>
    </row>
    <row r="845" spans="2:65" s="12" customFormat="1" ht="11.25" x14ac:dyDescent="0.2">
      <c r="B845" s="145"/>
      <c r="D845" s="146" t="s">
        <v>144</v>
      </c>
      <c r="E845" s="147" t="s">
        <v>18</v>
      </c>
      <c r="F845" s="148" t="s">
        <v>2241</v>
      </c>
      <c r="H845" s="147" t="s">
        <v>18</v>
      </c>
      <c r="I845" s="149"/>
      <c r="L845" s="145"/>
      <c r="M845" s="150"/>
      <c r="T845" s="151"/>
      <c r="AT845" s="147" t="s">
        <v>144</v>
      </c>
      <c r="AU845" s="147" t="s">
        <v>81</v>
      </c>
      <c r="AV845" s="12" t="s">
        <v>79</v>
      </c>
      <c r="AW845" s="12" t="s">
        <v>32</v>
      </c>
      <c r="AX845" s="12" t="s">
        <v>71</v>
      </c>
      <c r="AY845" s="147" t="s">
        <v>133</v>
      </c>
    </row>
    <row r="846" spans="2:65" s="13" customFormat="1" ht="11.25" x14ac:dyDescent="0.2">
      <c r="B846" s="152"/>
      <c r="D846" s="146" t="s">
        <v>144</v>
      </c>
      <c r="E846" s="153" t="s">
        <v>18</v>
      </c>
      <c r="F846" s="154" t="s">
        <v>81</v>
      </c>
      <c r="H846" s="155">
        <v>2</v>
      </c>
      <c r="I846" s="156"/>
      <c r="L846" s="152"/>
      <c r="M846" s="157"/>
      <c r="T846" s="158"/>
      <c r="AT846" s="153" t="s">
        <v>144</v>
      </c>
      <c r="AU846" s="153" t="s">
        <v>81</v>
      </c>
      <c r="AV846" s="13" t="s">
        <v>81</v>
      </c>
      <c r="AW846" s="13" t="s">
        <v>32</v>
      </c>
      <c r="AX846" s="13" t="s">
        <v>71</v>
      </c>
      <c r="AY846" s="153" t="s">
        <v>133</v>
      </c>
    </row>
    <row r="847" spans="2:65" s="12" customFormat="1" ht="11.25" x14ac:dyDescent="0.2">
      <c r="B847" s="145"/>
      <c r="D847" s="146" t="s">
        <v>144</v>
      </c>
      <c r="E847" s="147" t="s">
        <v>18</v>
      </c>
      <c r="F847" s="148" t="s">
        <v>1741</v>
      </c>
      <c r="H847" s="147" t="s">
        <v>18</v>
      </c>
      <c r="I847" s="149"/>
      <c r="L847" s="145"/>
      <c r="M847" s="150"/>
      <c r="T847" s="151"/>
      <c r="AT847" s="147" t="s">
        <v>144</v>
      </c>
      <c r="AU847" s="147" t="s">
        <v>81</v>
      </c>
      <c r="AV847" s="12" t="s">
        <v>79</v>
      </c>
      <c r="AW847" s="12" t="s">
        <v>32</v>
      </c>
      <c r="AX847" s="12" t="s">
        <v>71</v>
      </c>
      <c r="AY847" s="147" t="s">
        <v>133</v>
      </c>
    </row>
    <row r="848" spans="2:65" s="12" customFormat="1" ht="11.25" x14ac:dyDescent="0.2">
      <c r="B848" s="145"/>
      <c r="D848" s="146" t="s">
        <v>144</v>
      </c>
      <c r="E848" s="147" t="s">
        <v>18</v>
      </c>
      <c r="F848" s="148" t="s">
        <v>2238</v>
      </c>
      <c r="H848" s="147" t="s">
        <v>18</v>
      </c>
      <c r="I848" s="149"/>
      <c r="L848" s="145"/>
      <c r="M848" s="150"/>
      <c r="T848" s="151"/>
      <c r="AT848" s="147" t="s">
        <v>144</v>
      </c>
      <c r="AU848" s="147" t="s">
        <v>81</v>
      </c>
      <c r="AV848" s="12" t="s">
        <v>79</v>
      </c>
      <c r="AW848" s="12" t="s">
        <v>32</v>
      </c>
      <c r="AX848" s="12" t="s">
        <v>71</v>
      </c>
      <c r="AY848" s="147" t="s">
        <v>133</v>
      </c>
    </row>
    <row r="849" spans="2:65" s="13" customFormat="1" ht="11.25" x14ac:dyDescent="0.2">
      <c r="B849" s="152"/>
      <c r="D849" s="146" t="s">
        <v>144</v>
      </c>
      <c r="E849" s="153" t="s">
        <v>18</v>
      </c>
      <c r="F849" s="154" t="s">
        <v>148</v>
      </c>
      <c r="H849" s="155">
        <v>3</v>
      </c>
      <c r="I849" s="156"/>
      <c r="L849" s="152"/>
      <c r="M849" s="157"/>
      <c r="T849" s="158"/>
      <c r="AT849" s="153" t="s">
        <v>144</v>
      </c>
      <c r="AU849" s="153" t="s">
        <v>81</v>
      </c>
      <c r="AV849" s="13" t="s">
        <v>81</v>
      </c>
      <c r="AW849" s="13" t="s">
        <v>32</v>
      </c>
      <c r="AX849" s="13" t="s">
        <v>71</v>
      </c>
      <c r="AY849" s="153" t="s">
        <v>133</v>
      </c>
    </row>
    <row r="850" spans="2:65" s="12" customFormat="1" ht="11.25" x14ac:dyDescent="0.2">
      <c r="B850" s="145"/>
      <c r="D850" s="146" t="s">
        <v>144</v>
      </c>
      <c r="E850" s="147" t="s">
        <v>18</v>
      </c>
      <c r="F850" s="148" t="s">
        <v>2240</v>
      </c>
      <c r="H850" s="147" t="s">
        <v>18</v>
      </c>
      <c r="I850" s="149"/>
      <c r="L850" s="145"/>
      <c r="M850" s="150"/>
      <c r="T850" s="151"/>
      <c r="AT850" s="147" t="s">
        <v>144</v>
      </c>
      <c r="AU850" s="147" t="s">
        <v>81</v>
      </c>
      <c r="AV850" s="12" t="s">
        <v>79</v>
      </c>
      <c r="AW850" s="12" t="s">
        <v>32</v>
      </c>
      <c r="AX850" s="12" t="s">
        <v>71</v>
      </c>
      <c r="AY850" s="147" t="s">
        <v>133</v>
      </c>
    </row>
    <row r="851" spans="2:65" s="13" customFormat="1" ht="11.25" x14ac:dyDescent="0.2">
      <c r="B851" s="152"/>
      <c r="D851" s="146" t="s">
        <v>144</v>
      </c>
      <c r="E851" s="153" t="s">
        <v>18</v>
      </c>
      <c r="F851" s="154" t="s">
        <v>148</v>
      </c>
      <c r="H851" s="155">
        <v>3</v>
      </c>
      <c r="I851" s="156"/>
      <c r="L851" s="152"/>
      <c r="M851" s="157"/>
      <c r="T851" s="158"/>
      <c r="AT851" s="153" t="s">
        <v>144</v>
      </c>
      <c r="AU851" s="153" t="s">
        <v>81</v>
      </c>
      <c r="AV851" s="13" t="s">
        <v>81</v>
      </c>
      <c r="AW851" s="13" t="s">
        <v>32</v>
      </c>
      <c r="AX851" s="13" t="s">
        <v>71</v>
      </c>
      <c r="AY851" s="153" t="s">
        <v>133</v>
      </c>
    </row>
    <row r="852" spans="2:65" s="12" customFormat="1" ht="11.25" x14ac:dyDescent="0.2">
      <c r="B852" s="145"/>
      <c r="D852" s="146" t="s">
        <v>144</v>
      </c>
      <c r="E852" s="147" t="s">
        <v>18</v>
      </c>
      <c r="F852" s="148" t="s">
        <v>2242</v>
      </c>
      <c r="H852" s="147" t="s">
        <v>18</v>
      </c>
      <c r="I852" s="149"/>
      <c r="L852" s="145"/>
      <c r="M852" s="150"/>
      <c r="T852" s="151"/>
      <c r="AT852" s="147" t="s">
        <v>144</v>
      </c>
      <c r="AU852" s="147" t="s">
        <v>81</v>
      </c>
      <c r="AV852" s="12" t="s">
        <v>79</v>
      </c>
      <c r="AW852" s="12" t="s">
        <v>32</v>
      </c>
      <c r="AX852" s="12" t="s">
        <v>71</v>
      </c>
      <c r="AY852" s="147" t="s">
        <v>133</v>
      </c>
    </row>
    <row r="853" spans="2:65" s="13" customFormat="1" ht="11.25" x14ac:dyDescent="0.2">
      <c r="B853" s="152"/>
      <c r="D853" s="146" t="s">
        <v>144</v>
      </c>
      <c r="E853" s="153" t="s">
        <v>18</v>
      </c>
      <c r="F853" s="154" t="s">
        <v>79</v>
      </c>
      <c r="H853" s="155">
        <v>1</v>
      </c>
      <c r="I853" s="156"/>
      <c r="L853" s="152"/>
      <c r="M853" s="157"/>
      <c r="T853" s="158"/>
      <c r="AT853" s="153" t="s">
        <v>144</v>
      </c>
      <c r="AU853" s="153" t="s">
        <v>81</v>
      </c>
      <c r="AV853" s="13" t="s">
        <v>81</v>
      </c>
      <c r="AW853" s="13" t="s">
        <v>32</v>
      </c>
      <c r="AX853" s="13" t="s">
        <v>71</v>
      </c>
      <c r="AY853" s="153" t="s">
        <v>133</v>
      </c>
    </row>
    <row r="854" spans="2:65" s="12" customFormat="1" ht="11.25" x14ac:dyDescent="0.2">
      <c r="B854" s="145"/>
      <c r="D854" s="146" t="s">
        <v>144</v>
      </c>
      <c r="E854" s="147" t="s">
        <v>18</v>
      </c>
      <c r="F854" s="148" t="s">
        <v>2243</v>
      </c>
      <c r="H854" s="147" t="s">
        <v>18</v>
      </c>
      <c r="I854" s="149"/>
      <c r="L854" s="145"/>
      <c r="M854" s="150"/>
      <c r="T854" s="151"/>
      <c r="AT854" s="147" t="s">
        <v>144</v>
      </c>
      <c r="AU854" s="147" t="s">
        <v>81</v>
      </c>
      <c r="AV854" s="12" t="s">
        <v>79</v>
      </c>
      <c r="AW854" s="12" t="s">
        <v>32</v>
      </c>
      <c r="AX854" s="12" t="s">
        <v>71</v>
      </c>
      <c r="AY854" s="147" t="s">
        <v>133</v>
      </c>
    </row>
    <row r="855" spans="2:65" s="13" customFormat="1" ht="11.25" x14ac:dyDescent="0.2">
      <c r="B855" s="152"/>
      <c r="D855" s="146" t="s">
        <v>144</v>
      </c>
      <c r="E855" s="153" t="s">
        <v>18</v>
      </c>
      <c r="F855" s="154" t="s">
        <v>81</v>
      </c>
      <c r="H855" s="155">
        <v>2</v>
      </c>
      <c r="I855" s="156"/>
      <c r="L855" s="152"/>
      <c r="M855" s="157"/>
      <c r="T855" s="158"/>
      <c r="AT855" s="153" t="s">
        <v>144</v>
      </c>
      <c r="AU855" s="153" t="s">
        <v>81</v>
      </c>
      <c r="AV855" s="13" t="s">
        <v>81</v>
      </c>
      <c r="AW855" s="13" t="s">
        <v>32</v>
      </c>
      <c r="AX855" s="13" t="s">
        <v>71</v>
      </c>
      <c r="AY855" s="153" t="s">
        <v>133</v>
      </c>
    </row>
    <row r="856" spans="2:65" s="14" customFormat="1" ht="11.25" x14ac:dyDescent="0.2">
      <c r="B856" s="159"/>
      <c r="D856" s="146" t="s">
        <v>144</v>
      </c>
      <c r="E856" s="160" t="s">
        <v>18</v>
      </c>
      <c r="F856" s="161" t="s">
        <v>147</v>
      </c>
      <c r="H856" s="162">
        <v>17</v>
      </c>
      <c r="I856" s="163"/>
      <c r="L856" s="159"/>
      <c r="M856" s="164"/>
      <c r="T856" s="165"/>
      <c r="AT856" s="160" t="s">
        <v>144</v>
      </c>
      <c r="AU856" s="160" t="s">
        <v>81</v>
      </c>
      <c r="AV856" s="14" t="s">
        <v>140</v>
      </c>
      <c r="AW856" s="14" t="s">
        <v>32</v>
      </c>
      <c r="AX856" s="14" t="s">
        <v>79</v>
      </c>
      <c r="AY856" s="160" t="s">
        <v>133</v>
      </c>
    </row>
    <row r="857" spans="2:65" s="1" customFormat="1" ht="16.5" customHeight="1" x14ac:dyDescent="0.2">
      <c r="B857" s="33"/>
      <c r="C857" s="173" t="s">
        <v>727</v>
      </c>
      <c r="D857" s="173" t="s">
        <v>265</v>
      </c>
      <c r="E857" s="174" t="s">
        <v>2244</v>
      </c>
      <c r="F857" s="175" t="s">
        <v>2245</v>
      </c>
      <c r="G857" s="176" t="s">
        <v>188</v>
      </c>
      <c r="H857" s="177">
        <v>17</v>
      </c>
      <c r="I857" s="178"/>
      <c r="J857" s="179">
        <f>ROUND(I857*H857,2)</f>
        <v>0</v>
      </c>
      <c r="K857" s="175" t="s">
        <v>189</v>
      </c>
      <c r="L857" s="180"/>
      <c r="M857" s="181" t="s">
        <v>18</v>
      </c>
      <c r="N857" s="182" t="s">
        <v>42</v>
      </c>
      <c r="P857" s="137">
        <f>O857*H857</f>
        <v>0</v>
      </c>
      <c r="Q857" s="137">
        <v>7.28E-3</v>
      </c>
      <c r="R857" s="137">
        <f>Q857*H857</f>
        <v>0.12376</v>
      </c>
      <c r="S857" s="137">
        <v>0</v>
      </c>
      <c r="T857" s="138">
        <f>S857*H857</f>
        <v>0</v>
      </c>
      <c r="AR857" s="139" t="s">
        <v>446</v>
      </c>
      <c r="AT857" s="139" t="s">
        <v>265</v>
      </c>
      <c r="AU857" s="139" t="s">
        <v>81</v>
      </c>
      <c r="AY857" s="18" t="s">
        <v>133</v>
      </c>
      <c r="BE857" s="140">
        <f>IF(N857="základní",J857,0)</f>
        <v>0</v>
      </c>
      <c r="BF857" s="140">
        <f>IF(N857="snížená",J857,0)</f>
        <v>0</v>
      </c>
      <c r="BG857" s="140">
        <f>IF(N857="zákl. přenesená",J857,0)</f>
        <v>0</v>
      </c>
      <c r="BH857" s="140">
        <f>IF(N857="sníž. přenesená",J857,0)</f>
        <v>0</v>
      </c>
      <c r="BI857" s="140">
        <f>IF(N857="nulová",J857,0)</f>
        <v>0</v>
      </c>
      <c r="BJ857" s="18" t="s">
        <v>79</v>
      </c>
      <c r="BK857" s="140">
        <f>ROUND(I857*H857,2)</f>
        <v>0</v>
      </c>
      <c r="BL857" s="18" t="s">
        <v>285</v>
      </c>
      <c r="BM857" s="139" t="s">
        <v>2246</v>
      </c>
    </row>
    <row r="858" spans="2:65" s="1" customFormat="1" ht="33" customHeight="1" x14ac:dyDescent="0.2">
      <c r="B858" s="33"/>
      <c r="C858" s="128" t="s">
        <v>730</v>
      </c>
      <c r="D858" s="128" t="s">
        <v>135</v>
      </c>
      <c r="E858" s="129" t="s">
        <v>2247</v>
      </c>
      <c r="F858" s="130" t="s">
        <v>2248</v>
      </c>
      <c r="G858" s="131" t="s">
        <v>188</v>
      </c>
      <c r="H858" s="132">
        <v>3</v>
      </c>
      <c r="I858" s="133"/>
      <c r="J858" s="134">
        <f>ROUND(I858*H858,2)</f>
        <v>0</v>
      </c>
      <c r="K858" s="130" t="s">
        <v>189</v>
      </c>
      <c r="L858" s="33"/>
      <c r="M858" s="135" t="s">
        <v>18</v>
      </c>
      <c r="N858" s="136" t="s">
        <v>42</v>
      </c>
      <c r="P858" s="137">
        <f>O858*H858</f>
        <v>0</v>
      </c>
      <c r="Q858" s="137">
        <v>0</v>
      </c>
      <c r="R858" s="137">
        <f>Q858*H858</f>
        <v>0</v>
      </c>
      <c r="S858" s="137">
        <v>0</v>
      </c>
      <c r="T858" s="138">
        <f>S858*H858</f>
        <v>0</v>
      </c>
      <c r="AR858" s="139" t="s">
        <v>285</v>
      </c>
      <c r="AT858" s="139" t="s">
        <v>135</v>
      </c>
      <c r="AU858" s="139" t="s">
        <v>81</v>
      </c>
      <c r="AY858" s="18" t="s">
        <v>133</v>
      </c>
      <c r="BE858" s="140">
        <f>IF(N858="základní",J858,0)</f>
        <v>0</v>
      </c>
      <c r="BF858" s="140">
        <f>IF(N858="snížená",J858,0)</f>
        <v>0</v>
      </c>
      <c r="BG858" s="140">
        <f>IF(N858="zákl. přenesená",J858,0)</f>
        <v>0</v>
      </c>
      <c r="BH858" s="140">
        <f>IF(N858="sníž. přenesená",J858,0)</f>
        <v>0</v>
      </c>
      <c r="BI858" s="140">
        <f>IF(N858="nulová",J858,0)</f>
        <v>0</v>
      </c>
      <c r="BJ858" s="18" t="s">
        <v>79</v>
      </c>
      <c r="BK858" s="140">
        <f>ROUND(I858*H858,2)</f>
        <v>0</v>
      </c>
      <c r="BL858" s="18" t="s">
        <v>285</v>
      </c>
      <c r="BM858" s="139" t="s">
        <v>2249</v>
      </c>
    </row>
    <row r="859" spans="2:65" s="1" customFormat="1" ht="11.25" x14ac:dyDescent="0.2">
      <c r="B859" s="33"/>
      <c r="D859" s="141" t="s">
        <v>142</v>
      </c>
      <c r="F859" s="142" t="s">
        <v>2250</v>
      </c>
      <c r="I859" s="143"/>
      <c r="L859" s="33"/>
      <c r="M859" s="144"/>
      <c r="T859" s="54"/>
      <c r="AT859" s="18" t="s">
        <v>142</v>
      </c>
      <c r="AU859" s="18" t="s">
        <v>81</v>
      </c>
    </row>
    <row r="860" spans="2:65" s="12" customFormat="1" ht="11.25" x14ac:dyDescent="0.2">
      <c r="B860" s="145"/>
      <c r="D860" s="146" t="s">
        <v>144</v>
      </c>
      <c r="E860" s="147" t="s">
        <v>18</v>
      </c>
      <c r="F860" s="148" t="s">
        <v>1737</v>
      </c>
      <c r="H860" s="147" t="s">
        <v>18</v>
      </c>
      <c r="I860" s="149"/>
      <c r="L860" s="145"/>
      <c r="M860" s="150"/>
      <c r="T860" s="151"/>
      <c r="AT860" s="147" t="s">
        <v>144</v>
      </c>
      <c r="AU860" s="147" t="s">
        <v>81</v>
      </c>
      <c r="AV860" s="12" t="s">
        <v>79</v>
      </c>
      <c r="AW860" s="12" t="s">
        <v>32</v>
      </c>
      <c r="AX860" s="12" t="s">
        <v>71</v>
      </c>
      <c r="AY860" s="147" t="s">
        <v>133</v>
      </c>
    </row>
    <row r="861" spans="2:65" s="12" customFormat="1" ht="11.25" x14ac:dyDescent="0.2">
      <c r="B861" s="145"/>
      <c r="D861" s="146" t="s">
        <v>144</v>
      </c>
      <c r="E861" s="147" t="s">
        <v>18</v>
      </c>
      <c r="F861" s="148" t="s">
        <v>1738</v>
      </c>
      <c r="H861" s="147" t="s">
        <v>18</v>
      </c>
      <c r="I861" s="149"/>
      <c r="L861" s="145"/>
      <c r="M861" s="150"/>
      <c r="T861" s="151"/>
      <c r="AT861" s="147" t="s">
        <v>144</v>
      </c>
      <c r="AU861" s="147" t="s">
        <v>81</v>
      </c>
      <c r="AV861" s="12" t="s">
        <v>79</v>
      </c>
      <c r="AW861" s="12" t="s">
        <v>32</v>
      </c>
      <c r="AX861" s="12" t="s">
        <v>71</v>
      </c>
      <c r="AY861" s="147" t="s">
        <v>133</v>
      </c>
    </row>
    <row r="862" spans="2:65" s="12" customFormat="1" ht="11.25" x14ac:dyDescent="0.2">
      <c r="B862" s="145"/>
      <c r="D862" s="146" t="s">
        <v>144</v>
      </c>
      <c r="E862" s="147" t="s">
        <v>18</v>
      </c>
      <c r="F862" s="148" t="s">
        <v>2251</v>
      </c>
      <c r="H862" s="147" t="s">
        <v>18</v>
      </c>
      <c r="I862" s="149"/>
      <c r="L862" s="145"/>
      <c r="M862" s="150"/>
      <c r="T862" s="151"/>
      <c r="AT862" s="147" t="s">
        <v>144</v>
      </c>
      <c r="AU862" s="147" t="s">
        <v>81</v>
      </c>
      <c r="AV862" s="12" t="s">
        <v>79</v>
      </c>
      <c r="AW862" s="12" t="s">
        <v>32</v>
      </c>
      <c r="AX862" s="12" t="s">
        <v>71</v>
      </c>
      <c r="AY862" s="147" t="s">
        <v>133</v>
      </c>
    </row>
    <row r="863" spans="2:65" s="13" customFormat="1" ht="11.25" x14ac:dyDescent="0.2">
      <c r="B863" s="152"/>
      <c r="D863" s="146" t="s">
        <v>144</v>
      </c>
      <c r="E863" s="153" t="s">
        <v>18</v>
      </c>
      <c r="F863" s="154" t="s">
        <v>148</v>
      </c>
      <c r="H863" s="155">
        <v>3</v>
      </c>
      <c r="I863" s="156"/>
      <c r="L863" s="152"/>
      <c r="M863" s="157"/>
      <c r="T863" s="158"/>
      <c r="AT863" s="153" t="s">
        <v>144</v>
      </c>
      <c r="AU863" s="153" t="s">
        <v>81</v>
      </c>
      <c r="AV863" s="13" t="s">
        <v>81</v>
      </c>
      <c r="AW863" s="13" t="s">
        <v>32</v>
      </c>
      <c r="AX863" s="13" t="s">
        <v>71</v>
      </c>
      <c r="AY863" s="153" t="s">
        <v>133</v>
      </c>
    </row>
    <row r="864" spans="2:65" s="14" customFormat="1" ht="11.25" x14ac:dyDescent="0.2">
      <c r="B864" s="159"/>
      <c r="D864" s="146" t="s">
        <v>144</v>
      </c>
      <c r="E864" s="160" t="s">
        <v>18</v>
      </c>
      <c r="F864" s="161" t="s">
        <v>147</v>
      </c>
      <c r="H864" s="162">
        <v>3</v>
      </c>
      <c r="I864" s="163"/>
      <c r="L864" s="159"/>
      <c r="M864" s="164"/>
      <c r="T864" s="165"/>
      <c r="AT864" s="160" t="s">
        <v>144</v>
      </c>
      <c r="AU864" s="160" t="s">
        <v>81</v>
      </c>
      <c r="AV864" s="14" t="s">
        <v>140</v>
      </c>
      <c r="AW864" s="14" t="s">
        <v>32</v>
      </c>
      <c r="AX864" s="14" t="s">
        <v>79</v>
      </c>
      <c r="AY864" s="160" t="s">
        <v>133</v>
      </c>
    </row>
    <row r="865" spans="2:65" s="1" customFormat="1" ht="16.5" customHeight="1" x14ac:dyDescent="0.2">
      <c r="B865" s="33"/>
      <c r="C865" s="173" t="s">
        <v>736</v>
      </c>
      <c r="D865" s="173" t="s">
        <v>265</v>
      </c>
      <c r="E865" s="174" t="s">
        <v>2252</v>
      </c>
      <c r="F865" s="175" t="s">
        <v>2253</v>
      </c>
      <c r="G865" s="176" t="s">
        <v>188</v>
      </c>
      <c r="H865" s="177">
        <v>3</v>
      </c>
      <c r="I865" s="178"/>
      <c r="J865" s="179">
        <f>ROUND(I865*H865,2)</f>
        <v>0</v>
      </c>
      <c r="K865" s="175" t="s">
        <v>189</v>
      </c>
      <c r="L865" s="180"/>
      <c r="M865" s="181" t="s">
        <v>18</v>
      </c>
      <c r="N865" s="182" t="s">
        <v>42</v>
      </c>
      <c r="P865" s="137">
        <f>O865*H865</f>
        <v>0</v>
      </c>
      <c r="Q865" s="137">
        <v>1.2319999999999999E-2</v>
      </c>
      <c r="R865" s="137">
        <f>Q865*H865</f>
        <v>3.696E-2</v>
      </c>
      <c r="S865" s="137">
        <v>0</v>
      </c>
      <c r="T865" s="138">
        <f>S865*H865</f>
        <v>0</v>
      </c>
      <c r="AR865" s="139" t="s">
        <v>446</v>
      </c>
      <c r="AT865" s="139" t="s">
        <v>265</v>
      </c>
      <c r="AU865" s="139" t="s">
        <v>81</v>
      </c>
      <c r="AY865" s="18" t="s">
        <v>133</v>
      </c>
      <c r="BE865" s="140">
        <f>IF(N865="základní",J865,0)</f>
        <v>0</v>
      </c>
      <c r="BF865" s="140">
        <f>IF(N865="snížená",J865,0)</f>
        <v>0</v>
      </c>
      <c r="BG865" s="140">
        <f>IF(N865="zákl. přenesená",J865,0)</f>
        <v>0</v>
      </c>
      <c r="BH865" s="140">
        <f>IF(N865="sníž. přenesená",J865,0)</f>
        <v>0</v>
      </c>
      <c r="BI865" s="140">
        <f>IF(N865="nulová",J865,0)</f>
        <v>0</v>
      </c>
      <c r="BJ865" s="18" t="s">
        <v>79</v>
      </c>
      <c r="BK865" s="140">
        <f>ROUND(I865*H865,2)</f>
        <v>0</v>
      </c>
      <c r="BL865" s="18" t="s">
        <v>285</v>
      </c>
      <c r="BM865" s="139" t="s">
        <v>2254</v>
      </c>
    </row>
    <row r="866" spans="2:65" s="1" customFormat="1" ht="33" customHeight="1" x14ac:dyDescent="0.2">
      <c r="B866" s="33"/>
      <c r="C866" s="128" t="s">
        <v>740</v>
      </c>
      <c r="D866" s="128" t="s">
        <v>135</v>
      </c>
      <c r="E866" s="129" t="s">
        <v>2255</v>
      </c>
      <c r="F866" s="130" t="s">
        <v>2256</v>
      </c>
      <c r="G866" s="131" t="s">
        <v>188</v>
      </c>
      <c r="H866" s="132">
        <v>2</v>
      </c>
      <c r="I866" s="133"/>
      <c r="J866" s="134">
        <f>ROUND(I866*H866,2)</f>
        <v>0</v>
      </c>
      <c r="K866" s="130" t="s">
        <v>189</v>
      </c>
      <c r="L866" s="33"/>
      <c r="M866" s="135" t="s">
        <v>18</v>
      </c>
      <c r="N866" s="136" t="s">
        <v>42</v>
      </c>
      <c r="P866" s="137">
        <f>O866*H866</f>
        <v>0</v>
      </c>
      <c r="Q866" s="137">
        <v>0</v>
      </c>
      <c r="R866" s="137">
        <f>Q866*H866</f>
        <v>0</v>
      </c>
      <c r="S866" s="137">
        <v>0</v>
      </c>
      <c r="T866" s="138">
        <f>S866*H866</f>
        <v>0</v>
      </c>
      <c r="AR866" s="139" t="s">
        <v>285</v>
      </c>
      <c r="AT866" s="139" t="s">
        <v>135</v>
      </c>
      <c r="AU866" s="139" t="s">
        <v>81</v>
      </c>
      <c r="AY866" s="18" t="s">
        <v>133</v>
      </c>
      <c r="BE866" s="140">
        <f>IF(N866="základní",J866,0)</f>
        <v>0</v>
      </c>
      <c r="BF866" s="140">
        <f>IF(N866="snížená",J866,0)</f>
        <v>0</v>
      </c>
      <c r="BG866" s="140">
        <f>IF(N866="zákl. přenesená",J866,0)</f>
        <v>0</v>
      </c>
      <c r="BH866" s="140">
        <f>IF(N866="sníž. přenesená",J866,0)</f>
        <v>0</v>
      </c>
      <c r="BI866" s="140">
        <f>IF(N866="nulová",J866,0)</f>
        <v>0</v>
      </c>
      <c r="BJ866" s="18" t="s">
        <v>79</v>
      </c>
      <c r="BK866" s="140">
        <f>ROUND(I866*H866,2)</f>
        <v>0</v>
      </c>
      <c r="BL866" s="18" t="s">
        <v>285</v>
      </c>
      <c r="BM866" s="139" t="s">
        <v>2257</v>
      </c>
    </row>
    <row r="867" spans="2:65" s="1" customFormat="1" ht="11.25" x14ac:dyDescent="0.2">
      <c r="B867" s="33"/>
      <c r="D867" s="141" t="s">
        <v>142</v>
      </c>
      <c r="F867" s="142" t="s">
        <v>2258</v>
      </c>
      <c r="I867" s="143"/>
      <c r="L867" s="33"/>
      <c r="M867" s="144"/>
      <c r="T867" s="54"/>
      <c r="AT867" s="18" t="s">
        <v>142</v>
      </c>
      <c r="AU867" s="18" t="s">
        <v>81</v>
      </c>
    </row>
    <row r="868" spans="2:65" s="12" customFormat="1" ht="11.25" x14ac:dyDescent="0.2">
      <c r="B868" s="145"/>
      <c r="D868" s="146" t="s">
        <v>144</v>
      </c>
      <c r="E868" s="147" t="s">
        <v>18</v>
      </c>
      <c r="F868" s="148" t="s">
        <v>1737</v>
      </c>
      <c r="H868" s="147" t="s">
        <v>18</v>
      </c>
      <c r="I868" s="149"/>
      <c r="L868" s="145"/>
      <c r="M868" s="150"/>
      <c r="T868" s="151"/>
      <c r="AT868" s="147" t="s">
        <v>144</v>
      </c>
      <c r="AU868" s="147" t="s">
        <v>81</v>
      </c>
      <c r="AV868" s="12" t="s">
        <v>79</v>
      </c>
      <c r="AW868" s="12" t="s">
        <v>32</v>
      </c>
      <c r="AX868" s="12" t="s">
        <v>71</v>
      </c>
      <c r="AY868" s="147" t="s">
        <v>133</v>
      </c>
    </row>
    <row r="869" spans="2:65" s="12" customFormat="1" ht="11.25" x14ac:dyDescent="0.2">
      <c r="B869" s="145"/>
      <c r="D869" s="146" t="s">
        <v>144</v>
      </c>
      <c r="E869" s="147" t="s">
        <v>18</v>
      </c>
      <c r="F869" s="148" t="s">
        <v>1738</v>
      </c>
      <c r="H869" s="147" t="s">
        <v>18</v>
      </c>
      <c r="I869" s="149"/>
      <c r="L869" s="145"/>
      <c r="M869" s="150"/>
      <c r="T869" s="151"/>
      <c r="AT869" s="147" t="s">
        <v>144</v>
      </c>
      <c r="AU869" s="147" t="s">
        <v>81</v>
      </c>
      <c r="AV869" s="12" t="s">
        <v>79</v>
      </c>
      <c r="AW869" s="12" t="s">
        <v>32</v>
      </c>
      <c r="AX869" s="12" t="s">
        <v>71</v>
      </c>
      <c r="AY869" s="147" t="s">
        <v>133</v>
      </c>
    </row>
    <row r="870" spans="2:65" s="12" customFormat="1" ht="11.25" x14ac:dyDescent="0.2">
      <c r="B870" s="145"/>
      <c r="D870" s="146" t="s">
        <v>144</v>
      </c>
      <c r="E870" s="147" t="s">
        <v>18</v>
      </c>
      <c r="F870" s="148" t="s">
        <v>2259</v>
      </c>
      <c r="H870" s="147" t="s">
        <v>18</v>
      </c>
      <c r="I870" s="149"/>
      <c r="L870" s="145"/>
      <c r="M870" s="150"/>
      <c r="T870" s="151"/>
      <c r="AT870" s="147" t="s">
        <v>144</v>
      </c>
      <c r="AU870" s="147" t="s">
        <v>81</v>
      </c>
      <c r="AV870" s="12" t="s">
        <v>79</v>
      </c>
      <c r="AW870" s="12" t="s">
        <v>32</v>
      </c>
      <c r="AX870" s="12" t="s">
        <v>71</v>
      </c>
      <c r="AY870" s="147" t="s">
        <v>133</v>
      </c>
    </row>
    <row r="871" spans="2:65" s="13" customFormat="1" ht="11.25" x14ac:dyDescent="0.2">
      <c r="B871" s="152"/>
      <c r="D871" s="146" t="s">
        <v>144</v>
      </c>
      <c r="E871" s="153" t="s">
        <v>18</v>
      </c>
      <c r="F871" s="154" t="s">
        <v>79</v>
      </c>
      <c r="H871" s="155">
        <v>1</v>
      </c>
      <c r="I871" s="156"/>
      <c r="L871" s="152"/>
      <c r="M871" s="157"/>
      <c r="T871" s="158"/>
      <c r="AT871" s="153" t="s">
        <v>144</v>
      </c>
      <c r="AU871" s="153" t="s">
        <v>81</v>
      </c>
      <c r="AV871" s="13" t="s">
        <v>81</v>
      </c>
      <c r="AW871" s="13" t="s">
        <v>32</v>
      </c>
      <c r="AX871" s="13" t="s">
        <v>71</v>
      </c>
      <c r="AY871" s="153" t="s">
        <v>133</v>
      </c>
    </row>
    <row r="872" spans="2:65" s="12" customFormat="1" ht="11.25" x14ac:dyDescent="0.2">
      <c r="B872" s="145"/>
      <c r="D872" s="146" t="s">
        <v>144</v>
      </c>
      <c r="E872" s="147" t="s">
        <v>18</v>
      </c>
      <c r="F872" s="148" t="s">
        <v>1741</v>
      </c>
      <c r="H872" s="147" t="s">
        <v>18</v>
      </c>
      <c r="I872" s="149"/>
      <c r="L872" s="145"/>
      <c r="M872" s="150"/>
      <c r="T872" s="151"/>
      <c r="AT872" s="147" t="s">
        <v>144</v>
      </c>
      <c r="AU872" s="147" t="s">
        <v>81</v>
      </c>
      <c r="AV872" s="12" t="s">
        <v>79</v>
      </c>
      <c r="AW872" s="12" t="s">
        <v>32</v>
      </c>
      <c r="AX872" s="12" t="s">
        <v>71</v>
      </c>
      <c r="AY872" s="147" t="s">
        <v>133</v>
      </c>
    </row>
    <row r="873" spans="2:65" s="12" customFormat="1" ht="11.25" x14ac:dyDescent="0.2">
      <c r="B873" s="145"/>
      <c r="D873" s="146" t="s">
        <v>144</v>
      </c>
      <c r="E873" s="147" t="s">
        <v>18</v>
      </c>
      <c r="F873" s="148" t="s">
        <v>2259</v>
      </c>
      <c r="H873" s="147" t="s">
        <v>18</v>
      </c>
      <c r="I873" s="149"/>
      <c r="L873" s="145"/>
      <c r="M873" s="150"/>
      <c r="T873" s="151"/>
      <c r="AT873" s="147" t="s">
        <v>144</v>
      </c>
      <c r="AU873" s="147" t="s">
        <v>81</v>
      </c>
      <c r="AV873" s="12" t="s">
        <v>79</v>
      </c>
      <c r="AW873" s="12" t="s">
        <v>32</v>
      </c>
      <c r="AX873" s="12" t="s">
        <v>71</v>
      </c>
      <c r="AY873" s="147" t="s">
        <v>133</v>
      </c>
    </row>
    <row r="874" spans="2:65" s="13" customFormat="1" ht="11.25" x14ac:dyDescent="0.2">
      <c r="B874" s="152"/>
      <c r="D874" s="146" t="s">
        <v>144</v>
      </c>
      <c r="E874" s="153" t="s">
        <v>18</v>
      </c>
      <c r="F874" s="154" t="s">
        <v>79</v>
      </c>
      <c r="H874" s="155">
        <v>1</v>
      </c>
      <c r="I874" s="156"/>
      <c r="L874" s="152"/>
      <c r="M874" s="157"/>
      <c r="T874" s="158"/>
      <c r="AT874" s="153" t="s">
        <v>144</v>
      </c>
      <c r="AU874" s="153" t="s">
        <v>81</v>
      </c>
      <c r="AV874" s="13" t="s">
        <v>81</v>
      </c>
      <c r="AW874" s="13" t="s">
        <v>32</v>
      </c>
      <c r="AX874" s="13" t="s">
        <v>71</v>
      </c>
      <c r="AY874" s="153" t="s">
        <v>133</v>
      </c>
    </row>
    <row r="875" spans="2:65" s="14" customFormat="1" ht="11.25" x14ac:dyDescent="0.2">
      <c r="B875" s="159"/>
      <c r="D875" s="146" t="s">
        <v>144</v>
      </c>
      <c r="E875" s="160" t="s">
        <v>18</v>
      </c>
      <c r="F875" s="161" t="s">
        <v>147</v>
      </c>
      <c r="H875" s="162">
        <v>2</v>
      </c>
      <c r="I875" s="163"/>
      <c r="L875" s="159"/>
      <c r="M875" s="164"/>
      <c r="T875" s="165"/>
      <c r="AT875" s="160" t="s">
        <v>144</v>
      </c>
      <c r="AU875" s="160" t="s">
        <v>81</v>
      </c>
      <c r="AV875" s="14" t="s">
        <v>140</v>
      </c>
      <c r="AW875" s="14" t="s">
        <v>32</v>
      </c>
      <c r="AX875" s="14" t="s">
        <v>79</v>
      </c>
      <c r="AY875" s="160" t="s">
        <v>133</v>
      </c>
    </row>
    <row r="876" spans="2:65" s="1" customFormat="1" ht="16.5" customHeight="1" x14ac:dyDescent="0.2">
      <c r="B876" s="33"/>
      <c r="C876" s="173" t="s">
        <v>745</v>
      </c>
      <c r="D876" s="173" t="s">
        <v>265</v>
      </c>
      <c r="E876" s="174" t="s">
        <v>2260</v>
      </c>
      <c r="F876" s="175" t="s">
        <v>2261</v>
      </c>
      <c r="G876" s="176" t="s">
        <v>188</v>
      </c>
      <c r="H876" s="177">
        <v>2</v>
      </c>
      <c r="I876" s="178"/>
      <c r="J876" s="179">
        <f>ROUND(I876*H876,2)</f>
        <v>0</v>
      </c>
      <c r="K876" s="175" t="s">
        <v>189</v>
      </c>
      <c r="L876" s="180"/>
      <c r="M876" s="181" t="s">
        <v>18</v>
      </c>
      <c r="N876" s="182" t="s">
        <v>42</v>
      </c>
      <c r="P876" s="137">
        <f>O876*H876</f>
        <v>0</v>
      </c>
      <c r="Q876" s="137">
        <v>2.632E-2</v>
      </c>
      <c r="R876" s="137">
        <f>Q876*H876</f>
        <v>5.2639999999999999E-2</v>
      </c>
      <c r="S876" s="137">
        <v>0</v>
      </c>
      <c r="T876" s="138">
        <f>S876*H876</f>
        <v>0</v>
      </c>
      <c r="AR876" s="139" t="s">
        <v>446</v>
      </c>
      <c r="AT876" s="139" t="s">
        <v>265</v>
      </c>
      <c r="AU876" s="139" t="s">
        <v>81</v>
      </c>
      <c r="AY876" s="18" t="s">
        <v>133</v>
      </c>
      <c r="BE876" s="140">
        <f>IF(N876="základní",J876,0)</f>
        <v>0</v>
      </c>
      <c r="BF876" s="140">
        <f>IF(N876="snížená",J876,0)</f>
        <v>0</v>
      </c>
      <c r="BG876" s="140">
        <f>IF(N876="zákl. přenesená",J876,0)</f>
        <v>0</v>
      </c>
      <c r="BH876" s="140">
        <f>IF(N876="sníž. přenesená",J876,0)</f>
        <v>0</v>
      </c>
      <c r="BI876" s="140">
        <f>IF(N876="nulová",J876,0)</f>
        <v>0</v>
      </c>
      <c r="BJ876" s="18" t="s">
        <v>79</v>
      </c>
      <c r="BK876" s="140">
        <f>ROUND(I876*H876,2)</f>
        <v>0</v>
      </c>
      <c r="BL876" s="18" t="s">
        <v>285</v>
      </c>
      <c r="BM876" s="139" t="s">
        <v>2262</v>
      </c>
    </row>
    <row r="877" spans="2:65" s="1" customFormat="1" ht="24.2" customHeight="1" x14ac:dyDescent="0.2">
      <c r="B877" s="33"/>
      <c r="C877" s="128" t="s">
        <v>750</v>
      </c>
      <c r="D877" s="128" t="s">
        <v>135</v>
      </c>
      <c r="E877" s="129" t="s">
        <v>2263</v>
      </c>
      <c r="F877" s="130" t="s">
        <v>2264</v>
      </c>
      <c r="G877" s="131" t="s">
        <v>188</v>
      </c>
      <c r="H877" s="132">
        <v>26</v>
      </c>
      <c r="I877" s="133"/>
      <c r="J877" s="134">
        <f>ROUND(I877*H877,2)</f>
        <v>0</v>
      </c>
      <c r="K877" s="130" t="s">
        <v>139</v>
      </c>
      <c r="L877" s="33"/>
      <c r="M877" s="135" t="s">
        <v>18</v>
      </c>
      <c r="N877" s="136" t="s">
        <v>42</v>
      </c>
      <c r="P877" s="137">
        <f>O877*H877</f>
        <v>0</v>
      </c>
      <c r="Q877" s="137">
        <v>0</v>
      </c>
      <c r="R877" s="137">
        <f>Q877*H877</f>
        <v>0</v>
      </c>
      <c r="S877" s="137">
        <v>0</v>
      </c>
      <c r="T877" s="138">
        <f>S877*H877</f>
        <v>0</v>
      </c>
      <c r="AR877" s="139" t="s">
        <v>285</v>
      </c>
      <c r="AT877" s="139" t="s">
        <v>135</v>
      </c>
      <c r="AU877" s="139" t="s">
        <v>81</v>
      </c>
      <c r="AY877" s="18" t="s">
        <v>133</v>
      </c>
      <c r="BE877" s="140">
        <f>IF(N877="základní",J877,0)</f>
        <v>0</v>
      </c>
      <c r="BF877" s="140">
        <f>IF(N877="snížená",J877,0)</f>
        <v>0</v>
      </c>
      <c r="BG877" s="140">
        <f>IF(N877="zákl. přenesená",J877,0)</f>
        <v>0</v>
      </c>
      <c r="BH877" s="140">
        <f>IF(N877="sníž. přenesená",J877,0)</f>
        <v>0</v>
      </c>
      <c r="BI877" s="140">
        <f>IF(N877="nulová",J877,0)</f>
        <v>0</v>
      </c>
      <c r="BJ877" s="18" t="s">
        <v>79</v>
      </c>
      <c r="BK877" s="140">
        <f>ROUND(I877*H877,2)</f>
        <v>0</v>
      </c>
      <c r="BL877" s="18" t="s">
        <v>285</v>
      </c>
      <c r="BM877" s="139" t="s">
        <v>2265</v>
      </c>
    </row>
    <row r="878" spans="2:65" s="1" customFormat="1" ht="11.25" x14ac:dyDescent="0.2">
      <c r="B878" s="33"/>
      <c r="D878" s="141" t="s">
        <v>142</v>
      </c>
      <c r="F878" s="142" t="s">
        <v>2266</v>
      </c>
      <c r="I878" s="143"/>
      <c r="L878" s="33"/>
      <c r="M878" s="144"/>
      <c r="T878" s="54"/>
      <c r="AT878" s="18" t="s">
        <v>142</v>
      </c>
      <c r="AU878" s="18" t="s">
        <v>81</v>
      </c>
    </row>
    <row r="879" spans="2:65" s="12" customFormat="1" ht="11.25" x14ac:dyDescent="0.2">
      <c r="B879" s="145"/>
      <c r="D879" s="146" t="s">
        <v>144</v>
      </c>
      <c r="E879" s="147" t="s">
        <v>18</v>
      </c>
      <c r="F879" s="148" t="s">
        <v>1737</v>
      </c>
      <c r="H879" s="147" t="s">
        <v>18</v>
      </c>
      <c r="I879" s="149"/>
      <c r="L879" s="145"/>
      <c r="M879" s="150"/>
      <c r="T879" s="151"/>
      <c r="AT879" s="147" t="s">
        <v>144</v>
      </c>
      <c r="AU879" s="147" t="s">
        <v>81</v>
      </c>
      <c r="AV879" s="12" t="s">
        <v>79</v>
      </c>
      <c r="AW879" s="12" t="s">
        <v>32</v>
      </c>
      <c r="AX879" s="12" t="s">
        <v>71</v>
      </c>
      <c r="AY879" s="147" t="s">
        <v>133</v>
      </c>
    </row>
    <row r="880" spans="2:65" s="12" customFormat="1" ht="11.25" x14ac:dyDescent="0.2">
      <c r="B880" s="145"/>
      <c r="D880" s="146" t="s">
        <v>144</v>
      </c>
      <c r="E880" s="147" t="s">
        <v>18</v>
      </c>
      <c r="F880" s="148" t="s">
        <v>1738</v>
      </c>
      <c r="H880" s="147" t="s">
        <v>18</v>
      </c>
      <c r="I880" s="149"/>
      <c r="L880" s="145"/>
      <c r="M880" s="150"/>
      <c r="T880" s="151"/>
      <c r="AT880" s="147" t="s">
        <v>144</v>
      </c>
      <c r="AU880" s="147" t="s">
        <v>81</v>
      </c>
      <c r="AV880" s="12" t="s">
        <v>79</v>
      </c>
      <c r="AW880" s="12" t="s">
        <v>32</v>
      </c>
      <c r="AX880" s="12" t="s">
        <v>71</v>
      </c>
      <c r="AY880" s="147" t="s">
        <v>133</v>
      </c>
    </row>
    <row r="881" spans="2:65" s="12" customFormat="1" ht="11.25" x14ac:dyDescent="0.2">
      <c r="B881" s="145"/>
      <c r="D881" s="146" t="s">
        <v>144</v>
      </c>
      <c r="E881" s="147" t="s">
        <v>18</v>
      </c>
      <c r="F881" s="148" t="s">
        <v>2267</v>
      </c>
      <c r="H881" s="147" t="s">
        <v>18</v>
      </c>
      <c r="I881" s="149"/>
      <c r="L881" s="145"/>
      <c r="M881" s="150"/>
      <c r="T881" s="151"/>
      <c r="AT881" s="147" t="s">
        <v>144</v>
      </c>
      <c r="AU881" s="147" t="s">
        <v>81</v>
      </c>
      <c r="AV881" s="12" t="s">
        <v>79</v>
      </c>
      <c r="AW881" s="12" t="s">
        <v>32</v>
      </c>
      <c r="AX881" s="12" t="s">
        <v>71</v>
      </c>
      <c r="AY881" s="147" t="s">
        <v>133</v>
      </c>
    </row>
    <row r="882" spans="2:65" s="13" customFormat="1" ht="11.25" x14ac:dyDescent="0.2">
      <c r="B882" s="152"/>
      <c r="D882" s="146" t="s">
        <v>144</v>
      </c>
      <c r="E882" s="153" t="s">
        <v>18</v>
      </c>
      <c r="F882" s="154" t="s">
        <v>148</v>
      </c>
      <c r="H882" s="155">
        <v>3</v>
      </c>
      <c r="I882" s="156"/>
      <c r="L882" s="152"/>
      <c r="M882" s="157"/>
      <c r="T882" s="158"/>
      <c r="AT882" s="153" t="s">
        <v>144</v>
      </c>
      <c r="AU882" s="153" t="s">
        <v>81</v>
      </c>
      <c r="AV882" s="13" t="s">
        <v>81</v>
      </c>
      <c r="AW882" s="13" t="s">
        <v>32</v>
      </c>
      <c r="AX882" s="13" t="s">
        <v>71</v>
      </c>
      <c r="AY882" s="153" t="s">
        <v>133</v>
      </c>
    </row>
    <row r="883" spans="2:65" s="12" customFormat="1" ht="11.25" x14ac:dyDescent="0.2">
      <c r="B883" s="145"/>
      <c r="D883" s="146" t="s">
        <v>144</v>
      </c>
      <c r="E883" s="147" t="s">
        <v>18</v>
      </c>
      <c r="F883" s="148" t="s">
        <v>2268</v>
      </c>
      <c r="H883" s="147" t="s">
        <v>18</v>
      </c>
      <c r="I883" s="149"/>
      <c r="L883" s="145"/>
      <c r="M883" s="150"/>
      <c r="T883" s="151"/>
      <c r="AT883" s="147" t="s">
        <v>144</v>
      </c>
      <c r="AU883" s="147" t="s">
        <v>81</v>
      </c>
      <c r="AV883" s="12" t="s">
        <v>79</v>
      </c>
      <c r="AW883" s="12" t="s">
        <v>32</v>
      </c>
      <c r="AX883" s="12" t="s">
        <v>71</v>
      </c>
      <c r="AY883" s="147" t="s">
        <v>133</v>
      </c>
    </row>
    <row r="884" spans="2:65" s="13" customFormat="1" ht="11.25" x14ac:dyDescent="0.2">
      <c r="B884" s="152"/>
      <c r="D884" s="146" t="s">
        <v>144</v>
      </c>
      <c r="E884" s="153" t="s">
        <v>18</v>
      </c>
      <c r="F884" s="154" t="s">
        <v>175</v>
      </c>
      <c r="H884" s="155">
        <v>10</v>
      </c>
      <c r="I884" s="156"/>
      <c r="L884" s="152"/>
      <c r="M884" s="157"/>
      <c r="T884" s="158"/>
      <c r="AT884" s="153" t="s">
        <v>144</v>
      </c>
      <c r="AU884" s="153" t="s">
        <v>81</v>
      </c>
      <c r="AV884" s="13" t="s">
        <v>81</v>
      </c>
      <c r="AW884" s="13" t="s">
        <v>32</v>
      </c>
      <c r="AX884" s="13" t="s">
        <v>71</v>
      </c>
      <c r="AY884" s="153" t="s">
        <v>133</v>
      </c>
    </row>
    <row r="885" spans="2:65" s="12" customFormat="1" ht="11.25" x14ac:dyDescent="0.2">
      <c r="B885" s="145"/>
      <c r="D885" s="146" t="s">
        <v>144</v>
      </c>
      <c r="E885" s="147" t="s">
        <v>18</v>
      </c>
      <c r="F885" s="148" t="s">
        <v>1741</v>
      </c>
      <c r="H885" s="147" t="s">
        <v>18</v>
      </c>
      <c r="I885" s="149"/>
      <c r="L885" s="145"/>
      <c r="M885" s="150"/>
      <c r="T885" s="151"/>
      <c r="AT885" s="147" t="s">
        <v>144</v>
      </c>
      <c r="AU885" s="147" t="s">
        <v>81</v>
      </c>
      <c r="AV885" s="12" t="s">
        <v>79</v>
      </c>
      <c r="AW885" s="12" t="s">
        <v>32</v>
      </c>
      <c r="AX885" s="12" t="s">
        <v>71</v>
      </c>
      <c r="AY885" s="147" t="s">
        <v>133</v>
      </c>
    </row>
    <row r="886" spans="2:65" s="12" customFormat="1" ht="11.25" x14ac:dyDescent="0.2">
      <c r="B886" s="145"/>
      <c r="D886" s="146" t="s">
        <v>144</v>
      </c>
      <c r="E886" s="147" t="s">
        <v>18</v>
      </c>
      <c r="F886" s="148" t="s">
        <v>2267</v>
      </c>
      <c r="H886" s="147" t="s">
        <v>18</v>
      </c>
      <c r="I886" s="149"/>
      <c r="L886" s="145"/>
      <c r="M886" s="150"/>
      <c r="T886" s="151"/>
      <c r="AT886" s="147" t="s">
        <v>144</v>
      </c>
      <c r="AU886" s="147" t="s">
        <v>81</v>
      </c>
      <c r="AV886" s="12" t="s">
        <v>79</v>
      </c>
      <c r="AW886" s="12" t="s">
        <v>32</v>
      </c>
      <c r="AX886" s="12" t="s">
        <v>71</v>
      </c>
      <c r="AY886" s="147" t="s">
        <v>133</v>
      </c>
    </row>
    <row r="887" spans="2:65" s="13" customFormat="1" ht="11.25" x14ac:dyDescent="0.2">
      <c r="B887" s="152"/>
      <c r="D887" s="146" t="s">
        <v>144</v>
      </c>
      <c r="E887" s="153" t="s">
        <v>18</v>
      </c>
      <c r="F887" s="154" t="s">
        <v>79</v>
      </c>
      <c r="H887" s="155">
        <v>1</v>
      </c>
      <c r="I887" s="156"/>
      <c r="L887" s="152"/>
      <c r="M887" s="157"/>
      <c r="T887" s="158"/>
      <c r="AT887" s="153" t="s">
        <v>144</v>
      </c>
      <c r="AU887" s="153" t="s">
        <v>81</v>
      </c>
      <c r="AV887" s="13" t="s">
        <v>81</v>
      </c>
      <c r="AW887" s="13" t="s">
        <v>32</v>
      </c>
      <c r="AX887" s="13" t="s">
        <v>71</v>
      </c>
      <c r="AY887" s="153" t="s">
        <v>133</v>
      </c>
    </row>
    <row r="888" spans="2:65" s="12" customFormat="1" ht="11.25" x14ac:dyDescent="0.2">
      <c r="B888" s="145"/>
      <c r="D888" s="146" t="s">
        <v>144</v>
      </c>
      <c r="E888" s="147" t="s">
        <v>18</v>
      </c>
      <c r="F888" s="148" t="s">
        <v>2269</v>
      </c>
      <c r="H888" s="147" t="s">
        <v>18</v>
      </c>
      <c r="I888" s="149"/>
      <c r="L888" s="145"/>
      <c r="M888" s="150"/>
      <c r="T888" s="151"/>
      <c r="AT888" s="147" t="s">
        <v>144</v>
      </c>
      <c r="AU888" s="147" t="s">
        <v>81</v>
      </c>
      <c r="AV888" s="12" t="s">
        <v>79</v>
      </c>
      <c r="AW888" s="12" t="s">
        <v>32</v>
      </c>
      <c r="AX888" s="12" t="s">
        <v>71</v>
      </c>
      <c r="AY888" s="147" t="s">
        <v>133</v>
      </c>
    </row>
    <row r="889" spans="2:65" s="13" customFormat="1" ht="11.25" x14ac:dyDescent="0.2">
      <c r="B889" s="152"/>
      <c r="D889" s="146" t="s">
        <v>144</v>
      </c>
      <c r="E889" s="153" t="s">
        <v>18</v>
      </c>
      <c r="F889" s="154" t="s">
        <v>79</v>
      </c>
      <c r="H889" s="155">
        <v>1</v>
      </c>
      <c r="I889" s="156"/>
      <c r="L889" s="152"/>
      <c r="M889" s="157"/>
      <c r="T889" s="158"/>
      <c r="AT889" s="153" t="s">
        <v>144</v>
      </c>
      <c r="AU889" s="153" t="s">
        <v>81</v>
      </c>
      <c r="AV889" s="13" t="s">
        <v>81</v>
      </c>
      <c r="AW889" s="13" t="s">
        <v>32</v>
      </c>
      <c r="AX889" s="13" t="s">
        <v>71</v>
      </c>
      <c r="AY889" s="153" t="s">
        <v>133</v>
      </c>
    </row>
    <row r="890" spans="2:65" s="12" customFormat="1" ht="11.25" x14ac:dyDescent="0.2">
      <c r="B890" s="145"/>
      <c r="D890" s="146" t="s">
        <v>144</v>
      </c>
      <c r="E890" s="147" t="s">
        <v>18</v>
      </c>
      <c r="F890" s="148" t="s">
        <v>2268</v>
      </c>
      <c r="H890" s="147" t="s">
        <v>18</v>
      </c>
      <c r="I890" s="149"/>
      <c r="L890" s="145"/>
      <c r="M890" s="150"/>
      <c r="T890" s="151"/>
      <c r="AT890" s="147" t="s">
        <v>144</v>
      </c>
      <c r="AU890" s="147" t="s">
        <v>81</v>
      </c>
      <c r="AV890" s="12" t="s">
        <v>79</v>
      </c>
      <c r="AW890" s="12" t="s">
        <v>32</v>
      </c>
      <c r="AX890" s="12" t="s">
        <v>71</v>
      </c>
      <c r="AY890" s="147" t="s">
        <v>133</v>
      </c>
    </row>
    <row r="891" spans="2:65" s="13" customFormat="1" ht="11.25" x14ac:dyDescent="0.2">
      <c r="B891" s="152"/>
      <c r="D891" s="146" t="s">
        <v>144</v>
      </c>
      <c r="E891" s="153" t="s">
        <v>18</v>
      </c>
      <c r="F891" s="154" t="s">
        <v>220</v>
      </c>
      <c r="H891" s="155">
        <v>9</v>
      </c>
      <c r="I891" s="156"/>
      <c r="L891" s="152"/>
      <c r="M891" s="157"/>
      <c r="T891" s="158"/>
      <c r="AT891" s="153" t="s">
        <v>144</v>
      </c>
      <c r="AU891" s="153" t="s">
        <v>81</v>
      </c>
      <c r="AV891" s="13" t="s">
        <v>81</v>
      </c>
      <c r="AW891" s="13" t="s">
        <v>32</v>
      </c>
      <c r="AX891" s="13" t="s">
        <v>71</v>
      </c>
      <c r="AY891" s="153" t="s">
        <v>133</v>
      </c>
    </row>
    <row r="892" spans="2:65" s="12" customFormat="1" ht="11.25" x14ac:dyDescent="0.2">
      <c r="B892" s="145"/>
      <c r="D892" s="146" t="s">
        <v>144</v>
      </c>
      <c r="E892" s="147" t="s">
        <v>18</v>
      </c>
      <c r="F892" s="148" t="s">
        <v>2270</v>
      </c>
      <c r="H892" s="147" t="s">
        <v>18</v>
      </c>
      <c r="I892" s="149"/>
      <c r="L892" s="145"/>
      <c r="M892" s="150"/>
      <c r="T892" s="151"/>
      <c r="AT892" s="147" t="s">
        <v>144</v>
      </c>
      <c r="AU892" s="147" t="s">
        <v>81</v>
      </c>
      <c r="AV892" s="12" t="s">
        <v>79</v>
      </c>
      <c r="AW892" s="12" t="s">
        <v>32</v>
      </c>
      <c r="AX892" s="12" t="s">
        <v>71</v>
      </c>
      <c r="AY892" s="147" t="s">
        <v>133</v>
      </c>
    </row>
    <row r="893" spans="2:65" s="13" customFormat="1" ht="11.25" x14ac:dyDescent="0.2">
      <c r="B893" s="152"/>
      <c r="D893" s="146" t="s">
        <v>144</v>
      </c>
      <c r="E893" s="153" t="s">
        <v>18</v>
      </c>
      <c r="F893" s="154" t="s">
        <v>81</v>
      </c>
      <c r="H893" s="155">
        <v>2</v>
      </c>
      <c r="I893" s="156"/>
      <c r="L893" s="152"/>
      <c r="M893" s="157"/>
      <c r="T893" s="158"/>
      <c r="AT893" s="153" t="s">
        <v>144</v>
      </c>
      <c r="AU893" s="153" t="s">
        <v>81</v>
      </c>
      <c r="AV893" s="13" t="s">
        <v>81</v>
      </c>
      <c r="AW893" s="13" t="s">
        <v>32</v>
      </c>
      <c r="AX893" s="13" t="s">
        <v>71</v>
      </c>
      <c r="AY893" s="153" t="s">
        <v>133</v>
      </c>
    </row>
    <row r="894" spans="2:65" s="14" customFormat="1" ht="11.25" x14ac:dyDescent="0.2">
      <c r="B894" s="159"/>
      <c r="D894" s="146" t="s">
        <v>144</v>
      </c>
      <c r="E894" s="160" t="s">
        <v>18</v>
      </c>
      <c r="F894" s="161" t="s">
        <v>147</v>
      </c>
      <c r="H894" s="162">
        <v>26</v>
      </c>
      <c r="I894" s="163"/>
      <c r="L894" s="159"/>
      <c r="M894" s="164"/>
      <c r="T894" s="165"/>
      <c r="AT894" s="160" t="s">
        <v>144</v>
      </c>
      <c r="AU894" s="160" t="s">
        <v>81</v>
      </c>
      <c r="AV894" s="14" t="s">
        <v>140</v>
      </c>
      <c r="AW894" s="14" t="s">
        <v>32</v>
      </c>
      <c r="AX894" s="14" t="s">
        <v>79</v>
      </c>
      <c r="AY894" s="160" t="s">
        <v>133</v>
      </c>
    </row>
    <row r="895" spans="2:65" s="1" customFormat="1" ht="16.5" customHeight="1" x14ac:dyDescent="0.2">
      <c r="B895" s="33"/>
      <c r="C895" s="173" t="s">
        <v>755</v>
      </c>
      <c r="D895" s="173" t="s">
        <v>265</v>
      </c>
      <c r="E895" s="174" t="s">
        <v>2271</v>
      </c>
      <c r="F895" s="175" t="s">
        <v>2272</v>
      </c>
      <c r="G895" s="176" t="s">
        <v>188</v>
      </c>
      <c r="H895" s="177">
        <v>26</v>
      </c>
      <c r="I895" s="178"/>
      <c r="J895" s="179">
        <f>ROUND(I895*H895,2)</f>
        <v>0</v>
      </c>
      <c r="K895" s="175" t="s">
        <v>139</v>
      </c>
      <c r="L895" s="180"/>
      <c r="M895" s="181" t="s">
        <v>18</v>
      </c>
      <c r="N895" s="182" t="s">
        <v>42</v>
      </c>
      <c r="P895" s="137">
        <f>O895*H895</f>
        <v>0</v>
      </c>
      <c r="Q895" s="137">
        <v>1.9E-3</v>
      </c>
      <c r="R895" s="137">
        <f>Q895*H895</f>
        <v>4.9399999999999999E-2</v>
      </c>
      <c r="S895" s="137">
        <v>0</v>
      </c>
      <c r="T895" s="138">
        <f>S895*H895</f>
        <v>0</v>
      </c>
      <c r="AR895" s="139" t="s">
        <v>446</v>
      </c>
      <c r="AT895" s="139" t="s">
        <v>265</v>
      </c>
      <c r="AU895" s="139" t="s">
        <v>81</v>
      </c>
      <c r="AY895" s="18" t="s">
        <v>133</v>
      </c>
      <c r="BE895" s="140">
        <f>IF(N895="základní",J895,0)</f>
        <v>0</v>
      </c>
      <c r="BF895" s="140">
        <f>IF(N895="snížená",J895,0)</f>
        <v>0</v>
      </c>
      <c r="BG895" s="140">
        <f>IF(N895="zákl. přenesená",J895,0)</f>
        <v>0</v>
      </c>
      <c r="BH895" s="140">
        <f>IF(N895="sníž. přenesená",J895,0)</f>
        <v>0</v>
      </c>
      <c r="BI895" s="140">
        <f>IF(N895="nulová",J895,0)</f>
        <v>0</v>
      </c>
      <c r="BJ895" s="18" t="s">
        <v>79</v>
      </c>
      <c r="BK895" s="140">
        <f>ROUND(I895*H895,2)</f>
        <v>0</v>
      </c>
      <c r="BL895" s="18" t="s">
        <v>285</v>
      </c>
      <c r="BM895" s="139" t="s">
        <v>2273</v>
      </c>
    </row>
    <row r="896" spans="2:65" s="1" customFormat="1" ht="24.2" customHeight="1" x14ac:dyDescent="0.2">
      <c r="B896" s="33"/>
      <c r="C896" s="128" t="s">
        <v>758</v>
      </c>
      <c r="D896" s="128" t="s">
        <v>135</v>
      </c>
      <c r="E896" s="129" t="s">
        <v>2274</v>
      </c>
      <c r="F896" s="130" t="s">
        <v>2275</v>
      </c>
      <c r="G896" s="131" t="s">
        <v>188</v>
      </c>
      <c r="H896" s="132">
        <v>10</v>
      </c>
      <c r="I896" s="133"/>
      <c r="J896" s="134">
        <f>ROUND(I896*H896,2)</f>
        <v>0</v>
      </c>
      <c r="K896" s="130" t="s">
        <v>189</v>
      </c>
      <c r="L896" s="33"/>
      <c r="M896" s="135" t="s">
        <v>18</v>
      </c>
      <c r="N896" s="136" t="s">
        <v>42</v>
      </c>
      <c r="P896" s="137">
        <f>O896*H896</f>
        <v>0</v>
      </c>
      <c r="Q896" s="137">
        <v>0</v>
      </c>
      <c r="R896" s="137">
        <f>Q896*H896</f>
        <v>0</v>
      </c>
      <c r="S896" s="137">
        <v>0</v>
      </c>
      <c r="T896" s="138">
        <f>S896*H896</f>
        <v>0</v>
      </c>
      <c r="AR896" s="139" t="s">
        <v>285</v>
      </c>
      <c r="AT896" s="139" t="s">
        <v>135</v>
      </c>
      <c r="AU896" s="139" t="s">
        <v>81</v>
      </c>
      <c r="AY896" s="18" t="s">
        <v>133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8" t="s">
        <v>79</v>
      </c>
      <c r="BK896" s="140">
        <f>ROUND(I896*H896,2)</f>
        <v>0</v>
      </c>
      <c r="BL896" s="18" t="s">
        <v>285</v>
      </c>
      <c r="BM896" s="139" t="s">
        <v>2276</v>
      </c>
    </row>
    <row r="897" spans="2:65" s="1" customFormat="1" ht="11.25" x14ac:dyDescent="0.2">
      <c r="B897" s="33"/>
      <c r="D897" s="141" t="s">
        <v>142</v>
      </c>
      <c r="F897" s="142" t="s">
        <v>2277</v>
      </c>
      <c r="I897" s="143"/>
      <c r="L897" s="33"/>
      <c r="M897" s="144"/>
      <c r="T897" s="54"/>
      <c r="AT897" s="18" t="s">
        <v>142</v>
      </c>
      <c r="AU897" s="18" t="s">
        <v>81</v>
      </c>
    </row>
    <row r="898" spans="2:65" s="12" customFormat="1" ht="11.25" x14ac:dyDescent="0.2">
      <c r="B898" s="145"/>
      <c r="D898" s="146" t="s">
        <v>144</v>
      </c>
      <c r="E898" s="147" t="s">
        <v>18</v>
      </c>
      <c r="F898" s="148" t="s">
        <v>1737</v>
      </c>
      <c r="H898" s="147" t="s">
        <v>18</v>
      </c>
      <c r="I898" s="149"/>
      <c r="L898" s="145"/>
      <c r="M898" s="150"/>
      <c r="T898" s="151"/>
      <c r="AT898" s="147" t="s">
        <v>144</v>
      </c>
      <c r="AU898" s="147" t="s">
        <v>81</v>
      </c>
      <c r="AV898" s="12" t="s">
        <v>79</v>
      </c>
      <c r="AW898" s="12" t="s">
        <v>32</v>
      </c>
      <c r="AX898" s="12" t="s">
        <v>71</v>
      </c>
      <c r="AY898" s="147" t="s">
        <v>133</v>
      </c>
    </row>
    <row r="899" spans="2:65" s="12" customFormat="1" ht="11.25" x14ac:dyDescent="0.2">
      <c r="B899" s="145"/>
      <c r="D899" s="146" t="s">
        <v>144</v>
      </c>
      <c r="E899" s="147" t="s">
        <v>18</v>
      </c>
      <c r="F899" s="148" t="s">
        <v>1738</v>
      </c>
      <c r="H899" s="147" t="s">
        <v>18</v>
      </c>
      <c r="I899" s="149"/>
      <c r="L899" s="145"/>
      <c r="M899" s="150"/>
      <c r="T899" s="151"/>
      <c r="AT899" s="147" t="s">
        <v>144</v>
      </c>
      <c r="AU899" s="147" t="s">
        <v>81</v>
      </c>
      <c r="AV899" s="12" t="s">
        <v>79</v>
      </c>
      <c r="AW899" s="12" t="s">
        <v>32</v>
      </c>
      <c r="AX899" s="12" t="s">
        <v>71</v>
      </c>
      <c r="AY899" s="147" t="s">
        <v>133</v>
      </c>
    </row>
    <row r="900" spans="2:65" s="12" customFormat="1" ht="11.25" x14ac:dyDescent="0.2">
      <c r="B900" s="145"/>
      <c r="D900" s="146" t="s">
        <v>144</v>
      </c>
      <c r="E900" s="147" t="s">
        <v>18</v>
      </c>
      <c r="F900" s="148" t="s">
        <v>2278</v>
      </c>
      <c r="H900" s="147" t="s">
        <v>18</v>
      </c>
      <c r="I900" s="149"/>
      <c r="L900" s="145"/>
      <c r="M900" s="150"/>
      <c r="T900" s="151"/>
      <c r="AT900" s="147" t="s">
        <v>144</v>
      </c>
      <c r="AU900" s="147" t="s">
        <v>81</v>
      </c>
      <c r="AV900" s="12" t="s">
        <v>79</v>
      </c>
      <c r="AW900" s="12" t="s">
        <v>32</v>
      </c>
      <c r="AX900" s="12" t="s">
        <v>71</v>
      </c>
      <c r="AY900" s="147" t="s">
        <v>133</v>
      </c>
    </row>
    <row r="901" spans="2:65" s="13" customFormat="1" ht="11.25" x14ac:dyDescent="0.2">
      <c r="B901" s="152"/>
      <c r="D901" s="146" t="s">
        <v>144</v>
      </c>
      <c r="E901" s="153" t="s">
        <v>18</v>
      </c>
      <c r="F901" s="154" t="s">
        <v>81</v>
      </c>
      <c r="H901" s="155">
        <v>2</v>
      </c>
      <c r="I901" s="156"/>
      <c r="L901" s="152"/>
      <c r="M901" s="157"/>
      <c r="T901" s="158"/>
      <c r="AT901" s="153" t="s">
        <v>144</v>
      </c>
      <c r="AU901" s="153" t="s">
        <v>81</v>
      </c>
      <c r="AV901" s="13" t="s">
        <v>81</v>
      </c>
      <c r="AW901" s="13" t="s">
        <v>32</v>
      </c>
      <c r="AX901" s="13" t="s">
        <v>71</v>
      </c>
      <c r="AY901" s="153" t="s">
        <v>133</v>
      </c>
    </row>
    <row r="902" spans="2:65" s="12" customFormat="1" ht="11.25" x14ac:dyDescent="0.2">
      <c r="B902" s="145"/>
      <c r="D902" s="146" t="s">
        <v>144</v>
      </c>
      <c r="E902" s="147" t="s">
        <v>18</v>
      </c>
      <c r="F902" s="148" t="s">
        <v>2279</v>
      </c>
      <c r="H902" s="147" t="s">
        <v>18</v>
      </c>
      <c r="I902" s="149"/>
      <c r="L902" s="145"/>
      <c r="M902" s="150"/>
      <c r="T902" s="151"/>
      <c r="AT902" s="147" t="s">
        <v>144</v>
      </c>
      <c r="AU902" s="147" t="s">
        <v>81</v>
      </c>
      <c r="AV902" s="12" t="s">
        <v>79</v>
      </c>
      <c r="AW902" s="12" t="s">
        <v>32</v>
      </c>
      <c r="AX902" s="12" t="s">
        <v>71</v>
      </c>
      <c r="AY902" s="147" t="s">
        <v>133</v>
      </c>
    </row>
    <row r="903" spans="2:65" s="13" customFormat="1" ht="11.25" x14ac:dyDescent="0.2">
      <c r="B903" s="152"/>
      <c r="D903" s="146" t="s">
        <v>144</v>
      </c>
      <c r="E903" s="153" t="s">
        <v>18</v>
      </c>
      <c r="F903" s="154" t="s">
        <v>177</v>
      </c>
      <c r="H903" s="155">
        <v>8</v>
      </c>
      <c r="I903" s="156"/>
      <c r="L903" s="152"/>
      <c r="M903" s="157"/>
      <c r="T903" s="158"/>
      <c r="AT903" s="153" t="s">
        <v>144</v>
      </c>
      <c r="AU903" s="153" t="s">
        <v>81</v>
      </c>
      <c r="AV903" s="13" t="s">
        <v>81</v>
      </c>
      <c r="AW903" s="13" t="s">
        <v>32</v>
      </c>
      <c r="AX903" s="13" t="s">
        <v>71</v>
      </c>
      <c r="AY903" s="153" t="s">
        <v>133</v>
      </c>
    </row>
    <row r="904" spans="2:65" s="14" customFormat="1" ht="11.25" x14ac:dyDescent="0.2">
      <c r="B904" s="159"/>
      <c r="D904" s="146" t="s">
        <v>144</v>
      </c>
      <c r="E904" s="160" t="s">
        <v>18</v>
      </c>
      <c r="F904" s="161" t="s">
        <v>147</v>
      </c>
      <c r="H904" s="162">
        <v>10</v>
      </c>
      <c r="I904" s="163"/>
      <c r="L904" s="159"/>
      <c r="M904" s="164"/>
      <c r="T904" s="165"/>
      <c r="AT904" s="160" t="s">
        <v>144</v>
      </c>
      <c r="AU904" s="160" t="s">
        <v>81</v>
      </c>
      <c r="AV904" s="14" t="s">
        <v>140</v>
      </c>
      <c r="AW904" s="14" t="s">
        <v>32</v>
      </c>
      <c r="AX904" s="14" t="s">
        <v>79</v>
      </c>
      <c r="AY904" s="160" t="s">
        <v>133</v>
      </c>
    </row>
    <row r="905" spans="2:65" s="1" customFormat="1" ht="16.5" customHeight="1" x14ac:dyDescent="0.2">
      <c r="B905" s="33"/>
      <c r="C905" s="173" t="s">
        <v>764</v>
      </c>
      <c r="D905" s="173" t="s">
        <v>265</v>
      </c>
      <c r="E905" s="174" t="s">
        <v>2280</v>
      </c>
      <c r="F905" s="175" t="s">
        <v>2281</v>
      </c>
      <c r="G905" s="176" t="s">
        <v>188</v>
      </c>
      <c r="H905" s="177">
        <v>8</v>
      </c>
      <c r="I905" s="178"/>
      <c r="J905" s="179">
        <f>ROUND(I905*H905,2)</f>
        <v>0</v>
      </c>
      <c r="K905" s="175" t="s">
        <v>189</v>
      </c>
      <c r="L905" s="180"/>
      <c r="M905" s="181" t="s">
        <v>18</v>
      </c>
      <c r="N905" s="182" t="s">
        <v>42</v>
      </c>
      <c r="P905" s="137">
        <f>O905*H905</f>
        <v>0</v>
      </c>
      <c r="Q905" s="137">
        <v>2.2000000000000001E-3</v>
      </c>
      <c r="R905" s="137">
        <f>Q905*H905</f>
        <v>1.7600000000000001E-2</v>
      </c>
      <c r="S905" s="137">
        <v>0</v>
      </c>
      <c r="T905" s="138">
        <f>S905*H905</f>
        <v>0</v>
      </c>
      <c r="AR905" s="139" t="s">
        <v>446</v>
      </c>
      <c r="AT905" s="139" t="s">
        <v>265</v>
      </c>
      <c r="AU905" s="139" t="s">
        <v>81</v>
      </c>
      <c r="AY905" s="18" t="s">
        <v>133</v>
      </c>
      <c r="BE905" s="140">
        <f>IF(N905="základní",J905,0)</f>
        <v>0</v>
      </c>
      <c r="BF905" s="140">
        <f>IF(N905="snížená",J905,0)</f>
        <v>0</v>
      </c>
      <c r="BG905" s="140">
        <f>IF(N905="zákl. přenesená",J905,0)</f>
        <v>0</v>
      </c>
      <c r="BH905" s="140">
        <f>IF(N905="sníž. přenesená",J905,0)</f>
        <v>0</v>
      </c>
      <c r="BI905" s="140">
        <f>IF(N905="nulová",J905,0)</f>
        <v>0</v>
      </c>
      <c r="BJ905" s="18" t="s">
        <v>79</v>
      </c>
      <c r="BK905" s="140">
        <f>ROUND(I905*H905,2)</f>
        <v>0</v>
      </c>
      <c r="BL905" s="18" t="s">
        <v>285</v>
      </c>
      <c r="BM905" s="139" t="s">
        <v>2282</v>
      </c>
    </row>
    <row r="906" spans="2:65" s="12" customFormat="1" ht="11.25" x14ac:dyDescent="0.2">
      <c r="B906" s="145"/>
      <c r="D906" s="146" t="s">
        <v>144</v>
      </c>
      <c r="E906" s="147" t="s">
        <v>18</v>
      </c>
      <c r="F906" s="148" t="s">
        <v>1737</v>
      </c>
      <c r="H906" s="147" t="s">
        <v>18</v>
      </c>
      <c r="I906" s="149"/>
      <c r="L906" s="145"/>
      <c r="M906" s="150"/>
      <c r="T906" s="151"/>
      <c r="AT906" s="147" t="s">
        <v>144</v>
      </c>
      <c r="AU906" s="147" t="s">
        <v>81</v>
      </c>
      <c r="AV906" s="12" t="s">
        <v>79</v>
      </c>
      <c r="AW906" s="12" t="s">
        <v>32</v>
      </c>
      <c r="AX906" s="12" t="s">
        <v>71</v>
      </c>
      <c r="AY906" s="147" t="s">
        <v>133</v>
      </c>
    </row>
    <row r="907" spans="2:65" s="12" customFormat="1" ht="11.25" x14ac:dyDescent="0.2">
      <c r="B907" s="145"/>
      <c r="D907" s="146" t="s">
        <v>144</v>
      </c>
      <c r="E907" s="147" t="s">
        <v>18</v>
      </c>
      <c r="F907" s="148" t="s">
        <v>1738</v>
      </c>
      <c r="H907" s="147" t="s">
        <v>18</v>
      </c>
      <c r="I907" s="149"/>
      <c r="L907" s="145"/>
      <c r="M907" s="150"/>
      <c r="T907" s="151"/>
      <c r="AT907" s="147" t="s">
        <v>144</v>
      </c>
      <c r="AU907" s="147" t="s">
        <v>81</v>
      </c>
      <c r="AV907" s="12" t="s">
        <v>79</v>
      </c>
      <c r="AW907" s="12" t="s">
        <v>32</v>
      </c>
      <c r="AX907" s="12" t="s">
        <v>71</v>
      </c>
      <c r="AY907" s="147" t="s">
        <v>133</v>
      </c>
    </row>
    <row r="908" spans="2:65" s="12" customFormat="1" ht="11.25" x14ac:dyDescent="0.2">
      <c r="B908" s="145"/>
      <c r="D908" s="146" t="s">
        <v>144</v>
      </c>
      <c r="E908" s="147" t="s">
        <v>18</v>
      </c>
      <c r="F908" s="148" t="s">
        <v>2279</v>
      </c>
      <c r="H908" s="147" t="s">
        <v>18</v>
      </c>
      <c r="I908" s="149"/>
      <c r="L908" s="145"/>
      <c r="M908" s="150"/>
      <c r="T908" s="151"/>
      <c r="AT908" s="147" t="s">
        <v>144</v>
      </c>
      <c r="AU908" s="147" t="s">
        <v>81</v>
      </c>
      <c r="AV908" s="12" t="s">
        <v>79</v>
      </c>
      <c r="AW908" s="12" t="s">
        <v>32</v>
      </c>
      <c r="AX908" s="12" t="s">
        <v>71</v>
      </c>
      <c r="AY908" s="147" t="s">
        <v>133</v>
      </c>
    </row>
    <row r="909" spans="2:65" s="13" customFormat="1" ht="11.25" x14ac:dyDescent="0.2">
      <c r="B909" s="152"/>
      <c r="D909" s="146" t="s">
        <v>144</v>
      </c>
      <c r="E909" s="153" t="s">
        <v>18</v>
      </c>
      <c r="F909" s="154" t="s">
        <v>177</v>
      </c>
      <c r="H909" s="155">
        <v>8</v>
      </c>
      <c r="I909" s="156"/>
      <c r="L909" s="152"/>
      <c r="M909" s="157"/>
      <c r="T909" s="158"/>
      <c r="AT909" s="153" t="s">
        <v>144</v>
      </c>
      <c r="AU909" s="153" t="s">
        <v>81</v>
      </c>
      <c r="AV909" s="13" t="s">
        <v>81</v>
      </c>
      <c r="AW909" s="13" t="s">
        <v>32</v>
      </c>
      <c r="AX909" s="13" t="s">
        <v>71</v>
      </c>
      <c r="AY909" s="153" t="s">
        <v>133</v>
      </c>
    </row>
    <row r="910" spans="2:65" s="14" customFormat="1" ht="11.25" x14ac:dyDescent="0.2">
      <c r="B910" s="159"/>
      <c r="D910" s="146" t="s">
        <v>144</v>
      </c>
      <c r="E910" s="160" t="s">
        <v>18</v>
      </c>
      <c r="F910" s="161" t="s">
        <v>147</v>
      </c>
      <c r="H910" s="162">
        <v>8</v>
      </c>
      <c r="I910" s="163"/>
      <c r="L910" s="159"/>
      <c r="M910" s="164"/>
      <c r="T910" s="165"/>
      <c r="AT910" s="160" t="s">
        <v>144</v>
      </c>
      <c r="AU910" s="160" t="s">
        <v>81</v>
      </c>
      <c r="AV910" s="14" t="s">
        <v>140</v>
      </c>
      <c r="AW910" s="14" t="s">
        <v>32</v>
      </c>
      <c r="AX910" s="14" t="s">
        <v>79</v>
      </c>
      <c r="AY910" s="160" t="s">
        <v>133</v>
      </c>
    </row>
    <row r="911" spans="2:65" s="1" customFormat="1" ht="16.5" customHeight="1" x14ac:dyDescent="0.2">
      <c r="B911" s="33"/>
      <c r="C911" s="173" t="s">
        <v>769</v>
      </c>
      <c r="D911" s="173" t="s">
        <v>265</v>
      </c>
      <c r="E911" s="174" t="s">
        <v>2283</v>
      </c>
      <c r="F911" s="175" t="s">
        <v>2284</v>
      </c>
      <c r="G911" s="176" t="s">
        <v>188</v>
      </c>
      <c r="H911" s="177">
        <v>2</v>
      </c>
      <c r="I911" s="178"/>
      <c r="J911" s="179">
        <f>ROUND(I911*H911,2)</f>
        <v>0</v>
      </c>
      <c r="K911" s="175" t="s">
        <v>189</v>
      </c>
      <c r="L911" s="180"/>
      <c r="M911" s="181" t="s">
        <v>18</v>
      </c>
      <c r="N911" s="182" t="s">
        <v>42</v>
      </c>
      <c r="P911" s="137">
        <f>O911*H911</f>
        <v>0</v>
      </c>
      <c r="Q911" s="137">
        <v>2.5000000000000001E-3</v>
      </c>
      <c r="R911" s="137">
        <f>Q911*H911</f>
        <v>5.0000000000000001E-3</v>
      </c>
      <c r="S911" s="137">
        <v>0</v>
      </c>
      <c r="T911" s="138">
        <f>S911*H911</f>
        <v>0</v>
      </c>
      <c r="AR911" s="139" t="s">
        <v>446</v>
      </c>
      <c r="AT911" s="139" t="s">
        <v>265</v>
      </c>
      <c r="AU911" s="139" t="s">
        <v>81</v>
      </c>
      <c r="AY911" s="18" t="s">
        <v>133</v>
      </c>
      <c r="BE911" s="140">
        <f>IF(N911="základní",J911,0)</f>
        <v>0</v>
      </c>
      <c r="BF911" s="140">
        <f>IF(N911="snížená",J911,0)</f>
        <v>0</v>
      </c>
      <c r="BG911" s="140">
        <f>IF(N911="zákl. přenesená",J911,0)</f>
        <v>0</v>
      </c>
      <c r="BH911" s="140">
        <f>IF(N911="sníž. přenesená",J911,0)</f>
        <v>0</v>
      </c>
      <c r="BI911" s="140">
        <f>IF(N911="nulová",J911,0)</f>
        <v>0</v>
      </c>
      <c r="BJ911" s="18" t="s">
        <v>79</v>
      </c>
      <c r="BK911" s="140">
        <f>ROUND(I911*H911,2)</f>
        <v>0</v>
      </c>
      <c r="BL911" s="18" t="s">
        <v>285</v>
      </c>
      <c r="BM911" s="139" t="s">
        <v>2285</v>
      </c>
    </row>
    <row r="912" spans="2:65" s="12" customFormat="1" ht="11.25" x14ac:dyDescent="0.2">
      <c r="B912" s="145"/>
      <c r="D912" s="146" t="s">
        <v>144</v>
      </c>
      <c r="E912" s="147" t="s">
        <v>18</v>
      </c>
      <c r="F912" s="148" t="s">
        <v>1737</v>
      </c>
      <c r="H912" s="147" t="s">
        <v>18</v>
      </c>
      <c r="I912" s="149"/>
      <c r="L912" s="145"/>
      <c r="M912" s="150"/>
      <c r="T912" s="151"/>
      <c r="AT912" s="147" t="s">
        <v>144</v>
      </c>
      <c r="AU912" s="147" t="s">
        <v>81</v>
      </c>
      <c r="AV912" s="12" t="s">
        <v>79</v>
      </c>
      <c r="AW912" s="12" t="s">
        <v>32</v>
      </c>
      <c r="AX912" s="12" t="s">
        <v>71</v>
      </c>
      <c r="AY912" s="147" t="s">
        <v>133</v>
      </c>
    </row>
    <row r="913" spans="2:65" s="12" customFormat="1" ht="11.25" x14ac:dyDescent="0.2">
      <c r="B913" s="145"/>
      <c r="D913" s="146" t="s">
        <v>144</v>
      </c>
      <c r="E913" s="147" t="s">
        <v>18</v>
      </c>
      <c r="F913" s="148" t="s">
        <v>1738</v>
      </c>
      <c r="H913" s="147" t="s">
        <v>18</v>
      </c>
      <c r="I913" s="149"/>
      <c r="L913" s="145"/>
      <c r="M913" s="150"/>
      <c r="T913" s="151"/>
      <c r="AT913" s="147" t="s">
        <v>144</v>
      </c>
      <c r="AU913" s="147" t="s">
        <v>81</v>
      </c>
      <c r="AV913" s="12" t="s">
        <v>79</v>
      </c>
      <c r="AW913" s="12" t="s">
        <v>32</v>
      </c>
      <c r="AX913" s="12" t="s">
        <v>71</v>
      </c>
      <c r="AY913" s="147" t="s">
        <v>133</v>
      </c>
    </row>
    <row r="914" spans="2:65" s="12" customFormat="1" ht="11.25" x14ac:dyDescent="0.2">
      <c r="B914" s="145"/>
      <c r="D914" s="146" t="s">
        <v>144</v>
      </c>
      <c r="E914" s="147" t="s">
        <v>18</v>
      </c>
      <c r="F914" s="148" t="s">
        <v>2278</v>
      </c>
      <c r="H914" s="147" t="s">
        <v>18</v>
      </c>
      <c r="I914" s="149"/>
      <c r="L914" s="145"/>
      <c r="M914" s="150"/>
      <c r="T914" s="151"/>
      <c r="AT914" s="147" t="s">
        <v>144</v>
      </c>
      <c r="AU914" s="147" t="s">
        <v>81</v>
      </c>
      <c r="AV914" s="12" t="s">
        <v>79</v>
      </c>
      <c r="AW914" s="12" t="s">
        <v>32</v>
      </c>
      <c r="AX914" s="12" t="s">
        <v>71</v>
      </c>
      <c r="AY914" s="147" t="s">
        <v>133</v>
      </c>
    </row>
    <row r="915" spans="2:65" s="13" customFormat="1" ht="11.25" x14ac:dyDescent="0.2">
      <c r="B915" s="152"/>
      <c r="D915" s="146" t="s">
        <v>144</v>
      </c>
      <c r="E915" s="153" t="s">
        <v>18</v>
      </c>
      <c r="F915" s="154" t="s">
        <v>81</v>
      </c>
      <c r="H915" s="155">
        <v>2</v>
      </c>
      <c r="I915" s="156"/>
      <c r="L915" s="152"/>
      <c r="M915" s="157"/>
      <c r="T915" s="158"/>
      <c r="AT915" s="153" t="s">
        <v>144</v>
      </c>
      <c r="AU915" s="153" t="s">
        <v>81</v>
      </c>
      <c r="AV915" s="13" t="s">
        <v>81</v>
      </c>
      <c r="AW915" s="13" t="s">
        <v>32</v>
      </c>
      <c r="AX915" s="13" t="s">
        <v>71</v>
      </c>
      <c r="AY915" s="153" t="s">
        <v>133</v>
      </c>
    </row>
    <row r="916" spans="2:65" s="14" customFormat="1" ht="11.25" x14ac:dyDescent="0.2">
      <c r="B916" s="159"/>
      <c r="D916" s="146" t="s">
        <v>144</v>
      </c>
      <c r="E916" s="160" t="s">
        <v>18</v>
      </c>
      <c r="F916" s="161" t="s">
        <v>147</v>
      </c>
      <c r="H916" s="162">
        <v>2</v>
      </c>
      <c r="I916" s="163"/>
      <c r="L916" s="159"/>
      <c r="M916" s="164"/>
      <c r="T916" s="165"/>
      <c r="AT916" s="160" t="s">
        <v>144</v>
      </c>
      <c r="AU916" s="160" t="s">
        <v>81</v>
      </c>
      <c r="AV916" s="14" t="s">
        <v>140</v>
      </c>
      <c r="AW916" s="14" t="s">
        <v>32</v>
      </c>
      <c r="AX916" s="14" t="s">
        <v>79</v>
      </c>
      <c r="AY916" s="160" t="s">
        <v>133</v>
      </c>
    </row>
    <row r="917" spans="2:65" s="1" customFormat="1" ht="37.9" customHeight="1" x14ac:dyDescent="0.2">
      <c r="B917" s="33"/>
      <c r="C917" s="128" t="s">
        <v>776</v>
      </c>
      <c r="D917" s="128" t="s">
        <v>135</v>
      </c>
      <c r="E917" s="129" t="s">
        <v>2286</v>
      </c>
      <c r="F917" s="130" t="s">
        <v>2287</v>
      </c>
      <c r="G917" s="131" t="s">
        <v>188</v>
      </c>
      <c r="H917" s="132">
        <v>90</v>
      </c>
      <c r="I917" s="133"/>
      <c r="J917" s="134">
        <f>ROUND(I917*H917,2)</f>
        <v>0</v>
      </c>
      <c r="K917" s="130" t="s">
        <v>189</v>
      </c>
      <c r="L917" s="33"/>
      <c r="M917" s="135" t="s">
        <v>18</v>
      </c>
      <c r="N917" s="136" t="s">
        <v>42</v>
      </c>
      <c r="P917" s="137">
        <f>O917*H917</f>
        <v>0</v>
      </c>
      <c r="Q917" s="137">
        <v>0</v>
      </c>
      <c r="R917" s="137">
        <f>Q917*H917</f>
        <v>0</v>
      </c>
      <c r="S917" s="137">
        <v>0</v>
      </c>
      <c r="T917" s="138">
        <f>S917*H917</f>
        <v>0</v>
      </c>
      <c r="AR917" s="139" t="s">
        <v>285</v>
      </c>
      <c r="AT917" s="139" t="s">
        <v>135</v>
      </c>
      <c r="AU917" s="139" t="s">
        <v>81</v>
      </c>
      <c r="AY917" s="18" t="s">
        <v>133</v>
      </c>
      <c r="BE917" s="140">
        <f>IF(N917="základní",J917,0)</f>
        <v>0</v>
      </c>
      <c r="BF917" s="140">
        <f>IF(N917="snížená",J917,0)</f>
        <v>0</v>
      </c>
      <c r="BG917" s="140">
        <f>IF(N917="zákl. přenesená",J917,0)</f>
        <v>0</v>
      </c>
      <c r="BH917" s="140">
        <f>IF(N917="sníž. přenesená",J917,0)</f>
        <v>0</v>
      </c>
      <c r="BI917" s="140">
        <f>IF(N917="nulová",J917,0)</f>
        <v>0</v>
      </c>
      <c r="BJ917" s="18" t="s">
        <v>79</v>
      </c>
      <c r="BK917" s="140">
        <f>ROUND(I917*H917,2)</f>
        <v>0</v>
      </c>
      <c r="BL917" s="18" t="s">
        <v>285</v>
      </c>
      <c r="BM917" s="139" t="s">
        <v>2288</v>
      </c>
    </row>
    <row r="918" spans="2:65" s="1" customFormat="1" ht="11.25" x14ac:dyDescent="0.2">
      <c r="B918" s="33"/>
      <c r="D918" s="141" t="s">
        <v>142</v>
      </c>
      <c r="F918" s="142" t="s">
        <v>2289</v>
      </c>
      <c r="I918" s="143"/>
      <c r="L918" s="33"/>
      <c r="M918" s="144"/>
      <c r="T918" s="54"/>
      <c r="AT918" s="18" t="s">
        <v>142</v>
      </c>
      <c r="AU918" s="18" t="s">
        <v>81</v>
      </c>
    </row>
    <row r="919" spans="2:65" s="12" customFormat="1" ht="11.25" x14ac:dyDescent="0.2">
      <c r="B919" s="145"/>
      <c r="D919" s="146" t="s">
        <v>144</v>
      </c>
      <c r="E919" s="147" t="s">
        <v>18</v>
      </c>
      <c r="F919" s="148" t="s">
        <v>1737</v>
      </c>
      <c r="H919" s="147" t="s">
        <v>18</v>
      </c>
      <c r="I919" s="149"/>
      <c r="L919" s="145"/>
      <c r="M919" s="150"/>
      <c r="T919" s="151"/>
      <c r="AT919" s="147" t="s">
        <v>144</v>
      </c>
      <c r="AU919" s="147" t="s">
        <v>81</v>
      </c>
      <c r="AV919" s="12" t="s">
        <v>79</v>
      </c>
      <c r="AW919" s="12" t="s">
        <v>32</v>
      </c>
      <c r="AX919" s="12" t="s">
        <v>71</v>
      </c>
      <c r="AY919" s="147" t="s">
        <v>133</v>
      </c>
    </row>
    <row r="920" spans="2:65" s="12" customFormat="1" ht="11.25" x14ac:dyDescent="0.2">
      <c r="B920" s="145"/>
      <c r="D920" s="146" t="s">
        <v>144</v>
      </c>
      <c r="E920" s="147" t="s">
        <v>18</v>
      </c>
      <c r="F920" s="148" t="s">
        <v>1738</v>
      </c>
      <c r="H920" s="147" t="s">
        <v>18</v>
      </c>
      <c r="I920" s="149"/>
      <c r="L920" s="145"/>
      <c r="M920" s="150"/>
      <c r="T920" s="151"/>
      <c r="AT920" s="147" t="s">
        <v>144</v>
      </c>
      <c r="AU920" s="147" t="s">
        <v>81</v>
      </c>
      <c r="AV920" s="12" t="s">
        <v>79</v>
      </c>
      <c r="AW920" s="12" t="s">
        <v>32</v>
      </c>
      <c r="AX920" s="12" t="s">
        <v>71</v>
      </c>
      <c r="AY920" s="147" t="s">
        <v>133</v>
      </c>
    </row>
    <row r="921" spans="2:65" s="12" customFormat="1" ht="11.25" x14ac:dyDescent="0.2">
      <c r="B921" s="145"/>
      <c r="D921" s="146" t="s">
        <v>144</v>
      </c>
      <c r="E921" s="147" t="s">
        <v>18</v>
      </c>
      <c r="F921" s="148" t="s">
        <v>2290</v>
      </c>
      <c r="H921" s="147" t="s">
        <v>18</v>
      </c>
      <c r="I921" s="149"/>
      <c r="L921" s="145"/>
      <c r="M921" s="150"/>
      <c r="T921" s="151"/>
      <c r="AT921" s="147" t="s">
        <v>144</v>
      </c>
      <c r="AU921" s="147" t="s">
        <v>81</v>
      </c>
      <c r="AV921" s="12" t="s">
        <v>79</v>
      </c>
      <c r="AW921" s="12" t="s">
        <v>32</v>
      </c>
      <c r="AX921" s="12" t="s">
        <v>71</v>
      </c>
      <c r="AY921" s="147" t="s">
        <v>133</v>
      </c>
    </row>
    <row r="922" spans="2:65" s="13" customFormat="1" ht="11.25" x14ac:dyDescent="0.2">
      <c r="B922" s="152"/>
      <c r="D922" s="146" t="s">
        <v>144</v>
      </c>
      <c r="E922" s="153" t="s">
        <v>18</v>
      </c>
      <c r="F922" s="154" t="s">
        <v>140</v>
      </c>
      <c r="H922" s="155">
        <v>4</v>
      </c>
      <c r="I922" s="156"/>
      <c r="L922" s="152"/>
      <c r="M922" s="157"/>
      <c r="T922" s="158"/>
      <c r="AT922" s="153" t="s">
        <v>144</v>
      </c>
      <c r="AU922" s="153" t="s">
        <v>81</v>
      </c>
      <c r="AV922" s="13" t="s">
        <v>81</v>
      </c>
      <c r="AW922" s="13" t="s">
        <v>32</v>
      </c>
      <c r="AX922" s="13" t="s">
        <v>71</v>
      </c>
      <c r="AY922" s="153" t="s">
        <v>133</v>
      </c>
    </row>
    <row r="923" spans="2:65" s="12" customFormat="1" ht="11.25" x14ac:dyDescent="0.2">
      <c r="B923" s="145"/>
      <c r="D923" s="146" t="s">
        <v>144</v>
      </c>
      <c r="E923" s="147" t="s">
        <v>18</v>
      </c>
      <c r="F923" s="148" t="s">
        <v>2291</v>
      </c>
      <c r="H923" s="147" t="s">
        <v>18</v>
      </c>
      <c r="I923" s="149"/>
      <c r="L923" s="145"/>
      <c r="M923" s="150"/>
      <c r="T923" s="151"/>
      <c r="AT923" s="147" t="s">
        <v>144</v>
      </c>
      <c r="AU923" s="147" t="s">
        <v>81</v>
      </c>
      <c r="AV923" s="12" t="s">
        <v>79</v>
      </c>
      <c r="AW923" s="12" t="s">
        <v>32</v>
      </c>
      <c r="AX923" s="12" t="s">
        <v>71</v>
      </c>
      <c r="AY923" s="147" t="s">
        <v>133</v>
      </c>
    </row>
    <row r="924" spans="2:65" s="13" customFormat="1" ht="11.25" x14ac:dyDescent="0.2">
      <c r="B924" s="152"/>
      <c r="D924" s="146" t="s">
        <v>144</v>
      </c>
      <c r="E924" s="153" t="s">
        <v>18</v>
      </c>
      <c r="F924" s="154" t="s">
        <v>79</v>
      </c>
      <c r="H924" s="155">
        <v>1</v>
      </c>
      <c r="I924" s="156"/>
      <c r="L924" s="152"/>
      <c r="M924" s="157"/>
      <c r="T924" s="158"/>
      <c r="AT924" s="153" t="s">
        <v>144</v>
      </c>
      <c r="AU924" s="153" t="s">
        <v>81</v>
      </c>
      <c r="AV924" s="13" t="s">
        <v>81</v>
      </c>
      <c r="AW924" s="13" t="s">
        <v>32</v>
      </c>
      <c r="AX924" s="13" t="s">
        <v>71</v>
      </c>
      <c r="AY924" s="153" t="s">
        <v>133</v>
      </c>
    </row>
    <row r="925" spans="2:65" s="12" customFormat="1" ht="11.25" x14ac:dyDescent="0.2">
      <c r="B925" s="145"/>
      <c r="D925" s="146" t="s">
        <v>144</v>
      </c>
      <c r="E925" s="147" t="s">
        <v>18</v>
      </c>
      <c r="F925" s="148" t="s">
        <v>2292</v>
      </c>
      <c r="H925" s="147" t="s">
        <v>18</v>
      </c>
      <c r="I925" s="149"/>
      <c r="L925" s="145"/>
      <c r="M925" s="150"/>
      <c r="T925" s="151"/>
      <c r="AT925" s="147" t="s">
        <v>144</v>
      </c>
      <c r="AU925" s="147" t="s">
        <v>81</v>
      </c>
      <c r="AV925" s="12" t="s">
        <v>79</v>
      </c>
      <c r="AW925" s="12" t="s">
        <v>32</v>
      </c>
      <c r="AX925" s="12" t="s">
        <v>71</v>
      </c>
      <c r="AY925" s="147" t="s">
        <v>133</v>
      </c>
    </row>
    <row r="926" spans="2:65" s="13" customFormat="1" ht="11.25" x14ac:dyDescent="0.2">
      <c r="B926" s="152"/>
      <c r="D926" s="146" t="s">
        <v>144</v>
      </c>
      <c r="E926" s="153" t="s">
        <v>18</v>
      </c>
      <c r="F926" s="154" t="s">
        <v>167</v>
      </c>
      <c r="H926" s="155">
        <v>6</v>
      </c>
      <c r="I926" s="156"/>
      <c r="L926" s="152"/>
      <c r="M926" s="157"/>
      <c r="T926" s="158"/>
      <c r="AT926" s="153" t="s">
        <v>144</v>
      </c>
      <c r="AU926" s="153" t="s">
        <v>81</v>
      </c>
      <c r="AV926" s="13" t="s">
        <v>81</v>
      </c>
      <c r="AW926" s="13" t="s">
        <v>32</v>
      </c>
      <c r="AX926" s="13" t="s">
        <v>71</v>
      </c>
      <c r="AY926" s="153" t="s">
        <v>133</v>
      </c>
    </row>
    <row r="927" spans="2:65" s="12" customFormat="1" ht="11.25" x14ac:dyDescent="0.2">
      <c r="B927" s="145"/>
      <c r="D927" s="146" t="s">
        <v>144</v>
      </c>
      <c r="E927" s="147" t="s">
        <v>18</v>
      </c>
      <c r="F927" s="148" t="s">
        <v>2293</v>
      </c>
      <c r="H927" s="147" t="s">
        <v>18</v>
      </c>
      <c r="I927" s="149"/>
      <c r="L927" s="145"/>
      <c r="M927" s="150"/>
      <c r="T927" s="151"/>
      <c r="AT927" s="147" t="s">
        <v>144</v>
      </c>
      <c r="AU927" s="147" t="s">
        <v>81</v>
      </c>
      <c r="AV927" s="12" t="s">
        <v>79</v>
      </c>
      <c r="AW927" s="12" t="s">
        <v>32</v>
      </c>
      <c r="AX927" s="12" t="s">
        <v>71</v>
      </c>
      <c r="AY927" s="147" t="s">
        <v>133</v>
      </c>
    </row>
    <row r="928" spans="2:65" s="13" customFormat="1" ht="11.25" x14ac:dyDescent="0.2">
      <c r="B928" s="152"/>
      <c r="D928" s="146" t="s">
        <v>144</v>
      </c>
      <c r="E928" s="153" t="s">
        <v>18</v>
      </c>
      <c r="F928" s="154" t="s">
        <v>429</v>
      </c>
      <c r="H928" s="155">
        <v>30</v>
      </c>
      <c r="I928" s="156"/>
      <c r="L928" s="152"/>
      <c r="M928" s="157"/>
      <c r="T928" s="158"/>
      <c r="AT928" s="153" t="s">
        <v>144</v>
      </c>
      <c r="AU928" s="153" t="s">
        <v>81</v>
      </c>
      <c r="AV928" s="13" t="s">
        <v>81</v>
      </c>
      <c r="AW928" s="13" t="s">
        <v>32</v>
      </c>
      <c r="AX928" s="13" t="s">
        <v>71</v>
      </c>
      <c r="AY928" s="153" t="s">
        <v>133</v>
      </c>
    </row>
    <row r="929" spans="2:51" s="12" customFormat="1" ht="11.25" x14ac:dyDescent="0.2">
      <c r="B929" s="145"/>
      <c r="D929" s="146" t="s">
        <v>144</v>
      </c>
      <c r="E929" s="147" t="s">
        <v>18</v>
      </c>
      <c r="F929" s="148" t="s">
        <v>2294</v>
      </c>
      <c r="H929" s="147" t="s">
        <v>18</v>
      </c>
      <c r="I929" s="149"/>
      <c r="L929" s="145"/>
      <c r="M929" s="150"/>
      <c r="T929" s="151"/>
      <c r="AT929" s="147" t="s">
        <v>144</v>
      </c>
      <c r="AU929" s="147" t="s">
        <v>81</v>
      </c>
      <c r="AV929" s="12" t="s">
        <v>79</v>
      </c>
      <c r="AW929" s="12" t="s">
        <v>32</v>
      </c>
      <c r="AX929" s="12" t="s">
        <v>71</v>
      </c>
      <c r="AY929" s="147" t="s">
        <v>133</v>
      </c>
    </row>
    <row r="930" spans="2:51" s="13" customFormat="1" ht="11.25" x14ac:dyDescent="0.2">
      <c r="B930" s="152"/>
      <c r="D930" s="146" t="s">
        <v>144</v>
      </c>
      <c r="E930" s="153" t="s">
        <v>18</v>
      </c>
      <c r="F930" s="154" t="s">
        <v>79</v>
      </c>
      <c r="H930" s="155">
        <v>1</v>
      </c>
      <c r="I930" s="156"/>
      <c r="L930" s="152"/>
      <c r="M930" s="157"/>
      <c r="T930" s="158"/>
      <c r="AT930" s="153" t="s">
        <v>144</v>
      </c>
      <c r="AU930" s="153" t="s">
        <v>81</v>
      </c>
      <c r="AV930" s="13" t="s">
        <v>81</v>
      </c>
      <c r="AW930" s="13" t="s">
        <v>32</v>
      </c>
      <c r="AX930" s="13" t="s">
        <v>71</v>
      </c>
      <c r="AY930" s="153" t="s">
        <v>133</v>
      </c>
    </row>
    <row r="931" spans="2:51" s="12" customFormat="1" ht="11.25" x14ac:dyDescent="0.2">
      <c r="B931" s="145"/>
      <c r="D931" s="146" t="s">
        <v>144</v>
      </c>
      <c r="E931" s="147" t="s">
        <v>18</v>
      </c>
      <c r="F931" s="148" t="s">
        <v>2295</v>
      </c>
      <c r="H931" s="147" t="s">
        <v>18</v>
      </c>
      <c r="I931" s="149"/>
      <c r="L931" s="145"/>
      <c r="M931" s="150"/>
      <c r="T931" s="151"/>
      <c r="AT931" s="147" t="s">
        <v>144</v>
      </c>
      <c r="AU931" s="147" t="s">
        <v>81</v>
      </c>
      <c r="AV931" s="12" t="s">
        <v>79</v>
      </c>
      <c r="AW931" s="12" t="s">
        <v>32</v>
      </c>
      <c r="AX931" s="12" t="s">
        <v>71</v>
      </c>
      <c r="AY931" s="147" t="s">
        <v>133</v>
      </c>
    </row>
    <row r="932" spans="2:51" s="13" customFormat="1" ht="11.25" x14ac:dyDescent="0.2">
      <c r="B932" s="152"/>
      <c r="D932" s="146" t="s">
        <v>144</v>
      </c>
      <c r="E932" s="153" t="s">
        <v>18</v>
      </c>
      <c r="F932" s="154" t="s">
        <v>81</v>
      </c>
      <c r="H932" s="155">
        <v>2</v>
      </c>
      <c r="I932" s="156"/>
      <c r="L932" s="152"/>
      <c r="M932" s="157"/>
      <c r="T932" s="158"/>
      <c r="AT932" s="153" t="s">
        <v>144</v>
      </c>
      <c r="AU932" s="153" t="s">
        <v>81</v>
      </c>
      <c r="AV932" s="13" t="s">
        <v>81</v>
      </c>
      <c r="AW932" s="13" t="s">
        <v>32</v>
      </c>
      <c r="AX932" s="13" t="s">
        <v>71</v>
      </c>
      <c r="AY932" s="153" t="s">
        <v>133</v>
      </c>
    </row>
    <row r="933" spans="2:51" s="12" customFormat="1" ht="11.25" x14ac:dyDescent="0.2">
      <c r="B933" s="145"/>
      <c r="D933" s="146" t="s">
        <v>144</v>
      </c>
      <c r="E933" s="147" t="s">
        <v>18</v>
      </c>
      <c r="F933" s="148" t="s">
        <v>2296</v>
      </c>
      <c r="H933" s="147" t="s">
        <v>18</v>
      </c>
      <c r="I933" s="149"/>
      <c r="L933" s="145"/>
      <c r="M933" s="150"/>
      <c r="T933" s="151"/>
      <c r="AT933" s="147" t="s">
        <v>144</v>
      </c>
      <c r="AU933" s="147" t="s">
        <v>81</v>
      </c>
      <c r="AV933" s="12" t="s">
        <v>79</v>
      </c>
      <c r="AW933" s="12" t="s">
        <v>32</v>
      </c>
      <c r="AX933" s="12" t="s">
        <v>71</v>
      </c>
      <c r="AY933" s="147" t="s">
        <v>133</v>
      </c>
    </row>
    <row r="934" spans="2:51" s="13" customFormat="1" ht="11.25" x14ac:dyDescent="0.2">
      <c r="B934" s="152"/>
      <c r="D934" s="146" t="s">
        <v>144</v>
      </c>
      <c r="E934" s="153" t="s">
        <v>18</v>
      </c>
      <c r="F934" s="154" t="s">
        <v>140</v>
      </c>
      <c r="H934" s="155">
        <v>4</v>
      </c>
      <c r="I934" s="156"/>
      <c r="L934" s="152"/>
      <c r="M934" s="157"/>
      <c r="T934" s="158"/>
      <c r="AT934" s="153" t="s">
        <v>144</v>
      </c>
      <c r="AU934" s="153" t="s">
        <v>81</v>
      </c>
      <c r="AV934" s="13" t="s">
        <v>81</v>
      </c>
      <c r="AW934" s="13" t="s">
        <v>32</v>
      </c>
      <c r="AX934" s="13" t="s">
        <v>71</v>
      </c>
      <c r="AY934" s="153" t="s">
        <v>133</v>
      </c>
    </row>
    <row r="935" spans="2:51" s="12" customFormat="1" ht="11.25" x14ac:dyDescent="0.2">
      <c r="B935" s="145"/>
      <c r="D935" s="146" t="s">
        <v>144</v>
      </c>
      <c r="E935" s="147" t="s">
        <v>18</v>
      </c>
      <c r="F935" s="148" t="s">
        <v>1741</v>
      </c>
      <c r="H935" s="147" t="s">
        <v>18</v>
      </c>
      <c r="I935" s="149"/>
      <c r="L935" s="145"/>
      <c r="M935" s="150"/>
      <c r="T935" s="151"/>
      <c r="AT935" s="147" t="s">
        <v>144</v>
      </c>
      <c r="AU935" s="147" t="s">
        <v>81</v>
      </c>
      <c r="AV935" s="12" t="s">
        <v>79</v>
      </c>
      <c r="AW935" s="12" t="s">
        <v>32</v>
      </c>
      <c r="AX935" s="12" t="s">
        <v>71</v>
      </c>
      <c r="AY935" s="147" t="s">
        <v>133</v>
      </c>
    </row>
    <row r="936" spans="2:51" s="12" customFormat="1" ht="11.25" x14ac:dyDescent="0.2">
      <c r="B936" s="145"/>
      <c r="D936" s="146" t="s">
        <v>144</v>
      </c>
      <c r="E936" s="147" t="s">
        <v>18</v>
      </c>
      <c r="F936" s="148" t="s">
        <v>2297</v>
      </c>
      <c r="H936" s="147" t="s">
        <v>18</v>
      </c>
      <c r="I936" s="149"/>
      <c r="L936" s="145"/>
      <c r="M936" s="150"/>
      <c r="T936" s="151"/>
      <c r="AT936" s="147" t="s">
        <v>144</v>
      </c>
      <c r="AU936" s="147" t="s">
        <v>81</v>
      </c>
      <c r="AV936" s="12" t="s">
        <v>79</v>
      </c>
      <c r="AW936" s="12" t="s">
        <v>32</v>
      </c>
      <c r="AX936" s="12" t="s">
        <v>71</v>
      </c>
      <c r="AY936" s="147" t="s">
        <v>133</v>
      </c>
    </row>
    <row r="937" spans="2:51" s="13" customFormat="1" ht="11.25" x14ac:dyDescent="0.2">
      <c r="B937" s="152"/>
      <c r="D937" s="146" t="s">
        <v>144</v>
      </c>
      <c r="E937" s="153" t="s">
        <v>18</v>
      </c>
      <c r="F937" s="154" t="s">
        <v>81</v>
      </c>
      <c r="H937" s="155">
        <v>2</v>
      </c>
      <c r="I937" s="156"/>
      <c r="L937" s="152"/>
      <c r="M937" s="157"/>
      <c r="T937" s="158"/>
      <c r="AT937" s="153" t="s">
        <v>144</v>
      </c>
      <c r="AU937" s="153" t="s">
        <v>81</v>
      </c>
      <c r="AV937" s="13" t="s">
        <v>81</v>
      </c>
      <c r="AW937" s="13" t="s">
        <v>32</v>
      </c>
      <c r="AX937" s="13" t="s">
        <v>71</v>
      </c>
      <c r="AY937" s="153" t="s">
        <v>133</v>
      </c>
    </row>
    <row r="938" spans="2:51" s="12" customFormat="1" ht="11.25" x14ac:dyDescent="0.2">
      <c r="B938" s="145"/>
      <c r="D938" s="146" t="s">
        <v>144</v>
      </c>
      <c r="E938" s="147" t="s">
        <v>18</v>
      </c>
      <c r="F938" s="148" t="s">
        <v>2290</v>
      </c>
      <c r="H938" s="147" t="s">
        <v>18</v>
      </c>
      <c r="I938" s="149"/>
      <c r="L938" s="145"/>
      <c r="M938" s="150"/>
      <c r="T938" s="151"/>
      <c r="AT938" s="147" t="s">
        <v>144</v>
      </c>
      <c r="AU938" s="147" t="s">
        <v>81</v>
      </c>
      <c r="AV938" s="12" t="s">
        <v>79</v>
      </c>
      <c r="AW938" s="12" t="s">
        <v>32</v>
      </c>
      <c r="AX938" s="12" t="s">
        <v>71</v>
      </c>
      <c r="AY938" s="147" t="s">
        <v>133</v>
      </c>
    </row>
    <row r="939" spans="2:51" s="13" customFormat="1" ht="11.25" x14ac:dyDescent="0.2">
      <c r="B939" s="152"/>
      <c r="D939" s="146" t="s">
        <v>144</v>
      </c>
      <c r="E939" s="153" t="s">
        <v>18</v>
      </c>
      <c r="F939" s="154" t="s">
        <v>140</v>
      </c>
      <c r="H939" s="155">
        <v>4</v>
      </c>
      <c r="I939" s="156"/>
      <c r="L939" s="152"/>
      <c r="M939" s="157"/>
      <c r="T939" s="158"/>
      <c r="AT939" s="153" t="s">
        <v>144</v>
      </c>
      <c r="AU939" s="153" t="s">
        <v>81</v>
      </c>
      <c r="AV939" s="13" t="s">
        <v>81</v>
      </c>
      <c r="AW939" s="13" t="s">
        <v>32</v>
      </c>
      <c r="AX939" s="13" t="s">
        <v>71</v>
      </c>
      <c r="AY939" s="153" t="s">
        <v>133</v>
      </c>
    </row>
    <row r="940" spans="2:51" s="12" customFormat="1" ht="11.25" x14ac:dyDescent="0.2">
      <c r="B940" s="145"/>
      <c r="D940" s="146" t="s">
        <v>144</v>
      </c>
      <c r="E940" s="147" t="s">
        <v>18</v>
      </c>
      <c r="F940" s="148" t="s">
        <v>2291</v>
      </c>
      <c r="H940" s="147" t="s">
        <v>18</v>
      </c>
      <c r="I940" s="149"/>
      <c r="L940" s="145"/>
      <c r="M940" s="150"/>
      <c r="T940" s="151"/>
      <c r="AT940" s="147" t="s">
        <v>144</v>
      </c>
      <c r="AU940" s="147" t="s">
        <v>81</v>
      </c>
      <c r="AV940" s="12" t="s">
        <v>79</v>
      </c>
      <c r="AW940" s="12" t="s">
        <v>32</v>
      </c>
      <c r="AX940" s="12" t="s">
        <v>71</v>
      </c>
      <c r="AY940" s="147" t="s">
        <v>133</v>
      </c>
    </row>
    <row r="941" spans="2:51" s="13" customFormat="1" ht="11.25" x14ac:dyDescent="0.2">
      <c r="B941" s="152"/>
      <c r="D941" s="146" t="s">
        <v>144</v>
      </c>
      <c r="E941" s="153" t="s">
        <v>18</v>
      </c>
      <c r="F941" s="154" t="s">
        <v>79</v>
      </c>
      <c r="H941" s="155">
        <v>1</v>
      </c>
      <c r="I941" s="156"/>
      <c r="L941" s="152"/>
      <c r="M941" s="157"/>
      <c r="T941" s="158"/>
      <c r="AT941" s="153" t="s">
        <v>144</v>
      </c>
      <c r="AU941" s="153" t="s">
        <v>81</v>
      </c>
      <c r="AV941" s="13" t="s">
        <v>81</v>
      </c>
      <c r="AW941" s="13" t="s">
        <v>32</v>
      </c>
      <c r="AX941" s="13" t="s">
        <v>71</v>
      </c>
      <c r="AY941" s="153" t="s">
        <v>133</v>
      </c>
    </row>
    <row r="942" spans="2:51" s="12" customFormat="1" ht="11.25" x14ac:dyDescent="0.2">
      <c r="B942" s="145"/>
      <c r="D942" s="146" t="s">
        <v>144</v>
      </c>
      <c r="E942" s="147" t="s">
        <v>18</v>
      </c>
      <c r="F942" s="148" t="s">
        <v>2298</v>
      </c>
      <c r="H942" s="147" t="s">
        <v>18</v>
      </c>
      <c r="I942" s="149"/>
      <c r="L942" s="145"/>
      <c r="M942" s="150"/>
      <c r="T942" s="151"/>
      <c r="AT942" s="147" t="s">
        <v>144</v>
      </c>
      <c r="AU942" s="147" t="s">
        <v>81</v>
      </c>
      <c r="AV942" s="12" t="s">
        <v>79</v>
      </c>
      <c r="AW942" s="12" t="s">
        <v>32</v>
      </c>
      <c r="AX942" s="12" t="s">
        <v>71</v>
      </c>
      <c r="AY942" s="147" t="s">
        <v>133</v>
      </c>
    </row>
    <row r="943" spans="2:51" s="13" customFormat="1" ht="11.25" x14ac:dyDescent="0.2">
      <c r="B943" s="152"/>
      <c r="D943" s="146" t="s">
        <v>144</v>
      </c>
      <c r="E943" s="153" t="s">
        <v>18</v>
      </c>
      <c r="F943" s="154" t="s">
        <v>81</v>
      </c>
      <c r="H943" s="155">
        <v>2</v>
      </c>
      <c r="I943" s="156"/>
      <c r="L943" s="152"/>
      <c r="M943" s="157"/>
      <c r="T943" s="158"/>
      <c r="AT943" s="153" t="s">
        <v>144</v>
      </c>
      <c r="AU943" s="153" t="s">
        <v>81</v>
      </c>
      <c r="AV943" s="13" t="s">
        <v>81</v>
      </c>
      <c r="AW943" s="13" t="s">
        <v>32</v>
      </c>
      <c r="AX943" s="13" t="s">
        <v>71</v>
      </c>
      <c r="AY943" s="153" t="s">
        <v>133</v>
      </c>
    </row>
    <row r="944" spans="2:51" s="12" customFormat="1" ht="11.25" x14ac:dyDescent="0.2">
      <c r="B944" s="145"/>
      <c r="D944" s="146" t="s">
        <v>144</v>
      </c>
      <c r="E944" s="147" t="s">
        <v>18</v>
      </c>
      <c r="F944" s="148" t="s">
        <v>2293</v>
      </c>
      <c r="H944" s="147" t="s">
        <v>18</v>
      </c>
      <c r="I944" s="149"/>
      <c r="L944" s="145"/>
      <c r="M944" s="150"/>
      <c r="T944" s="151"/>
      <c r="AT944" s="147" t="s">
        <v>144</v>
      </c>
      <c r="AU944" s="147" t="s">
        <v>81</v>
      </c>
      <c r="AV944" s="12" t="s">
        <v>79</v>
      </c>
      <c r="AW944" s="12" t="s">
        <v>32</v>
      </c>
      <c r="AX944" s="12" t="s">
        <v>71</v>
      </c>
      <c r="AY944" s="147" t="s">
        <v>133</v>
      </c>
    </row>
    <row r="945" spans="2:65" s="13" customFormat="1" ht="11.25" x14ac:dyDescent="0.2">
      <c r="B945" s="152"/>
      <c r="D945" s="146" t="s">
        <v>144</v>
      </c>
      <c r="E945" s="153" t="s">
        <v>18</v>
      </c>
      <c r="F945" s="154" t="s">
        <v>285</v>
      </c>
      <c r="H945" s="155">
        <v>16</v>
      </c>
      <c r="I945" s="156"/>
      <c r="L945" s="152"/>
      <c r="M945" s="157"/>
      <c r="T945" s="158"/>
      <c r="AT945" s="153" t="s">
        <v>144</v>
      </c>
      <c r="AU945" s="153" t="s">
        <v>81</v>
      </c>
      <c r="AV945" s="13" t="s">
        <v>81</v>
      </c>
      <c r="AW945" s="13" t="s">
        <v>32</v>
      </c>
      <c r="AX945" s="13" t="s">
        <v>71</v>
      </c>
      <c r="AY945" s="153" t="s">
        <v>133</v>
      </c>
    </row>
    <row r="946" spans="2:65" s="12" customFormat="1" ht="11.25" x14ac:dyDescent="0.2">
      <c r="B946" s="145"/>
      <c r="D946" s="146" t="s">
        <v>144</v>
      </c>
      <c r="E946" s="147" t="s">
        <v>18</v>
      </c>
      <c r="F946" s="148" t="s">
        <v>2294</v>
      </c>
      <c r="H946" s="147" t="s">
        <v>18</v>
      </c>
      <c r="I946" s="149"/>
      <c r="L946" s="145"/>
      <c r="M946" s="150"/>
      <c r="T946" s="151"/>
      <c r="AT946" s="147" t="s">
        <v>144</v>
      </c>
      <c r="AU946" s="147" t="s">
        <v>81</v>
      </c>
      <c r="AV946" s="12" t="s">
        <v>79</v>
      </c>
      <c r="AW946" s="12" t="s">
        <v>32</v>
      </c>
      <c r="AX946" s="12" t="s">
        <v>71</v>
      </c>
      <c r="AY946" s="147" t="s">
        <v>133</v>
      </c>
    </row>
    <row r="947" spans="2:65" s="13" customFormat="1" ht="11.25" x14ac:dyDescent="0.2">
      <c r="B947" s="152"/>
      <c r="D947" s="146" t="s">
        <v>144</v>
      </c>
      <c r="E947" s="153" t="s">
        <v>18</v>
      </c>
      <c r="F947" s="154" t="s">
        <v>79</v>
      </c>
      <c r="H947" s="155">
        <v>1</v>
      </c>
      <c r="I947" s="156"/>
      <c r="L947" s="152"/>
      <c r="M947" s="157"/>
      <c r="T947" s="158"/>
      <c r="AT947" s="153" t="s">
        <v>144</v>
      </c>
      <c r="AU947" s="153" t="s">
        <v>81</v>
      </c>
      <c r="AV947" s="13" t="s">
        <v>81</v>
      </c>
      <c r="AW947" s="13" t="s">
        <v>32</v>
      </c>
      <c r="AX947" s="13" t="s">
        <v>71</v>
      </c>
      <c r="AY947" s="153" t="s">
        <v>133</v>
      </c>
    </row>
    <row r="948" spans="2:65" s="12" customFormat="1" ht="11.25" x14ac:dyDescent="0.2">
      <c r="B948" s="145"/>
      <c r="D948" s="146" t="s">
        <v>144</v>
      </c>
      <c r="E948" s="147" t="s">
        <v>18</v>
      </c>
      <c r="F948" s="148" t="s">
        <v>2299</v>
      </c>
      <c r="H948" s="147" t="s">
        <v>18</v>
      </c>
      <c r="I948" s="149"/>
      <c r="L948" s="145"/>
      <c r="M948" s="150"/>
      <c r="T948" s="151"/>
      <c r="AT948" s="147" t="s">
        <v>144</v>
      </c>
      <c r="AU948" s="147" t="s">
        <v>81</v>
      </c>
      <c r="AV948" s="12" t="s">
        <v>79</v>
      </c>
      <c r="AW948" s="12" t="s">
        <v>32</v>
      </c>
      <c r="AX948" s="12" t="s">
        <v>71</v>
      </c>
      <c r="AY948" s="147" t="s">
        <v>133</v>
      </c>
    </row>
    <row r="949" spans="2:65" s="13" customFormat="1" ht="11.25" x14ac:dyDescent="0.2">
      <c r="B949" s="152"/>
      <c r="D949" s="146" t="s">
        <v>144</v>
      </c>
      <c r="E949" s="153" t="s">
        <v>18</v>
      </c>
      <c r="F949" s="154" t="s">
        <v>175</v>
      </c>
      <c r="H949" s="155">
        <v>10</v>
      </c>
      <c r="I949" s="156"/>
      <c r="L949" s="152"/>
      <c r="M949" s="157"/>
      <c r="T949" s="158"/>
      <c r="AT949" s="153" t="s">
        <v>144</v>
      </c>
      <c r="AU949" s="153" t="s">
        <v>81</v>
      </c>
      <c r="AV949" s="13" t="s">
        <v>81</v>
      </c>
      <c r="AW949" s="13" t="s">
        <v>32</v>
      </c>
      <c r="AX949" s="13" t="s">
        <v>71</v>
      </c>
      <c r="AY949" s="153" t="s">
        <v>133</v>
      </c>
    </row>
    <row r="950" spans="2:65" s="12" customFormat="1" ht="11.25" x14ac:dyDescent="0.2">
      <c r="B950" s="145"/>
      <c r="D950" s="146" t="s">
        <v>144</v>
      </c>
      <c r="E950" s="147" t="s">
        <v>18</v>
      </c>
      <c r="F950" s="148" t="s">
        <v>2295</v>
      </c>
      <c r="H950" s="147" t="s">
        <v>18</v>
      </c>
      <c r="I950" s="149"/>
      <c r="L950" s="145"/>
      <c r="M950" s="150"/>
      <c r="T950" s="151"/>
      <c r="AT950" s="147" t="s">
        <v>144</v>
      </c>
      <c r="AU950" s="147" t="s">
        <v>81</v>
      </c>
      <c r="AV950" s="12" t="s">
        <v>79</v>
      </c>
      <c r="AW950" s="12" t="s">
        <v>32</v>
      </c>
      <c r="AX950" s="12" t="s">
        <v>71</v>
      </c>
      <c r="AY950" s="147" t="s">
        <v>133</v>
      </c>
    </row>
    <row r="951" spans="2:65" s="13" customFormat="1" ht="11.25" x14ac:dyDescent="0.2">
      <c r="B951" s="152"/>
      <c r="D951" s="146" t="s">
        <v>144</v>
      </c>
      <c r="E951" s="153" t="s">
        <v>18</v>
      </c>
      <c r="F951" s="154" t="s">
        <v>81</v>
      </c>
      <c r="H951" s="155">
        <v>2</v>
      </c>
      <c r="I951" s="156"/>
      <c r="L951" s="152"/>
      <c r="M951" s="157"/>
      <c r="T951" s="158"/>
      <c r="AT951" s="153" t="s">
        <v>144</v>
      </c>
      <c r="AU951" s="153" t="s">
        <v>81</v>
      </c>
      <c r="AV951" s="13" t="s">
        <v>81</v>
      </c>
      <c r="AW951" s="13" t="s">
        <v>32</v>
      </c>
      <c r="AX951" s="13" t="s">
        <v>71</v>
      </c>
      <c r="AY951" s="153" t="s">
        <v>133</v>
      </c>
    </row>
    <row r="952" spans="2:65" s="12" customFormat="1" ht="11.25" x14ac:dyDescent="0.2">
      <c r="B952" s="145"/>
      <c r="D952" s="146" t="s">
        <v>144</v>
      </c>
      <c r="E952" s="147" t="s">
        <v>18</v>
      </c>
      <c r="F952" s="148" t="s">
        <v>2300</v>
      </c>
      <c r="H952" s="147" t="s">
        <v>18</v>
      </c>
      <c r="I952" s="149"/>
      <c r="L952" s="145"/>
      <c r="M952" s="150"/>
      <c r="T952" s="151"/>
      <c r="AT952" s="147" t="s">
        <v>144</v>
      </c>
      <c r="AU952" s="147" t="s">
        <v>81</v>
      </c>
      <c r="AV952" s="12" t="s">
        <v>79</v>
      </c>
      <c r="AW952" s="12" t="s">
        <v>32</v>
      </c>
      <c r="AX952" s="12" t="s">
        <v>71</v>
      </c>
      <c r="AY952" s="147" t="s">
        <v>133</v>
      </c>
    </row>
    <row r="953" spans="2:65" s="13" customFormat="1" ht="11.25" x14ac:dyDescent="0.2">
      <c r="B953" s="152"/>
      <c r="D953" s="146" t="s">
        <v>144</v>
      </c>
      <c r="E953" s="153" t="s">
        <v>18</v>
      </c>
      <c r="F953" s="154" t="s">
        <v>81</v>
      </c>
      <c r="H953" s="155">
        <v>2</v>
      </c>
      <c r="I953" s="156"/>
      <c r="L953" s="152"/>
      <c r="M953" s="157"/>
      <c r="T953" s="158"/>
      <c r="AT953" s="153" t="s">
        <v>144</v>
      </c>
      <c r="AU953" s="153" t="s">
        <v>81</v>
      </c>
      <c r="AV953" s="13" t="s">
        <v>81</v>
      </c>
      <c r="AW953" s="13" t="s">
        <v>32</v>
      </c>
      <c r="AX953" s="13" t="s">
        <v>71</v>
      </c>
      <c r="AY953" s="153" t="s">
        <v>133</v>
      </c>
    </row>
    <row r="954" spans="2:65" s="12" customFormat="1" ht="11.25" x14ac:dyDescent="0.2">
      <c r="B954" s="145"/>
      <c r="D954" s="146" t="s">
        <v>144</v>
      </c>
      <c r="E954" s="147" t="s">
        <v>18</v>
      </c>
      <c r="F954" s="148" t="s">
        <v>2296</v>
      </c>
      <c r="H954" s="147" t="s">
        <v>18</v>
      </c>
      <c r="I954" s="149"/>
      <c r="L954" s="145"/>
      <c r="M954" s="150"/>
      <c r="T954" s="151"/>
      <c r="AT954" s="147" t="s">
        <v>144</v>
      </c>
      <c r="AU954" s="147" t="s">
        <v>81</v>
      </c>
      <c r="AV954" s="12" t="s">
        <v>79</v>
      </c>
      <c r="AW954" s="12" t="s">
        <v>32</v>
      </c>
      <c r="AX954" s="12" t="s">
        <v>71</v>
      </c>
      <c r="AY954" s="147" t="s">
        <v>133</v>
      </c>
    </row>
    <row r="955" spans="2:65" s="13" customFormat="1" ht="11.25" x14ac:dyDescent="0.2">
      <c r="B955" s="152"/>
      <c r="D955" s="146" t="s">
        <v>144</v>
      </c>
      <c r="E955" s="153" t="s">
        <v>18</v>
      </c>
      <c r="F955" s="154" t="s">
        <v>81</v>
      </c>
      <c r="H955" s="155">
        <v>2</v>
      </c>
      <c r="I955" s="156"/>
      <c r="L955" s="152"/>
      <c r="M955" s="157"/>
      <c r="T955" s="158"/>
      <c r="AT955" s="153" t="s">
        <v>144</v>
      </c>
      <c r="AU955" s="153" t="s">
        <v>81</v>
      </c>
      <c r="AV955" s="13" t="s">
        <v>81</v>
      </c>
      <c r="AW955" s="13" t="s">
        <v>32</v>
      </c>
      <c r="AX955" s="13" t="s">
        <v>71</v>
      </c>
      <c r="AY955" s="153" t="s">
        <v>133</v>
      </c>
    </row>
    <row r="956" spans="2:65" s="14" customFormat="1" ht="11.25" x14ac:dyDescent="0.2">
      <c r="B956" s="159"/>
      <c r="D956" s="146" t="s">
        <v>144</v>
      </c>
      <c r="E956" s="160" t="s">
        <v>18</v>
      </c>
      <c r="F956" s="161" t="s">
        <v>147</v>
      </c>
      <c r="H956" s="162">
        <v>90</v>
      </c>
      <c r="I956" s="163"/>
      <c r="L956" s="159"/>
      <c r="M956" s="164"/>
      <c r="T956" s="165"/>
      <c r="AT956" s="160" t="s">
        <v>144</v>
      </c>
      <c r="AU956" s="160" t="s">
        <v>81</v>
      </c>
      <c r="AV956" s="14" t="s">
        <v>140</v>
      </c>
      <c r="AW956" s="14" t="s">
        <v>32</v>
      </c>
      <c r="AX956" s="14" t="s">
        <v>79</v>
      </c>
      <c r="AY956" s="160" t="s">
        <v>133</v>
      </c>
    </row>
    <row r="957" spans="2:65" s="1" customFormat="1" ht="16.5" customHeight="1" x14ac:dyDescent="0.2">
      <c r="B957" s="33"/>
      <c r="C957" s="173" t="s">
        <v>779</v>
      </c>
      <c r="D957" s="173" t="s">
        <v>265</v>
      </c>
      <c r="E957" s="174" t="s">
        <v>2301</v>
      </c>
      <c r="F957" s="175" t="s">
        <v>2302</v>
      </c>
      <c r="G957" s="176" t="s">
        <v>188</v>
      </c>
      <c r="H957" s="177">
        <v>90</v>
      </c>
      <c r="I957" s="178"/>
      <c r="J957" s="179">
        <f>ROUND(I957*H957,2)</f>
        <v>0</v>
      </c>
      <c r="K957" s="175" t="s">
        <v>18</v>
      </c>
      <c r="L957" s="180"/>
      <c r="M957" s="181" t="s">
        <v>18</v>
      </c>
      <c r="N957" s="182" t="s">
        <v>42</v>
      </c>
      <c r="P957" s="137">
        <f>O957*H957</f>
        <v>0</v>
      </c>
      <c r="Q957" s="137">
        <v>3.8999999999999998E-3</v>
      </c>
      <c r="R957" s="137">
        <f>Q957*H957</f>
        <v>0.35099999999999998</v>
      </c>
      <c r="S957" s="137">
        <v>0</v>
      </c>
      <c r="T957" s="138">
        <f>S957*H957</f>
        <v>0</v>
      </c>
      <c r="AR957" s="139" t="s">
        <v>446</v>
      </c>
      <c r="AT957" s="139" t="s">
        <v>265</v>
      </c>
      <c r="AU957" s="139" t="s">
        <v>81</v>
      </c>
      <c r="AY957" s="18" t="s">
        <v>133</v>
      </c>
      <c r="BE957" s="140">
        <f>IF(N957="základní",J957,0)</f>
        <v>0</v>
      </c>
      <c r="BF957" s="140">
        <f>IF(N957="snížená",J957,0)</f>
        <v>0</v>
      </c>
      <c r="BG957" s="140">
        <f>IF(N957="zákl. přenesená",J957,0)</f>
        <v>0</v>
      </c>
      <c r="BH957" s="140">
        <f>IF(N957="sníž. přenesená",J957,0)</f>
        <v>0</v>
      </c>
      <c r="BI957" s="140">
        <f>IF(N957="nulová",J957,0)</f>
        <v>0</v>
      </c>
      <c r="BJ957" s="18" t="s">
        <v>79</v>
      </c>
      <c r="BK957" s="140">
        <f>ROUND(I957*H957,2)</f>
        <v>0</v>
      </c>
      <c r="BL957" s="18" t="s">
        <v>285</v>
      </c>
      <c r="BM957" s="139" t="s">
        <v>2303</v>
      </c>
    </row>
    <row r="958" spans="2:65" s="1" customFormat="1" ht="37.9" customHeight="1" x14ac:dyDescent="0.2">
      <c r="B958" s="33"/>
      <c r="C958" s="128" t="s">
        <v>785</v>
      </c>
      <c r="D958" s="128" t="s">
        <v>135</v>
      </c>
      <c r="E958" s="129" t="s">
        <v>2304</v>
      </c>
      <c r="F958" s="130" t="s">
        <v>2305</v>
      </c>
      <c r="G958" s="131" t="s">
        <v>188</v>
      </c>
      <c r="H958" s="132">
        <v>2</v>
      </c>
      <c r="I958" s="133"/>
      <c r="J958" s="134">
        <f>ROUND(I958*H958,2)</f>
        <v>0</v>
      </c>
      <c r="K958" s="130" t="s">
        <v>189</v>
      </c>
      <c r="L958" s="33"/>
      <c r="M958" s="135" t="s">
        <v>18</v>
      </c>
      <c r="N958" s="136" t="s">
        <v>42</v>
      </c>
      <c r="P958" s="137">
        <f>O958*H958</f>
        <v>0</v>
      </c>
      <c r="Q958" s="137">
        <v>0</v>
      </c>
      <c r="R958" s="137">
        <f>Q958*H958</f>
        <v>0</v>
      </c>
      <c r="S958" s="137">
        <v>0</v>
      </c>
      <c r="T958" s="138">
        <f>S958*H958</f>
        <v>0</v>
      </c>
      <c r="AR958" s="139" t="s">
        <v>285</v>
      </c>
      <c r="AT958" s="139" t="s">
        <v>135</v>
      </c>
      <c r="AU958" s="139" t="s">
        <v>81</v>
      </c>
      <c r="AY958" s="18" t="s">
        <v>133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18" t="s">
        <v>79</v>
      </c>
      <c r="BK958" s="140">
        <f>ROUND(I958*H958,2)</f>
        <v>0</v>
      </c>
      <c r="BL958" s="18" t="s">
        <v>285</v>
      </c>
      <c r="BM958" s="139" t="s">
        <v>2306</v>
      </c>
    </row>
    <row r="959" spans="2:65" s="1" customFormat="1" ht="11.25" x14ac:dyDescent="0.2">
      <c r="B959" s="33"/>
      <c r="D959" s="141" t="s">
        <v>142</v>
      </c>
      <c r="F959" s="142" t="s">
        <v>2307</v>
      </c>
      <c r="I959" s="143"/>
      <c r="L959" s="33"/>
      <c r="M959" s="144"/>
      <c r="T959" s="54"/>
      <c r="AT959" s="18" t="s">
        <v>142</v>
      </c>
      <c r="AU959" s="18" t="s">
        <v>81</v>
      </c>
    </row>
    <row r="960" spans="2:65" s="12" customFormat="1" ht="11.25" x14ac:dyDescent="0.2">
      <c r="B960" s="145"/>
      <c r="D960" s="146" t="s">
        <v>144</v>
      </c>
      <c r="E960" s="147" t="s">
        <v>18</v>
      </c>
      <c r="F960" s="148" t="s">
        <v>1737</v>
      </c>
      <c r="H960" s="147" t="s">
        <v>18</v>
      </c>
      <c r="I960" s="149"/>
      <c r="L960" s="145"/>
      <c r="M960" s="150"/>
      <c r="T960" s="151"/>
      <c r="AT960" s="147" t="s">
        <v>144</v>
      </c>
      <c r="AU960" s="147" t="s">
        <v>81</v>
      </c>
      <c r="AV960" s="12" t="s">
        <v>79</v>
      </c>
      <c r="AW960" s="12" t="s">
        <v>32</v>
      </c>
      <c r="AX960" s="12" t="s">
        <v>71</v>
      </c>
      <c r="AY960" s="147" t="s">
        <v>133</v>
      </c>
    </row>
    <row r="961" spans="2:65" s="12" customFormat="1" ht="11.25" x14ac:dyDescent="0.2">
      <c r="B961" s="145"/>
      <c r="D961" s="146" t="s">
        <v>144</v>
      </c>
      <c r="E961" s="147" t="s">
        <v>18</v>
      </c>
      <c r="F961" s="148" t="s">
        <v>1738</v>
      </c>
      <c r="H961" s="147" t="s">
        <v>18</v>
      </c>
      <c r="I961" s="149"/>
      <c r="L961" s="145"/>
      <c r="M961" s="150"/>
      <c r="T961" s="151"/>
      <c r="AT961" s="147" t="s">
        <v>144</v>
      </c>
      <c r="AU961" s="147" t="s">
        <v>81</v>
      </c>
      <c r="AV961" s="12" t="s">
        <v>79</v>
      </c>
      <c r="AW961" s="12" t="s">
        <v>32</v>
      </c>
      <c r="AX961" s="12" t="s">
        <v>71</v>
      </c>
      <c r="AY961" s="147" t="s">
        <v>133</v>
      </c>
    </row>
    <row r="962" spans="2:65" s="12" customFormat="1" ht="11.25" x14ac:dyDescent="0.2">
      <c r="B962" s="145"/>
      <c r="D962" s="146" t="s">
        <v>144</v>
      </c>
      <c r="E962" s="147" t="s">
        <v>18</v>
      </c>
      <c r="F962" s="148" t="s">
        <v>2308</v>
      </c>
      <c r="H962" s="147" t="s">
        <v>18</v>
      </c>
      <c r="I962" s="149"/>
      <c r="L962" s="145"/>
      <c r="M962" s="150"/>
      <c r="T962" s="151"/>
      <c r="AT962" s="147" t="s">
        <v>144</v>
      </c>
      <c r="AU962" s="147" t="s">
        <v>81</v>
      </c>
      <c r="AV962" s="12" t="s">
        <v>79</v>
      </c>
      <c r="AW962" s="12" t="s">
        <v>32</v>
      </c>
      <c r="AX962" s="12" t="s">
        <v>71</v>
      </c>
      <c r="AY962" s="147" t="s">
        <v>133</v>
      </c>
    </row>
    <row r="963" spans="2:65" s="13" customFormat="1" ht="11.25" x14ac:dyDescent="0.2">
      <c r="B963" s="152"/>
      <c r="D963" s="146" t="s">
        <v>144</v>
      </c>
      <c r="E963" s="153" t="s">
        <v>18</v>
      </c>
      <c r="F963" s="154" t="s">
        <v>81</v>
      </c>
      <c r="H963" s="155">
        <v>2</v>
      </c>
      <c r="I963" s="156"/>
      <c r="L963" s="152"/>
      <c r="M963" s="157"/>
      <c r="T963" s="158"/>
      <c r="AT963" s="153" t="s">
        <v>144</v>
      </c>
      <c r="AU963" s="153" t="s">
        <v>81</v>
      </c>
      <c r="AV963" s="13" t="s">
        <v>81</v>
      </c>
      <c r="AW963" s="13" t="s">
        <v>32</v>
      </c>
      <c r="AX963" s="13" t="s">
        <v>71</v>
      </c>
      <c r="AY963" s="153" t="s">
        <v>133</v>
      </c>
    </row>
    <row r="964" spans="2:65" s="14" customFormat="1" ht="11.25" x14ac:dyDescent="0.2">
      <c r="B964" s="159"/>
      <c r="D964" s="146" t="s">
        <v>144</v>
      </c>
      <c r="E964" s="160" t="s">
        <v>18</v>
      </c>
      <c r="F964" s="161" t="s">
        <v>147</v>
      </c>
      <c r="H964" s="162">
        <v>2</v>
      </c>
      <c r="I964" s="163"/>
      <c r="L964" s="159"/>
      <c r="M964" s="164"/>
      <c r="T964" s="165"/>
      <c r="AT964" s="160" t="s">
        <v>144</v>
      </c>
      <c r="AU964" s="160" t="s">
        <v>81</v>
      </c>
      <c r="AV964" s="14" t="s">
        <v>140</v>
      </c>
      <c r="AW964" s="14" t="s">
        <v>32</v>
      </c>
      <c r="AX964" s="14" t="s">
        <v>79</v>
      </c>
      <c r="AY964" s="160" t="s">
        <v>133</v>
      </c>
    </row>
    <row r="965" spans="2:65" s="1" customFormat="1" ht="21.75" customHeight="1" x14ac:dyDescent="0.2">
      <c r="B965" s="33"/>
      <c r="C965" s="173" t="s">
        <v>788</v>
      </c>
      <c r="D965" s="173" t="s">
        <v>265</v>
      </c>
      <c r="E965" s="174" t="s">
        <v>2309</v>
      </c>
      <c r="F965" s="175" t="s">
        <v>2310</v>
      </c>
      <c r="G965" s="176" t="s">
        <v>188</v>
      </c>
      <c r="H965" s="177">
        <v>2</v>
      </c>
      <c r="I965" s="178"/>
      <c r="J965" s="179">
        <f>ROUND(I965*H965,2)</f>
        <v>0</v>
      </c>
      <c r="K965" s="175" t="s">
        <v>18</v>
      </c>
      <c r="L965" s="180"/>
      <c r="M965" s="181" t="s">
        <v>18</v>
      </c>
      <c r="N965" s="182" t="s">
        <v>42</v>
      </c>
      <c r="P965" s="137">
        <f>O965*H965</f>
        <v>0</v>
      </c>
      <c r="Q965" s="137">
        <v>4.4999999999999997E-3</v>
      </c>
      <c r="R965" s="137">
        <f>Q965*H965</f>
        <v>8.9999999999999993E-3</v>
      </c>
      <c r="S965" s="137">
        <v>0</v>
      </c>
      <c r="T965" s="138">
        <f>S965*H965</f>
        <v>0</v>
      </c>
      <c r="AR965" s="139" t="s">
        <v>446</v>
      </c>
      <c r="AT965" s="139" t="s">
        <v>265</v>
      </c>
      <c r="AU965" s="139" t="s">
        <v>81</v>
      </c>
      <c r="AY965" s="18" t="s">
        <v>133</v>
      </c>
      <c r="BE965" s="140">
        <f>IF(N965="základní",J965,0)</f>
        <v>0</v>
      </c>
      <c r="BF965" s="140">
        <f>IF(N965="snížená",J965,0)</f>
        <v>0</v>
      </c>
      <c r="BG965" s="140">
        <f>IF(N965="zákl. přenesená",J965,0)</f>
        <v>0</v>
      </c>
      <c r="BH965" s="140">
        <f>IF(N965="sníž. přenesená",J965,0)</f>
        <v>0</v>
      </c>
      <c r="BI965" s="140">
        <f>IF(N965="nulová",J965,0)</f>
        <v>0</v>
      </c>
      <c r="BJ965" s="18" t="s">
        <v>79</v>
      </c>
      <c r="BK965" s="140">
        <f>ROUND(I965*H965,2)</f>
        <v>0</v>
      </c>
      <c r="BL965" s="18" t="s">
        <v>285</v>
      </c>
      <c r="BM965" s="139" t="s">
        <v>2311</v>
      </c>
    </row>
    <row r="966" spans="2:65" s="1" customFormat="1" ht="24.2" customHeight="1" x14ac:dyDescent="0.2">
      <c r="B966" s="33"/>
      <c r="C966" s="128" t="s">
        <v>794</v>
      </c>
      <c r="D966" s="128" t="s">
        <v>135</v>
      </c>
      <c r="E966" s="129" t="s">
        <v>2312</v>
      </c>
      <c r="F966" s="130" t="s">
        <v>2313</v>
      </c>
      <c r="G966" s="131" t="s">
        <v>188</v>
      </c>
      <c r="H966" s="132">
        <v>2</v>
      </c>
      <c r="I966" s="133"/>
      <c r="J966" s="134">
        <f>ROUND(I966*H966,2)</f>
        <v>0</v>
      </c>
      <c r="K966" s="130" t="s">
        <v>189</v>
      </c>
      <c r="L966" s="33"/>
      <c r="M966" s="135" t="s">
        <v>18</v>
      </c>
      <c r="N966" s="136" t="s">
        <v>42</v>
      </c>
      <c r="P966" s="137">
        <f>O966*H966</f>
        <v>0</v>
      </c>
      <c r="Q966" s="137">
        <v>0</v>
      </c>
      <c r="R966" s="137">
        <f>Q966*H966</f>
        <v>0</v>
      </c>
      <c r="S966" s="137">
        <v>0</v>
      </c>
      <c r="T966" s="138">
        <f>S966*H966</f>
        <v>0</v>
      </c>
      <c r="AR966" s="139" t="s">
        <v>285</v>
      </c>
      <c r="AT966" s="139" t="s">
        <v>135</v>
      </c>
      <c r="AU966" s="139" t="s">
        <v>81</v>
      </c>
      <c r="AY966" s="18" t="s">
        <v>133</v>
      </c>
      <c r="BE966" s="140">
        <f>IF(N966="základní",J966,0)</f>
        <v>0</v>
      </c>
      <c r="BF966" s="140">
        <f>IF(N966="snížená",J966,0)</f>
        <v>0</v>
      </c>
      <c r="BG966" s="140">
        <f>IF(N966="zákl. přenesená",J966,0)</f>
        <v>0</v>
      </c>
      <c r="BH966" s="140">
        <f>IF(N966="sníž. přenesená",J966,0)</f>
        <v>0</v>
      </c>
      <c r="BI966" s="140">
        <f>IF(N966="nulová",J966,0)</f>
        <v>0</v>
      </c>
      <c r="BJ966" s="18" t="s">
        <v>79</v>
      </c>
      <c r="BK966" s="140">
        <f>ROUND(I966*H966,2)</f>
        <v>0</v>
      </c>
      <c r="BL966" s="18" t="s">
        <v>285</v>
      </c>
      <c r="BM966" s="139" t="s">
        <v>2314</v>
      </c>
    </row>
    <row r="967" spans="2:65" s="1" customFormat="1" ht="11.25" x14ac:dyDescent="0.2">
      <c r="B967" s="33"/>
      <c r="D967" s="141" t="s">
        <v>142</v>
      </c>
      <c r="F967" s="142" t="s">
        <v>2315</v>
      </c>
      <c r="I967" s="143"/>
      <c r="L967" s="33"/>
      <c r="M967" s="144"/>
      <c r="T967" s="54"/>
      <c r="AT967" s="18" t="s">
        <v>142</v>
      </c>
      <c r="AU967" s="18" t="s">
        <v>81</v>
      </c>
    </row>
    <row r="968" spans="2:65" s="1" customFormat="1" ht="16.5" customHeight="1" x14ac:dyDescent="0.2">
      <c r="B968" s="33"/>
      <c r="C968" s="173" t="s">
        <v>799</v>
      </c>
      <c r="D968" s="173" t="s">
        <v>265</v>
      </c>
      <c r="E968" s="174" t="s">
        <v>2316</v>
      </c>
      <c r="F968" s="175" t="s">
        <v>2317</v>
      </c>
      <c r="G968" s="176" t="s">
        <v>188</v>
      </c>
      <c r="H968" s="177">
        <v>0.66700000000000004</v>
      </c>
      <c r="I968" s="178"/>
      <c r="J968" s="179">
        <f>ROUND(I968*H968,2)</f>
        <v>0</v>
      </c>
      <c r="K968" s="175" t="s">
        <v>189</v>
      </c>
      <c r="L968" s="180"/>
      <c r="M968" s="181" t="s">
        <v>18</v>
      </c>
      <c r="N968" s="182" t="s">
        <v>42</v>
      </c>
      <c r="P968" s="137">
        <f>O968*H968</f>
        <v>0</v>
      </c>
      <c r="Q968" s="137">
        <v>4.7000000000000002E-3</v>
      </c>
      <c r="R968" s="137">
        <f>Q968*H968</f>
        <v>3.1349000000000004E-3</v>
      </c>
      <c r="S968" s="137">
        <v>0</v>
      </c>
      <c r="T968" s="138">
        <f>S968*H968</f>
        <v>0</v>
      </c>
      <c r="AR968" s="139" t="s">
        <v>446</v>
      </c>
      <c r="AT968" s="139" t="s">
        <v>265</v>
      </c>
      <c r="AU968" s="139" t="s">
        <v>81</v>
      </c>
      <c r="AY968" s="18" t="s">
        <v>133</v>
      </c>
      <c r="BE968" s="140">
        <f>IF(N968="základní",J968,0)</f>
        <v>0</v>
      </c>
      <c r="BF968" s="140">
        <f>IF(N968="snížená",J968,0)</f>
        <v>0</v>
      </c>
      <c r="BG968" s="140">
        <f>IF(N968="zákl. přenesená",J968,0)</f>
        <v>0</v>
      </c>
      <c r="BH968" s="140">
        <f>IF(N968="sníž. přenesená",J968,0)</f>
        <v>0</v>
      </c>
      <c r="BI968" s="140">
        <f>IF(N968="nulová",J968,0)</f>
        <v>0</v>
      </c>
      <c r="BJ968" s="18" t="s">
        <v>79</v>
      </c>
      <c r="BK968" s="140">
        <f>ROUND(I968*H968,2)</f>
        <v>0</v>
      </c>
      <c r="BL968" s="18" t="s">
        <v>285</v>
      </c>
      <c r="BM968" s="139" t="s">
        <v>2318</v>
      </c>
    </row>
    <row r="969" spans="2:65" s="1" customFormat="1" ht="16.5" customHeight="1" x14ac:dyDescent="0.2">
      <c r="B969" s="33"/>
      <c r="C969" s="173" t="s">
        <v>807</v>
      </c>
      <c r="D969" s="173" t="s">
        <v>265</v>
      </c>
      <c r="E969" s="174" t="s">
        <v>2319</v>
      </c>
      <c r="F969" s="175" t="s">
        <v>2320</v>
      </c>
      <c r="G969" s="176" t="s">
        <v>188</v>
      </c>
      <c r="H969" s="177">
        <v>2</v>
      </c>
      <c r="I969" s="178"/>
      <c r="J969" s="179">
        <f>ROUND(I969*H969,2)</f>
        <v>0</v>
      </c>
      <c r="K969" s="175" t="s">
        <v>189</v>
      </c>
      <c r="L969" s="180"/>
      <c r="M969" s="181" t="s">
        <v>18</v>
      </c>
      <c r="N969" s="182" t="s">
        <v>42</v>
      </c>
      <c r="P969" s="137">
        <f>O969*H969</f>
        <v>0</v>
      </c>
      <c r="Q969" s="137">
        <v>5.8999999999999999E-3</v>
      </c>
      <c r="R969" s="137">
        <f>Q969*H969</f>
        <v>1.18E-2</v>
      </c>
      <c r="S969" s="137">
        <v>0</v>
      </c>
      <c r="T969" s="138">
        <f>S969*H969</f>
        <v>0</v>
      </c>
      <c r="AR969" s="139" t="s">
        <v>446</v>
      </c>
      <c r="AT969" s="139" t="s">
        <v>265</v>
      </c>
      <c r="AU969" s="139" t="s">
        <v>81</v>
      </c>
      <c r="AY969" s="18" t="s">
        <v>133</v>
      </c>
      <c r="BE969" s="140">
        <f>IF(N969="základní",J969,0)</f>
        <v>0</v>
      </c>
      <c r="BF969" s="140">
        <f>IF(N969="snížená",J969,0)</f>
        <v>0</v>
      </c>
      <c r="BG969" s="140">
        <f>IF(N969="zákl. přenesená",J969,0)</f>
        <v>0</v>
      </c>
      <c r="BH969" s="140">
        <f>IF(N969="sníž. přenesená",J969,0)</f>
        <v>0</v>
      </c>
      <c r="BI969" s="140">
        <f>IF(N969="nulová",J969,0)</f>
        <v>0</v>
      </c>
      <c r="BJ969" s="18" t="s">
        <v>79</v>
      </c>
      <c r="BK969" s="140">
        <f>ROUND(I969*H969,2)</f>
        <v>0</v>
      </c>
      <c r="BL969" s="18" t="s">
        <v>285</v>
      </c>
      <c r="BM969" s="139" t="s">
        <v>2321</v>
      </c>
    </row>
    <row r="970" spans="2:65" s="12" customFormat="1" ht="11.25" x14ac:dyDescent="0.2">
      <c r="B970" s="145"/>
      <c r="D970" s="146" t="s">
        <v>144</v>
      </c>
      <c r="E970" s="147" t="s">
        <v>18</v>
      </c>
      <c r="F970" s="148" t="s">
        <v>1737</v>
      </c>
      <c r="H970" s="147" t="s">
        <v>18</v>
      </c>
      <c r="I970" s="149"/>
      <c r="L970" s="145"/>
      <c r="M970" s="150"/>
      <c r="T970" s="151"/>
      <c r="AT970" s="147" t="s">
        <v>144</v>
      </c>
      <c r="AU970" s="147" t="s">
        <v>81</v>
      </c>
      <c r="AV970" s="12" t="s">
        <v>79</v>
      </c>
      <c r="AW970" s="12" t="s">
        <v>32</v>
      </c>
      <c r="AX970" s="12" t="s">
        <v>71</v>
      </c>
      <c r="AY970" s="147" t="s">
        <v>133</v>
      </c>
    </row>
    <row r="971" spans="2:65" s="12" customFormat="1" ht="11.25" x14ac:dyDescent="0.2">
      <c r="B971" s="145"/>
      <c r="D971" s="146" t="s">
        <v>144</v>
      </c>
      <c r="E971" s="147" t="s">
        <v>18</v>
      </c>
      <c r="F971" s="148" t="s">
        <v>1741</v>
      </c>
      <c r="H971" s="147" t="s">
        <v>18</v>
      </c>
      <c r="I971" s="149"/>
      <c r="L971" s="145"/>
      <c r="M971" s="150"/>
      <c r="T971" s="151"/>
      <c r="AT971" s="147" t="s">
        <v>144</v>
      </c>
      <c r="AU971" s="147" t="s">
        <v>81</v>
      </c>
      <c r="AV971" s="12" t="s">
        <v>79</v>
      </c>
      <c r="AW971" s="12" t="s">
        <v>32</v>
      </c>
      <c r="AX971" s="12" t="s">
        <v>71</v>
      </c>
      <c r="AY971" s="147" t="s">
        <v>133</v>
      </c>
    </row>
    <row r="972" spans="2:65" s="12" customFormat="1" ht="11.25" x14ac:dyDescent="0.2">
      <c r="B972" s="145"/>
      <c r="D972" s="146" t="s">
        <v>144</v>
      </c>
      <c r="E972" s="147" t="s">
        <v>18</v>
      </c>
      <c r="F972" s="148" t="s">
        <v>2322</v>
      </c>
      <c r="H972" s="147" t="s">
        <v>18</v>
      </c>
      <c r="I972" s="149"/>
      <c r="L972" s="145"/>
      <c r="M972" s="150"/>
      <c r="T972" s="151"/>
      <c r="AT972" s="147" t="s">
        <v>144</v>
      </c>
      <c r="AU972" s="147" t="s">
        <v>81</v>
      </c>
      <c r="AV972" s="12" t="s">
        <v>79</v>
      </c>
      <c r="AW972" s="12" t="s">
        <v>32</v>
      </c>
      <c r="AX972" s="12" t="s">
        <v>71</v>
      </c>
      <c r="AY972" s="147" t="s">
        <v>133</v>
      </c>
    </row>
    <row r="973" spans="2:65" s="13" customFormat="1" ht="11.25" x14ac:dyDescent="0.2">
      <c r="B973" s="152"/>
      <c r="D973" s="146" t="s">
        <v>144</v>
      </c>
      <c r="E973" s="153" t="s">
        <v>18</v>
      </c>
      <c r="F973" s="154" t="s">
        <v>81</v>
      </c>
      <c r="H973" s="155">
        <v>2</v>
      </c>
      <c r="I973" s="156"/>
      <c r="L973" s="152"/>
      <c r="M973" s="157"/>
      <c r="T973" s="158"/>
      <c r="AT973" s="153" t="s">
        <v>144</v>
      </c>
      <c r="AU973" s="153" t="s">
        <v>81</v>
      </c>
      <c r="AV973" s="13" t="s">
        <v>81</v>
      </c>
      <c r="AW973" s="13" t="s">
        <v>32</v>
      </c>
      <c r="AX973" s="13" t="s">
        <v>71</v>
      </c>
      <c r="AY973" s="153" t="s">
        <v>133</v>
      </c>
    </row>
    <row r="974" spans="2:65" s="14" customFormat="1" ht="11.25" x14ac:dyDescent="0.2">
      <c r="B974" s="159"/>
      <c r="D974" s="146" t="s">
        <v>144</v>
      </c>
      <c r="E974" s="160" t="s">
        <v>18</v>
      </c>
      <c r="F974" s="161" t="s">
        <v>147</v>
      </c>
      <c r="H974" s="162">
        <v>2</v>
      </c>
      <c r="I974" s="163"/>
      <c r="L974" s="159"/>
      <c r="M974" s="164"/>
      <c r="T974" s="165"/>
      <c r="AT974" s="160" t="s">
        <v>144</v>
      </c>
      <c r="AU974" s="160" t="s">
        <v>81</v>
      </c>
      <c r="AV974" s="14" t="s">
        <v>140</v>
      </c>
      <c r="AW974" s="14" t="s">
        <v>32</v>
      </c>
      <c r="AX974" s="14" t="s">
        <v>79</v>
      </c>
      <c r="AY974" s="160" t="s">
        <v>133</v>
      </c>
    </row>
    <row r="975" spans="2:65" s="1" customFormat="1" ht="37.9" customHeight="1" x14ac:dyDescent="0.2">
      <c r="B975" s="33"/>
      <c r="C975" s="128" t="s">
        <v>812</v>
      </c>
      <c r="D975" s="128" t="s">
        <v>135</v>
      </c>
      <c r="E975" s="129" t="s">
        <v>2323</v>
      </c>
      <c r="F975" s="130" t="s">
        <v>2324</v>
      </c>
      <c r="G975" s="131" t="s">
        <v>188</v>
      </c>
      <c r="H975" s="132">
        <v>2</v>
      </c>
      <c r="I975" s="133"/>
      <c r="J975" s="134">
        <f>ROUND(I975*H975,2)</f>
        <v>0</v>
      </c>
      <c r="K975" s="130" t="s">
        <v>189</v>
      </c>
      <c r="L975" s="33"/>
      <c r="M975" s="135" t="s">
        <v>18</v>
      </c>
      <c r="N975" s="136" t="s">
        <v>42</v>
      </c>
      <c r="P975" s="137">
        <f>O975*H975</f>
        <v>0</v>
      </c>
      <c r="Q975" s="137">
        <v>0</v>
      </c>
      <c r="R975" s="137">
        <f>Q975*H975</f>
        <v>0</v>
      </c>
      <c r="S975" s="137">
        <v>0</v>
      </c>
      <c r="T975" s="138">
        <f>S975*H975</f>
        <v>0</v>
      </c>
      <c r="AR975" s="139" t="s">
        <v>285</v>
      </c>
      <c r="AT975" s="139" t="s">
        <v>135</v>
      </c>
      <c r="AU975" s="139" t="s">
        <v>81</v>
      </c>
      <c r="AY975" s="18" t="s">
        <v>133</v>
      </c>
      <c r="BE975" s="140">
        <f>IF(N975="základní",J975,0)</f>
        <v>0</v>
      </c>
      <c r="BF975" s="140">
        <f>IF(N975="snížená",J975,0)</f>
        <v>0</v>
      </c>
      <c r="BG975" s="140">
        <f>IF(N975="zákl. přenesená",J975,0)</f>
        <v>0</v>
      </c>
      <c r="BH975" s="140">
        <f>IF(N975="sníž. přenesená",J975,0)</f>
        <v>0</v>
      </c>
      <c r="BI975" s="140">
        <f>IF(N975="nulová",J975,0)</f>
        <v>0</v>
      </c>
      <c r="BJ975" s="18" t="s">
        <v>79</v>
      </c>
      <c r="BK975" s="140">
        <f>ROUND(I975*H975,2)</f>
        <v>0</v>
      </c>
      <c r="BL975" s="18" t="s">
        <v>285</v>
      </c>
      <c r="BM975" s="139" t="s">
        <v>2325</v>
      </c>
    </row>
    <row r="976" spans="2:65" s="1" customFormat="1" ht="11.25" x14ac:dyDescent="0.2">
      <c r="B976" s="33"/>
      <c r="D976" s="141" t="s">
        <v>142</v>
      </c>
      <c r="F976" s="142" t="s">
        <v>2326</v>
      </c>
      <c r="I976" s="143"/>
      <c r="L976" s="33"/>
      <c r="M976" s="144"/>
      <c r="T976" s="54"/>
      <c r="AT976" s="18" t="s">
        <v>142</v>
      </c>
      <c r="AU976" s="18" t="s">
        <v>81</v>
      </c>
    </row>
    <row r="977" spans="2:65" s="12" customFormat="1" ht="11.25" x14ac:dyDescent="0.2">
      <c r="B977" s="145"/>
      <c r="D977" s="146" t="s">
        <v>144</v>
      </c>
      <c r="E977" s="147" t="s">
        <v>18</v>
      </c>
      <c r="F977" s="148" t="s">
        <v>1737</v>
      </c>
      <c r="H977" s="147" t="s">
        <v>18</v>
      </c>
      <c r="I977" s="149"/>
      <c r="L977" s="145"/>
      <c r="M977" s="150"/>
      <c r="T977" s="151"/>
      <c r="AT977" s="147" t="s">
        <v>144</v>
      </c>
      <c r="AU977" s="147" t="s">
        <v>81</v>
      </c>
      <c r="AV977" s="12" t="s">
        <v>79</v>
      </c>
      <c r="AW977" s="12" t="s">
        <v>32</v>
      </c>
      <c r="AX977" s="12" t="s">
        <v>71</v>
      </c>
      <c r="AY977" s="147" t="s">
        <v>133</v>
      </c>
    </row>
    <row r="978" spans="2:65" s="12" customFormat="1" ht="11.25" x14ac:dyDescent="0.2">
      <c r="B978" s="145"/>
      <c r="D978" s="146" t="s">
        <v>144</v>
      </c>
      <c r="E978" s="147" t="s">
        <v>18</v>
      </c>
      <c r="F978" s="148" t="s">
        <v>1741</v>
      </c>
      <c r="H978" s="147" t="s">
        <v>18</v>
      </c>
      <c r="I978" s="149"/>
      <c r="L978" s="145"/>
      <c r="M978" s="150"/>
      <c r="T978" s="151"/>
      <c r="AT978" s="147" t="s">
        <v>144</v>
      </c>
      <c r="AU978" s="147" t="s">
        <v>81</v>
      </c>
      <c r="AV978" s="12" t="s">
        <v>79</v>
      </c>
      <c r="AW978" s="12" t="s">
        <v>32</v>
      </c>
      <c r="AX978" s="12" t="s">
        <v>71</v>
      </c>
      <c r="AY978" s="147" t="s">
        <v>133</v>
      </c>
    </row>
    <row r="979" spans="2:65" s="12" customFormat="1" ht="11.25" x14ac:dyDescent="0.2">
      <c r="B979" s="145"/>
      <c r="D979" s="146" t="s">
        <v>144</v>
      </c>
      <c r="E979" s="147" t="s">
        <v>18</v>
      </c>
      <c r="F979" s="148" t="s">
        <v>2327</v>
      </c>
      <c r="H979" s="147" t="s">
        <v>18</v>
      </c>
      <c r="I979" s="149"/>
      <c r="L979" s="145"/>
      <c r="M979" s="150"/>
      <c r="T979" s="151"/>
      <c r="AT979" s="147" t="s">
        <v>144</v>
      </c>
      <c r="AU979" s="147" t="s">
        <v>81</v>
      </c>
      <c r="AV979" s="12" t="s">
        <v>79</v>
      </c>
      <c r="AW979" s="12" t="s">
        <v>32</v>
      </c>
      <c r="AX979" s="12" t="s">
        <v>71</v>
      </c>
      <c r="AY979" s="147" t="s">
        <v>133</v>
      </c>
    </row>
    <row r="980" spans="2:65" s="13" customFormat="1" ht="11.25" x14ac:dyDescent="0.2">
      <c r="B980" s="152"/>
      <c r="D980" s="146" t="s">
        <v>144</v>
      </c>
      <c r="E980" s="153" t="s">
        <v>18</v>
      </c>
      <c r="F980" s="154" t="s">
        <v>81</v>
      </c>
      <c r="H980" s="155">
        <v>2</v>
      </c>
      <c r="I980" s="156"/>
      <c r="L980" s="152"/>
      <c r="M980" s="157"/>
      <c r="T980" s="158"/>
      <c r="AT980" s="153" t="s">
        <v>144</v>
      </c>
      <c r="AU980" s="153" t="s">
        <v>81</v>
      </c>
      <c r="AV980" s="13" t="s">
        <v>81</v>
      </c>
      <c r="AW980" s="13" t="s">
        <v>32</v>
      </c>
      <c r="AX980" s="13" t="s">
        <v>71</v>
      </c>
      <c r="AY980" s="153" t="s">
        <v>133</v>
      </c>
    </row>
    <row r="981" spans="2:65" s="14" customFormat="1" ht="11.25" x14ac:dyDescent="0.2">
      <c r="B981" s="159"/>
      <c r="D981" s="146" t="s">
        <v>144</v>
      </c>
      <c r="E981" s="160" t="s">
        <v>18</v>
      </c>
      <c r="F981" s="161" t="s">
        <v>147</v>
      </c>
      <c r="H981" s="162">
        <v>2</v>
      </c>
      <c r="I981" s="163"/>
      <c r="L981" s="159"/>
      <c r="M981" s="164"/>
      <c r="T981" s="165"/>
      <c r="AT981" s="160" t="s">
        <v>144</v>
      </c>
      <c r="AU981" s="160" t="s">
        <v>81</v>
      </c>
      <c r="AV981" s="14" t="s">
        <v>140</v>
      </c>
      <c r="AW981" s="14" t="s">
        <v>32</v>
      </c>
      <c r="AX981" s="14" t="s">
        <v>79</v>
      </c>
      <c r="AY981" s="160" t="s">
        <v>133</v>
      </c>
    </row>
    <row r="982" spans="2:65" s="1" customFormat="1" ht="24.2" customHeight="1" x14ac:dyDescent="0.2">
      <c r="B982" s="33"/>
      <c r="C982" s="173" t="s">
        <v>816</v>
      </c>
      <c r="D982" s="173" t="s">
        <v>265</v>
      </c>
      <c r="E982" s="174" t="s">
        <v>2328</v>
      </c>
      <c r="F982" s="175" t="s">
        <v>2329</v>
      </c>
      <c r="G982" s="176" t="s">
        <v>188</v>
      </c>
      <c r="H982" s="177">
        <v>2</v>
      </c>
      <c r="I982" s="178"/>
      <c r="J982" s="179">
        <f>ROUND(I982*H982,2)</f>
        <v>0</v>
      </c>
      <c r="K982" s="175" t="s">
        <v>18</v>
      </c>
      <c r="L982" s="180"/>
      <c r="M982" s="181" t="s">
        <v>18</v>
      </c>
      <c r="N982" s="182" t="s">
        <v>42</v>
      </c>
      <c r="P982" s="137">
        <f>O982*H982</f>
        <v>0</v>
      </c>
      <c r="Q982" s="137">
        <v>2.2000000000000001E-3</v>
      </c>
      <c r="R982" s="137">
        <f>Q982*H982</f>
        <v>4.4000000000000003E-3</v>
      </c>
      <c r="S982" s="137">
        <v>0</v>
      </c>
      <c r="T982" s="138">
        <f>S982*H982</f>
        <v>0</v>
      </c>
      <c r="AR982" s="139" t="s">
        <v>446</v>
      </c>
      <c r="AT982" s="139" t="s">
        <v>265</v>
      </c>
      <c r="AU982" s="139" t="s">
        <v>81</v>
      </c>
      <c r="AY982" s="18" t="s">
        <v>133</v>
      </c>
      <c r="BE982" s="140">
        <f>IF(N982="základní",J982,0)</f>
        <v>0</v>
      </c>
      <c r="BF982" s="140">
        <f>IF(N982="snížená",J982,0)</f>
        <v>0</v>
      </c>
      <c r="BG982" s="140">
        <f>IF(N982="zákl. přenesená",J982,0)</f>
        <v>0</v>
      </c>
      <c r="BH982" s="140">
        <f>IF(N982="sníž. přenesená",J982,0)</f>
        <v>0</v>
      </c>
      <c r="BI982" s="140">
        <f>IF(N982="nulová",J982,0)</f>
        <v>0</v>
      </c>
      <c r="BJ982" s="18" t="s">
        <v>79</v>
      </c>
      <c r="BK982" s="140">
        <f>ROUND(I982*H982,2)</f>
        <v>0</v>
      </c>
      <c r="BL982" s="18" t="s">
        <v>285</v>
      </c>
      <c r="BM982" s="139" t="s">
        <v>2330</v>
      </c>
    </row>
    <row r="983" spans="2:65" s="1" customFormat="1" ht="37.9" customHeight="1" x14ac:dyDescent="0.2">
      <c r="B983" s="33"/>
      <c r="C983" s="128" t="s">
        <v>821</v>
      </c>
      <c r="D983" s="128" t="s">
        <v>135</v>
      </c>
      <c r="E983" s="129" t="s">
        <v>2331</v>
      </c>
      <c r="F983" s="130" t="s">
        <v>2332</v>
      </c>
      <c r="G983" s="131" t="s">
        <v>188</v>
      </c>
      <c r="H983" s="132">
        <v>6</v>
      </c>
      <c r="I983" s="133"/>
      <c r="J983" s="134">
        <f>ROUND(I983*H983,2)</f>
        <v>0</v>
      </c>
      <c r="K983" s="130" t="s">
        <v>189</v>
      </c>
      <c r="L983" s="33"/>
      <c r="M983" s="135" t="s">
        <v>18</v>
      </c>
      <c r="N983" s="136" t="s">
        <v>42</v>
      </c>
      <c r="P983" s="137">
        <f>O983*H983</f>
        <v>0</v>
      </c>
      <c r="Q983" s="137">
        <v>0</v>
      </c>
      <c r="R983" s="137">
        <f>Q983*H983</f>
        <v>0</v>
      </c>
      <c r="S983" s="137">
        <v>0</v>
      </c>
      <c r="T983" s="138">
        <f>S983*H983</f>
        <v>0</v>
      </c>
      <c r="AR983" s="139" t="s">
        <v>285</v>
      </c>
      <c r="AT983" s="139" t="s">
        <v>135</v>
      </c>
      <c r="AU983" s="139" t="s">
        <v>81</v>
      </c>
      <c r="AY983" s="18" t="s">
        <v>133</v>
      </c>
      <c r="BE983" s="140">
        <f>IF(N983="základní",J983,0)</f>
        <v>0</v>
      </c>
      <c r="BF983" s="140">
        <f>IF(N983="snížená",J983,0)</f>
        <v>0</v>
      </c>
      <c r="BG983" s="140">
        <f>IF(N983="zákl. přenesená",J983,0)</f>
        <v>0</v>
      </c>
      <c r="BH983" s="140">
        <f>IF(N983="sníž. přenesená",J983,0)</f>
        <v>0</v>
      </c>
      <c r="BI983" s="140">
        <f>IF(N983="nulová",J983,0)</f>
        <v>0</v>
      </c>
      <c r="BJ983" s="18" t="s">
        <v>79</v>
      </c>
      <c r="BK983" s="140">
        <f>ROUND(I983*H983,2)</f>
        <v>0</v>
      </c>
      <c r="BL983" s="18" t="s">
        <v>285</v>
      </c>
      <c r="BM983" s="139" t="s">
        <v>2333</v>
      </c>
    </row>
    <row r="984" spans="2:65" s="1" customFormat="1" ht="11.25" x14ac:dyDescent="0.2">
      <c r="B984" s="33"/>
      <c r="D984" s="141" t="s">
        <v>142</v>
      </c>
      <c r="F984" s="142" t="s">
        <v>2334</v>
      </c>
      <c r="I984" s="143"/>
      <c r="L984" s="33"/>
      <c r="M984" s="144"/>
      <c r="T984" s="54"/>
      <c r="AT984" s="18" t="s">
        <v>142</v>
      </c>
      <c r="AU984" s="18" t="s">
        <v>81</v>
      </c>
    </row>
    <row r="985" spans="2:65" s="12" customFormat="1" ht="11.25" x14ac:dyDescent="0.2">
      <c r="B985" s="145"/>
      <c r="D985" s="146" t="s">
        <v>144</v>
      </c>
      <c r="E985" s="147" t="s">
        <v>18</v>
      </c>
      <c r="F985" s="148" t="s">
        <v>1737</v>
      </c>
      <c r="H985" s="147" t="s">
        <v>18</v>
      </c>
      <c r="I985" s="149"/>
      <c r="L985" s="145"/>
      <c r="M985" s="150"/>
      <c r="T985" s="151"/>
      <c r="AT985" s="147" t="s">
        <v>144</v>
      </c>
      <c r="AU985" s="147" t="s">
        <v>81</v>
      </c>
      <c r="AV985" s="12" t="s">
        <v>79</v>
      </c>
      <c r="AW985" s="12" t="s">
        <v>32</v>
      </c>
      <c r="AX985" s="12" t="s">
        <v>71</v>
      </c>
      <c r="AY985" s="147" t="s">
        <v>133</v>
      </c>
    </row>
    <row r="986" spans="2:65" s="12" customFormat="1" ht="11.25" x14ac:dyDescent="0.2">
      <c r="B986" s="145"/>
      <c r="D986" s="146" t="s">
        <v>144</v>
      </c>
      <c r="E986" s="147" t="s">
        <v>18</v>
      </c>
      <c r="F986" s="148" t="s">
        <v>1741</v>
      </c>
      <c r="H986" s="147" t="s">
        <v>18</v>
      </c>
      <c r="I986" s="149"/>
      <c r="L986" s="145"/>
      <c r="M986" s="150"/>
      <c r="T986" s="151"/>
      <c r="AT986" s="147" t="s">
        <v>144</v>
      </c>
      <c r="AU986" s="147" t="s">
        <v>81</v>
      </c>
      <c r="AV986" s="12" t="s">
        <v>79</v>
      </c>
      <c r="AW986" s="12" t="s">
        <v>32</v>
      </c>
      <c r="AX986" s="12" t="s">
        <v>71</v>
      </c>
      <c r="AY986" s="147" t="s">
        <v>133</v>
      </c>
    </row>
    <row r="987" spans="2:65" s="12" customFormat="1" ht="11.25" x14ac:dyDescent="0.2">
      <c r="B987" s="145"/>
      <c r="D987" s="146" t="s">
        <v>144</v>
      </c>
      <c r="E987" s="147" t="s">
        <v>18</v>
      </c>
      <c r="F987" s="148" t="s">
        <v>2335</v>
      </c>
      <c r="H987" s="147" t="s">
        <v>18</v>
      </c>
      <c r="I987" s="149"/>
      <c r="L987" s="145"/>
      <c r="M987" s="150"/>
      <c r="T987" s="151"/>
      <c r="AT987" s="147" t="s">
        <v>144</v>
      </c>
      <c r="AU987" s="147" t="s">
        <v>81</v>
      </c>
      <c r="AV987" s="12" t="s">
        <v>79</v>
      </c>
      <c r="AW987" s="12" t="s">
        <v>32</v>
      </c>
      <c r="AX987" s="12" t="s">
        <v>71</v>
      </c>
      <c r="AY987" s="147" t="s">
        <v>133</v>
      </c>
    </row>
    <row r="988" spans="2:65" s="13" customFormat="1" ht="11.25" x14ac:dyDescent="0.2">
      <c r="B988" s="152"/>
      <c r="D988" s="146" t="s">
        <v>144</v>
      </c>
      <c r="E988" s="153" t="s">
        <v>18</v>
      </c>
      <c r="F988" s="154" t="s">
        <v>79</v>
      </c>
      <c r="H988" s="155">
        <v>1</v>
      </c>
      <c r="I988" s="156"/>
      <c r="L988" s="152"/>
      <c r="M988" s="157"/>
      <c r="T988" s="158"/>
      <c r="AT988" s="153" t="s">
        <v>144</v>
      </c>
      <c r="AU988" s="153" t="s">
        <v>81</v>
      </c>
      <c r="AV988" s="13" t="s">
        <v>81</v>
      </c>
      <c r="AW988" s="13" t="s">
        <v>32</v>
      </c>
      <c r="AX988" s="13" t="s">
        <v>71</v>
      </c>
      <c r="AY988" s="153" t="s">
        <v>133</v>
      </c>
    </row>
    <row r="989" spans="2:65" s="12" customFormat="1" ht="11.25" x14ac:dyDescent="0.2">
      <c r="B989" s="145"/>
      <c r="D989" s="146" t="s">
        <v>144</v>
      </c>
      <c r="E989" s="147" t="s">
        <v>18</v>
      </c>
      <c r="F989" s="148" t="s">
        <v>2336</v>
      </c>
      <c r="H989" s="147" t="s">
        <v>18</v>
      </c>
      <c r="I989" s="149"/>
      <c r="L989" s="145"/>
      <c r="M989" s="150"/>
      <c r="T989" s="151"/>
      <c r="AT989" s="147" t="s">
        <v>144</v>
      </c>
      <c r="AU989" s="147" t="s">
        <v>81</v>
      </c>
      <c r="AV989" s="12" t="s">
        <v>79</v>
      </c>
      <c r="AW989" s="12" t="s">
        <v>32</v>
      </c>
      <c r="AX989" s="12" t="s">
        <v>71</v>
      </c>
      <c r="AY989" s="147" t="s">
        <v>133</v>
      </c>
    </row>
    <row r="990" spans="2:65" s="13" customFormat="1" ht="11.25" x14ac:dyDescent="0.2">
      <c r="B990" s="152"/>
      <c r="D990" s="146" t="s">
        <v>144</v>
      </c>
      <c r="E990" s="153" t="s">
        <v>18</v>
      </c>
      <c r="F990" s="154" t="s">
        <v>81</v>
      </c>
      <c r="H990" s="155">
        <v>2</v>
      </c>
      <c r="I990" s="156"/>
      <c r="L990" s="152"/>
      <c r="M990" s="157"/>
      <c r="T990" s="158"/>
      <c r="AT990" s="153" t="s">
        <v>144</v>
      </c>
      <c r="AU990" s="153" t="s">
        <v>81</v>
      </c>
      <c r="AV990" s="13" t="s">
        <v>81</v>
      </c>
      <c r="AW990" s="13" t="s">
        <v>32</v>
      </c>
      <c r="AX990" s="13" t="s">
        <v>71</v>
      </c>
      <c r="AY990" s="153" t="s">
        <v>133</v>
      </c>
    </row>
    <row r="991" spans="2:65" s="12" customFormat="1" ht="11.25" x14ac:dyDescent="0.2">
      <c r="B991" s="145"/>
      <c r="D991" s="146" t="s">
        <v>144</v>
      </c>
      <c r="E991" s="147" t="s">
        <v>18</v>
      </c>
      <c r="F991" s="148" t="s">
        <v>2337</v>
      </c>
      <c r="H991" s="147" t="s">
        <v>18</v>
      </c>
      <c r="I991" s="149"/>
      <c r="L991" s="145"/>
      <c r="M991" s="150"/>
      <c r="T991" s="151"/>
      <c r="AT991" s="147" t="s">
        <v>144</v>
      </c>
      <c r="AU991" s="147" t="s">
        <v>81</v>
      </c>
      <c r="AV991" s="12" t="s">
        <v>79</v>
      </c>
      <c r="AW991" s="12" t="s">
        <v>32</v>
      </c>
      <c r="AX991" s="12" t="s">
        <v>71</v>
      </c>
      <c r="AY991" s="147" t="s">
        <v>133</v>
      </c>
    </row>
    <row r="992" spans="2:65" s="13" customFormat="1" ht="11.25" x14ac:dyDescent="0.2">
      <c r="B992" s="152"/>
      <c r="D992" s="146" t="s">
        <v>144</v>
      </c>
      <c r="E992" s="153" t="s">
        <v>18</v>
      </c>
      <c r="F992" s="154" t="s">
        <v>79</v>
      </c>
      <c r="H992" s="155">
        <v>1</v>
      </c>
      <c r="I992" s="156"/>
      <c r="L992" s="152"/>
      <c r="M992" s="157"/>
      <c r="T992" s="158"/>
      <c r="AT992" s="153" t="s">
        <v>144</v>
      </c>
      <c r="AU992" s="153" t="s">
        <v>81</v>
      </c>
      <c r="AV992" s="13" t="s">
        <v>81</v>
      </c>
      <c r="AW992" s="13" t="s">
        <v>32</v>
      </c>
      <c r="AX992" s="13" t="s">
        <v>71</v>
      </c>
      <c r="AY992" s="153" t="s">
        <v>133</v>
      </c>
    </row>
    <row r="993" spans="2:65" s="12" customFormat="1" ht="11.25" x14ac:dyDescent="0.2">
      <c r="B993" s="145"/>
      <c r="D993" s="146" t="s">
        <v>144</v>
      </c>
      <c r="E993" s="147" t="s">
        <v>18</v>
      </c>
      <c r="F993" s="148" t="s">
        <v>2338</v>
      </c>
      <c r="H993" s="147" t="s">
        <v>18</v>
      </c>
      <c r="I993" s="149"/>
      <c r="L993" s="145"/>
      <c r="M993" s="150"/>
      <c r="T993" s="151"/>
      <c r="AT993" s="147" t="s">
        <v>144</v>
      </c>
      <c r="AU993" s="147" t="s">
        <v>81</v>
      </c>
      <c r="AV993" s="12" t="s">
        <v>79</v>
      </c>
      <c r="AW993" s="12" t="s">
        <v>32</v>
      </c>
      <c r="AX993" s="12" t="s">
        <v>71</v>
      </c>
      <c r="AY993" s="147" t="s">
        <v>133</v>
      </c>
    </row>
    <row r="994" spans="2:65" s="13" customFormat="1" ht="11.25" x14ac:dyDescent="0.2">
      <c r="B994" s="152"/>
      <c r="D994" s="146" t="s">
        <v>144</v>
      </c>
      <c r="E994" s="153" t="s">
        <v>18</v>
      </c>
      <c r="F994" s="154" t="s">
        <v>81</v>
      </c>
      <c r="H994" s="155">
        <v>2</v>
      </c>
      <c r="I994" s="156"/>
      <c r="L994" s="152"/>
      <c r="M994" s="157"/>
      <c r="T994" s="158"/>
      <c r="AT994" s="153" t="s">
        <v>144</v>
      </c>
      <c r="AU994" s="153" t="s">
        <v>81</v>
      </c>
      <c r="AV994" s="13" t="s">
        <v>81</v>
      </c>
      <c r="AW994" s="13" t="s">
        <v>32</v>
      </c>
      <c r="AX994" s="13" t="s">
        <v>71</v>
      </c>
      <c r="AY994" s="153" t="s">
        <v>133</v>
      </c>
    </row>
    <row r="995" spans="2:65" s="14" customFormat="1" ht="11.25" x14ac:dyDescent="0.2">
      <c r="B995" s="159"/>
      <c r="D995" s="146" t="s">
        <v>144</v>
      </c>
      <c r="E995" s="160" t="s">
        <v>18</v>
      </c>
      <c r="F995" s="161" t="s">
        <v>147</v>
      </c>
      <c r="H995" s="162">
        <v>6</v>
      </c>
      <c r="I995" s="163"/>
      <c r="L995" s="159"/>
      <c r="M995" s="164"/>
      <c r="T995" s="165"/>
      <c r="AT995" s="160" t="s">
        <v>144</v>
      </c>
      <c r="AU995" s="160" t="s">
        <v>81</v>
      </c>
      <c r="AV995" s="14" t="s">
        <v>140</v>
      </c>
      <c r="AW995" s="14" t="s">
        <v>32</v>
      </c>
      <c r="AX995" s="14" t="s">
        <v>79</v>
      </c>
      <c r="AY995" s="160" t="s">
        <v>133</v>
      </c>
    </row>
    <row r="996" spans="2:65" s="1" customFormat="1" ht="24.2" customHeight="1" x14ac:dyDescent="0.2">
      <c r="B996" s="33"/>
      <c r="C996" s="173" t="s">
        <v>826</v>
      </c>
      <c r="D996" s="173" t="s">
        <v>265</v>
      </c>
      <c r="E996" s="174" t="s">
        <v>2339</v>
      </c>
      <c r="F996" s="175" t="s">
        <v>2340</v>
      </c>
      <c r="G996" s="176" t="s">
        <v>188</v>
      </c>
      <c r="H996" s="177">
        <v>1</v>
      </c>
      <c r="I996" s="178"/>
      <c r="J996" s="179">
        <f>ROUND(I996*H996,2)</f>
        <v>0</v>
      </c>
      <c r="K996" s="175" t="s">
        <v>189</v>
      </c>
      <c r="L996" s="180"/>
      <c r="M996" s="181" t="s">
        <v>18</v>
      </c>
      <c r="N996" s="182" t="s">
        <v>42</v>
      </c>
      <c r="P996" s="137">
        <f>O996*H996</f>
        <v>0</v>
      </c>
      <c r="Q996" s="137">
        <v>3.8999999999999998E-3</v>
      </c>
      <c r="R996" s="137">
        <f>Q996*H996</f>
        <v>3.8999999999999998E-3</v>
      </c>
      <c r="S996" s="137">
        <v>0</v>
      </c>
      <c r="T996" s="138">
        <f>S996*H996</f>
        <v>0</v>
      </c>
      <c r="AR996" s="139" t="s">
        <v>446</v>
      </c>
      <c r="AT996" s="139" t="s">
        <v>265</v>
      </c>
      <c r="AU996" s="139" t="s">
        <v>81</v>
      </c>
      <c r="AY996" s="18" t="s">
        <v>133</v>
      </c>
      <c r="BE996" s="140">
        <f>IF(N996="základní",J996,0)</f>
        <v>0</v>
      </c>
      <c r="BF996" s="140">
        <f>IF(N996="snížená",J996,0)</f>
        <v>0</v>
      </c>
      <c r="BG996" s="140">
        <f>IF(N996="zákl. přenesená",J996,0)</f>
        <v>0</v>
      </c>
      <c r="BH996" s="140">
        <f>IF(N996="sníž. přenesená",J996,0)</f>
        <v>0</v>
      </c>
      <c r="BI996" s="140">
        <f>IF(N996="nulová",J996,0)</f>
        <v>0</v>
      </c>
      <c r="BJ996" s="18" t="s">
        <v>79</v>
      </c>
      <c r="BK996" s="140">
        <f>ROUND(I996*H996,2)</f>
        <v>0</v>
      </c>
      <c r="BL996" s="18" t="s">
        <v>285</v>
      </c>
      <c r="BM996" s="139" t="s">
        <v>2341</v>
      </c>
    </row>
    <row r="997" spans="2:65" s="12" customFormat="1" ht="11.25" x14ac:dyDescent="0.2">
      <c r="B997" s="145"/>
      <c r="D997" s="146" t="s">
        <v>144</v>
      </c>
      <c r="E997" s="147" t="s">
        <v>18</v>
      </c>
      <c r="F997" s="148" t="s">
        <v>1737</v>
      </c>
      <c r="H997" s="147" t="s">
        <v>18</v>
      </c>
      <c r="I997" s="149"/>
      <c r="L997" s="145"/>
      <c r="M997" s="150"/>
      <c r="T997" s="151"/>
      <c r="AT997" s="147" t="s">
        <v>144</v>
      </c>
      <c r="AU997" s="147" t="s">
        <v>81</v>
      </c>
      <c r="AV997" s="12" t="s">
        <v>79</v>
      </c>
      <c r="AW997" s="12" t="s">
        <v>32</v>
      </c>
      <c r="AX997" s="12" t="s">
        <v>71</v>
      </c>
      <c r="AY997" s="147" t="s">
        <v>133</v>
      </c>
    </row>
    <row r="998" spans="2:65" s="12" customFormat="1" ht="11.25" x14ac:dyDescent="0.2">
      <c r="B998" s="145"/>
      <c r="D998" s="146" t="s">
        <v>144</v>
      </c>
      <c r="E998" s="147" t="s">
        <v>18</v>
      </c>
      <c r="F998" s="148" t="s">
        <v>1741</v>
      </c>
      <c r="H998" s="147" t="s">
        <v>18</v>
      </c>
      <c r="I998" s="149"/>
      <c r="L998" s="145"/>
      <c r="M998" s="150"/>
      <c r="T998" s="151"/>
      <c r="AT998" s="147" t="s">
        <v>144</v>
      </c>
      <c r="AU998" s="147" t="s">
        <v>81</v>
      </c>
      <c r="AV998" s="12" t="s">
        <v>79</v>
      </c>
      <c r="AW998" s="12" t="s">
        <v>32</v>
      </c>
      <c r="AX998" s="12" t="s">
        <v>71</v>
      </c>
      <c r="AY998" s="147" t="s">
        <v>133</v>
      </c>
    </row>
    <row r="999" spans="2:65" s="12" customFormat="1" ht="11.25" x14ac:dyDescent="0.2">
      <c r="B999" s="145"/>
      <c r="D999" s="146" t="s">
        <v>144</v>
      </c>
      <c r="E999" s="147" t="s">
        <v>18</v>
      </c>
      <c r="F999" s="148" t="s">
        <v>2335</v>
      </c>
      <c r="H999" s="147" t="s">
        <v>18</v>
      </c>
      <c r="I999" s="149"/>
      <c r="L999" s="145"/>
      <c r="M999" s="150"/>
      <c r="T999" s="151"/>
      <c r="AT999" s="147" t="s">
        <v>144</v>
      </c>
      <c r="AU999" s="147" t="s">
        <v>81</v>
      </c>
      <c r="AV999" s="12" t="s">
        <v>79</v>
      </c>
      <c r="AW999" s="12" t="s">
        <v>32</v>
      </c>
      <c r="AX999" s="12" t="s">
        <v>71</v>
      </c>
      <c r="AY999" s="147" t="s">
        <v>133</v>
      </c>
    </row>
    <row r="1000" spans="2:65" s="13" customFormat="1" ht="11.25" x14ac:dyDescent="0.2">
      <c r="B1000" s="152"/>
      <c r="D1000" s="146" t="s">
        <v>144</v>
      </c>
      <c r="E1000" s="153" t="s">
        <v>18</v>
      </c>
      <c r="F1000" s="154" t="s">
        <v>79</v>
      </c>
      <c r="H1000" s="155">
        <v>1</v>
      </c>
      <c r="I1000" s="156"/>
      <c r="L1000" s="152"/>
      <c r="M1000" s="157"/>
      <c r="T1000" s="158"/>
      <c r="AT1000" s="153" t="s">
        <v>144</v>
      </c>
      <c r="AU1000" s="153" t="s">
        <v>81</v>
      </c>
      <c r="AV1000" s="13" t="s">
        <v>81</v>
      </c>
      <c r="AW1000" s="13" t="s">
        <v>32</v>
      </c>
      <c r="AX1000" s="13" t="s">
        <v>71</v>
      </c>
      <c r="AY1000" s="153" t="s">
        <v>133</v>
      </c>
    </row>
    <row r="1001" spans="2:65" s="14" customFormat="1" ht="11.25" x14ac:dyDescent="0.2">
      <c r="B1001" s="159"/>
      <c r="D1001" s="146" t="s">
        <v>144</v>
      </c>
      <c r="E1001" s="160" t="s">
        <v>18</v>
      </c>
      <c r="F1001" s="161" t="s">
        <v>147</v>
      </c>
      <c r="H1001" s="162">
        <v>1</v>
      </c>
      <c r="I1001" s="163"/>
      <c r="L1001" s="159"/>
      <c r="M1001" s="164"/>
      <c r="T1001" s="165"/>
      <c r="AT1001" s="160" t="s">
        <v>144</v>
      </c>
      <c r="AU1001" s="160" t="s">
        <v>81</v>
      </c>
      <c r="AV1001" s="14" t="s">
        <v>140</v>
      </c>
      <c r="AW1001" s="14" t="s">
        <v>32</v>
      </c>
      <c r="AX1001" s="14" t="s">
        <v>79</v>
      </c>
      <c r="AY1001" s="160" t="s">
        <v>133</v>
      </c>
    </row>
    <row r="1002" spans="2:65" s="1" customFormat="1" ht="24.2" customHeight="1" x14ac:dyDescent="0.2">
      <c r="B1002" s="33"/>
      <c r="C1002" s="173" t="s">
        <v>831</v>
      </c>
      <c r="D1002" s="173" t="s">
        <v>265</v>
      </c>
      <c r="E1002" s="174" t="s">
        <v>2342</v>
      </c>
      <c r="F1002" s="175" t="s">
        <v>2343</v>
      </c>
      <c r="G1002" s="176" t="s">
        <v>188</v>
      </c>
      <c r="H1002" s="177">
        <v>2</v>
      </c>
      <c r="I1002" s="178"/>
      <c r="J1002" s="179">
        <f>ROUND(I1002*H1002,2)</f>
        <v>0</v>
      </c>
      <c r="K1002" s="175" t="s">
        <v>18</v>
      </c>
      <c r="L1002" s="180"/>
      <c r="M1002" s="181" t="s">
        <v>18</v>
      </c>
      <c r="N1002" s="182" t="s">
        <v>42</v>
      </c>
      <c r="P1002" s="137">
        <f>O1002*H1002</f>
        <v>0</v>
      </c>
      <c r="Q1002" s="137">
        <v>3.8999999999999998E-3</v>
      </c>
      <c r="R1002" s="137">
        <f>Q1002*H1002</f>
        <v>7.7999999999999996E-3</v>
      </c>
      <c r="S1002" s="137">
        <v>0</v>
      </c>
      <c r="T1002" s="138">
        <f>S1002*H1002</f>
        <v>0</v>
      </c>
      <c r="AR1002" s="139" t="s">
        <v>446</v>
      </c>
      <c r="AT1002" s="139" t="s">
        <v>265</v>
      </c>
      <c r="AU1002" s="139" t="s">
        <v>81</v>
      </c>
      <c r="AY1002" s="18" t="s">
        <v>133</v>
      </c>
      <c r="BE1002" s="140">
        <f>IF(N1002="základní",J1002,0)</f>
        <v>0</v>
      </c>
      <c r="BF1002" s="140">
        <f>IF(N1002="snížená",J1002,0)</f>
        <v>0</v>
      </c>
      <c r="BG1002" s="140">
        <f>IF(N1002="zákl. přenesená",J1002,0)</f>
        <v>0</v>
      </c>
      <c r="BH1002" s="140">
        <f>IF(N1002="sníž. přenesená",J1002,0)</f>
        <v>0</v>
      </c>
      <c r="BI1002" s="140">
        <f>IF(N1002="nulová",J1002,0)</f>
        <v>0</v>
      </c>
      <c r="BJ1002" s="18" t="s">
        <v>79</v>
      </c>
      <c r="BK1002" s="140">
        <f>ROUND(I1002*H1002,2)</f>
        <v>0</v>
      </c>
      <c r="BL1002" s="18" t="s">
        <v>285</v>
      </c>
      <c r="BM1002" s="139" t="s">
        <v>2344</v>
      </c>
    </row>
    <row r="1003" spans="2:65" s="12" customFormat="1" ht="11.25" x14ac:dyDescent="0.2">
      <c r="B1003" s="145"/>
      <c r="D1003" s="146" t="s">
        <v>144</v>
      </c>
      <c r="E1003" s="147" t="s">
        <v>18</v>
      </c>
      <c r="F1003" s="148" t="s">
        <v>1737</v>
      </c>
      <c r="H1003" s="147" t="s">
        <v>18</v>
      </c>
      <c r="I1003" s="149"/>
      <c r="L1003" s="145"/>
      <c r="M1003" s="150"/>
      <c r="T1003" s="151"/>
      <c r="AT1003" s="147" t="s">
        <v>144</v>
      </c>
      <c r="AU1003" s="147" t="s">
        <v>81</v>
      </c>
      <c r="AV1003" s="12" t="s">
        <v>79</v>
      </c>
      <c r="AW1003" s="12" t="s">
        <v>32</v>
      </c>
      <c r="AX1003" s="12" t="s">
        <v>71</v>
      </c>
      <c r="AY1003" s="147" t="s">
        <v>133</v>
      </c>
    </row>
    <row r="1004" spans="2:65" s="12" customFormat="1" ht="11.25" x14ac:dyDescent="0.2">
      <c r="B1004" s="145"/>
      <c r="D1004" s="146" t="s">
        <v>144</v>
      </c>
      <c r="E1004" s="147" t="s">
        <v>18</v>
      </c>
      <c r="F1004" s="148" t="s">
        <v>1741</v>
      </c>
      <c r="H1004" s="147" t="s">
        <v>18</v>
      </c>
      <c r="I1004" s="149"/>
      <c r="L1004" s="145"/>
      <c r="M1004" s="150"/>
      <c r="T1004" s="151"/>
      <c r="AT1004" s="147" t="s">
        <v>144</v>
      </c>
      <c r="AU1004" s="147" t="s">
        <v>81</v>
      </c>
      <c r="AV1004" s="12" t="s">
        <v>79</v>
      </c>
      <c r="AW1004" s="12" t="s">
        <v>32</v>
      </c>
      <c r="AX1004" s="12" t="s">
        <v>71</v>
      </c>
      <c r="AY1004" s="147" t="s">
        <v>133</v>
      </c>
    </row>
    <row r="1005" spans="2:65" s="12" customFormat="1" ht="11.25" x14ac:dyDescent="0.2">
      <c r="B1005" s="145"/>
      <c r="D1005" s="146" t="s">
        <v>144</v>
      </c>
      <c r="E1005" s="147" t="s">
        <v>18</v>
      </c>
      <c r="F1005" s="148" t="s">
        <v>2336</v>
      </c>
      <c r="H1005" s="147" t="s">
        <v>18</v>
      </c>
      <c r="I1005" s="149"/>
      <c r="L1005" s="145"/>
      <c r="M1005" s="150"/>
      <c r="T1005" s="151"/>
      <c r="AT1005" s="147" t="s">
        <v>144</v>
      </c>
      <c r="AU1005" s="147" t="s">
        <v>81</v>
      </c>
      <c r="AV1005" s="12" t="s">
        <v>79</v>
      </c>
      <c r="AW1005" s="12" t="s">
        <v>32</v>
      </c>
      <c r="AX1005" s="12" t="s">
        <v>71</v>
      </c>
      <c r="AY1005" s="147" t="s">
        <v>133</v>
      </c>
    </row>
    <row r="1006" spans="2:65" s="13" customFormat="1" ht="11.25" x14ac:dyDescent="0.2">
      <c r="B1006" s="152"/>
      <c r="D1006" s="146" t="s">
        <v>144</v>
      </c>
      <c r="E1006" s="153" t="s">
        <v>18</v>
      </c>
      <c r="F1006" s="154" t="s">
        <v>81</v>
      </c>
      <c r="H1006" s="155">
        <v>2</v>
      </c>
      <c r="I1006" s="156"/>
      <c r="L1006" s="152"/>
      <c r="M1006" s="157"/>
      <c r="T1006" s="158"/>
      <c r="AT1006" s="153" t="s">
        <v>144</v>
      </c>
      <c r="AU1006" s="153" t="s">
        <v>81</v>
      </c>
      <c r="AV1006" s="13" t="s">
        <v>81</v>
      </c>
      <c r="AW1006" s="13" t="s">
        <v>32</v>
      </c>
      <c r="AX1006" s="13" t="s">
        <v>71</v>
      </c>
      <c r="AY1006" s="153" t="s">
        <v>133</v>
      </c>
    </row>
    <row r="1007" spans="2:65" s="14" customFormat="1" ht="11.25" x14ac:dyDescent="0.2">
      <c r="B1007" s="159"/>
      <c r="D1007" s="146" t="s">
        <v>144</v>
      </c>
      <c r="E1007" s="160" t="s">
        <v>18</v>
      </c>
      <c r="F1007" s="161" t="s">
        <v>147</v>
      </c>
      <c r="H1007" s="162">
        <v>2</v>
      </c>
      <c r="I1007" s="163"/>
      <c r="L1007" s="159"/>
      <c r="M1007" s="164"/>
      <c r="T1007" s="165"/>
      <c r="AT1007" s="160" t="s">
        <v>144</v>
      </c>
      <c r="AU1007" s="160" t="s">
        <v>81</v>
      </c>
      <c r="AV1007" s="14" t="s">
        <v>140</v>
      </c>
      <c r="AW1007" s="14" t="s">
        <v>32</v>
      </c>
      <c r="AX1007" s="14" t="s">
        <v>79</v>
      </c>
      <c r="AY1007" s="160" t="s">
        <v>133</v>
      </c>
    </row>
    <row r="1008" spans="2:65" s="1" customFormat="1" ht="24.2" customHeight="1" x14ac:dyDescent="0.2">
      <c r="B1008" s="33"/>
      <c r="C1008" s="173" t="s">
        <v>837</v>
      </c>
      <c r="D1008" s="173" t="s">
        <v>265</v>
      </c>
      <c r="E1008" s="174" t="s">
        <v>2345</v>
      </c>
      <c r="F1008" s="175" t="s">
        <v>2346</v>
      </c>
      <c r="G1008" s="176" t="s">
        <v>18</v>
      </c>
      <c r="H1008" s="177">
        <v>1</v>
      </c>
      <c r="I1008" s="178"/>
      <c r="J1008" s="179">
        <f>ROUND(I1008*H1008,2)</f>
        <v>0</v>
      </c>
      <c r="K1008" s="175" t="s">
        <v>18</v>
      </c>
      <c r="L1008" s="180"/>
      <c r="M1008" s="181" t="s">
        <v>18</v>
      </c>
      <c r="N1008" s="182" t="s">
        <v>42</v>
      </c>
      <c r="P1008" s="137">
        <f>O1008*H1008</f>
        <v>0</v>
      </c>
      <c r="Q1008" s="137">
        <v>0</v>
      </c>
      <c r="R1008" s="137">
        <f>Q1008*H1008</f>
        <v>0</v>
      </c>
      <c r="S1008" s="137">
        <v>0</v>
      </c>
      <c r="T1008" s="138">
        <f>S1008*H1008</f>
        <v>0</v>
      </c>
      <c r="AR1008" s="139" t="s">
        <v>446</v>
      </c>
      <c r="AT1008" s="139" t="s">
        <v>265</v>
      </c>
      <c r="AU1008" s="139" t="s">
        <v>81</v>
      </c>
      <c r="AY1008" s="18" t="s">
        <v>133</v>
      </c>
      <c r="BE1008" s="140">
        <f>IF(N1008="základní",J1008,0)</f>
        <v>0</v>
      </c>
      <c r="BF1008" s="140">
        <f>IF(N1008="snížená",J1008,0)</f>
        <v>0</v>
      </c>
      <c r="BG1008" s="140">
        <f>IF(N1008="zákl. přenesená",J1008,0)</f>
        <v>0</v>
      </c>
      <c r="BH1008" s="140">
        <f>IF(N1008="sníž. přenesená",J1008,0)</f>
        <v>0</v>
      </c>
      <c r="BI1008" s="140">
        <f>IF(N1008="nulová",J1008,0)</f>
        <v>0</v>
      </c>
      <c r="BJ1008" s="18" t="s">
        <v>79</v>
      </c>
      <c r="BK1008" s="140">
        <f>ROUND(I1008*H1008,2)</f>
        <v>0</v>
      </c>
      <c r="BL1008" s="18" t="s">
        <v>285</v>
      </c>
      <c r="BM1008" s="139" t="s">
        <v>2347</v>
      </c>
    </row>
    <row r="1009" spans="2:65" s="12" customFormat="1" ht="11.25" x14ac:dyDescent="0.2">
      <c r="B1009" s="145"/>
      <c r="D1009" s="146" t="s">
        <v>144</v>
      </c>
      <c r="E1009" s="147" t="s">
        <v>18</v>
      </c>
      <c r="F1009" s="148" t="s">
        <v>1737</v>
      </c>
      <c r="H1009" s="147" t="s">
        <v>18</v>
      </c>
      <c r="I1009" s="149"/>
      <c r="L1009" s="145"/>
      <c r="M1009" s="150"/>
      <c r="T1009" s="151"/>
      <c r="AT1009" s="147" t="s">
        <v>144</v>
      </c>
      <c r="AU1009" s="147" t="s">
        <v>81</v>
      </c>
      <c r="AV1009" s="12" t="s">
        <v>79</v>
      </c>
      <c r="AW1009" s="12" t="s">
        <v>32</v>
      </c>
      <c r="AX1009" s="12" t="s">
        <v>71</v>
      </c>
      <c r="AY1009" s="147" t="s">
        <v>133</v>
      </c>
    </row>
    <row r="1010" spans="2:65" s="12" customFormat="1" ht="11.25" x14ac:dyDescent="0.2">
      <c r="B1010" s="145"/>
      <c r="D1010" s="146" t="s">
        <v>144</v>
      </c>
      <c r="E1010" s="147" t="s">
        <v>18</v>
      </c>
      <c r="F1010" s="148" t="s">
        <v>1741</v>
      </c>
      <c r="H1010" s="147" t="s">
        <v>18</v>
      </c>
      <c r="I1010" s="149"/>
      <c r="L1010" s="145"/>
      <c r="M1010" s="150"/>
      <c r="T1010" s="151"/>
      <c r="AT1010" s="147" t="s">
        <v>144</v>
      </c>
      <c r="AU1010" s="147" t="s">
        <v>81</v>
      </c>
      <c r="AV1010" s="12" t="s">
        <v>79</v>
      </c>
      <c r="AW1010" s="12" t="s">
        <v>32</v>
      </c>
      <c r="AX1010" s="12" t="s">
        <v>71</v>
      </c>
      <c r="AY1010" s="147" t="s">
        <v>133</v>
      </c>
    </row>
    <row r="1011" spans="2:65" s="12" customFormat="1" ht="11.25" x14ac:dyDescent="0.2">
      <c r="B1011" s="145"/>
      <c r="D1011" s="146" t="s">
        <v>144</v>
      </c>
      <c r="E1011" s="147" t="s">
        <v>18</v>
      </c>
      <c r="F1011" s="148" t="s">
        <v>2337</v>
      </c>
      <c r="H1011" s="147" t="s">
        <v>18</v>
      </c>
      <c r="I1011" s="149"/>
      <c r="L1011" s="145"/>
      <c r="M1011" s="150"/>
      <c r="T1011" s="151"/>
      <c r="AT1011" s="147" t="s">
        <v>144</v>
      </c>
      <c r="AU1011" s="147" t="s">
        <v>81</v>
      </c>
      <c r="AV1011" s="12" t="s">
        <v>79</v>
      </c>
      <c r="AW1011" s="12" t="s">
        <v>32</v>
      </c>
      <c r="AX1011" s="12" t="s">
        <v>71</v>
      </c>
      <c r="AY1011" s="147" t="s">
        <v>133</v>
      </c>
    </row>
    <row r="1012" spans="2:65" s="13" customFormat="1" ht="11.25" x14ac:dyDescent="0.2">
      <c r="B1012" s="152"/>
      <c r="D1012" s="146" t="s">
        <v>144</v>
      </c>
      <c r="E1012" s="153" t="s">
        <v>18</v>
      </c>
      <c r="F1012" s="154" t="s">
        <v>79</v>
      </c>
      <c r="H1012" s="155">
        <v>1</v>
      </c>
      <c r="I1012" s="156"/>
      <c r="L1012" s="152"/>
      <c r="M1012" s="157"/>
      <c r="T1012" s="158"/>
      <c r="AT1012" s="153" t="s">
        <v>144</v>
      </c>
      <c r="AU1012" s="153" t="s">
        <v>81</v>
      </c>
      <c r="AV1012" s="13" t="s">
        <v>81</v>
      </c>
      <c r="AW1012" s="13" t="s">
        <v>32</v>
      </c>
      <c r="AX1012" s="13" t="s">
        <v>71</v>
      </c>
      <c r="AY1012" s="153" t="s">
        <v>133</v>
      </c>
    </row>
    <row r="1013" spans="2:65" s="14" customFormat="1" ht="11.25" x14ac:dyDescent="0.2">
      <c r="B1013" s="159"/>
      <c r="D1013" s="146" t="s">
        <v>144</v>
      </c>
      <c r="E1013" s="160" t="s">
        <v>18</v>
      </c>
      <c r="F1013" s="161" t="s">
        <v>147</v>
      </c>
      <c r="H1013" s="162">
        <v>1</v>
      </c>
      <c r="I1013" s="163"/>
      <c r="L1013" s="159"/>
      <c r="M1013" s="164"/>
      <c r="T1013" s="165"/>
      <c r="AT1013" s="160" t="s">
        <v>144</v>
      </c>
      <c r="AU1013" s="160" t="s">
        <v>81</v>
      </c>
      <c r="AV1013" s="14" t="s">
        <v>140</v>
      </c>
      <c r="AW1013" s="14" t="s">
        <v>32</v>
      </c>
      <c r="AX1013" s="14" t="s">
        <v>79</v>
      </c>
      <c r="AY1013" s="160" t="s">
        <v>133</v>
      </c>
    </row>
    <row r="1014" spans="2:65" s="1" customFormat="1" ht="24.2" customHeight="1" x14ac:dyDescent="0.2">
      <c r="B1014" s="33"/>
      <c r="C1014" s="173" t="s">
        <v>844</v>
      </c>
      <c r="D1014" s="173" t="s">
        <v>265</v>
      </c>
      <c r="E1014" s="174" t="s">
        <v>2348</v>
      </c>
      <c r="F1014" s="175" t="s">
        <v>2349</v>
      </c>
      <c r="G1014" s="176" t="s">
        <v>18</v>
      </c>
      <c r="H1014" s="177">
        <v>2</v>
      </c>
      <c r="I1014" s="178"/>
      <c r="J1014" s="179">
        <f>ROUND(I1014*H1014,2)</f>
        <v>0</v>
      </c>
      <c r="K1014" s="175" t="s">
        <v>18</v>
      </c>
      <c r="L1014" s="180"/>
      <c r="M1014" s="181" t="s">
        <v>18</v>
      </c>
      <c r="N1014" s="182" t="s">
        <v>42</v>
      </c>
      <c r="P1014" s="137">
        <f>O1014*H1014</f>
        <v>0</v>
      </c>
      <c r="Q1014" s="137">
        <v>0</v>
      </c>
      <c r="R1014" s="137">
        <f>Q1014*H1014</f>
        <v>0</v>
      </c>
      <c r="S1014" s="137">
        <v>0</v>
      </c>
      <c r="T1014" s="138">
        <f>S1014*H1014</f>
        <v>0</v>
      </c>
      <c r="AR1014" s="139" t="s">
        <v>446</v>
      </c>
      <c r="AT1014" s="139" t="s">
        <v>265</v>
      </c>
      <c r="AU1014" s="139" t="s">
        <v>81</v>
      </c>
      <c r="AY1014" s="18" t="s">
        <v>133</v>
      </c>
      <c r="BE1014" s="140">
        <f>IF(N1014="základní",J1014,0)</f>
        <v>0</v>
      </c>
      <c r="BF1014" s="140">
        <f>IF(N1014="snížená",J1014,0)</f>
        <v>0</v>
      </c>
      <c r="BG1014" s="140">
        <f>IF(N1014="zákl. přenesená",J1014,0)</f>
        <v>0</v>
      </c>
      <c r="BH1014" s="140">
        <f>IF(N1014="sníž. přenesená",J1014,0)</f>
        <v>0</v>
      </c>
      <c r="BI1014" s="140">
        <f>IF(N1014="nulová",J1014,0)</f>
        <v>0</v>
      </c>
      <c r="BJ1014" s="18" t="s">
        <v>79</v>
      </c>
      <c r="BK1014" s="140">
        <f>ROUND(I1014*H1014,2)</f>
        <v>0</v>
      </c>
      <c r="BL1014" s="18" t="s">
        <v>285</v>
      </c>
      <c r="BM1014" s="139" t="s">
        <v>2350</v>
      </c>
    </row>
    <row r="1015" spans="2:65" s="12" customFormat="1" ht="11.25" x14ac:dyDescent="0.2">
      <c r="B1015" s="145"/>
      <c r="D1015" s="146" t="s">
        <v>144</v>
      </c>
      <c r="E1015" s="147" t="s">
        <v>18</v>
      </c>
      <c r="F1015" s="148" t="s">
        <v>1737</v>
      </c>
      <c r="H1015" s="147" t="s">
        <v>18</v>
      </c>
      <c r="I1015" s="149"/>
      <c r="L1015" s="145"/>
      <c r="M1015" s="150"/>
      <c r="T1015" s="151"/>
      <c r="AT1015" s="147" t="s">
        <v>144</v>
      </c>
      <c r="AU1015" s="147" t="s">
        <v>81</v>
      </c>
      <c r="AV1015" s="12" t="s">
        <v>79</v>
      </c>
      <c r="AW1015" s="12" t="s">
        <v>32</v>
      </c>
      <c r="AX1015" s="12" t="s">
        <v>71</v>
      </c>
      <c r="AY1015" s="147" t="s">
        <v>133</v>
      </c>
    </row>
    <row r="1016" spans="2:65" s="12" customFormat="1" ht="11.25" x14ac:dyDescent="0.2">
      <c r="B1016" s="145"/>
      <c r="D1016" s="146" t="s">
        <v>144</v>
      </c>
      <c r="E1016" s="147" t="s">
        <v>18</v>
      </c>
      <c r="F1016" s="148" t="s">
        <v>1741</v>
      </c>
      <c r="H1016" s="147" t="s">
        <v>18</v>
      </c>
      <c r="I1016" s="149"/>
      <c r="L1016" s="145"/>
      <c r="M1016" s="150"/>
      <c r="T1016" s="151"/>
      <c r="AT1016" s="147" t="s">
        <v>144</v>
      </c>
      <c r="AU1016" s="147" t="s">
        <v>81</v>
      </c>
      <c r="AV1016" s="12" t="s">
        <v>79</v>
      </c>
      <c r="AW1016" s="12" t="s">
        <v>32</v>
      </c>
      <c r="AX1016" s="12" t="s">
        <v>71</v>
      </c>
      <c r="AY1016" s="147" t="s">
        <v>133</v>
      </c>
    </row>
    <row r="1017" spans="2:65" s="12" customFormat="1" ht="11.25" x14ac:dyDescent="0.2">
      <c r="B1017" s="145"/>
      <c r="D1017" s="146" t="s">
        <v>144</v>
      </c>
      <c r="E1017" s="147" t="s">
        <v>18</v>
      </c>
      <c r="F1017" s="148" t="s">
        <v>2338</v>
      </c>
      <c r="H1017" s="147" t="s">
        <v>18</v>
      </c>
      <c r="I1017" s="149"/>
      <c r="L1017" s="145"/>
      <c r="M1017" s="150"/>
      <c r="T1017" s="151"/>
      <c r="AT1017" s="147" t="s">
        <v>144</v>
      </c>
      <c r="AU1017" s="147" t="s">
        <v>81</v>
      </c>
      <c r="AV1017" s="12" t="s">
        <v>79</v>
      </c>
      <c r="AW1017" s="12" t="s">
        <v>32</v>
      </c>
      <c r="AX1017" s="12" t="s">
        <v>71</v>
      </c>
      <c r="AY1017" s="147" t="s">
        <v>133</v>
      </c>
    </row>
    <row r="1018" spans="2:65" s="13" customFormat="1" ht="11.25" x14ac:dyDescent="0.2">
      <c r="B1018" s="152"/>
      <c r="D1018" s="146" t="s">
        <v>144</v>
      </c>
      <c r="E1018" s="153" t="s">
        <v>18</v>
      </c>
      <c r="F1018" s="154" t="s">
        <v>81</v>
      </c>
      <c r="H1018" s="155">
        <v>2</v>
      </c>
      <c r="I1018" s="156"/>
      <c r="L1018" s="152"/>
      <c r="M1018" s="157"/>
      <c r="T1018" s="158"/>
      <c r="AT1018" s="153" t="s">
        <v>144</v>
      </c>
      <c r="AU1018" s="153" t="s">
        <v>81</v>
      </c>
      <c r="AV1018" s="13" t="s">
        <v>81</v>
      </c>
      <c r="AW1018" s="13" t="s">
        <v>32</v>
      </c>
      <c r="AX1018" s="13" t="s">
        <v>71</v>
      </c>
      <c r="AY1018" s="153" t="s">
        <v>133</v>
      </c>
    </row>
    <row r="1019" spans="2:65" s="14" customFormat="1" ht="11.25" x14ac:dyDescent="0.2">
      <c r="B1019" s="159"/>
      <c r="D1019" s="146" t="s">
        <v>144</v>
      </c>
      <c r="E1019" s="160" t="s">
        <v>18</v>
      </c>
      <c r="F1019" s="161" t="s">
        <v>147</v>
      </c>
      <c r="H1019" s="162">
        <v>2</v>
      </c>
      <c r="I1019" s="163"/>
      <c r="L1019" s="159"/>
      <c r="M1019" s="164"/>
      <c r="T1019" s="165"/>
      <c r="AT1019" s="160" t="s">
        <v>144</v>
      </c>
      <c r="AU1019" s="160" t="s">
        <v>81</v>
      </c>
      <c r="AV1019" s="14" t="s">
        <v>140</v>
      </c>
      <c r="AW1019" s="14" t="s">
        <v>32</v>
      </c>
      <c r="AX1019" s="14" t="s">
        <v>79</v>
      </c>
      <c r="AY1019" s="160" t="s">
        <v>133</v>
      </c>
    </row>
    <row r="1020" spans="2:65" s="1" customFormat="1" ht="37.9" customHeight="1" x14ac:dyDescent="0.2">
      <c r="B1020" s="33"/>
      <c r="C1020" s="128" t="s">
        <v>850</v>
      </c>
      <c r="D1020" s="128" t="s">
        <v>135</v>
      </c>
      <c r="E1020" s="129" t="s">
        <v>2351</v>
      </c>
      <c r="F1020" s="130" t="s">
        <v>2352</v>
      </c>
      <c r="G1020" s="131" t="s">
        <v>188</v>
      </c>
      <c r="H1020" s="132">
        <v>71</v>
      </c>
      <c r="I1020" s="133"/>
      <c r="J1020" s="134">
        <f>ROUND(I1020*H1020,2)</f>
        <v>0</v>
      </c>
      <c r="K1020" s="130" t="s">
        <v>189</v>
      </c>
      <c r="L1020" s="33"/>
      <c r="M1020" s="135" t="s">
        <v>18</v>
      </c>
      <c r="N1020" s="136" t="s">
        <v>42</v>
      </c>
      <c r="P1020" s="137">
        <f>O1020*H1020</f>
        <v>0</v>
      </c>
      <c r="Q1020" s="137">
        <v>0</v>
      </c>
      <c r="R1020" s="137">
        <f>Q1020*H1020</f>
        <v>0</v>
      </c>
      <c r="S1020" s="137">
        <v>0</v>
      </c>
      <c r="T1020" s="138">
        <f>S1020*H1020</f>
        <v>0</v>
      </c>
      <c r="AR1020" s="139" t="s">
        <v>285</v>
      </c>
      <c r="AT1020" s="139" t="s">
        <v>135</v>
      </c>
      <c r="AU1020" s="139" t="s">
        <v>81</v>
      </c>
      <c r="AY1020" s="18" t="s">
        <v>133</v>
      </c>
      <c r="BE1020" s="140">
        <f>IF(N1020="základní",J1020,0)</f>
        <v>0</v>
      </c>
      <c r="BF1020" s="140">
        <f>IF(N1020="snížená",J1020,0)</f>
        <v>0</v>
      </c>
      <c r="BG1020" s="140">
        <f>IF(N1020="zákl. přenesená",J1020,0)</f>
        <v>0</v>
      </c>
      <c r="BH1020" s="140">
        <f>IF(N1020="sníž. přenesená",J1020,0)</f>
        <v>0</v>
      </c>
      <c r="BI1020" s="140">
        <f>IF(N1020="nulová",J1020,0)</f>
        <v>0</v>
      </c>
      <c r="BJ1020" s="18" t="s">
        <v>79</v>
      </c>
      <c r="BK1020" s="140">
        <f>ROUND(I1020*H1020,2)</f>
        <v>0</v>
      </c>
      <c r="BL1020" s="18" t="s">
        <v>285</v>
      </c>
      <c r="BM1020" s="139" t="s">
        <v>2353</v>
      </c>
    </row>
    <row r="1021" spans="2:65" s="1" customFormat="1" ht="11.25" x14ac:dyDescent="0.2">
      <c r="B1021" s="33"/>
      <c r="D1021" s="141" t="s">
        <v>142</v>
      </c>
      <c r="F1021" s="142" t="s">
        <v>2354</v>
      </c>
      <c r="I1021" s="143"/>
      <c r="L1021" s="33"/>
      <c r="M1021" s="144"/>
      <c r="T1021" s="54"/>
      <c r="AT1021" s="18" t="s">
        <v>142</v>
      </c>
      <c r="AU1021" s="18" t="s">
        <v>81</v>
      </c>
    </row>
    <row r="1022" spans="2:65" s="12" customFormat="1" ht="11.25" x14ac:dyDescent="0.2">
      <c r="B1022" s="145"/>
      <c r="D1022" s="146" t="s">
        <v>144</v>
      </c>
      <c r="E1022" s="147" t="s">
        <v>18</v>
      </c>
      <c r="F1022" s="148" t="s">
        <v>1737</v>
      </c>
      <c r="H1022" s="147" t="s">
        <v>18</v>
      </c>
      <c r="I1022" s="149"/>
      <c r="L1022" s="145"/>
      <c r="M1022" s="150"/>
      <c r="T1022" s="151"/>
      <c r="AT1022" s="147" t="s">
        <v>144</v>
      </c>
      <c r="AU1022" s="147" t="s">
        <v>81</v>
      </c>
      <c r="AV1022" s="12" t="s">
        <v>79</v>
      </c>
      <c r="AW1022" s="12" t="s">
        <v>32</v>
      </c>
      <c r="AX1022" s="12" t="s">
        <v>71</v>
      </c>
      <c r="AY1022" s="147" t="s">
        <v>133</v>
      </c>
    </row>
    <row r="1023" spans="2:65" s="12" customFormat="1" ht="11.25" x14ac:dyDescent="0.2">
      <c r="B1023" s="145"/>
      <c r="D1023" s="146" t="s">
        <v>144</v>
      </c>
      <c r="E1023" s="147" t="s">
        <v>18</v>
      </c>
      <c r="F1023" s="148" t="s">
        <v>1738</v>
      </c>
      <c r="H1023" s="147" t="s">
        <v>18</v>
      </c>
      <c r="I1023" s="149"/>
      <c r="L1023" s="145"/>
      <c r="M1023" s="150"/>
      <c r="T1023" s="151"/>
      <c r="AT1023" s="147" t="s">
        <v>144</v>
      </c>
      <c r="AU1023" s="147" t="s">
        <v>81</v>
      </c>
      <c r="AV1023" s="12" t="s">
        <v>79</v>
      </c>
      <c r="AW1023" s="12" t="s">
        <v>32</v>
      </c>
      <c r="AX1023" s="12" t="s">
        <v>71</v>
      </c>
      <c r="AY1023" s="147" t="s">
        <v>133</v>
      </c>
    </row>
    <row r="1024" spans="2:65" s="12" customFormat="1" ht="11.25" x14ac:dyDescent="0.2">
      <c r="B1024" s="145"/>
      <c r="D1024" s="146" t="s">
        <v>144</v>
      </c>
      <c r="E1024" s="147" t="s">
        <v>18</v>
      </c>
      <c r="F1024" s="148" t="s">
        <v>2355</v>
      </c>
      <c r="H1024" s="147" t="s">
        <v>18</v>
      </c>
      <c r="I1024" s="149"/>
      <c r="L1024" s="145"/>
      <c r="M1024" s="150"/>
      <c r="T1024" s="151"/>
      <c r="AT1024" s="147" t="s">
        <v>144</v>
      </c>
      <c r="AU1024" s="147" t="s">
        <v>81</v>
      </c>
      <c r="AV1024" s="12" t="s">
        <v>79</v>
      </c>
      <c r="AW1024" s="12" t="s">
        <v>32</v>
      </c>
      <c r="AX1024" s="12" t="s">
        <v>71</v>
      </c>
      <c r="AY1024" s="147" t="s">
        <v>133</v>
      </c>
    </row>
    <row r="1025" spans="2:51" s="13" customFormat="1" ht="11.25" x14ac:dyDescent="0.2">
      <c r="B1025" s="152"/>
      <c r="D1025" s="146" t="s">
        <v>144</v>
      </c>
      <c r="E1025" s="153" t="s">
        <v>18</v>
      </c>
      <c r="F1025" s="154" t="s">
        <v>429</v>
      </c>
      <c r="H1025" s="155">
        <v>30</v>
      </c>
      <c r="I1025" s="156"/>
      <c r="L1025" s="152"/>
      <c r="M1025" s="157"/>
      <c r="T1025" s="158"/>
      <c r="AT1025" s="153" t="s">
        <v>144</v>
      </c>
      <c r="AU1025" s="153" t="s">
        <v>81</v>
      </c>
      <c r="AV1025" s="13" t="s">
        <v>81</v>
      </c>
      <c r="AW1025" s="13" t="s">
        <v>32</v>
      </c>
      <c r="AX1025" s="13" t="s">
        <v>71</v>
      </c>
      <c r="AY1025" s="153" t="s">
        <v>133</v>
      </c>
    </row>
    <row r="1026" spans="2:51" s="12" customFormat="1" ht="11.25" x14ac:dyDescent="0.2">
      <c r="B1026" s="145"/>
      <c r="D1026" s="146" t="s">
        <v>144</v>
      </c>
      <c r="E1026" s="147" t="s">
        <v>18</v>
      </c>
      <c r="F1026" s="148" t="s">
        <v>2356</v>
      </c>
      <c r="H1026" s="147" t="s">
        <v>18</v>
      </c>
      <c r="I1026" s="149"/>
      <c r="L1026" s="145"/>
      <c r="M1026" s="150"/>
      <c r="T1026" s="151"/>
      <c r="AT1026" s="147" t="s">
        <v>144</v>
      </c>
      <c r="AU1026" s="147" t="s">
        <v>81</v>
      </c>
      <c r="AV1026" s="12" t="s">
        <v>79</v>
      </c>
      <c r="AW1026" s="12" t="s">
        <v>32</v>
      </c>
      <c r="AX1026" s="12" t="s">
        <v>71</v>
      </c>
      <c r="AY1026" s="147" t="s">
        <v>133</v>
      </c>
    </row>
    <row r="1027" spans="2:51" s="13" customFormat="1" ht="11.25" x14ac:dyDescent="0.2">
      <c r="B1027" s="152"/>
      <c r="D1027" s="146" t="s">
        <v>144</v>
      </c>
      <c r="E1027" s="153" t="s">
        <v>18</v>
      </c>
      <c r="F1027" s="154" t="s">
        <v>81</v>
      </c>
      <c r="H1027" s="155">
        <v>2</v>
      </c>
      <c r="I1027" s="156"/>
      <c r="L1027" s="152"/>
      <c r="M1027" s="157"/>
      <c r="T1027" s="158"/>
      <c r="AT1027" s="153" t="s">
        <v>144</v>
      </c>
      <c r="AU1027" s="153" t="s">
        <v>81</v>
      </c>
      <c r="AV1027" s="13" t="s">
        <v>81</v>
      </c>
      <c r="AW1027" s="13" t="s">
        <v>32</v>
      </c>
      <c r="AX1027" s="13" t="s">
        <v>71</v>
      </c>
      <c r="AY1027" s="153" t="s">
        <v>133</v>
      </c>
    </row>
    <row r="1028" spans="2:51" s="12" customFormat="1" ht="11.25" x14ac:dyDescent="0.2">
      <c r="B1028" s="145"/>
      <c r="D1028" s="146" t="s">
        <v>144</v>
      </c>
      <c r="E1028" s="147" t="s">
        <v>18</v>
      </c>
      <c r="F1028" s="148" t="s">
        <v>2357</v>
      </c>
      <c r="H1028" s="147" t="s">
        <v>18</v>
      </c>
      <c r="I1028" s="149"/>
      <c r="L1028" s="145"/>
      <c r="M1028" s="150"/>
      <c r="T1028" s="151"/>
      <c r="AT1028" s="147" t="s">
        <v>144</v>
      </c>
      <c r="AU1028" s="147" t="s">
        <v>81</v>
      </c>
      <c r="AV1028" s="12" t="s">
        <v>79</v>
      </c>
      <c r="AW1028" s="12" t="s">
        <v>32</v>
      </c>
      <c r="AX1028" s="12" t="s">
        <v>71</v>
      </c>
      <c r="AY1028" s="147" t="s">
        <v>133</v>
      </c>
    </row>
    <row r="1029" spans="2:51" s="13" customFormat="1" ht="11.25" x14ac:dyDescent="0.2">
      <c r="B1029" s="152"/>
      <c r="D1029" s="146" t="s">
        <v>144</v>
      </c>
      <c r="E1029" s="153" t="s">
        <v>18</v>
      </c>
      <c r="F1029" s="154" t="s">
        <v>81</v>
      </c>
      <c r="H1029" s="155">
        <v>2</v>
      </c>
      <c r="I1029" s="156"/>
      <c r="L1029" s="152"/>
      <c r="M1029" s="157"/>
      <c r="T1029" s="158"/>
      <c r="AT1029" s="153" t="s">
        <v>144</v>
      </c>
      <c r="AU1029" s="153" t="s">
        <v>81</v>
      </c>
      <c r="AV1029" s="13" t="s">
        <v>81</v>
      </c>
      <c r="AW1029" s="13" t="s">
        <v>32</v>
      </c>
      <c r="AX1029" s="13" t="s">
        <v>71</v>
      </c>
      <c r="AY1029" s="153" t="s">
        <v>133</v>
      </c>
    </row>
    <row r="1030" spans="2:51" s="12" customFormat="1" ht="11.25" x14ac:dyDescent="0.2">
      <c r="B1030" s="145"/>
      <c r="D1030" s="146" t="s">
        <v>144</v>
      </c>
      <c r="E1030" s="147" t="s">
        <v>18</v>
      </c>
      <c r="F1030" s="148" t="s">
        <v>2358</v>
      </c>
      <c r="H1030" s="147" t="s">
        <v>18</v>
      </c>
      <c r="I1030" s="149"/>
      <c r="L1030" s="145"/>
      <c r="M1030" s="150"/>
      <c r="T1030" s="151"/>
      <c r="AT1030" s="147" t="s">
        <v>144</v>
      </c>
      <c r="AU1030" s="147" t="s">
        <v>81</v>
      </c>
      <c r="AV1030" s="12" t="s">
        <v>79</v>
      </c>
      <c r="AW1030" s="12" t="s">
        <v>32</v>
      </c>
      <c r="AX1030" s="12" t="s">
        <v>71</v>
      </c>
      <c r="AY1030" s="147" t="s">
        <v>133</v>
      </c>
    </row>
    <row r="1031" spans="2:51" s="13" customFormat="1" ht="11.25" x14ac:dyDescent="0.2">
      <c r="B1031" s="152"/>
      <c r="D1031" s="146" t="s">
        <v>144</v>
      </c>
      <c r="E1031" s="153" t="s">
        <v>18</v>
      </c>
      <c r="F1031" s="154" t="s">
        <v>81</v>
      </c>
      <c r="H1031" s="155">
        <v>2</v>
      </c>
      <c r="I1031" s="156"/>
      <c r="L1031" s="152"/>
      <c r="M1031" s="157"/>
      <c r="T1031" s="158"/>
      <c r="AT1031" s="153" t="s">
        <v>144</v>
      </c>
      <c r="AU1031" s="153" t="s">
        <v>81</v>
      </c>
      <c r="AV1031" s="13" t="s">
        <v>81</v>
      </c>
      <c r="AW1031" s="13" t="s">
        <v>32</v>
      </c>
      <c r="AX1031" s="13" t="s">
        <v>71</v>
      </c>
      <c r="AY1031" s="153" t="s">
        <v>133</v>
      </c>
    </row>
    <row r="1032" spans="2:51" s="12" customFormat="1" ht="11.25" x14ac:dyDescent="0.2">
      <c r="B1032" s="145"/>
      <c r="D1032" s="146" t="s">
        <v>144</v>
      </c>
      <c r="E1032" s="147" t="s">
        <v>18</v>
      </c>
      <c r="F1032" s="148" t="s">
        <v>1741</v>
      </c>
      <c r="H1032" s="147" t="s">
        <v>18</v>
      </c>
      <c r="I1032" s="149"/>
      <c r="L1032" s="145"/>
      <c r="M1032" s="150"/>
      <c r="T1032" s="151"/>
      <c r="AT1032" s="147" t="s">
        <v>144</v>
      </c>
      <c r="AU1032" s="147" t="s">
        <v>81</v>
      </c>
      <c r="AV1032" s="12" t="s">
        <v>79</v>
      </c>
      <c r="AW1032" s="12" t="s">
        <v>32</v>
      </c>
      <c r="AX1032" s="12" t="s">
        <v>71</v>
      </c>
      <c r="AY1032" s="147" t="s">
        <v>133</v>
      </c>
    </row>
    <row r="1033" spans="2:51" s="12" customFormat="1" ht="11.25" x14ac:dyDescent="0.2">
      <c r="B1033" s="145"/>
      <c r="D1033" s="146" t="s">
        <v>144</v>
      </c>
      <c r="E1033" s="147" t="s">
        <v>18</v>
      </c>
      <c r="F1033" s="148" t="s">
        <v>2355</v>
      </c>
      <c r="H1033" s="147" t="s">
        <v>18</v>
      </c>
      <c r="I1033" s="149"/>
      <c r="L1033" s="145"/>
      <c r="M1033" s="150"/>
      <c r="T1033" s="151"/>
      <c r="AT1033" s="147" t="s">
        <v>144</v>
      </c>
      <c r="AU1033" s="147" t="s">
        <v>81</v>
      </c>
      <c r="AV1033" s="12" t="s">
        <v>79</v>
      </c>
      <c r="AW1033" s="12" t="s">
        <v>32</v>
      </c>
      <c r="AX1033" s="12" t="s">
        <v>71</v>
      </c>
      <c r="AY1033" s="147" t="s">
        <v>133</v>
      </c>
    </row>
    <row r="1034" spans="2:51" s="13" customFormat="1" ht="11.25" x14ac:dyDescent="0.2">
      <c r="B1034" s="152"/>
      <c r="D1034" s="146" t="s">
        <v>144</v>
      </c>
      <c r="E1034" s="153" t="s">
        <v>18</v>
      </c>
      <c r="F1034" s="154" t="s">
        <v>7</v>
      </c>
      <c r="H1034" s="155">
        <v>21</v>
      </c>
      <c r="I1034" s="156"/>
      <c r="L1034" s="152"/>
      <c r="M1034" s="157"/>
      <c r="T1034" s="158"/>
      <c r="AT1034" s="153" t="s">
        <v>144</v>
      </c>
      <c r="AU1034" s="153" t="s">
        <v>81</v>
      </c>
      <c r="AV1034" s="13" t="s">
        <v>81</v>
      </c>
      <c r="AW1034" s="13" t="s">
        <v>32</v>
      </c>
      <c r="AX1034" s="13" t="s">
        <v>71</v>
      </c>
      <c r="AY1034" s="153" t="s">
        <v>133</v>
      </c>
    </row>
    <row r="1035" spans="2:51" s="12" customFormat="1" ht="11.25" x14ac:dyDescent="0.2">
      <c r="B1035" s="145"/>
      <c r="D1035" s="146" t="s">
        <v>144</v>
      </c>
      <c r="E1035" s="147" t="s">
        <v>18</v>
      </c>
      <c r="F1035" s="148" t="s">
        <v>2356</v>
      </c>
      <c r="H1035" s="147" t="s">
        <v>18</v>
      </c>
      <c r="I1035" s="149"/>
      <c r="L1035" s="145"/>
      <c r="M1035" s="150"/>
      <c r="T1035" s="151"/>
      <c r="AT1035" s="147" t="s">
        <v>144</v>
      </c>
      <c r="AU1035" s="147" t="s">
        <v>81</v>
      </c>
      <c r="AV1035" s="12" t="s">
        <v>79</v>
      </c>
      <c r="AW1035" s="12" t="s">
        <v>32</v>
      </c>
      <c r="AX1035" s="12" t="s">
        <v>71</v>
      </c>
      <c r="AY1035" s="147" t="s">
        <v>133</v>
      </c>
    </row>
    <row r="1036" spans="2:51" s="13" customFormat="1" ht="11.25" x14ac:dyDescent="0.2">
      <c r="B1036" s="152"/>
      <c r="D1036" s="146" t="s">
        <v>144</v>
      </c>
      <c r="E1036" s="153" t="s">
        <v>18</v>
      </c>
      <c r="F1036" s="154" t="s">
        <v>81</v>
      </c>
      <c r="H1036" s="155">
        <v>2</v>
      </c>
      <c r="I1036" s="156"/>
      <c r="L1036" s="152"/>
      <c r="M1036" s="157"/>
      <c r="T1036" s="158"/>
      <c r="AT1036" s="153" t="s">
        <v>144</v>
      </c>
      <c r="AU1036" s="153" t="s">
        <v>81</v>
      </c>
      <c r="AV1036" s="13" t="s">
        <v>81</v>
      </c>
      <c r="AW1036" s="13" t="s">
        <v>32</v>
      </c>
      <c r="AX1036" s="13" t="s">
        <v>71</v>
      </c>
      <c r="AY1036" s="153" t="s">
        <v>133</v>
      </c>
    </row>
    <row r="1037" spans="2:51" s="12" customFormat="1" ht="11.25" x14ac:dyDescent="0.2">
      <c r="B1037" s="145"/>
      <c r="D1037" s="146" t="s">
        <v>144</v>
      </c>
      <c r="E1037" s="147" t="s">
        <v>18</v>
      </c>
      <c r="F1037" s="148" t="s">
        <v>2359</v>
      </c>
      <c r="H1037" s="147" t="s">
        <v>18</v>
      </c>
      <c r="I1037" s="149"/>
      <c r="L1037" s="145"/>
      <c r="M1037" s="150"/>
      <c r="T1037" s="151"/>
      <c r="AT1037" s="147" t="s">
        <v>144</v>
      </c>
      <c r="AU1037" s="147" t="s">
        <v>81</v>
      </c>
      <c r="AV1037" s="12" t="s">
        <v>79</v>
      </c>
      <c r="AW1037" s="12" t="s">
        <v>32</v>
      </c>
      <c r="AX1037" s="12" t="s">
        <v>71</v>
      </c>
      <c r="AY1037" s="147" t="s">
        <v>133</v>
      </c>
    </row>
    <row r="1038" spans="2:51" s="13" customFormat="1" ht="11.25" x14ac:dyDescent="0.2">
      <c r="B1038" s="152"/>
      <c r="D1038" s="146" t="s">
        <v>144</v>
      </c>
      <c r="E1038" s="153" t="s">
        <v>18</v>
      </c>
      <c r="F1038" s="154" t="s">
        <v>167</v>
      </c>
      <c r="H1038" s="155">
        <v>6</v>
      </c>
      <c r="I1038" s="156"/>
      <c r="L1038" s="152"/>
      <c r="M1038" s="157"/>
      <c r="T1038" s="158"/>
      <c r="AT1038" s="153" t="s">
        <v>144</v>
      </c>
      <c r="AU1038" s="153" t="s">
        <v>81</v>
      </c>
      <c r="AV1038" s="13" t="s">
        <v>81</v>
      </c>
      <c r="AW1038" s="13" t="s">
        <v>32</v>
      </c>
      <c r="AX1038" s="13" t="s">
        <v>71</v>
      </c>
      <c r="AY1038" s="153" t="s">
        <v>133</v>
      </c>
    </row>
    <row r="1039" spans="2:51" s="12" customFormat="1" ht="11.25" x14ac:dyDescent="0.2">
      <c r="B1039" s="145"/>
      <c r="D1039" s="146" t="s">
        <v>144</v>
      </c>
      <c r="E1039" s="147" t="s">
        <v>18</v>
      </c>
      <c r="F1039" s="148" t="s">
        <v>2357</v>
      </c>
      <c r="H1039" s="147" t="s">
        <v>18</v>
      </c>
      <c r="I1039" s="149"/>
      <c r="L1039" s="145"/>
      <c r="M1039" s="150"/>
      <c r="T1039" s="151"/>
      <c r="AT1039" s="147" t="s">
        <v>144</v>
      </c>
      <c r="AU1039" s="147" t="s">
        <v>81</v>
      </c>
      <c r="AV1039" s="12" t="s">
        <v>79</v>
      </c>
      <c r="AW1039" s="12" t="s">
        <v>32</v>
      </c>
      <c r="AX1039" s="12" t="s">
        <v>71</v>
      </c>
      <c r="AY1039" s="147" t="s">
        <v>133</v>
      </c>
    </row>
    <row r="1040" spans="2:51" s="13" customFormat="1" ht="11.25" x14ac:dyDescent="0.2">
      <c r="B1040" s="152"/>
      <c r="D1040" s="146" t="s">
        <v>144</v>
      </c>
      <c r="E1040" s="153" t="s">
        <v>18</v>
      </c>
      <c r="F1040" s="154" t="s">
        <v>81</v>
      </c>
      <c r="H1040" s="155">
        <v>2</v>
      </c>
      <c r="I1040" s="156"/>
      <c r="L1040" s="152"/>
      <c r="M1040" s="157"/>
      <c r="T1040" s="158"/>
      <c r="AT1040" s="153" t="s">
        <v>144</v>
      </c>
      <c r="AU1040" s="153" t="s">
        <v>81</v>
      </c>
      <c r="AV1040" s="13" t="s">
        <v>81</v>
      </c>
      <c r="AW1040" s="13" t="s">
        <v>32</v>
      </c>
      <c r="AX1040" s="13" t="s">
        <v>71</v>
      </c>
      <c r="AY1040" s="153" t="s">
        <v>133</v>
      </c>
    </row>
    <row r="1041" spans="2:65" s="12" customFormat="1" ht="11.25" x14ac:dyDescent="0.2">
      <c r="B1041" s="145"/>
      <c r="D1041" s="146" t="s">
        <v>144</v>
      </c>
      <c r="E1041" s="147" t="s">
        <v>18</v>
      </c>
      <c r="F1041" s="148" t="s">
        <v>2358</v>
      </c>
      <c r="H1041" s="147" t="s">
        <v>18</v>
      </c>
      <c r="I1041" s="149"/>
      <c r="L1041" s="145"/>
      <c r="M1041" s="150"/>
      <c r="T1041" s="151"/>
      <c r="AT1041" s="147" t="s">
        <v>144</v>
      </c>
      <c r="AU1041" s="147" t="s">
        <v>81</v>
      </c>
      <c r="AV1041" s="12" t="s">
        <v>79</v>
      </c>
      <c r="AW1041" s="12" t="s">
        <v>32</v>
      </c>
      <c r="AX1041" s="12" t="s">
        <v>71</v>
      </c>
      <c r="AY1041" s="147" t="s">
        <v>133</v>
      </c>
    </row>
    <row r="1042" spans="2:65" s="13" customFormat="1" ht="11.25" x14ac:dyDescent="0.2">
      <c r="B1042" s="152"/>
      <c r="D1042" s="146" t="s">
        <v>144</v>
      </c>
      <c r="E1042" s="153" t="s">
        <v>18</v>
      </c>
      <c r="F1042" s="154" t="s">
        <v>81</v>
      </c>
      <c r="H1042" s="155">
        <v>2</v>
      </c>
      <c r="I1042" s="156"/>
      <c r="L1042" s="152"/>
      <c r="M1042" s="157"/>
      <c r="T1042" s="158"/>
      <c r="AT1042" s="153" t="s">
        <v>144</v>
      </c>
      <c r="AU1042" s="153" t="s">
        <v>81</v>
      </c>
      <c r="AV1042" s="13" t="s">
        <v>81</v>
      </c>
      <c r="AW1042" s="13" t="s">
        <v>32</v>
      </c>
      <c r="AX1042" s="13" t="s">
        <v>71</v>
      </c>
      <c r="AY1042" s="153" t="s">
        <v>133</v>
      </c>
    </row>
    <row r="1043" spans="2:65" s="12" customFormat="1" ht="11.25" x14ac:dyDescent="0.2">
      <c r="B1043" s="145"/>
      <c r="D1043" s="146" t="s">
        <v>144</v>
      </c>
      <c r="E1043" s="147" t="s">
        <v>18</v>
      </c>
      <c r="F1043" s="148" t="s">
        <v>1742</v>
      </c>
      <c r="H1043" s="147" t="s">
        <v>18</v>
      </c>
      <c r="I1043" s="149"/>
      <c r="L1043" s="145"/>
      <c r="M1043" s="150"/>
      <c r="T1043" s="151"/>
      <c r="AT1043" s="147" t="s">
        <v>144</v>
      </c>
      <c r="AU1043" s="147" t="s">
        <v>81</v>
      </c>
      <c r="AV1043" s="12" t="s">
        <v>79</v>
      </c>
      <c r="AW1043" s="12" t="s">
        <v>32</v>
      </c>
      <c r="AX1043" s="12" t="s">
        <v>71</v>
      </c>
      <c r="AY1043" s="147" t="s">
        <v>133</v>
      </c>
    </row>
    <row r="1044" spans="2:65" s="12" customFormat="1" ht="11.25" x14ac:dyDescent="0.2">
      <c r="B1044" s="145"/>
      <c r="D1044" s="146" t="s">
        <v>144</v>
      </c>
      <c r="E1044" s="147" t="s">
        <v>18</v>
      </c>
      <c r="F1044" s="148" t="s">
        <v>2360</v>
      </c>
      <c r="H1044" s="147" t="s">
        <v>18</v>
      </c>
      <c r="I1044" s="149"/>
      <c r="L1044" s="145"/>
      <c r="M1044" s="150"/>
      <c r="T1044" s="151"/>
      <c r="AT1044" s="147" t="s">
        <v>144</v>
      </c>
      <c r="AU1044" s="147" t="s">
        <v>81</v>
      </c>
      <c r="AV1044" s="12" t="s">
        <v>79</v>
      </c>
      <c r="AW1044" s="12" t="s">
        <v>32</v>
      </c>
      <c r="AX1044" s="12" t="s">
        <v>71</v>
      </c>
      <c r="AY1044" s="147" t="s">
        <v>133</v>
      </c>
    </row>
    <row r="1045" spans="2:65" s="13" customFormat="1" ht="11.25" x14ac:dyDescent="0.2">
      <c r="B1045" s="152"/>
      <c r="D1045" s="146" t="s">
        <v>144</v>
      </c>
      <c r="E1045" s="153" t="s">
        <v>18</v>
      </c>
      <c r="F1045" s="154" t="s">
        <v>81</v>
      </c>
      <c r="H1045" s="155">
        <v>2</v>
      </c>
      <c r="I1045" s="156"/>
      <c r="L1045" s="152"/>
      <c r="M1045" s="157"/>
      <c r="T1045" s="158"/>
      <c r="AT1045" s="153" t="s">
        <v>144</v>
      </c>
      <c r="AU1045" s="153" t="s">
        <v>81</v>
      </c>
      <c r="AV1045" s="13" t="s">
        <v>81</v>
      </c>
      <c r="AW1045" s="13" t="s">
        <v>32</v>
      </c>
      <c r="AX1045" s="13" t="s">
        <v>71</v>
      </c>
      <c r="AY1045" s="153" t="s">
        <v>133</v>
      </c>
    </row>
    <row r="1046" spans="2:65" s="14" customFormat="1" ht="11.25" x14ac:dyDescent="0.2">
      <c r="B1046" s="159"/>
      <c r="D1046" s="146" t="s">
        <v>144</v>
      </c>
      <c r="E1046" s="160" t="s">
        <v>18</v>
      </c>
      <c r="F1046" s="161" t="s">
        <v>147</v>
      </c>
      <c r="H1046" s="162">
        <v>71</v>
      </c>
      <c r="I1046" s="163"/>
      <c r="L1046" s="159"/>
      <c r="M1046" s="164"/>
      <c r="T1046" s="165"/>
      <c r="AT1046" s="160" t="s">
        <v>144</v>
      </c>
      <c r="AU1046" s="160" t="s">
        <v>81</v>
      </c>
      <c r="AV1046" s="14" t="s">
        <v>140</v>
      </c>
      <c r="AW1046" s="14" t="s">
        <v>32</v>
      </c>
      <c r="AX1046" s="14" t="s">
        <v>79</v>
      </c>
      <c r="AY1046" s="160" t="s">
        <v>133</v>
      </c>
    </row>
    <row r="1047" spans="2:65" s="1" customFormat="1" ht="16.5" customHeight="1" x14ac:dyDescent="0.2">
      <c r="B1047" s="33"/>
      <c r="C1047" s="173" t="s">
        <v>856</v>
      </c>
      <c r="D1047" s="173" t="s">
        <v>265</v>
      </c>
      <c r="E1047" s="174" t="s">
        <v>2361</v>
      </c>
      <c r="F1047" s="175" t="s">
        <v>2362</v>
      </c>
      <c r="G1047" s="176" t="s">
        <v>188</v>
      </c>
      <c r="H1047" s="177">
        <v>51</v>
      </c>
      <c r="I1047" s="178"/>
      <c r="J1047" s="179">
        <f>ROUND(I1047*H1047,2)</f>
        <v>0</v>
      </c>
      <c r="K1047" s="175" t="s">
        <v>189</v>
      </c>
      <c r="L1047" s="180"/>
      <c r="M1047" s="181" t="s">
        <v>18</v>
      </c>
      <c r="N1047" s="182" t="s">
        <v>42</v>
      </c>
      <c r="P1047" s="137">
        <f>O1047*H1047</f>
        <v>0</v>
      </c>
      <c r="Q1047" s="137">
        <v>2.2000000000000001E-3</v>
      </c>
      <c r="R1047" s="137">
        <f>Q1047*H1047</f>
        <v>0.11220000000000001</v>
      </c>
      <c r="S1047" s="137">
        <v>0</v>
      </c>
      <c r="T1047" s="138">
        <f>S1047*H1047</f>
        <v>0</v>
      </c>
      <c r="AR1047" s="139" t="s">
        <v>446</v>
      </c>
      <c r="AT1047" s="139" t="s">
        <v>265</v>
      </c>
      <c r="AU1047" s="139" t="s">
        <v>81</v>
      </c>
      <c r="AY1047" s="18" t="s">
        <v>133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18" t="s">
        <v>79</v>
      </c>
      <c r="BK1047" s="140">
        <f>ROUND(I1047*H1047,2)</f>
        <v>0</v>
      </c>
      <c r="BL1047" s="18" t="s">
        <v>285</v>
      </c>
      <c r="BM1047" s="139" t="s">
        <v>2363</v>
      </c>
    </row>
    <row r="1048" spans="2:65" s="12" customFormat="1" ht="11.25" x14ac:dyDescent="0.2">
      <c r="B1048" s="145"/>
      <c r="D1048" s="146" t="s">
        <v>144</v>
      </c>
      <c r="E1048" s="147" t="s">
        <v>18</v>
      </c>
      <c r="F1048" s="148" t="s">
        <v>1737</v>
      </c>
      <c r="H1048" s="147" t="s">
        <v>18</v>
      </c>
      <c r="I1048" s="149"/>
      <c r="L1048" s="145"/>
      <c r="M1048" s="150"/>
      <c r="T1048" s="151"/>
      <c r="AT1048" s="147" t="s">
        <v>144</v>
      </c>
      <c r="AU1048" s="147" t="s">
        <v>81</v>
      </c>
      <c r="AV1048" s="12" t="s">
        <v>79</v>
      </c>
      <c r="AW1048" s="12" t="s">
        <v>32</v>
      </c>
      <c r="AX1048" s="12" t="s">
        <v>71</v>
      </c>
      <c r="AY1048" s="147" t="s">
        <v>133</v>
      </c>
    </row>
    <row r="1049" spans="2:65" s="12" customFormat="1" ht="11.25" x14ac:dyDescent="0.2">
      <c r="B1049" s="145"/>
      <c r="D1049" s="146" t="s">
        <v>144</v>
      </c>
      <c r="E1049" s="147" t="s">
        <v>18</v>
      </c>
      <c r="F1049" s="148" t="s">
        <v>1738</v>
      </c>
      <c r="H1049" s="147" t="s">
        <v>18</v>
      </c>
      <c r="I1049" s="149"/>
      <c r="L1049" s="145"/>
      <c r="M1049" s="150"/>
      <c r="T1049" s="151"/>
      <c r="AT1049" s="147" t="s">
        <v>144</v>
      </c>
      <c r="AU1049" s="147" t="s">
        <v>81</v>
      </c>
      <c r="AV1049" s="12" t="s">
        <v>79</v>
      </c>
      <c r="AW1049" s="12" t="s">
        <v>32</v>
      </c>
      <c r="AX1049" s="12" t="s">
        <v>71</v>
      </c>
      <c r="AY1049" s="147" t="s">
        <v>133</v>
      </c>
    </row>
    <row r="1050" spans="2:65" s="12" customFormat="1" ht="11.25" x14ac:dyDescent="0.2">
      <c r="B1050" s="145"/>
      <c r="D1050" s="146" t="s">
        <v>144</v>
      </c>
      <c r="E1050" s="147" t="s">
        <v>18</v>
      </c>
      <c r="F1050" s="148" t="s">
        <v>2355</v>
      </c>
      <c r="H1050" s="147" t="s">
        <v>18</v>
      </c>
      <c r="I1050" s="149"/>
      <c r="L1050" s="145"/>
      <c r="M1050" s="150"/>
      <c r="T1050" s="151"/>
      <c r="AT1050" s="147" t="s">
        <v>144</v>
      </c>
      <c r="AU1050" s="147" t="s">
        <v>81</v>
      </c>
      <c r="AV1050" s="12" t="s">
        <v>79</v>
      </c>
      <c r="AW1050" s="12" t="s">
        <v>32</v>
      </c>
      <c r="AX1050" s="12" t="s">
        <v>71</v>
      </c>
      <c r="AY1050" s="147" t="s">
        <v>133</v>
      </c>
    </row>
    <row r="1051" spans="2:65" s="13" customFormat="1" ht="11.25" x14ac:dyDescent="0.2">
      <c r="B1051" s="152"/>
      <c r="D1051" s="146" t="s">
        <v>144</v>
      </c>
      <c r="E1051" s="153" t="s">
        <v>18</v>
      </c>
      <c r="F1051" s="154" t="s">
        <v>429</v>
      </c>
      <c r="H1051" s="155">
        <v>30</v>
      </c>
      <c r="I1051" s="156"/>
      <c r="L1051" s="152"/>
      <c r="M1051" s="157"/>
      <c r="T1051" s="158"/>
      <c r="AT1051" s="153" t="s">
        <v>144</v>
      </c>
      <c r="AU1051" s="153" t="s">
        <v>81</v>
      </c>
      <c r="AV1051" s="13" t="s">
        <v>81</v>
      </c>
      <c r="AW1051" s="13" t="s">
        <v>32</v>
      </c>
      <c r="AX1051" s="13" t="s">
        <v>71</v>
      </c>
      <c r="AY1051" s="153" t="s">
        <v>133</v>
      </c>
    </row>
    <row r="1052" spans="2:65" s="12" customFormat="1" ht="11.25" x14ac:dyDescent="0.2">
      <c r="B1052" s="145"/>
      <c r="D1052" s="146" t="s">
        <v>144</v>
      </c>
      <c r="E1052" s="147" t="s">
        <v>18</v>
      </c>
      <c r="F1052" s="148" t="s">
        <v>1741</v>
      </c>
      <c r="H1052" s="147" t="s">
        <v>18</v>
      </c>
      <c r="I1052" s="149"/>
      <c r="L1052" s="145"/>
      <c r="M1052" s="150"/>
      <c r="T1052" s="151"/>
      <c r="AT1052" s="147" t="s">
        <v>144</v>
      </c>
      <c r="AU1052" s="147" t="s">
        <v>81</v>
      </c>
      <c r="AV1052" s="12" t="s">
        <v>79</v>
      </c>
      <c r="AW1052" s="12" t="s">
        <v>32</v>
      </c>
      <c r="AX1052" s="12" t="s">
        <v>71</v>
      </c>
      <c r="AY1052" s="147" t="s">
        <v>133</v>
      </c>
    </row>
    <row r="1053" spans="2:65" s="12" customFormat="1" ht="11.25" x14ac:dyDescent="0.2">
      <c r="B1053" s="145"/>
      <c r="D1053" s="146" t="s">
        <v>144</v>
      </c>
      <c r="E1053" s="147" t="s">
        <v>18</v>
      </c>
      <c r="F1053" s="148" t="s">
        <v>2355</v>
      </c>
      <c r="H1053" s="147" t="s">
        <v>18</v>
      </c>
      <c r="I1053" s="149"/>
      <c r="L1053" s="145"/>
      <c r="M1053" s="150"/>
      <c r="T1053" s="151"/>
      <c r="AT1053" s="147" t="s">
        <v>144</v>
      </c>
      <c r="AU1053" s="147" t="s">
        <v>81</v>
      </c>
      <c r="AV1053" s="12" t="s">
        <v>79</v>
      </c>
      <c r="AW1053" s="12" t="s">
        <v>32</v>
      </c>
      <c r="AX1053" s="12" t="s">
        <v>71</v>
      </c>
      <c r="AY1053" s="147" t="s">
        <v>133</v>
      </c>
    </row>
    <row r="1054" spans="2:65" s="13" customFormat="1" ht="11.25" x14ac:dyDescent="0.2">
      <c r="B1054" s="152"/>
      <c r="D1054" s="146" t="s">
        <v>144</v>
      </c>
      <c r="E1054" s="153" t="s">
        <v>18</v>
      </c>
      <c r="F1054" s="154" t="s">
        <v>7</v>
      </c>
      <c r="H1054" s="155">
        <v>21</v>
      </c>
      <c r="I1054" s="156"/>
      <c r="L1054" s="152"/>
      <c r="M1054" s="157"/>
      <c r="T1054" s="158"/>
      <c r="AT1054" s="153" t="s">
        <v>144</v>
      </c>
      <c r="AU1054" s="153" t="s">
        <v>81</v>
      </c>
      <c r="AV1054" s="13" t="s">
        <v>81</v>
      </c>
      <c r="AW1054" s="13" t="s">
        <v>32</v>
      </c>
      <c r="AX1054" s="13" t="s">
        <v>71</v>
      </c>
      <c r="AY1054" s="153" t="s">
        <v>133</v>
      </c>
    </row>
    <row r="1055" spans="2:65" s="14" customFormat="1" ht="11.25" x14ac:dyDescent="0.2">
      <c r="B1055" s="159"/>
      <c r="D1055" s="146" t="s">
        <v>144</v>
      </c>
      <c r="E1055" s="160" t="s">
        <v>18</v>
      </c>
      <c r="F1055" s="161" t="s">
        <v>147</v>
      </c>
      <c r="H1055" s="162">
        <v>51</v>
      </c>
      <c r="I1055" s="163"/>
      <c r="L1055" s="159"/>
      <c r="M1055" s="164"/>
      <c r="T1055" s="165"/>
      <c r="AT1055" s="160" t="s">
        <v>144</v>
      </c>
      <c r="AU1055" s="160" t="s">
        <v>81</v>
      </c>
      <c r="AV1055" s="14" t="s">
        <v>140</v>
      </c>
      <c r="AW1055" s="14" t="s">
        <v>32</v>
      </c>
      <c r="AX1055" s="14" t="s">
        <v>79</v>
      </c>
      <c r="AY1055" s="160" t="s">
        <v>133</v>
      </c>
    </row>
    <row r="1056" spans="2:65" s="1" customFormat="1" ht="16.5" customHeight="1" x14ac:dyDescent="0.2">
      <c r="B1056" s="33"/>
      <c r="C1056" s="173" t="s">
        <v>862</v>
      </c>
      <c r="D1056" s="173" t="s">
        <v>265</v>
      </c>
      <c r="E1056" s="174" t="s">
        <v>2364</v>
      </c>
      <c r="F1056" s="175" t="s">
        <v>2365</v>
      </c>
      <c r="G1056" s="176" t="s">
        <v>188</v>
      </c>
      <c r="H1056" s="177">
        <v>6</v>
      </c>
      <c r="I1056" s="178"/>
      <c r="J1056" s="179">
        <f>ROUND(I1056*H1056,2)</f>
        <v>0</v>
      </c>
      <c r="K1056" s="175" t="s">
        <v>189</v>
      </c>
      <c r="L1056" s="180"/>
      <c r="M1056" s="181" t="s">
        <v>18</v>
      </c>
      <c r="N1056" s="182" t="s">
        <v>42</v>
      </c>
      <c r="P1056" s="137">
        <f>O1056*H1056</f>
        <v>0</v>
      </c>
      <c r="Q1056" s="137">
        <v>1.5E-3</v>
      </c>
      <c r="R1056" s="137">
        <f>Q1056*H1056</f>
        <v>9.0000000000000011E-3</v>
      </c>
      <c r="S1056" s="137">
        <v>0</v>
      </c>
      <c r="T1056" s="138">
        <f>S1056*H1056</f>
        <v>0</v>
      </c>
      <c r="AR1056" s="139" t="s">
        <v>446</v>
      </c>
      <c r="AT1056" s="139" t="s">
        <v>265</v>
      </c>
      <c r="AU1056" s="139" t="s">
        <v>81</v>
      </c>
      <c r="AY1056" s="18" t="s">
        <v>133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18" t="s">
        <v>79</v>
      </c>
      <c r="BK1056" s="140">
        <f>ROUND(I1056*H1056,2)</f>
        <v>0</v>
      </c>
      <c r="BL1056" s="18" t="s">
        <v>285</v>
      </c>
      <c r="BM1056" s="139" t="s">
        <v>2366</v>
      </c>
    </row>
    <row r="1057" spans="2:65" s="12" customFormat="1" ht="11.25" x14ac:dyDescent="0.2">
      <c r="B1057" s="145"/>
      <c r="D1057" s="146" t="s">
        <v>144</v>
      </c>
      <c r="E1057" s="147" t="s">
        <v>18</v>
      </c>
      <c r="F1057" s="148" t="s">
        <v>1737</v>
      </c>
      <c r="H1057" s="147" t="s">
        <v>18</v>
      </c>
      <c r="I1057" s="149"/>
      <c r="L1057" s="145"/>
      <c r="M1057" s="150"/>
      <c r="T1057" s="151"/>
      <c r="AT1057" s="147" t="s">
        <v>144</v>
      </c>
      <c r="AU1057" s="147" t="s">
        <v>81</v>
      </c>
      <c r="AV1057" s="12" t="s">
        <v>79</v>
      </c>
      <c r="AW1057" s="12" t="s">
        <v>32</v>
      </c>
      <c r="AX1057" s="12" t="s">
        <v>71</v>
      </c>
      <c r="AY1057" s="147" t="s">
        <v>133</v>
      </c>
    </row>
    <row r="1058" spans="2:65" s="12" customFormat="1" ht="11.25" x14ac:dyDescent="0.2">
      <c r="B1058" s="145"/>
      <c r="D1058" s="146" t="s">
        <v>144</v>
      </c>
      <c r="E1058" s="147" t="s">
        <v>18</v>
      </c>
      <c r="F1058" s="148" t="s">
        <v>1741</v>
      </c>
      <c r="H1058" s="147" t="s">
        <v>18</v>
      </c>
      <c r="I1058" s="149"/>
      <c r="L1058" s="145"/>
      <c r="M1058" s="150"/>
      <c r="T1058" s="151"/>
      <c r="AT1058" s="147" t="s">
        <v>144</v>
      </c>
      <c r="AU1058" s="147" t="s">
        <v>81</v>
      </c>
      <c r="AV1058" s="12" t="s">
        <v>79</v>
      </c>
      <c r="AW1058" s="12" t="s">
        <v>32</v>
      </c>
      <c r="AX1058" s="12" t="s">
        <v>71</v>
      </c>
      <c r="AY1058" s="147" t="s">
        <v>133</v>
      </c>
    </row>
    <row r="1059" spans="2:65" s="12" customFormat="1" ht="11.25" x14ac:dyDescent="0.2">
      <c r="B1059" s="145"/>
      <c r="D1059" s="146" t="s">
        <v>144</v>
      </c>
      <c r="E1059" s="147" t="s">
        <v>18</v>
      </c>
      <c r="F1059" s="148" t="s">
        <v>2359</v>
      </c>
      <c r="H1059" s="147" t="s">
        <v>18</v>
      </c>
      <c r="I1059" s="149"/>
      <c r="L1059" s="145"/>
      <c r="M1059" s="150"/>
      <c r="T1059" s="151"/>
      <c r="AT1059" s="147" t="s">
        <v>144</v>
      </c>
      <c r="AU1059" s="147" t="s">
        <v>81</v>
      </c>
      <c r="AV1059" s="12" t="s">
        <v>79</v>
      </c>
      <c r="AW1059" s="12" t="s">
        <v>32</v>
      </c>
      <c r="AX1059" s="12" t="s">
        <v>71</v>
      </c>
      <c r="AY1059" s="147" t="s">
        <v>133</v>
      </c>
    </row>
    <row r="1060" spans="2:65" s="13" customFormat="1" ht="11.25" x14ac:dyDescent="0.2">
      <c r="B1060" s="152"/>
      <c r="D1060" s="146" t="s">
        <v>144</v>
      </c>
      <c r="E1060" s="153" t="s">
        <v>18</v>
      </c>
      <c r="F1060" s="154" t="s">
        <v>167</v>
      </c>
      <c r="H1060" s="155">
        <v>6</v>
      </c>
      <c r="I1060" s="156"/>
      <c r="L1060" s="152"/>
      <c r="M1060" s="157"/>
      <c r="T1060" s="158"/>
      <c r="AT1060" s="153" t="s">
        <v>144</v>
      </c>
      <c r="AU1060" s="153" t="s">
        <v>81</v>
      </c>
      <c r="AV1060" s="13" t="s">
        <v>81</v>
      </c>
      <c r="AW1060" s="13" t="s">
        <v>32</v>
      </c>
      <c r="AX1060" s="13" t="s">
        <v>71</v>
      </c>
      <c r="AY1060" s="153" t="s">
        <v>133</v>
      </c>
    </row>
    <row r="1061" spans="2:65" s="14" customFormat="1" ht="11.25" x14ac:dyDescent="0.2">
      <c r="B1061" s="159"/>
      <c r="D1061" s="146" t="s">
        <v>144</v>
      </c>
      <c r="E1061" s="160" t="s">
        <v>18</v>
      </c>
      <c r="F1061" s="161" t="s">
        <v>147</v>
      </c>
      <c r="H1061" s="162">
        <v>6</v>
      </c>
      <c r="I1061" s="163"/>
      <c r="L1061" s="159"/>
      <c r="M1061" s="164"/>
      <c r="T1061" s="165"/>
      <c r="AT1061" s="160" t="s">
        <v>144</v>
      </c>
      <c r="AU1061" s="160" t="s">
        <v>81</v>
      </c>
      <c r="AV1061" s="14" t="s">
        <v>140</v>
      </c>
      <c r="AW1061" s="14" t="s">
        <v>32</v>
      </c>
      <c r="AX1061" s="14" t="s">
        <v>79</v>
      </c>
      <c r="AY1061" s="160" t="s">
        <v>133</v>
      </c>
    </row>
    <row r="1062" spans="2:65" s="1" customFormat="1" ht="16.5" customHeight="1" x14ac:dyDescent="0.2">
      <c r="B1062" s="33"/>
      <c r="C1062" s="173" t="s">
        <v>867</v>
      </c>
      <c r="D1062" s="173" t="s">
        <v>265</v>
      </c>
      <c r="E1062" s="174" t="s">
        <v>2367</v>
      </c>
      <c r="F1062" s="175" t="s">
        <v>2368</v>
      </c>
      <c r="G1062" s="176" t="s">
        <v>188</v>
      </c>
      <c r="H1062" s="177">
        <v>6</v>
      </c>
      <c r="I1062" s="178"/>
      <c r="J1062" s="179">
        <f>ROUND(I1062*H1062,2)</f>
        <v>0</v>
      </c>
      <c r="K1062" s="175" t="s">
        <v>189</v>
      </c>
      <c r="L1062" s="180"/>
      <c r="M1062" s="181" t="s">
        <v>18</v>
      </c>
      <c r="N1062" s="182" t="s">
        <v>42</v>
      </c>
      <c r="P1062" s="137">
        <f>O1062*H1062</f>
        <v>0</v>
      </c>
      <c r="Q1062" s="137">
        <v>1.1999999999999999E-3</v>
      </c>
      <c r="R1062" s="137">
        <f>Q1062*H1062</f>
        <v>7.1999999999999998E-3</v>
      </c>
      <c r="S1062" s="137">
        <v>0</v>
      </c>
      <c r="T1062" s="138">
        <f>S1062*H1062</f>
        <v>0</v>
      </c>
      <c r="AR1062" s="139" t="s">
        <v>446</v>
      </c>
      <c r="AT1062" s="139" t="s">
        <v>265</v>
      </c>
      <c r="AU1062" s="139" t="s">
        <v>81</v>
      </c>
      <c r="AY1062" s="18" t="s">
        <v>133</v>
      </c>
      <c r="BE1062" s="140">
        <f>IF(N1062="základní",J1062,0)</f>
        <v>0</v>
      </c>
      <c r="BF1062" s="140">
        <f>IF(N1062="snížená",J1062,0)</f>
        <v>0</v>
      </c>
      <c r="BG1062" s="140">
        <f>IF(N1062="zákl. přenesená",J1062,0)</f>
        <v>0</v>
      </c>
      <c r="BH1062" s="140">
        <f>IF(N1062="sníž. přenesená",J1062,0)</f>
        <v>0</v>
      </c>
      <c r="BI1062" s="140">
        <f>IF(N1062="nulová",J1062,0)</f>
        <v>0</v>
      </c>
      <c r="BJ1062" s="18" t="s">
        <v>79</v>
      </c>
      <c r="BK1062" s="140">
        <f>ROUND(I1062*H1062,2)</f>
        <v>0</v>
      </c>
      <c r="BL1062" s="18" t="s">
        <v>285</v>
      </c>
      <c r="BM1062" s="139" t="s">
        <v>2369</v>
      </c>
    </row>
    <row r="1063" spans="2:65" s="12" customFormat="1" ht="11.25" x14ac:dyDescent="0.2">
      <c r="B1063" s="145"/>
      <c r="D1063" s="146" t="s">
        <v>144</v>
      </c>
      <c r="E1063" s="147" t="s">
        <v>18</v>
      </c>
      <c r="F1063" s="148" t="s">
        <v>1737</v>
      </c>
      <c r="H1063" s="147" t="s">
        <v>18</v>
      </c>
      <c r="I1063" s="149"/>
      <c r="L1063" s="145"/>
      <c r="M1063" s="150"/>
      <c r="T1063" s="151"/>
      <c r="AT1063" s="147" t="s">
        <v>144</v>
      </c>
      <c r="AU1063" s="147" t="s">
        <v>81</v>
      </c>
      <c r="AV1063" s="12" t="s">
        <v>79</v>
      </c>
      <c r="AW1063" s="12" t="s">
        <v>32</v>
      </c>
      <c r="AX1063" s="12" t="s">
        <v>71</v>
      </c>
      <c r="AY1063" s="147" t="s">
        <v>133</v>
      </c>
    </row>
    <row r="1064" spans="2:65" s="12" customFormat="1" ht="11.25" x14ac:dyDescent="0.2">
      <c r="B1064" s="145"/>
      <c r="D1064" s="146" t="s">
        <v>144</v>
      </c>
      <c r="E1064" s="147" t="s">
        <v>18</v>
      </c>
      <c r="F1064" s="148" t="s">
        <v>1738</v>
      </c>
      <c r="H1064" s="147" t="s">
        <v>18</v>
      </c>
      <c r="I1064" s="149"/>
      <c r="L1064" s="145"/>
      <c r="M1064" s="150"/>
      <c r="T1064" s="151"/>
      <c r="AT1064" s="147" t="s">
        <v>144</v>
      </c>
      <c r="AU1064" s="147" t="s">
        <v>81</v>
      </c>
      <c r="AV1064" s="12" t="s">
        <v>79</v>
      </c>
      <c r="AW1064" s="12" t="s">
        <v>32</v>
      </c>
      <c r="AX1064" s="12" t="s">
        <v>71</v>
      </c>
      <c r="AY1064" s="147" t="s">
        <v>133</v>
      </c>
    </row>
    <row r="1065" spans="2:65" s="12" customFormat="1" ht="11.25" x14ac:dyDescent="0.2">
      <c r="B1065" s="145"/>
      <c r="D1065" s="146" t="s">
        <v>144</v>
      </c>
      <c r="E1065" s="147" t="s">
        <v>18</v>
      </c>
      <c r="F1065" s="148" t="s">
        <v>2357</v>
      </c>
      <c r="H1065" s="147" t="s">
        <v>18</v>
      </c>
      <c r="I1065" s="149"/>
      <c r="L1065" s="145"/>
      <c r="M1065" s="150"/>
      <c r="T1065" s="151"/>
      <c r="AT1065" s="147" t="s">
        <v>144</v>
      </c>
      <c r="AU1065" s="147" t="s">
        <v>81</v>
      </c>
      <c r="AV1065" s="12" t="s">
        <v>79</v>
      </c>
      <c r="AW1065" s="12" t="s">
        <v>32</v>
      </c>
      <c r="AX1065" s="12" t="s">
        <v>71</v>
      </c>
      <c r="AY1065" s="147" t="s">
        <v>133</v>
      </c>
    </row>
    <row r="1066" spans="2:65" s="13" customFormat="1" ht="11.25" x14ac:dyDescent="0.2">
      <c r="B1066" s="152"/>
      <c r="D1066" s="146" t="s">
        <v>144</v>
      </c>
      <c r="E1066" s="153" t="s">
        <v>18</v>
      </c>
      <c r="F1066" s="154" t="s">
        <v>81</v>
      </c>
      <c r="H1066" s="155">
        <v>2</v>
      </c>
      <c r="I1066" s="156"/>
      <c r="L1066" s="152"/>
      <c r="M1066" s="157"/>
      <c r="T1066" s="158"/>
      <c r="AT1066" s="153" t="s">
        <v>144</v>
      </c>
      <c r="AU1066" s="153" t="s">
        <v>81</v>
      </c>
      <c r="AV1066" s="13" t="s">
        <v>81</v>
      </c>
      <c r="AW1066" s="13" t="s">
        <v>32</v>
      </c>
      <c r="AX1066" s="13" t="s">
        <v>71</v>
      </c>
      <c r="AY1066" s="153" t="s">
        <v>133</v>
      </c>
    </row>
    <row r="1067" spans="2:65" s="12" customFormat="1" ht="11.25" x14ac:dyDescent="0.2">
      <c r="B1067" s="145"/>
      <c r="D1067" s="146" t="s">
        <v>144</v>
      </c>
      <c r="E1067" s="147" t="s">
        <v>18</v>
      </c>
      <c r="F1067" s="148" t="s">
        <v>1741</v>
      </c>
      <c r="H1067" s="147" t="s">
        <v>18</v>
      </c>
      <c r="I1067" s="149"/>
      <c r="L1067" s="145"/>
      <c r="M1067" s="150"/>
      <c r="T1067" s="151"/>
      <c r="AT1067" s="147" t="s">
        <v>144</v>
      </c>
      <c r="AU1067" s="147" t="s">
        <v>81</v>
      </c>
      <c r="AV1067" s="12" t="s">
        <v>79</v>
      </c>
      <c r="AW1067" s="12" t="s">
        <v>32</v>
      </c>
      <c r="AX1067" s="12" t="s">
        <v>71</v>
      </c>
      <c r="AY1067" s="147" t="s">
        <v>133</v>
      </c>
    </row>
    <row r="1068" spans="2:65" s="12" customFormat="1" ht="11.25" x14ac:dyDescent="0.2">
      <c r="B1068" s="145"/>
      <c r="D1068" s="146" t="s">
        <v>144</v>
      </c>
      <c r="E1068" s="147" t="s">
        <v>18</v>
      </c>
      <c r="F1068" s="148" t="s">
        <v>2357</v>
      </c>
      <c r="H1068" s="147" t="s">
        <v>18</v>
      </c>
      <c r="I1068" s="149"/>
      <c r="L1068" s="145"/>
      <c r="M1068" s="150"/>
      <c r="T1068" s="151"/>
      <c r="AT1068" s="147" t="s">
        <v>144</v>
      </c>
      <c r="AU1068" s="147" t="s">
        <v>81</v>
      </c>
      <c r="AV1068" s="12" t="s">
        <v>79</v>
      </c>
      <c r="AW1068" s="12" t="s">
        <v>32</v>
      </c>
      <c r="AX1068" s="12" t="s">
        <v>71</v>
      </c>
      <c r="AY1068" s="147" t="s">
        <v>133</v>
      </c>
    </row>
    <row r="1069" spans="2:65" s="13" customFormat="1" ht="11.25" x14ac:dyDescent="0.2">
      <c r="B1069" s="152"/>
      <c r="D1069" s="146" t="s">
        <v>144</v>
      </c>
      <c r="E1069" s="153" t="s">
        <v>18</v>
      </c>
      <c r="F1069" s="154" t="s">
        <v>81</v>
      </c>
      <c r="H1069" s="155">
        <v>2</v>
      </c>
      <c r="I1069" s="156"/>
      <c r="L1069" s="152"/>
      <c r="M1069" s="157"/>
      <c r="T1069" s="158"/>
      <c r="AT1069" s="153" t="s">
        <v>144</v>
      </c>
      <c r="AU1069" s="153" t="s">
        <v>81</v>
      </c>
      <c r="AV1069" s="13" t="s">
        <v>81</v>
      </c>
      <c r="AW1069" s="13" t="s">
        <v>32</v>
      </c>
      <c r="AX1069" s="13" t="s">
        <v>71</v>
      </c>
      <c r="AY1069" s="153" t="s">
        <v>133</v>
      </c>
    </row>
    <row r="1070" spans="2:65" s="12" customFormat="1" ht="11.25" x14ac:dyDescent="0.2">
      <c r="B1070" s="145"/>
      <c r="D1070" s="146" t="s">
        <v>144</v>
      </c>
      <c r="E1070" s="147" t="s">
        <v>18</v>
      </c>
      <c r="F1070" s="148" t="s">
        <v>1742</v>
      </c>
      <c r="H1070" s="147" t="s">
        <v>18</v>
      </c>
      <c r="I1070" s="149"/>
      <c r="L1070" s="145"/>
      <c r="M1070" s="150"/>
      <c r="T1070" s="151"/>
      <c r="AT1070" s="147" t="s">
        <v>144</v>
      </c>
      <c r="AU1070" s="147" t="s">
        <v>81</v>
      </c>
      <c r="AV1070" s="12" t="s">
        <v>79</v>
      </c>
      <c r="AW1070" s="12" t="s">
        <v>32</v>
      </c>
      <c r="AX1070" s="12" t="s">
        <v>71</v>
      </c>
      <c r="AY1070" s="147" t="s">
        <v>133</v>
      </c>
    </row>
    <row r="1071" spans="2:65" s="12" customFormat="1" ht="11.25" x14ac:dyDescent="0.2">
      <c r="B1071" s="145"/>
      <c r="D1071" s="146" t="s">
        <v>144</v>
      </c>
      <c r="E1071" s="147" t="s">
        <v>18</v>
      </c>
      <c r="F1071" s="148" t="s">
        <v>2360</v>
      </c>
      <c r="H1071" s="147" t="s">
        <v>18</v>
      </c>
      <c r="I1071" s="149"/>
      <c r="L1071" s="145"/>
      <c r="M1071" s="150"/>
      <c r="T1071" s="151"/>
      <c r="AT1071" s="147" t="s">
        <v>144</v>
      </c>
      <c r="AU1071" s="147" t="s">
        <v>81</v>
      </c>
      <c r="AV1071" s="12" t="s">
        <v>79</v>
      </c>
      <c r="AW1071" s="12" t="s">
        <v>32</v>
      </c>
      <c r="AX1071" s="12" t="s">
        <v>71</v>
      </c>
      <c r="AY1071" s="147" t="s">
        <v>133</v>
      </c>
    </row>
    <row r="1072" spans="2:65" s="13" customFormat="1" ht="11.25" x14ac:dyDescent="0.2">
      <c r="B1072" s="152"/>
      <c r="D1072" s="146" t="s">
        <v>144</v>
      </c>
      <c r="E1072" s="153" t="s">
        <v>18</v>
      </c>
      <c r="F1072" s="154" t="s">
        <v>81</v>
      </c>
      <c r="H1072" s="155">
        <v>2</v>
      </c>
      <c r="I1072" s="156"/>
      <c r="L1072" s="152"/>
      <c r="M1072" s="157"/>
      <c r="T1072" s="158"/>
      <c r="AT1072" s="153" t="s">
        <v>144</v>
      </c>
      <c r="AU1072" s="153" t="s">
        <v>81</v>
      </c>
      <c r="AV1072" s="13" t="s">
        <v>81</v>
      </c>
      <c r="AW1072" s="13" t="s">
        <v>32</v>
      </c>
      <c r="AX1072" s="13" t="s">
        <v>71</v>
      </c>
      <c r="AY1072" s="153" t="s">
        <v>133</v>
      </c>
    </row>
    <row r="1073" spans="2:65" s="14" customFormat="1" ht="11.25" x14ac:dyDescent="0.2">
      <c r="B1073" s="159"/>
      <c r="D1073" s="146" t="s">
        <v>144</v>
      </c>
      <c r="E1073" s="160" t="s">
        <v>18</v>
      </c>
      <c r="F1073" s="161" t="s">
        <v>147</v>
      </c>
      <c r="H1073" s="162">
        <v>6</v>
      </c>
      <c r="I1073" s="163"/>
      <c r="L1073" s="159"/>
      <c r="M1073" s="164"/>
      <c r="T1073" s="165"/>
      <c r="AT1073" s="160" t="s">
        <v>144</v>
      </c>
      <c r="AU1073" s="160" t="s">
        <v>81</v>
      </c>
      <c r="AV1073" s="14" t="s">
        <v>140</v>
      </c>
      <c r="AW1073" s="14" t="s">
        <v>32</v>
      </c>
      <c r="AX1073" s="14" t="s">
        <v>79</v>
      </c>
      <c r="AY1073" s="160" t="s">
        <v>133</v>
      </c>
    </row>
    <row r="1074" spans="2:65" s="1" customFormat="1" ht="16.5" customHeight="1" x14ac:dyDescent="0.2">
      <c r="B1074" s="33"/>
      <c r="C1074" s="173" t="s">
        <v>871</v>
      </c>
      <c r="D1074" s="173" t="s">
        <v>265</v>
      </c>
      <c r="E1074" s="174" t="s">
        <v>2370</v>
      </c>
      <c r="F1074" s="175" t="s">
        <v>2371</v>
      </c>
      <c r="G1074" s="176" t="s">
        <v>188</v>
      </c>
      <c r="H1074" s="177">
        <v>4</v>
      </c>
      <c r="I1074" s="178"/>
      <c r="J1074" s="179">
        <f>ROUND(I1074*H1074,2)</f>
        <v>0</v>
      </c>
      <c r="K1074" s="175" t="s">
        <v>189</v>
      </c>
      <c r="L1074" s="180"/>
      <c r="M1074" s="181" t="s">
        <v>18</v>
      </c>
      <c r="N1074" s="182" t="s">
        <v>42</v>
      </c>
      <c r="P1074" s="137">
        <f>O1074*H1074</f>
        <v>0</v>
      </c>
      <c r="Q1074" s="137">
        <v>1E-3</v>
      </c>
      <c r="R1074" s="137">
        <f>Q1074*H1074</f>
        <v>4.0000000000000001E-3</v>
      </c>
      <c r="S1074" s="137">
        <v>0</v>
      </c>
      <c r="T1074" s="138">
        <f>S1074*H1074</f>
        <v>0</v>
      </c>
      <c r="AR1074" s="139" t="s">
        <v>446</v>
      </c>
      <c r="AT1074" s="139" t="s">
        <v>265</v>
      </c>
      <c r="AU1074" s="139" t="s">
        <v>81</v>
      </c>
      <c r="AY1074" s="18" t="s">
        <v>133</v>
      </c>
      <c r="BE1074" s="140">
        <f>IF(N1074="základní",J1074,0)</f>
        <v>0</v>
      </c>
      <c r="BF1074" s="140">
        <f>IF(N1074="snížená",J1074,0)</f>
        <v>0</v>
      </c>
      <c r="BG1074" s="140">
        <f>IF(N1074="zákl. přenesená",J1074,0)</f>
        <v>0</v>
      </c>
      <c r="BH1074" s="140">
        <f>IF(N1074="sníž. přenesená",J1074,0)</f>
        <v>0</v>
      </c>
      <c r="BI1074" s="140">
        <f>IF(N1074="nulová",J1074,0)</f>
        <v>0</v>
      </c>
      <c r="BJ1074" s="18" t="s">
        <v>79</v>
      </c>
      <c r="BK1074" s="140">
        <f>ROUND(I1074*H1074,2)</f>
        <v>0</v>
      </c>
      <c r="BL1074" s="18" t="s">
        <v>285</v>
      </c>
      <c r="BM1074" s="139" t="s">
        <v>2372</v>
      </c>
    </row>
    <row r="1075" spans="2:65" s="12" customFormat="1" ht="11.25" x14ac:dyDescent="0.2">
      <c r="B1075" s="145"/>
      <c r="D1075" s="146" t="s">
        <v>144</v>
      </c>
      <c r="E1075" s="147" t="s">
        <v>18</v>
      </c>
      <c r="F1075" s="148" t="s">
        <v>1737</v>
      </c>
      <c r="H1075" s="147" t="s">
        <v>18</v>
      </c>
      <c r="I1075" s="149"/>
      <c r="L1075" s="145"/>
      <c r="M1075" s="150"/>
      <c r="T1075" s="151"/>
      <c r="AT1075" s="147" t="s">
        <v>144</v>
      </c>
      <c r="AU1075" s="147" t="s">
        <v>81</v>
      </c>
      <c r="AV1075" s="12" t="s">
        <v>79</v>
      </c>
      <c r="AW1075" s="12" t="s">
        <v>32</v>
      </c>
      <c r="AX1075" s="12" t="s">
        <v>71</v>
      </c>
      <c r="AY1075" s="147" t="s">
        <v>133</v>
      </c>
    </row>
    <row r="1076" spans="2:65" s="12" customFormat="1" ht="11.25" x14ac:dyDescent="0.2">
      <c r="B1076" s="145"/>
      <c r="D1076" s="146" t="s">
        <v>144</v>
      </c>
      <c r="E1076" s="147" t="s">
        <v>18</v>
      </c>
      <c r="F1076" s="148" t="s">
        <v>1738</v>
      </c>
      <c r="H1076" s="147" t="s">
        <v>18</v>
      </c>
      <c r="I1076" s="149"/>
      <c r="L1076" s="145"/>
      <c r="M1076" s="150"/>
      <c r="T1076" s="151"/>
      <c r="AT1076" s="147" t="s">
        <v>144</v>
      </c>
      <c r="AU1076" s="147" t="s">
        <v>81</v>
      </c>
      <c r="AV1076" s="12" t="s">
        <v>79</v>
      </c>
      <c r="AW1076" s="12" t="s">
        <v>32</v>
      </c>
      <c r="AX1076" s="12" t="s">
        <v>71</v>
      </c>
      <c r="AY1076" s="147" t="s">
        <v>133</v>
      </c>
    </row>
    <row r="1077" spans="2:65" s="12" customFormat="1" ht="11.25" x14ac:dyDescent="0.2">
      <c r="B1077" s="145"/>
      <c r="D1077" s="146" t="s">
        <v>144</v>
      </c>
      <c r="E1077" s="147" t="s">
        <v>18</v>
      </c>
      <c r="F1077" s="148" t="s">
        <v>2358</v>
      </c>
      <c r="H1077" s="147" t="s">
        <v>18</v>
      </c>
      <c r="I1077" s="149"/>
      <c r="L1077" s="145"/>
      <c r="M1077" s="150"/>
      <c r="T1077" s="151"/>
      <c r="AT1077" s="147" t="s">
        <v>144</v>
      </c>
      <c r="AU1077" s="147" t="s">
        <v>81</v>
      </c>
      <c r="AV1077" s="12" t="s">
        <v>79</v>
      </c>
      <c r="AW1077" s="12" t="s">
        <v>32</v>
      </c>
      <c r="AX1077" s="12" t="s">
        <v>71</v>
      </c>
      <c r="AY1077" s="147" t="s">
        <v>133</v>
      </c>
    </row>
    <row r="1078" spans="2:65" s="13" customFormat="1" ht="11.25" x14ac:dyDescent="0.2">
      <c r="B1078" s="152"/>
      <c r="D1078" s="146" t="s">
        <v>144</v>
      </c>
      <c r="E1078" s="153" t="s">
        <v>18</v>
      </c>
      <c r="F1078" s="154" t="s">
        <v>81</v>
      </c>
      <c r="H1078" s="155">
        <v>2</v>
      </c>
      <c r="I1078" s="156"/>
      <c r="L1078" s="152"/>
      <c r="M1078" s="157"/>
      <c r="T1078" s="158"/>
      <c r="AT1078" s="153" t="s">
        <v>144</v>
      </c>
      <c r="AU1078" s="153" t="s">
        <v>81</v>
      </c>
      <c r="AV1078" s="13" t="s">
        <v>81</v>
      </c>
      <c r="AW1078" s="13" t="s">
        <v>32</v>
      </c>
      <c r="AX1078" s="13" t="s">
        <v>71</v>
      </c>
      <c r="AY1078" s="153" t="s">
        <v>133</v>
      </c>
    </row>
    <row r="1079" spans="2:65" s="12" customFormat="1" ht="11.25" x14ac:dyDescent="0.2">
      <c r="B1079" s="145"/>
      <c r="D1079" s="146" t="s">
        <v>144</v>
      </c>
      <c r="E1079" s="147" t="s">
        <v>18</v>
      </c>
      <c r="F1079" s="148" t="s">
        <v>1741</v>
      </c>
      <c r="H1079" s="147" t="s">
        <v>18</v>
      </c>
      <c r="I1079" s="149"/>
      <c r="L1079" s="145"/>
      <c r="M1079" s="150"/>
      <c r="T1079" s="151"/>
      <c r="AT1079" s="147" t="s">
        <v>144</v>
      </c>
      <c r="AU1079" s="147" t="s">
        <v>81</v>
      </c>
      <c r="AV1079" s="12" t="s">
        <v>79</v>
      </c>
      <c r="AW1079" s="12" t="s">
        <v>32</v>
      </c>
      <c r="AX1079" s="12" t="s">
        <v>71</v>
      </c>
      <c r="AY1079" s="147" t="s">
        <v>133</v>
      </c>
    </row>
    <row r="1080" spans="2:65" s="12" customFormat="1" ht="11.25" x14ac:dyDescent="0.2">
      <c r="B1080" s="145"/>
      <c r="D1080" s="146" t="s">
        <v>144</v>
      </c>
      <c r="E1080" s="147" t="s">
        <v>18</v>
      </c>
      <c r="F1080" s="148" t="s">
        <v>2358</v>
      </c>
      <c r="H1080" s="147" t="s">
        <v>18</v>
      </c>
      <c r="I1080" s="149"/>
      <c r="L1080" s="145"/>
      <c r="M1080" s="150"/>
      <c r="T1080" s="151"/>
      <c r="AT1080" s="147" t="s">
        <v>144</v>
      </c>
      <c r="AU1080" s="147" t="s">
        <v>81</v>
      </c>
      <c r="AV1080" s="12" t="s">
        <v>79</v>
      </c>
      <c r="AW1080" s="12" t="s">
        <v>32</v>
      </c>
      <c r="AX1080" s="12" t="s">
        <v>71</v>
      </c>
      <c r="AY1080" s="147" t="s">
        <v>133</v>
      </c>
    </row>
    <row r="1081" spans="2:65" s="13" customFormat="1" ht="11.25" x14ac:dyDescent="0.2">
      <c r="B1081" s="152"/>
      <c r="D1081" s="146" t="s">
        <v>144</v>
      </c>
      <c r="E1081" s="153" t="s">
        <v>18</v>
      </c>
      <c r="F1081" s="154" t="s">
        <v>81</v>
      </c>
      <c r="H1081" s="155">
        <v>2</v>
      </c>
      <c r="I1081" s="156"/>
      <c r="L1081" s="152"/>
      <c r="M1081" s="157"/>
      <c r="T1081" s="158"/>
      <c r="AT1081" s="153" t="s">
        <v>144</v>
      </c>
      <c r="AU1081" s="153" t="s">
        <v>81</v>
      </c>
      <c r="AV1081" s="13" t="s">
        <v>81</v>
      </c>
      <c r="AW1081" s="13" t="s">
        <v>32</v>
      </c>
      <c r="AX1081" s="13" t="s">
        <v>71</v>
      </c>
      <c r="AY1081" s="153" t="s">
        <v>133</v>
      </c>
    </row>
    <row r="1082" spans="2:65" s="14" customFormat="1" ht="11.25" x14ac:dyDescent="0.2">
      <c r="B1082" s="159"/>
      <c r="D1082" s="146" t="s">
        <v>144</v>
      </c>
      <c r="E1082" s="160" t="s">
        <v>18</v>
      </c>
      <c r="F1082" s="161" t="s">
        <v>147</v>
      </c>
      <c r="H1082" s="162">
        <v>4</v>
      </c>
      <c r="I1082" s="163"/>
      <c r="L1082" s="159"/>
      <c r="M1082" s="164"/>
      <c r="T1082" s="165"/>
      <c r="AT1082" s="160" t="s">
        <v>144</v>
      </c>
      <c r="AU1082" s="160" t="s">
        <v>81</v>
      </c>
      <c r="AV1082" s="14" t="s">
        <v>140</v>
      </c>
      <c r="AW1082" s="14" t="s">
        <v>32</v>
      </c>
      <c r="AX1082" s="14" t="s">
        <v>79</v>
      </c>
      <c r="AY1082" s="160" t="s">
        <v>133</v>
      </c>
    </row>
    <row r="1083" spans="2:65" s="1" customFormat="1" ht="16.5" customHeight="1" x14ac:dyDescent="0.2">
      <c r="B1083" s="33"/>
      <c r="C1083" s="173" t="s">
        <v>876</v>
      </c>
      <c r="D1083" s="173" t="s">
        <v>265</v>
      </c>
      <c r="E1083" s="174" t="s">
        <v>2373</v>
      </c>
      <c r="F1083" s="175" t="s">
        <v>2374</v>
      </c>
      <c r="G1083" s="176" t="s">
        <v>188</v>
      </c>
      <c r="H1083" s="177">
        <v>4</v>
      </c>
      <c r="I1083" s="178"/>
      <c r="J1083" s="179">
        <f>ROUND(I1083*H1083,2)</f>
        <v>0</v>
      </c>
      <c r="K1083" s="175" t="s">
        <v>189</v>
      </c>
      <c r="L1083" s="180"/>
      <c r="M1083" s="181" t="s">
        <v>18</v>
      </c>
      <c r="N1083" s="182" t="s">
        <v>42</v>
      </c>
      <c r="P1083" s="137">
        <f>O1083*H1083</f>
        <v>0</v>
      </c>
      <c r="Q1083" s="137">
        <v>1.4E-3</v>
      </c>
      <c r="R1083" s="137">
        <f>Q1083*H1083</f>
        <v>5.5999999999999999E-3</v>
      </c>
      <c r="S1083" s="137">
        <v>0</v>
      </c>
      <c r="T1083" s="138">
        <f>S1083*H1083</f>
        <v>0</v>
      </c>
      <c r="AR1083" s="139" t="s">
        <v>446</v>
      </c>
      <c r="AT1083" s="139" t="s">
        <v>265</v>
      </c>
      <c r="AU1083" s="139" t="s">
        <v>81</v>
      </c>
      <c r="AY1083" s="18" t="s">
        <v>133</v>
      </c>
      <c r="BE1083" s="140">
        <f>IF(N1083="základní",J1083,0)</f>
        <v>0</v>
      </c>
      <c r="BF1083" s="140">
        <f>IF(N1083="snížená",J1083,0)</f>
        <v>0</v>
      </c>
      <c r="BG1083" s="140">
        <f>IF(N1083="zákl. přenesená",J1083,0)</f>
        <v>0</v>
      </c>
      <c r="BH1083" s="140">
        <f>IF(N1083="sníž. přenesená",J1083,0)</f>
        <v>0</v>
      </c>
      <c r="BI1083" s="140">
        <f>IF(N1083="nulová",J1083,0)</f>
        <v>0</v>
      </c>
      <c r="BJ1083" s="18" t="s">
        <v>79</v>
      </c>
      <c r="BK1083" s="140">
        <f>ROUND(I1083*H1083,2)</f>
        <v>0</v>
      </c>
      <c r="BL1083" s="18" t="s">
        <v>285</v>
      </c>
      <c r="BM1083" s="139" t="s">
        <v>2375</v>
      </c>
    </row>
    <row r="1084" spans="2:65" s="12" customFormat="1" ht="11.25" x14ac:dyDescent="0.2">
      <c r="B1084" s="145"/>
      <c r="D1084" s="146" t="s">
        <v>144</v>
      </c>
      <c r="E1084" s="147" t="s">
        <v>18</v>
      </c>
      <c r="F1084" s="148" t="s">
        <v>1737</v>
      </c>
      <c r="H1084" s="147" t="s">
        <v>18</v>
      </c>
      <c r="I1084" s="149"/>
      <c r="L1084" s="145"/>
      <c r="M1084" s="150"/>
      <c r="T1084" s="151"/>
      <c r="AT1084" s="147" t="s">
        <v>144</v>
      </c>
      <c r="AU1084" s="147" t="s">
        <v>81</v>
      </c>
      <c r="AV1084" s="12" t="s">
        <v>79</v>
      </c>
      <c r="AW1084" s="12" t="s">
        <v>32</v>
      </c>
      <c r="AX1084" s="12" t="s">
        <v>71</v>
      </c>
      <c r="AY1084" s="147" t="s">
        <v>133</v>
      </c>
    </row>
    <row r="1085" spans="2:65" s="12" customFormat="1" ht="11.25" x14ac:dyDescent="0.2">
      <c r="B1085" s="145"/>
      <c r="D1085" s="146" t="s">
        <v>144</v>
      </c>
      <c r="E1085" s="147" t="s">
        <v>18</v>
      </c>
      <c r="F1085" s="148" t="s">
        <v>1738</v>
      </c>
      <c r="H1085" s="147" t="s">
        <v>18</v>
      </c>
      <c r="I1085" s="149"/>
      <c r="L1085" s="145"/>
      <c r="M1085" s="150"/>
      <c r="T1085" s="151"/>
      <c r="AT1085" s="147" t="s">
        <v>144</v>
      </c>
      <c r="AU1085" s="147" t="s">
        <v>81</v>
      </c>
      <c r="AV1085" s="12" t="s">
        <v>79</v>
      </c>
      <c r="AW1085" s="12" t="s">
        <v>32</v>
      </c>
      <c r="AX1085" s="12" t="s">
        <v>71</v>
      </c>
      <c r="AY1085" s="147" t="s">
        <v>133</v>
      </c>
    </row>
    <row r="1086" spans="2:65" s="12" customFormat="1" ht="11.25" x14ac:dyDescent="0.2">
      <c r="B1086" s="145"/>
      <c r="D1086" s="146" t="s">
        <v>144</v>
      </c>
      <c r="E1086" s="147" t="s">
        <v>18</v>
      </c>
      <c r="F1086" s="148" t="s">
        <v>2356</v>
      </c>
      <c r="H1086" s="147" t="s">
        <v>18</v>
      </c>
      <c r="I1086" s="149"/>
      <c r="L1086" s="145"/>
      <c r="M1086" s="150"/>
      <c r="T1086" s="151"/>
      <c r="AT1086" s="147" t="s">
        <v>144</v>
      </c>
      <c r="AU1086" s="147" t="s">
        <v>81</v>
      </c>
      <c r="AV1086" s="12" t="s">
        <v>79</v>
      </c>
      <c r="AW1086" s="12" t="s">
        <v>32</v>
      </c>
      <c r="AX1086" s="12" t="s">
        <v>71</v>
      </c>
      <c r="AY1086" s="147" t="s">
        <v>133</v>
      </c>
    </row>
    <row r="1087" spans="2:65" s="13" customFormat="1" ht="11.25" x14ac:dyDescent="0.2">
      <c r="B1087" s="152"/>
      <c r="D1087" s="146" t="s">
        <v>144</v>
      </c>
      <c r="E1087" s="153" t="s">
        <v>18</v>
      </c>
      <c r="F1087" s="154" t="s">
        <v>81</v>
      </c>
      <c r="H1087" s="155">
        <v>2</v>
      </c>
      <c r="I1087" s="156"/>
      <c r="L1087" s="152"/>
      <c r="M1087" s="157"/>
      <c r="T1087" s="158"/>
      <c r="AT1087" s="153" t="s">
        <v>144</v>
      </c>
      <c r="AU1087" s="153" t="s">
        <v>81</v>
      </c>
      <c r="AV1087" s="13" t="s">
        <v>81</v>
      </c>
      <c r="AW1087" s="13" t="s">
        <v>32</v>
      </c>
      <c r="AX1087" s="13" t="s">
        <v>71</v>
      </c>
      <c r="AY1087" s="153" t="s">
        <v>133</v>
      </c>
    </row>
    <row r="1088" spans="2:65" s="12" customFormat="1" ht="11.25" x14ac:dyDescent="0.2">
      <c r="B1088" s="145"/>
      <c r="D1088" s="146" t="s">
        <v>144</v>
      </c>
      <c r="E1088" s="147" t="s">
        <v>18</v>
      </c>
      <c r="F1088" s="148" t="s">
        <v>1741</v>
      </c>
      <c r="H1088" s="147" t="s">
        <v>18</v>
      </c>
      <c r="I1088" s="149"/>
      <c r="L1088" s="145"/>
      <c r="M1088" s="150"/>
      <c r="T1088" s="151"/>
      <c r="AT1088" s="147" t="s">
        <v>144</v>
      </c>
      <c r="AU1088" s="147" t="s">
        <v>81</v>
      </c>
      <c r="AV1088" s="12" t="s">
        <v>79</v>
      </c>
      <c r="AW1088" s="12" t="s">
        <v>32</v>
      </c>
      <c r="AX1088" s="12" t="s">
        <v>71</v>
      </c>
      <c r="AY1088" s="147" t="s">
        <v>133</v>
      </c>
    </row>
    <row r="1089" spans="2:65" s="12" customFormat="1" ht="11.25" x14ac:dyDescent="0.2">
      <c r="B1089" s="145"/>
      <c r="D1089" s="146" t="s">
        <v>144</v>
      </c>
      <c r="E1089" s="147" t="s">
        <v>18</v>
      </c>
      <c r="F1089" s="148" t="s">
        <v>2356</v>
      </c>
      <c r="H1089" s="147" t="s">
        <v>18</v>
      </c>
      <c r="I1089" s="149"/>
      <c r="L1089" s="145"/>
      <c r="M1089" s="150"/>
      <c r="T1089" s="151"/>
      <c r="AT1089" s="147" t="s">
        <v>144</v>
      </c>
      <c r="AU1089" s="147" t="s">
        <v>81</v>
      </c>
      <c r="AV1089" s="12" t="s">
        <v>79</v>
      </c>
      <c r="AW1089" s="12" t="s">
        <v>32</v>
      </c>
      <c r="AX1089" s="12" t="s">
        <v>71</v>
      </c>
      <c r="AY1089" s="147" t="s">
        <v>133</v>
      </c>
    </row>
    <row r="1090" spans="2:65" s="13" customFormat="1" ht="11.25" x14ac:dyDescent="0.2">
      <c r="B1090" s="152"/>
      <c r="D1090" s="146" t="s">
        <v>144</v>
      </c>
      <c r="E1090" s="153" t="s">
        <v>18</v>
      </c>
      <c r="F1090" s="154" t="s">
        <v>81</v>
      </c>
      <c r="H1090" s="155">
        <v>2</v>
      </c>
      <c r="I1090" s="156"/>
      <c r="L1090" s="152"/>
      <c r="M1090" s="157"/>
      <c r="T1090" s="158"/>
      <c r="AT1090" s="153" t="s">
        <v>144</v>
      </c>
      <c r="AU1090" s="153" t="s">
        <v>81</v>
      </c>
      <c r="AV1090" s="13" t="s">
        <v>81</v>
      </c>
      <c r="AW1090" s="13" t="s">
        <v>32</v>
      </c>
      <c r="AX1090" s="13" t="s">
        <v>71</v>
      </c>
      <c r="AY1090" s="153" t="s">
        <v>133</v>
      </c>
    </row>
    <row r="1091" spans="2:65" s="14" customFormat="1" ht="11.25" x14ac:dyDescent="0.2">
      <c r="B1091" s="159"/>
      <c r="D1091" s="146" t="s">
        <v>144</v>
      </c>
      <c r="E1091" s="160" t="s">
        <v>18</v>
      </c>
      <c r="F1091" s="161" t="s">
        <v>147</v>
      </c>
      <c r="H1091" s="162">
        <v>4</v>
      </c>
      <c r="I1091" s="163"/>
      <c r="L1091" s="159"/>
      <c r="M1091" s="164"/>
      <c r="T1091" s="165"/>
      <c r="AT1091" s="160" t="s">
        <v>144</v>
      </c>
      <c r="AU1091" s="160" t="s">
        <v>81</v>
      </c>
      <c r="AV1091" s="14" t="s">
        <v>140</v>
      </c>
      <c r="AW1091" s="14" t="s">
        <v>32</v>
      </c>
      <c r="AX1091" s="14" t="s">
        <v>79</v>
      </c>
      <c r="AY1091" s="160" t="s">
        <v>133</v>
      </c>
    </row>
    <row r="1092" spans="2:65" s="1" customFormat="1" ht="37.9" customHeight="1" x14ac:dyDescent="0.2">
      <c r="B1092" s="33"/>
      <c r="C1092" s="128" t="s">
        <v>881</v>
      </c>
      <c r="D1092" s="128" t="s">
        <v>135</v>
      </c>
      <c r="E1092" s="129" t="s">
        <v>2376</v>
      </c>
      <c r="F1092" s="130" t="s">
        <v>2377</v>
      </c>
      <c r="G1092" s="131" t="s">
        <v>188</v>
      </c>
      <c r="H1092" s="132">
        <v>2</v>
      </c>
      <c r="I1092" s="133"/>
      <c r="J1092" s="134">
        <f>ROUND(I1092*H1092,2)</f>
        <v>0</v>
      </c>
      <c r="K1092" s="130" t="s">
        <v>189</v>
      </c>
      <c r="L1092" s="33"/>
      <c r="M1092" s="135" t="s">
        <v>18</v>
      </c>
      <c r="N1092" s="136" t="s">
        <v>42</v>
      </c>
      <c r="P1092" s="137">
        <f>O1092*H1092</f>
        <v>0</v>
      </c>
      <c r="Q1092" s="137">
        <v>0</v>
      </c>
      <c r="R1092" s="137">
        <f>Q1092*H1092</f>
        <v>0</v>
      </c>
      <c r="S1092" s="137">
        <v>0</v>
      </c>
      <c r="T1092" s="138">
        <f>S1092*H1092</f>
        <v>0</v>
      </c>
      <c r="AR1092" s="139" t="s">
        <v>285</v>
      </c>
      <c r="AT1092" s="139" t="s">
        <v>135</v>
      </c>
      <c r="AU1092" s="139" t="s">
        <v>81</v>
      </c>
      <c r="AY1092" s="18" t="s">
        <v>133</v>
      </c>
      <c r="BE1092" s="140">
        <f>IF(N1092="základní",J1092,0)</f>
        <v>0</v>
      </c>
      <c r="BF1092" s="140">
        <f>IF(N1092="snížená",J1092,0)</f>
        <v>0</v>
      </c>
      <c r="BG1092" s="140">
        <f>IF(N1092="zákl. přenesená",J1092,0)</f>
        <v>0</v>
      </c>
      <c r="BH1092" s="140">
        <f>IF(N1092="sníž. přenesená",J1092,0)</f>
        <v>0</v>
      </c>
      <c r="BI1092" s="140">
        <f>IF(N1092="nulová",J1092,0)</f>
        <v>0</v>
      </c>
      <c r="BJ1092" s="18" t="s">
        <v>79</v>
      </c>
      <c r="BK1092" s="140">
        <f>ROUND(I1092*H1092,2)</f>
        <v>0</v>
      </c>
      <c r="BL1092" s="18" t="s">
        <v>285</v>
      </c>
      <c r="BM1092" s="139" t="s">
        <v>2378</v>
      </c>
    </row>
    <row r="1093" spans="2:65" s="1" customFormat="1" ht="11.25" x14ac:dyDescent="0.2">
      <c r="B1093" s="33"/>
      <c r="D1093" s="141" t="s">
        <v>142</v>
      </c>
      <c r="F1093" s="142" t="s">
        <v>2379</v>
      </c>
      <c r="I1093" s="143"/>
      <c r="L1093" s="33"/>
      <c r="M1093" s="144"/>
      <c r="T1093" s="54"/>
      <c r="AT1093" s="18" t="s">
        <v>142</v>
      </c>
      <c r="AU1093" s="18" t="s">
        <v>81</v>
      </c>
    </row>
    <row r="1094" spans="2:65" s="12" customFormat="1" ht="11.25" x14ac:dyDescent="0.2">
      <c r="B1094" s="145"/>
      <c r="D1094" s="146" t="s">
        <v>144</v>
      </c>
      <c r="E1094" s="147" t="s">
        <v>18</v>
      </c>
      <c r="F1094" s="148" t="s">
        <v>1737</v>
      </c>
      <c r="H1094" s="147" t="s">
        <v>18</v>
      </c>
      <c r="I1094" s="149"/>
      <c r="L1094" s="145"/>
      <c r="M1094" s="150"/>
      <c r="T1094" s="151"/>
      <c r="AT1094" s="147" t="s">
        <v>144</v>
      </c>
      <c r="AU1094" s="147" t="s">
        <v>81</v>
      </c>
      <c r="AV1094" s="12" t="s">
        <v>79</v>
      </c>
      <c r="AW1094" s="12" t="s">
        <v>32</v>
      </c>
      <c r="AX1094" s="12" t="s">
        <v>71</v>
      </c>
      <c r="AY1094" s="147" t="s">
        <v>133</v>
      </c>
    </row>
    <row r="1095" spans="2:65" s="12" customFormat="1" ht="11.25" x14ac:dyDescent="0.2">
      <c r="B1095" s="145"/>
      <c r="D1095" s="146" t="s">
        <v>144</v>
      </c>
      <c r="E1095" s="147" t="s">
        <v>18</v>
      </c>
      <c r="F1095" s="148" t="s">
        <v>1738</v>
      </c>
      <c r="H1095" s="147" t="s">
        <v>18</v>
      </c>
      <c r="I1095" s="149"/>
      <c r="L1095" s="145"/>
      <c r="M1095" s="150"/>
      <c r="T1095" s="151"/>
      <c r="AT1095" s="147" t="s">
        <v>144</v>
      </c>
      <c r="AU1095" s="147" t="s">
        <v>81</v>
      </c>
      <c r="AV1095" s="12" t="s">
        <v>79</v>
      </c>
      <c r="AW1095" s="12" t="s">
        <v>32</v>
      </c>
      <c r="AX1095" s="12" t="s">
        <v>71</v>
      </c>
      <c r="AY1095" s="147" t="s">
        <v>133</v>
      </c>
    </row>
    <row r="1096" spans="2:65" s="12" customFormat="1" ht="11.25" x14ac:dyDescent="0.2">
      <c r="B1096" s="145"/>
      <c r="D1096" s="146" t="s">
        <v>144</v>
      </c>
      <c r="E1096" s="147" t="s">
        <v>18</v>
      </c>
      <c r="F1096" s="148" t="s">
        <v>2380</v>
      </c>
      <c r="H1096" s="147" t="s">
        <v>18</v>
      </c>
      <c r="I1096" s="149"/>
      <c r="L1096" s="145"/>
      <c r="M1096" s="150"/>
      <c r="T1096" s="151"/>
      <c r="AT1096" s="147" t="s">
        <v>144</v>
      </c>
      <c r="AU1096" s="147" t="s">
        <v>81</v>
      </c>
      <c r="AV1096" s="12" t="s">
        <v>79</v>
      </c>
      <c r="AW1096" s="12" t="s">
        <v>32</v>
      </c>
      <c r="AX1096" s="12" t="s">
        <v>71</v>
      </c>
      <c r="AY1096" s="147" t="s">
        <v>133</v>
      </c>
    </row>
    <row r="1097" spans="2:65" s="13" customFormat="1" ht="11.25" x14ac:dyDescent="0.2">
      <c r="B1097" s="152"/>
      <c r="D1097" s="146" t="s">
        <v>144</v>
      </c>
      <c r="E1097" s="153" t="s">
        <v>18</v>
      </c>
      <c r="F1097" s="154" t="s">
        <v>81</v>
      </c>
      <c r="H1097" s="155">
        <v>2</v>
      </c>
      <c r="I1097" s="156"/>
      <c r="L1097" s="152"/>
      <c r="M1097" s="157"/>
      <c r="T1097" s="158"/>
      <c r="AT1097" s="153" t="s">
        <v>144</v>
      </c>
      <c r="AU1097" s="153" t="s">
        <v>81</v>
      </c>
      <c r="AV1097" s="13" t="s">
        <v>81</v>
      </c>
      <c r="AW1097" s="13" t="s">
        <v>32</v>
      </c>
      <c r="AX1097" s="13" t="s">
        <v>71</v>
      </c>
      <c r="AY1097" s="153" t="s">
        <v>133</v>
      </c>
    </row>
    <row r="1098" spans="2:65" s="14" customFormat="1" ht="11.25" x14ac:dyDescent="0.2">
      <c r="B1098" s="159"/>
      <c r="D1098" s="146" t="s">
        <v>144</v>
      </c>
      <c r="E1098" s="160" t="s">
        <v>18</v>
      </c>
      <c r="F1098" s="161" t="s">
        <v>147</v>
      </c>
      <c r="H1098" s="162">
        <v>2</v>
      </c>
      <c r="I1098" s="163"/>
      <c r="L1098" s="159"/>
      <c r="M1098" s="164"/>
      <c r="T1098" s="165"/>
      <c r="AT1098" s="160" t="s">
        <v>144</v>
      </c>
      <c r="AU1098" s="160" t="s">
        <v>81</v>
      </c>
      <c r="AV1098" s="14" t="s">
        <v>140</v>
      </c>
      <c r="AW1098" s="14" t="s">
        <v>32</v>
      </c>
      <c r="AX1098" s="14" t="s">
        <v>79</v>
      </c>
      <c r="AY1098" s="160" t="s">
        <v>133</v>
      </c>
    </row>
    <row r="1099" spans="2:65" s="1" customFormat="1" ht="21.75" customHeight="1" x14ac:dyDescent="0.2">
      <c r="B1099" s="33"/>
      <c r="C1099" s="173" t="s">
        <v>888</v>
      </c>
      <c r="D1099" s="173" t="s">
        <v>265</v>
      </c>
      <c r="E1099" s="174" t="s">
        <v>2381</v>
      </c>
      <c r="F1099" s="175" t="s">
        <v>2382</v>
      </c>
      <c r="G1099" s="176" t="s">
        <v>188</v>
      </c>
      <c r="H1099" s="177">
        <v>2</v>
      </c>
      <c r="I1099" s="178"/>
      <c r="J1099" s="179">
        <f>ROUND(I1099*H1099,2)</f>
        <v>0</v>
      </c>
      <c r="K1099" s="175" t="s">
        <v>189</v>
      </c>
      <c r="L1099" s="180"/>
      <c r="M1099" s="181" t="s">
        <v>18</v>
      </c>
      <c r="N1099" s="182" t="s">
        <v>42</v>
      </c>
      <c r="P1099" s="137">
        <f>O1099*H1099</f>
        <v>0</v>
      </c>
      <c r="Q1099" s="137">
        <v>3.2000000000000002E-3</v>
      </c>
      <c r="R1099" s="137">
        <f>Q1099*H1099</f>
        <v>6.4000000000000003E-3</v>
      </c>
      <c r="S1099" s="137">
        <v>0</v>
      </c>
      <c r="T1099" s="138">
        <f>S1099*H1099</f>
        <v>0</v>
      </c>
      <c r="AR1099" s="139" t="s">
        <v>446</v>
      </c>
      <c r="AT1099" s="139" t="s">
        <v>265</v>
      </c>
      <c r="AU1099" s="139" t="s">
        <v>81</v>
      </c>
      <c r="AY1099" s="18" t="s">
        <v>133</v>
      </c>
      <c r="BE1099" s="140">
        <f>IF(N1099="základní",J1099,0)</f>
        <v>0</v>
      </c>
      <c r="BF1099" s="140">
        <f>IF(N1099="snížená",J1099,0)</f>
        <v>0</v>
      </c>
      <c r="BG1099" s="140">
        <f>IF(N1099="zákl. přenesená",J1099,0)</f>
        <v>0</v>
      </c>
      <c r="BH1099" s="140">
        <f>IF(N1099="sníž. přenesená",J1099,0)</f>
        <v>0</v>
      </c>
      <c r="BI1099" s="140">
        <f>IF(N1099="nulová",J1099,0)</f>
        <v>0</v>
      </c>
      <c r="BJ1099" s="18" t="s">
        <v>79</v>
      </c>
      <c r="BK1099" s="140">
        <f>ROUND(I1099*H1099,2)</f>
        <v>0</v>
      </c>
      <c r="BL1099" s="18" t="s">
        <v>285</v>
      </c>
      <c r="BM1099" s="139" t="s">
        <v>2383</v>
      </c>
    </row>
    <row r="1100" spans="2:65" s="1" customFormat="1" ht="37.9" customHeight="1" x14ac:dyDescent="0.2">
      <c r="B1100" s="33"/>
      <c r="C1100" s="128" t="s">
        <v>893</v>
      </c>
      <c r="D1100" s="128" t="s">
        <v>135</v>
      </c>
      <c r="E1100" s="129" t="s">
        <v>2384</v>
      </c>
      <c r="F1100" s="130" t="s">
        <v>2385</v>
      </c>
      <c r="G1100" s="131" t="s">
        <v>188</v>
      </c>
      <c r="H1100" s="132">
        <v>4</v>
      </c>
      <c r="I1100" s="133"/>
      <c r="J1100" s="134">
        <f>ROUND(I1100*H1100,2)</f>
        <v>0</v>
      </c>
      <c r="K1100" s="130" t="s">
        <v>189</v>
      </c>
      <c r="L1100" s="33"/>
      <c r="M1100" s="135" t="s">
        <v>18</v>
      </c>
      <c r="N1100" s="136" t="s">
        <v>42</v>
      </c>
      <c r="P1100" s="137">
        <f>O1100*H1100</f>
        <v>0</v>
      </c>
      <c r="Q1100" s="137">
        <v>0</v>
      </c>
      <c r="R1100" s="137">
        <f>Q1100*H1100</f>
        <v>0</v>
      </c>
      <c r="S1100" s="137">
        <v>0</v>
      </c>
      <c r="T1100" s="138">
        <f>S1100*H1100</f>
        <v>0</v>
      </c>
      <c r="AR1100" s="139" t="s">
        <v>285</v>
      </c>
      <c r="AT1100" s="139" t="s">
        <v>135</v>
      </c>
      <c r="AU1100" s="139" t="s">
        <v>81</v>
      </c>
      <c r="AY1100" s="18" t="s">
        <v>133</v>
      </c>
      <c r="BE1100" s="140">
        <f>IF(N1100="základní",J1100,0)</f>
        <v>0</v>
      </c>
      <c r="BF1100" s="140">
        <f>IF(N1100="snížená",J1100,0)</f>
        <v>0</v>
      </c>
      <c r="BG1100" s="140">
        <f>IF(N1100="zákl. přenesená",J1100,0)</f>
        <v>0</v>
      </c>
      <c r="BH1100" s="140">
        <f>IF(N1100="sníž. přenesená",J1100,0)</f>
        <v>0</v>
      </c>
      <c r="BI1100" s="140">
        <f>IF(N1100="nulová",J1100,0)</f>
        <v>0</v>
      </c>
      <c r="BJ1100" s="18" t="s">
        <v>79</v>
      </c>
      <c r="BK1100" s="140">
        <f>ROUND(I1100*H1100,2)</f>
        <v>0</v>
      </c>
      <c r="BL1100" s="18" t="s">
        <v>285</v>
      </c>
      <c r="BM1100" s="139" t="s">
        <v>2386</v>
      </c>
    </row>
    <row r="1101" spans="2:65" s="1" customFormat="1" ht="11.25" x14ac:dyDescent="0.2">
      <c r="B1101" s="33"/>
      <c r="D1101" s="141" t="s">
        <v>142</v>
      </c>
      <c r="F1101" s="142" t="s">
        <v>2387</v>
      </c>
      <c r="I1101" s="143"/>
      <c r="L1101" s="33"/>
      <c r="M1101" s="144"/>
      <c r="T1101" s="54"/>
      <c r="AT1101" s="18" t="s">
        <v>142</v>
      </c>
      <c r="AU1101" s="18" t="s">
        <v>81</v>
      </c>
    </row>
    <row r="1102" spans="2:65" s="12" customFormat="1" ht="11.25" x14ac:dyDescent="0.2">
      <c r="B1102" s="145"/>
      <c r="D1102" s="146" t="s">
        <v>144</v>
      </c>
      <c r="E1102" s="147" t="s">
        <v>18</v>
      </c>
      <c r="F1102" s="148" t="s">
        <v>1737</v>
      </c>
      <c r="H1102" s="147" t="s">
        <v>18</v>
      </c>
      <c r="I1102" s="149"/>
      <c r="L1102" s="145"/>
      <c r="M1102" s="150"/>
      <c r="T1102" s="151"/>
      <c r="AT1102" s="147" t="s">
        <v>144</v>
      </c>
      <c r="AU1102" s="147" t="s">
        <v>81</v>
      </c>
      <c r="AV1102" s="12" t="s">
        <v>79</v>
      </c>
      <c r="AW1102" s="12" t="s">
        <v>32</v>
      </c>
      <c r="AX1102" s="12" t="s">
        <v>71</v>
      </c>
      <c r="AY1102" s="147" t="s">
        <v>133</v>
      </c>
    </row>
    <row r="1103" spans="2:65" s="12" customFormat="1" ht="11.25" x14ac:dyDescent="0.2">
      <c r="B1103" s="145"/>
      <c r="D1103" s="146" t="s">
        <v>144</v>
      </c>
      <c r="E1103" s="147" t="s">
        <v>18</v>
      </c>
      <c r="F1103" s="148" t="s">
        <v>1741</v>
      </c>
      <c r="H1103" s="147" t="s">
        <v>18</v>
      </c>
      <c r="I1103" s="149"/>
      <c r="L1103" s="145"/>
      <c r="M1103" s="150"/>
      <c r="T1103" s="151"/>
      <c r="AT1103" s="147" t="s">
        <v>144</v>
      </c>
      <c r="AU1103" s="147" t="s">
        <v>81</v>
      </c>
      <c r="AV1103" s="12" t="s">
        <v>79</v>
      </c>
      <c r="AW1103" s="12" t="s">
        <v>32</v>
      </c>
      <c r="AX1103" s="12" t="s">
        <v>71</v>
      </c>
      <c r="AY1103" s="147" t="s">
        <v>133</v>
      </c>
    </row>
    <row r="1104" spans="2:65" s="12" customFormat="1" ht="11.25" x14ac:dyDescent="0.2">
      <c r="B1104" s="145"/>
      <c r="D1104" s="146" t="s">
        <v>144</v>
      </c>
      <c r="E1104" s="147" t="s">
        <v>18</v>
      </c>
      <c r="F1104" s="148" t="s">
        <v>2388</v>
      </c>
      <c r="H1104" s="147" t="s">
        <v>18</v>
      </c>
      <c r="I1104" s="149"/>
      <c r="L1104" s="145"/>
      <c r="M1104" s="150"/>
      <c r="T1104" s="151"/>
      <c r="AT1104" s="147" t="s">
        <v>144</v>
      </c>
      <c r="AU1104" s="147" t="s">
        <v>81</v>
      </c>
      <c r="AV1104" s="12" t="s">
        <v>79</v>
      </c>
      <c r="AW1104" s="12" t="s">
        <v>32</v>
      </c>
      <c r="AX1104" s="12" t="s">
        <v>71</v>
      </c>
      <c r="AY1104" s="147" t="s">
        <v>133</v>
      </c>
    </row>
    <row r="1105" spans="2:65" s="13" customFormat="1" ht="11.25" x14ac:dyDescent="0.2">
      <c r="B1105" s="152"/>
      <c r="D1105" s="146" t="s">
        <v>144</v>
      </c>
      <c r="E1105" s="153" t="s">
        <v>18</v>
      </c>
      <c r="F1105" s="154" t="s">
        <v>81</v>
      </c>
      <c r="H1105" s="155">
        <v>2</v>
      </c>
      <c r="I1105" s="156"/>
      <c r="L1105" s="152"/>
      <c r="M1105" s="157"/>
      <c r="T1105" s="158"/>
      <c r="AT1105" s="153" t="s">
        <v>144</v>
      </c>
      <c r="AU1105" s="153" t="s">
        <v>81</v>
      </c>
      <c r="AV1105" s="13" t="s">
        <v>81</v>
      </c>
      <c r="AW1105" s="13" t="s">
        <v>32</v>
      </c>
      <c r="AX1105" s="13" t="s">
        <v>71</v>
      </c>
      <c r="AY1105" s="153" t="s">
        <v>133</v>
      </c>
    </row>
    <row r="1106" spans="2:65" s="12" customFormat="1" ht="11.25" x14ac:dyDescent="0.2">
      <c r="B1106" s="145"/>
      <c r="D1106" s="146" t="s">
        <v>144</v>
      </c>
      <c r="E1106" s="147" t="s">
        <v>18</v>
      </c>
      <c r="F1106" s="148" t="s">
        <v>2389</v>
      </c>
      <c r="H1106" s="147" t="s">
        <v>18</v>
      </c>
      <c r="I1106" s="149"/>
      <c r="L1106" s="145"/>
      <c r="M1106" s="150"/>
      <c r="T1106" s="151"/>
      <c r="AT1106" s="147" t="s">
        <v>144</v>
      </c>
      <c r="AU1106" s="147" t="s">
        <v>81</v>
      </c>
      <c r="AV1106" s="12" t="s">
        <v>79</v>
      </c>
      <c r="AW1106" s="12" t="s">
        <v>32</v>
      </c>
      <c r="AX1106" s="12" t="s">
        <v>71</v>
      </c>
      <c r="AY1106" s="147" t="s">
        <v>133</v>
      </c>
    </row>
    <row r="1107" spans="2:65" s="13" customFormat="1" ht="11.25" x14ac:dyDescent="0.2">
      <c r="B1107" s="152"/>
      <c r="D1107" s="146" t="s">
        <v>144</v>
      </c>
      <c r="E1107" s="153" t="s">
        <v>18</v>
      </c>
      <c r="F1107" s="154" t="s">
        <v>79</v>
      </c>
      <c r="H1107" s="155">
        <v>1</v>
      </c>
      <c r="I1107" s="156"/>
      <c r="L1107" s="152"/>
      <c r="M1107" s="157"/>
      <c r="T1107" s="158"/>
      <c r="AT1107" s="153" t="s">
        <v>144</v>
      </c>
      <c r="AU1107" s="153" t="s">
        <v>81</v>
      </c>
      <c r="AV1107" s="13" t="s">
        <v>81</v>
      </c>
      <c r="AW1107" s="13" t="s">
        <v>32</v>
      </c>
      <c r="AX1107" s="13" t="s">
        <v>71</v>
      </c>
      <c r="AY1107" s="153" t="s">
        <v>133</v>
      </c>
    </row>
    <row r="1108" spans="2:65" s="12" customFormat="1" ht="11.25" x14ac:dyDescent="0.2">
      <c r="B1108" s="145"/>
      <c r="D1108" s="146" t="s">
        <v>144</v>
      </c>
      <c r="E1108" s="147" t="s">
        <v>18</v>
      </c>
      <c r="F1108" s="148" t="s">
        <v>2390</v>
      </c>
      <c r="H1108" s="147" t="s">
        <v>18</v>
      </c>
      <c r="I1108" s="149"/>
      <c r="L1108" s="145"/>
      <c r="M1108" s="150"/>
      <c r="T1108" s="151"/>
      <c r="AT1108" s="147" t="s">
        <v>144</v>
      </c>
      <c r="AU1108" s="147" t="s">
        <v>81</v>
      </c>
      <c r="AV1108" s="12" t="s">
        <v>79</v>
      </c>
      <c r="AW1108" s="12" t="s">
        <v>32</v>
      </c>
      <c r="AX1108" s="12" t="s">
        <v>71</v>
      </c>
      <c r="AY1108" s="147" t="s">
        <v>133</v>
      </c>
    </row>
    <row r="1109" spans="2:65" s="13" customFormat="1" ht="11.25" x14ac:dyDescent="0.2">
      <c r="B1109" s="152"/>
      <c r="D1109" s="146" t="s">
        <v>144</v>
      </c>
      <c r="E1109" s="153" t="s">
        <v>18</v>
      </c>
      <c r="F1109" s="154" t="s">
        <v>79</v>
      </c>
      <c r="H1109" s="155">
        <v>1</v>
      </c>
      <c r="I1109" s="156"/>
      <c r="L1109" s="152"/>
      <c r="M1109" s="157"/>
      <c r="T1109" s="158"/>
      <c r="AT1109" s="153" t="s">
        <v>144</v>
      </c>
      <c r="AU1109" s="153" t="s">
        <v>81</v>
      </c>
      <c r="AV1109" s="13" t="s">
        <v>81</v>
      </c>
      <c r="AW1109" s="13" t="s">
        <v>32</v>
      </c>
      <c r="AX1109" s="13" t="s">
        <v>71</v>
      </c>
      <c r="AY1109" s="153" t="s">
        <v>133</v>
      </c>
    </row>
    <row r="1110" spans="2:65" s="14" customFormat="1" ht="11.25" x14ac:dyDescent="0.2">
      <c r="B1110" s="159"/>
      <c r="D1110" s="146" t="s">
        <v>144</v>
      </c>
      <c r="E1110" s="160" t="s">
        <v>18</v>
      </c>
      <c r="F1110" s="161" t="s">
        <v>147</v>
      </c>
      <c r="H1110" s="162">
        <v>4</v>
      </c>
      <c r="I1110" s="163"/>
      <c r="L1110" s="159"/>
      <c r="M1110" s="164"/>
      <c r="T1110" s="165"/>
      <c r="AT1110" s="160" t="s">
        <v>144</v>
      </c>
      <c r="AU1110" s="160" t="s">
        <v>81</v>
      </c>
      <c r="AV1110" s="14" t="s">
        <v>140</v>
      </c>
      <c r="AW1110" s="14" t="s">
        <v>32</v>
      </c>
      <c r="AX1110" s="14" t="s">
        <v>79</v>
      </c>
      <c r="AY1110" s="160" t="s">
        <v>133</v>
      </c>
    </row>
    <row r="1111" spans="2:65" s="1" customFormat="1" ht="24.2" customHeight="1" x14ac:dyDescent="0.2">
      <c r="B1111" s="33"/>
      <c r="C1111" s="173" t="s">
        <v>899</v>
      </c>
      <c r="D1111" s="173" t="s">
        <v>265</v>
      </c>
      <c r="E1111" s="174" t="s">
        <v>2391</v>
      </c>
      <c r="F1111" s="175" t="s">
        <v>2392</v>
      </c>
      <c r="G1111" s="176" t="s">
        <v>188</v>
      </c>
      <c r="H1111" s="177">
        <v>1</v>
      </c>
      <c r="I1111" s="178"/>
      <c r="J1111" s="179">
        <f>ROUND(I1111*H1111,2)</f>
        <v>0</v>
      </c>
      <c r="K1111" s="175" t="s">
        <v>189</v>
      </c>
      <c r="L1111" s="180"/>
      <c r="M1111" s="181" t="s">
        <v>18</v>
      </c>
      <c r="N1111" s="182" t="s">
        <v>42</v>
      </c>
      <c r="P1111" s="137">
        <f>O1111*H1111</f>
        <v>0</v>
      </c>
      <c r="Q1111" s="137">
        <v>6.1999999999999998E-3</v>
      </c>
      <c r="R1111" s="137">
        <f>Q1111*H1111</f>
        <v>6.1999999999999998E-3</v>
      </c>
      <c r="S1111" s="137">
        <v>0</v>
      </c>
      <c r="T1111" s="138">
        <f>S1111*H1111</f>
        <v>0</v>
      </c>
      <c r="AR1111" s="139" t="s">
        <v>446</v>
      </c>
      <c r="AT1111" s="139" t="s">
        <v>265</v>
      </c>
      <c r="AU1111" s="139" t="s">
        <v>81</v>
      </c>
      <c r="AY1111" s="18" t="s">
        <v>133</v>
      </c>
      <c r="BE1111" s="140">
        <f>IF(N1111="základní",J1111,0)</f>
        <v>0</v>
      </c>
      <c r="BF1111" s="140">
        <f>IF(N1111="snížená",J1111,0)</f>
        <v>0</v>
      </c>
      <c r="BG1111" s="140">
        <f>IF(N1111="zákl. přenesená",J1111,0)</f>
        <v>0</v>
      </c>
      <c r="BH1111" s="140">
        <f>IF(N1111="sníž. přenesená",J1111,0)</f>
        <v>0</v>
      </c>
      <c r="BI1111" s="140">
        <f>IF(N1111="nulová",J1111,0)</f>
        <v>0</v>
      </c>
      <c r="BJ1111" s="18" t="s">
        <v>79</v>
      </c>
      <c r="BK1111" s="140">
        <f>ROUND(I1111*H1111,2)</f>
        <v>0</v>
      </c>
      <c r="BL1111" s="18" t="s">
        <v>285</v>
      </c>
      <c r="BM1111" s="139" t="s">
        <v>2393</v>
      </c>
    </row>
    <row r="1112" spans="2:65" s="12" customFormat="1" ht="11.25" x14ac:dyDescent="0.2">
      <c r="B1112" s="145"/>
      <c r="D1112" s="146" t="s">
        <v>144</v>
      </c>
      <c r="E1112" s="147" t="s">
        <v>18</v>
      </c>
      <c r="F1112" s="148" t="s">
        <v>1737</v>
      </c>
      <c r="H1112" s="147" t="s">
        <v>18</v>
      </c>
      <c r="I1112" s="149"/>
      <c r="L1112" s="145"/>
      <c r="M1112" s="150"/>
      <c r="T1112" s="151"/>
      <c r="AT1112" s="147" t="s">
        <v>144</v>
      </c>
      <c r="AU1112" s="147" t="s">
        <v>81</v>
      </c>
      <c r="AV1112" s="12" t="s">
        <v>79</v>
      </c>
      <c r="AW1112" s="12" t="s">
        <v>32</v>
      </c>
      <c r="AX1112" s="12" t="s">
        <v>71</v>
      </c>
      <c r="AY1112" s="147" t="s">
        <v>133</v>
      </c>
    </row>
    <row r="1113" spans="2:65" s="12" customFormat="1" ht="11.25" x14ac:dyDescent="0.2">
      <c r="B1113" s="145"/>
      <c r="D1113" s="146" t="s">
        <v>144</v>
      </c>
      <c r="E1113" s="147" t="s">
        <v>18</v>
      </c>
      <c r="F1113" s="148" t="s">
        <v>1741</v>
      </c>
      <c r="H1113" s="147" t="s">
        <v>18</v>
      </c>
      <c r="I1113" s="149"/>
      <c r="L1113" s="145"/>
      <c r="M1113" s="150"/>
      <c r="T1113" s="151"/>
      <c r="AT1113" s="147" t="s">
        <v>144</v>
      </c>
      <c r="AU1113" s="147" t="s">
        <v>81</v>
      </c>
      <c r="AV1113" s="12" t="s">
        <v>79</v>
      </c>
      <c r="AW1113" s="12" t="s">
        <v>32</v>
      </c>
      <c r="AX1113" s="12" t="s">
        <v>71</v>
      </c>
      <c r="AY1113" s="147" t="s">
        <v>133</v>
      </c>
    </row>
    <row r="1114" spans="2:65" s="12" customFormat="1" ht="11.25" x14ac:dyDescent="0.2">
      <c r="B1114" s="145"/>
      <c r="D1114" s="146" t="s">
        <v>144</v>
      </c>
      <c r="E1114" s="147" t="s">
        <v>18</v>
      </c>
      <c r="F1114" s="148" t="s">
        <v>2389</v>
      </c>
      <c r="H1114" s="147" t="s">
        <v>18</v>
      </c>
      <c r="I1114" s="149"/>
      <c r="L1114" s="145"/>
      <c r="M1114" s="150"/>
      <c r="T1114" s="151"/>
      <c r="AT1114" s="147" t="s">
        <v>144</v>
      </c>
      <c r="AU1114" s="147" t="s">
        <v>81</v>
      </c>
      <c r="AV1114" s="12" t="s">
        <v>79</v>
      </c>
      <c r="AW1114" s="12" t="s">
        <v>32</v>
      </c>
      <c r="AX1114" s="12" t="s">
        <v>71</v>
      </c>
      <c r="AY1114" s="147" t="s">
        <v>133</v>
      </c>
    </row>
    <row r="1115" spans="2:65" s="13" customFormat="1" ht="11.25" x14ac:dyDescent="0.2">
      <c r="B1115" s="152"/>
      <c r="D1115" s="146" t="s">
        <v>144</v>
      </c>
      <c r="E1115" s="153" t="s">
        <v>18</v>
      </c>
      <c r="F1115" s="154" t="s">
        <v>79</v>
      </c>
      <c r="H1115" s="155">
        <v>1</v>
      </c>
      <c r="I1115" s="156"/>
      <c r="L1115" s="152"/>
      <c r="M1115" s="157"/>
      <c r="T1115" s="158"/>
      <c r="AT1115" s="153" t="s">
        <v>144</v>
      </c>
      <c r="AU1115" s="153" t="s">
        <v>81</v>
      </c>
      <c r="AV1115" s="13" t="s">
        <v>81</v>
      </c>
      <c r="AW1115" s="13" t="s">
        <v>32</v>
      </c>
      <c r="AX1115" s="13" t="s">
        <v>71</v>
      </c>
      <c r="AY1115" s="153" t="s">
        <v>133</v>
      </c>
    </row>
    <row r="1116" spans="2:65" s="14" customFormat="1" ht="11.25" x14ac:dyDescent="0.2">
      <c r="B1116" s="159"/>
      <c r="D1116" s="146" t="s">
        <v>144</v>
      </c>
      <c r="E1116" s="160" t="s">
        <v>18</v>
      </c>
      <c r="F1116" s="161" t="s">
        <v>147</v>
      </c>
      <c r="H1116" s="162">
        <v>1</v>
      </c>
      <c r="I1116" s="163"/>
      <c r="L1116" s="159"/>
      <c r="M1116" s="164"/>
      <c r="T1116" s="165"/>
      <c r="AT1116" s="160" t="s">
        <v>144</v>
      </c>
      <c r="AU1116" s="160" t="s">
        <v>81</v>
      </c>
      <c r="AV1116" s="14" t="s">
        <v>140</v>
      </c>
      <c r="AW1116" s="14" t="s">
        <v>32</v>
      </c>
      <c r="AX1116" s="14" t="s">
        <v>79</v>
      </c>
      <c r="AY1116" s="160" t="s">
        <v>133</v>
      </c>
    </row>
    <row r="1117" spans="2:65" s="1" customFormat="1" ht="24.2" customHeight="1" x14ac:dyDescent="0.2">
      <c r="B1117" s="33"/>
      <c r="C1117" s="173" t="s">
        <v>903</v>
      </c>
      <c r="D1117" s="173" t="s">
        <v>265</v>
      </c>
      <c r="E1117" s="174" t="s">
        <v>2394</v>
      </c>
      <c r="F1117" s="175" t="s">
        <v>2395</v>
      </c>
      <c r="G1117" s="176" t="s">
        <v>188</v>
      </c>
      <c r="H1117" s="177">
        <v>1</v>
      </c>
      <c r="I1117" s="178"/>
      <c r="J1117" s="179">
        <f>ROUND(I1117*H1117,2)</f>
        <v>0</v>
      </c>
      <c r="K1117" s="175" t="s">
        <v>189</v>
      </c>
      <c r="L1117" s="180"/>
      <c r="M1117" s="181" t="s">
        <v>18</v>
      </c>
      <c r="N1117" s="182" t="s">
        <v>42</v>
      </c>
      <c r="P1117" s="137">
        <f>O1117*H1117</f>
        <v>0</v>
      </c>
      <c r="Q1117" s="137">
        <v>4.4999999999999997E-3</v>
      </c>
      <c r="R1117" s="137">
        <f>Q1117*H1117</f>
        <v>4.4999999999999997E-3</v>
      </c>
      <c r="S1117" s="137">
        <v>0</v>
      </c>
      <c r="T1117" s="138">
        <f>S1117*H1117</f>
        <v>0</v>
      </c>
      <c r="AR1117" s="139" t="s">
        <v>446</v>
      </c>
      <c r="AT1117" s="139" t="s">
        <v>265</v>
      </c>
      <c r="AU1117" s="139" t="s">
        <v>81</v>
      </c>
      <c r="AY1117" s="18" t="s">
        <v>133</v>
      </c>
      <c r="BE1117" s="140">
        <f>IF(N1117="základní",J1117,0)</f>
        <v>0</v>
      </c>
      <c r="BF1117" s="140">
        <f>IF(N1117="snížená",J1117,0)</f>
        <v>0</v>
      </c>
      <c r="BG1117" s="140">
        <f>IF(N1117="zákl. přenesená",J1117,0)</f>
        <v>0</v>
      </c>
      <c r="BH1117" s="140">
        <f>IF(N1117="sníž. přenesená",J1117,0)</f>
        <v>0</v>
      </c>
      <c r="BI1117" s="140">
        <f>IF(N1117="nulová",J1117,0)</f>
        <v>0</v>
      </c>
      <c r="BJ1117" s="18" t="s">
        <v>79</v>
      </c>
      <c r="BK1117" s="140">
        <f>ROUND(I1117*H1117,2)</f>
        <v>0</v>
      </c>
      <c r="BL1117" s="18" t="s">
        <v>285</v>
      </c>
      <c r="BM1117" s="139" t="s">
        <v>2396</v>
      </c>
    </row>
    <row r="1118" spans="2:65" s="12" customFormat="1" ht="11.25" x14ac:dyDescent="0.2">
      <c r="B1118" s="145"/>
      <c r="D1118" s="146" t="s">
        <v>144</v>
      </c>
      <c r="E1118" s="147" t="s">
        <v>18</v>
      </c>
      <c r="F1118" s="148" t="s">
        <v>1737</v>
      </c>
      <c r="H1118" s="147" t="s">
        <v>18</v>
      </c>
      <c r="I1118" s="149"/>
      <c r="L1118" s="145"/>
      <c r="M1118" s="150"/>
      <c r="T1118" s="151"/>
      <c r="AT1118" s="147" t="s">
        <v>144</v>
      </c>
      <c r="AU1118" s="147" t="s">
        <v>81</v>
      </c>
      <c r="AV1118" s="12" t="s">
        <v>79</v>
      </c>
      <c r="AW1118" s="12" t="s">
        <v>32</v>
      </c>
      <c r="AX1118" s="12" t="s">
        <v>71</v>
      </c>
      <c r="AY1118" s="147" t="s">
        <v>133</v>
      </c>
    </row>
    <row r="1119" spans="2:65" s="12" customFormat="1" ht="11.25" x14ac:dyDescent="0.2">
      <c r="B1119" s="145"/>
      <c r="D1119" s="146" t="s">
        <v>144</v>
      </c>
      <c r="E1119" s="147" t="s">
        <v>18</v>
      </c>
      <c r="F1119" s="148" t="s">
        <v>1741</v>
      </c>
      <c r="H1119" s="147" t="s">
        <v>18</v>
      </c>
      <c r="I1119" s="149"/>
      <c r="L1119" s="145"/>
      <c r="M1119" s="150"/>
      <c r="T1119" s="151"/>
      <c r="AT1119" s="147" t="s">
        <v>144</v>
      </c>
      <c r="AU1119" s="147" t="s">
        <v>81</v>
      </c>
      <c r="AV1119" s="12" t="s">
        <v>79</v>
      </c>
      <c r="AW1119" s="12" t="s">
        <v>32</v>
      </c>
      <c r="AX1119" s="12" t="s">
        <v>71</v>
      </c>
      <c r="AY1119" s="147" t="s">
        <v>133</v>
      </c>
    </row>
    <row r="1120" spans="2:65" s="12" customFormat="1" ht="11.25" x14ac:dyDescent="0.2">
      <c r="B1120" s="145"/>
      <c r="D1120" s="146" t="s">
        <v>144</v>
      </c>
      <c r="E1120" s="147" t="s">
        <v>18</v>
      </c>
      <c r="F1120" s="148" t="s">
        <v>2390</v>
      </c>
      <c r="H1120" s="147" t="s">
        <v>18</v>
      </c>
      <c r="I1120" s="149"/>
      <c r="L1120" s="145"/>
      <c r="M1120" s="150"/>
      <c r="T1120" s="151"/>
      <c r="AT1120" s="147" t="s">
        <v>144</v>
      </c>
      <c r="AU1120" s="147" t="s">
        <v>81</v>
      </c>
      <c r="AV1120" s="12" t="s">
        <v>79</v>
      </c>
      <c r="AW1120" s="12" t="s">
        <v>32</v>
      </c>
      <c r="AX1120" s="12" t="s">
        <v>71</v>
      </c>
      <c r="AY1120" s="147" t="s">
        <v>133</v>
      </c>
    </row>
    <row r="1121" spans="2:65" s="13" customFormat="1" ht="11.25" x14ac:dyDescent="0.2">
      <c r="B1121" s="152"/>
      <c r="D1121" s="146" t="s">
        <v>144</v>
      </c>
      <c r="E1121" s="153" t="s">
        <v>18</v>
      </c>
      <c r="F1121" s="154" t="s">
        <v>79</v>
      </c>
      <c r="H1121" s="155">
        <v>1</v>
      </c>
      <c r="I1121" s="156"/>
      <c r="L1121" s="152"/>
      <c r="M1121" s="157"/>
      <c r="T1121" s="158"/>
      <c r="AT1121" s="153" t="s">
        <v>144</v>
      </c>
      <c r="AU1121" s="153" t="s">
        <v>81</v>
      </c>
      <c r="AV1121" s="13" t="s">
        <v>81</v>
      </c>
      <c r="AW1121" s="13" t="s">
        <v>32</v>
      </c>
      <c r="AX1121" s="13" t="s">
        <v>71</v>
      </c>
      <c r="AY1121" s="153" t="s">
        <v>133</v>
      </c>
    </row>
    <row r="1122" spans="2:65" s="14" customFormat="1" ht="11.25" x14ac:dyDescent="0.2">
      <c r="B1122" s="159"/>
      <c r="D1122" s="146" t="s">
        <v>144</v>
      </c>
      <c r="E1122" s="160" t="s">
        <v>18</v>
      </c>
      <c r="F1122" s="161" t="s">
        <v>147</v>
      </c>
      <c r="H1122" s="162">
        <v>1</v>
      </c>
      <c r="I1122" s="163"/>
      <c r="L1122" s="159"/>
      <c r="M1122" s="164"/>
      <c r="T1122" s="165"/>
      <c r="AT1122" s="160" t="s">
        <v>144</v>
      </c>
      <c r="AU1122" s="160" t="s">
        <v>81</v>
      </c>
      <c r="AV1122" s="14" t="s">
        <v>140</v>
      </c>
      <c r="AW1122" s="14" t="s">
        <v>32</v>
      </c>
      <c r="AX1122" s="14" t="s">
        <v>79</v>
      </c>
      <c r="AY1122" s="160" t="s">
        <v>133</v>
      </c>
    </row>
    <row r="1123" spans="2:65" s="1" customFormat="1" ht="24.2" customHeight="1" x14ac:dyDescent="0.2">
      <c r="B1123" s="33"/>
      <c r="C1123" s="173" t="s">
        <v>908</v>
      </c>
      <c r="D1123" s="173" t="s">
        <v>265</v>
      </c>
      <c r="E1123" s="174" t="s">
        <v>2397</v>
      </c>
      <c r="F1123" s="175" t="s">
        <v>2398</v>
      </c>
      <c r="G1123" s="176" t="s">
        <v>188</v>
      </c>
      <c r="H1123" s="177">
        <v>2</v>
      </c>
      <c r="I1123" s="178"/>
      <c r="J1123" s="179">
        <f>ROUND(I1123*H1123,2)</f>
        <v>0</v>
      </c>
      <c r="K1123" s="175" t="s">
        <v>189</v>
      </c>
      <c r="L1123" s="180"/>
      <c r="M1123" s="181" t="s">
        <v>18</v>
      </c>
      <c r="N1123" s="182" t="s">
        <v>42</v>
      </c>
      <c r="P1123" s="137">
        <f>O1123*H1123</f>
        <v>0</v>
      </c>
      <c r="Q1123" s="137">
        <v>9.3600000000000003E-3</v>
      </c>
      <c r="R1123" s="137">
        <f>Q1123*H1123</f>
        <v>1.8720000000000001E-2</v>
      </c>
      <c r="S1123" s="137">
        <v>0</v>
      </c>
      <c r="T1123" s="138">
        <f>S1123*H1123</f>
        <v>0</v>
      </c>
      <c r="AR1123" s="139" t="s">
        <v>446</v>
      </c>
      <c r="AT1123" s="139" t="s">
        <v>265</v>
      </c>
      <c r="AU1123" s="139" t="s">
        <v>81</v>
      </c>
      <c r="AY1123" s="18" t="s">
        <v>133</v>
      </c>
      <c r="BE1123" s="140">
        <f>IF(N1123="základní",J1123,0)</f>
        <v>0</v>
      </c>
      <c r="BF1123" s="140">
        <f>IF(N1123="snížená",J1123,0)</f>
        <v>0</v>
      </c>
      <c r="BG1123" s="140">
        <f>IF(N1123="zákl. přenesená",J1123,0)</f>
        <v>0</v>
      </c>
      <c r="BH1123" s="140">
        <f>IF(N1123="sníž. přenesená",J1123,0)</f>
        <v>0</v>
      </c>
      <c r="BI1123" s="140">
        <f>IF(N1123="nulová",J1123,0)</f>
        <v>0</v>
      </c>
      <c r="BJ1123" s="18" t="s">
        <v>79</v>
      </c>
      <c r="BK1123" s="140">
        <f>ROUND(I1123*H1123,2)</f>
        <v>0</v>
      </c>
      <c r="BL1123" s="18" t="s">
        <v>285</v>
      </c>
      <c r="BM1123" s="139" t="s">
        <v>2399</v>
      </c>
    </row>
    <row r="1124" spans="2:65" s="12" customFormat="1" ht="11.25" x14ac:dyDescent="0.2">
      <c r="B1124" s="145"/>
      <c r="D1124" s="146" t="s">
        <v>144</v>
      </c>
      <c r="E1124" s="147" t="s">
        <v>18</v>
      </c>
      <c r="F1124" s="148" t="s">
        <v>1737</v>
      </c>
      <c r="H1124" s="147" t="s">
        <v>18</v>
      </c>
      <c r="I1124" s="149"/>
      <c r="L1124" s="145"/>
      <c r="M1124" s="150"/>
      <c r="T1124" s="151"/>
      <c r="AT1124" s="147" t="s">
        <v>144</v>
      </c>
      <c r="AU1124" s="147" t="s">
        <v>81</v>
      </c>
      <c r="AV1124" s="12" t="s">
        <v>79</v>
      </c>
      <c r="AW1124" s="12" t="s">
        <v>32</v>
      </c>
      <c r="AX1124" s="12" t="s">
        <v>71</v>
      </c>
      <c r="AY1124" s="147" t="s">
        <v>133</v>
      </c>
    </row>
    <row r="1125" spans="2:65" s="12" customFormat="1" ht="11.25" x14ac:dyDescent="0.2">
      <c r="B1125" s="145"/>
      <c r="D1125" s="146" t="s">
        <v>144</v>
      </c>
      <c r="E1125" s="147" t="s">
        <v>18</v>
      </c>
      <c r="F1125" s="148" t="s">
        <v>1741</v>
      </c>
      <c r="H1125" s="147" t="s">
        <v>18</v>
      </c>
      <c r="I1125" s="149"/>
      <c r="L1125" s="145"/>
      <c r="M1125" s="150"/>
      <c r="T1125" s="151"/>
      <c r="AT1125" s="147" t="s">
        <v>144</v>
      </c>
      <c r="AU1125" s="147" t="s">
        <v>81</v>
      </c>
      <c r="AV1125" s="12" t="s">
        <v>79</v>
      </c>
      <c r="AW1125" s="12" t="s">
        <v>32</v>
      </c>
      <c r="AX1125" s="12" t="s">
        <v>71</v>
      </c>
      <c r="AY1125" s="147" t="s">
        <v>133</v>
      </c>
    </row>
    <row r="1126" spans="2:65" s="12" customFormat="1" ht="11.25" x14ac:dyDescent="0.2">
      <c r="B1126" s="145"/>
      <c r="D1126" s="146" t="s">
        <v>144</v>
      </c>
      <c r="E1126" s="147" t="s">
        <v>18</v>
      </c>
      <c r="F1126" s="148" t="s">
        <v>2388</v>
      </c>
      <c r="H1126" s="147" t="s">
        <v>18</v>
      </c>
      <c r="I1126" s="149"/>
      <c r="L1126" s="145"/>
      <c r="M1126" s="150"/>
      <c r="T1126" s="151"/>
      <c r="AT1126" s="147" t="s">
        <v>144</v>
      </c>
      <c r="AU1126" s="147" t="s">
        <v>81</v>
      </c>
      <c r="AV1126" s="12" t="s">
        <v>79</v>
      </c>
      <c r="AW1126" s="12" t="s">
        <v>32</v>
      </c>
      <c r="AX1126" s="12" t="s">
        <v>71</v>
      </c>
      <c r="AY1126" s="147" t="s">
        <v>133</v>
      </c>
    </row>
    <row r="1127" spans="2:65" s="13" customFormat="1" ht="11.25" x14ac:dyDescent="0.2">
      <c r="B1127" s="152"/>
      <c r="D1127" s="146" t="s">
        <v>144</v>
      </c>
      <c r="E1127" s="153" t="s">
        <v>18</v>
      </c>
      <c r="F1127" s="154" t="s">
        <v>81</v>
      </c>
      <c r="H1127" s="155">
        <v>2</v>
      </c>
      <c r="I1127" s="156"/>
      <c r="L1127" s="152"/>
      <c r="M1127" s="157"/>
      <c r="T1127" s="158"/>
      <c r="AT1127" s="153" t="s">
        <v>144</v>
      </c>
      <c r="AU1127" s="153" t="s">
        <v>81</v>
      </c>
      <c r="AV1127" s="13" t="s">
        <v>81</v>
      </c>
      <c r="AW1127" s="13" t="s">
        <v>32</v>
      </c>
      <c r="AX1127" s="13" t="s">
        <v>71</v>
      </c>
      <c r="AY1127" s="153" t="s">
        <v>133</v>
      </c>
    </row>
    <row r="1128" spans="2:65" s="14" customFormat="1" ht="11.25" x14ac:dyDescent="0.2">
      <c r="B1128" s="159"/>
      <c r="D1128" s="146" t="s">
        <v>144</v>
      </c>
      <c r="E1128" s="160" t="s">
        <v>18</v>
      </c>
      <c r="F1128" s="161" t="s">
        <v>147</v>
      </c>
      <c r="H1128" s="162">
        <v>2</v>
      </c>
      <c r="I1128" s="163"/>
      <c r="L1128" s="159"/>
      <c r="M1128" s="164"/>
      <c r="T1128" s="165"/>
      <c r="AT1128" s="160" t="s">
        <v>144</v>
      </c>
      <c r="AU1128" s="160" t="s">
        <v>81</v>
      </c>
      <c r="AV1128" s="14" t="s">
        <v>140</v>
      </c>
      <c r="AW1128" s="14" t="s">
        <v>32</v>
      </c>
      <c r="AX1128" s="14" t="s">
        <v>79</v>
      </c>
      <c r="AY1128" s="160" t="s">
        <v>133</v>
      </c>
    </row>
    <row r="1129" spans="2:65" s="1" customFormat="1" ht="37.9" customHeight="1" x14ac:dyDescent="0.2">
      <c r="B1129" s="33"/>
      <c r="C1129" s="128" t="s">
        <v>915</v>
      </c>
      <c r="D1129" s="128" t="s">
        <v>135</v>
      </c>
      <c r="E1129" s="129" t="s">
        <v>2400</v>
      </c>
      <c r="F1129" s="130" t="s">
        <v>2401</v>
      </c>
      <c r="G1129" s="131" t="s">
        <v>188</v>
      </c>
      <c r="H1129" s="132">
        <v>62</v>
      </c>
      <c r="I1129" s="133"/>
      <c r="J1129" s="134">
        <f>ROUND(I1129*H1129,2)</f>
        <v>0</v>
      </c>
      <c r="K1129" s="130" t="s">
        <v>189</v>
      </c>
      <c r="L1129" s="33"/>
      <c r="M1129" s="135" t="s">
        <v>18</v>
      </c>
      <c r="N1129" s="136" t="s">
        <v>42</v>
      </c>
      <c r="P1129" s="137">
        <f>O1129*H1129</f>
        <v>0</v>
      </c>
      <c r="Q1129" s="137">
        <v>0</v>
      </c>
      <c r="R1129" s="137">
        <f>Q1129*H1129</f>
        <v>0</v>
      </c>
      <c r="S1129" s="137">
        <v>0</v>
      </c>
      <c r="T1129" s="138">
        <f>S1129*H1129</f>
        <v>0</v>
      </c>
      <c r="AR1129" s="139" t="s">
        <v>285</v>
      </c>
      <c r="AT1129" s="139" t="s">
        <v>135</v>
      </c>
      <c r="AU1129" s="139" t="s">
        <v>81</v>
      </c>
      <c r="AY1129" s="18" t="s">
        <v>133</v>
      </c>
      <c r="BE1129" s="140">
        <f>IF(N1129="základní",J1129,0)</f>
        <v>0</v>
      </c>
      <c r="BF1129" s="140">
        <f>IF(N1129="snížená",J1129,0)</f>
        <v>0</v>
      </c>
      <c r="BG1129" s="140">
        <f>IF(N1129="zákl. přenesená",J1129,0)</f>
        <v>0</v>
      </c>
      <c r="BH1129" s="140">
        <f>IF(N1129="sníž. přenesená",J1129,0)</f>
        <v>0</v>
      </c>
      <c r="BI1129" s="140">
        <f>IF(N1129="nulová",J1129,0)</f>
        <v>0</v>
      </c>
      <c r="BJ1129" s="18" t="s">
        <v>79</v>
      </c>
      <c r="BK1129" s="140">
        <f>ROUND(I1129*H1129,2)</f>
        <v>0</v>
      </c>
      <c r="BL1129" s="18" t="s">
        <v>285</v>
      </c>
      <c r="BM1129" s="139" t="s">
        <v>2402</v>
      </c>
    </row>
    <row r="1130" spans="2:65" s="1" customFormat="1" ht="11.25" x14ac:dyDescent="0.2">
      <c r="B1130" s="33"/>
      <c r="D1130" s="141" t="s">
        <v>142</v>
      </c>
      <c r="F1130" s="142" t="s">
        <v>2403</v>
      </c>
      <c r="I1130" s="143"/>
      <c r="L1130" s="33"/>
      <c r="M1130" s="144"/>
      <c r="T1130" s="54"/>
      <c r="AT1130" s="18" t="s">
        <v>142</v>
      </c>
      <c r="AU1130" s="18" t="s">
        <v>81</v>
      </c>
    </row>
    <row r="1131" spans="2:65" s="12" customFormat="1" ht="11.25" x14ac:dyDescent="0.2">
      <c r="B1131" s="145"/>
      <c r="D1131" s="146" t="s">
        <v>144</v>
      </c>
      <c r="E1131" s="147" t="s">
        <v>18</v>
      </c>
      <c r="F1131" s="148" t="s">
        <v>1737</v>
      </c>
      <c r="H1131" s="147" t="s">
        <v>18</v>
      </c>
      <c r="I1131" s="149"/>
      <c r="L1131" s="145"/>
      <c r="M1131" s="150"/>
      <c r="T1131" s="151"/>
      <c r="AT1131" s="147" t="s">
        <v>144</v>
      </c>
      <c r="AU1131" s="147" t="s">
        <v>81</v>
      </c>
      <c r="AV1131" s="12" t="s">
        <v>79</v>
      </c>
      <c r="AW1131" s="12" t="s">
        <v>32</v>
      </c>
      <c r="AX1131" s="12" t="s">
        <v>71</v>
      </c>
      <c r="AY1131" s="147" t="s">
        <v>133</v>
      </c>
    </row>
    <row r="1132" spans="2:65" s="12" customFormat="1" ht="11.25" x14ac:dyDescent="0.2">
      <c r="B1132" s="145"/>
      <c r="D1132" s="146" t="s">
        <v>144</v>
      </c>
      <c r="E1132" s="147" t="s">
        <v>18</v>
      </c>
      <c r="F1132" s="148" t="s">
        <v>1738</v>
      </c>
      <c r="H1132" s="147" t="s">
        <v>18</v>
      </c>
      <c r="I1132" s="149"/>
      <c r="L1132" s="145"/>
      <c r="M1132" s="150"/>
      <c r="T1132" s="151"/>
      <c r="AT1132" s="147" t="s">
        <v>144</v>
      </c>
      <c r="AU1132" s="147" t="s">
        <v>81</v>
      </c>
      <c r="AV1132" s="12" t="s">
        <v>79</v>
      </c>
      <c r="AW1132" s="12" t="s">
        <v>32</v>
      </c>
      <c r="AX1132" s="12" t="s">
        <v>71</v>
      </c>
      <c r="AY1132" s="147" t="s">
        <v>133</v>
      </c>
    </row>
    <row r="1133" spans="2:65" s="12" customFormat="1" ht="11.25" x14ac:dyDescent="0.2">
      <c r="B1133" s="145"/>
      <c r="D1133" s="146" t="s">
        <v>144</v>
      </c>
      <c r="E1133" s="147" t="s">
        <v>18</v>
      </c>
      <c r="F1133" s="148" t="s">
        <v>2404</v>
      </c>
      <c r="H1133" s="147" t="s">
        <v>18</v>
      </c>
      <c r="I1133" s="149"/>
      <c r="L1133" s="145"/>
      <c r="M1133" s="150"/>
      <c r="T1133" s="151"/>
      <c r="AT1133" s="147" t="s">
        <v>144</v>
      </c>
      <c r="AU1133" s="147" t="s">
        <v>81</v>
      </c>
      <c r="AV1133" s="12" t="s">
        <v>79</v>
      </c>
      <c r="AW1133" s="12" t="s">
        <v>32</v>
      </c>
      <c r="AX1133" s="12" t="s">
        <v>71</v>
      </c>
      <c r="AY1133" s="147" t="s">
        <v>133</v>
      </c>
    </row>
    <row r="1134" spans="2:65" s="13" customFormat="1" ht="11.25" x14ac:dyDescent="0.2">
      <c r="B1134" s="152"/>
      <c r="D1134" s="146" t="s">
        <v>144</v>
      </c>
      <c r="E1134" s="153" t="s">
        <v>18</v>
      </c>
      <c r="F1134" s="154" t="s">
        <v>81</v>
      </c>
      <c r="H1134" s="155">
        <v>2</v>
      </c>
      <c r="I1134" s="156"/>
      <c r="L1134" s="152"/>
      <c r="M1134" s="157"/>
      <c r="T1134" s="158"/>
      <c r="AT1134" s="153" t="s">
        <v>144</v>
      </c>
      <c r="AU1134" s="153" t="s">
        <v>81</v>
      </c>
      <c r="AV1134" s="13" t="s">
        <v>81</v>
      </c>
      <c r="AW1134" s="13" t="s">
        <v>32</v>
      </c>
      <c r="AX1134" s="13" t="s">
        <v>71</v>
      </c>
      <c r="AY1134" s="153" t="s">
        <v>133</v>
      </c>
    </row>
    <row r="1135" spans="2:65" s="12" customFormat="1" ht="11.25" x14ac:dyDescent="0.2">
      <c r="B1135" s="145"/>
      <c r="D1135" s="146" t="s">
        <v>144</v>
      </c>
      <c r="E1135" s="147" t="s">
        <v>18</v>
      </c>
      <c r="F1135" s="148" t="s">
        <v>2405</v>
      </c>
      <c r="H1135" s="147" t="s">
        <v>18</v>
      </c>
      <c r="I1135" s="149"/>
      <c r="L1135" s="145"/>
      <c r="M1135" s="150"/>
      <c r="T1135" s="151"/>
      <c r="AT1135" s="147" t="s">
        <v>144</v>
      </c>
      <c r="AU1135" s="147" t="s">
        <v>81</v>
      </c>
      <c r="AV1135" s="12" t="s">
        <v>79</v>
      </c>
      <c r="AW1135" s="12" t="s">
        <v>32</v>
      </c>
      <c r="AX1135" s="12" t="s">
        <v>71</v>
      </c>
      <c r="AY1135" s="147" t="s">
        <v>133</v>
      </c>
    </row>
    <row r="1136" spans="2:65" s="13" customFormat="1" ht="11.25" x14ac:dyDescent="0.2">
      <c r="B1136" s="152"/>
      <c r="D1136" s="146" t="s">
        <v>144</v>
      </c>
      <c r="E1136" s="153" t="s">
        <v>18</v>
      </c>
      <c r="F1136" s="154" t="s">
        <v>79</v>
      </c>
      <c r="H1136" s="155">
        <v>1</v>
      </c>
      <c r="I1136" s="156"/>
      <c r="L1136" s="152"/>
      <c r="M1136" s="157"/>
      <c r="T1136" s="158"/>
      <c r="AT1136" s="153" t="s">
        <v>144</v>
      </c>
      <c r="AU1136" s="153" t="s">
        <v>81</v>
      </c>
      <c r="AV1136" s="13" t="s">
        <v>81</v>
      </c>
      <c r="AW1136" s="13" t="s">
        <v>32</v>
      </c>
      <c r="AX1136" s="13" t="s">
        <v>71</v>
      </c>
      <c r="AY1136" s="153" t="s">
        <v>133</v>
      </c>
    </row>
    <row r="1137" spans="2:51" s="12" customFormat="1" ht="11.25" x14ac:dyDescent="0.2">
      <c r="B1137" s="145"/>
      <c r="D1137" s="146" t="s">
        <v>144</v>
      </c>
      <c r="E1137" s="147" t="s">
        <v>18</v>
      </c>
      <c r="F1137" s="148" t="s">
        <v>2406</v>
      </c>
      <c r="H1137" s="147" t="s">
        <v>18</v>
      </c>
      <c r="I1137" s="149"/>
      <c r="L1137" s="145"/>
      <c r="M1137" s="150"/>
      <c r="T1137" s="151"/>
      <c r="AT1137" s="147" t="s">
        <v>144</v>
      </c>
      <c r="AU1137" s="147" t="s">
        <v>81</v>
      </c>
      <c r="AV1137" s="12" t="s">
        <v>79</v>
      </c>
      <c r="AW1137" s="12" t="s">
        <v>32</v>
      </c>
      <c r="AX1137" s="12" t="s">
        <v>71</v>
      </c>
      <c r="AY1137" s="147" t="s">
        <v>133</v>
      </c>
    </row>
    <row r="1138" spans="2:51" s="13" customFormat="1" ht="11.25" x14ac:dyDescent="0.2">
      <c r="B1138" s="152"/>
      <c r="D1138" s="146" t="s">
        <v>144</v>
      </c>
      <c r="E1138" s="153" t="s">
        <v>18</v>
      </c>
      <c r="F1138" s="154" t="s">
        <v>79</v>
      </c>
      <c r="H1138" s="155">
        <v>1</v>
      </c>
      <c r="I1138" s="156"/>
      <c r="L1138" s="152"/>
      <c r="M1138" s="157"/>
      <c r="T1138" s="158"/>
      <c r="AT1138" s="153" t="s">
        <v>144</v>
      </c>
      <c r="AU1138" s="153" t="s">
        <v>81</v>
      </c>
      <c r="AV1138" s="13" t="s">
        <v>81</v>
      </c>
      <c r="AW1138" s="13" t="s">
        <v>32</v>
      </c>
      <c r="AX1138" s="13" t="s">
        <v>71</v>
      </c>
      <c r="AY1138" s="153" t="s">
        <v>133</v>
      </c>
    </row>
    <row r="1139" spans="2:51" s="12" customFormat="1" ht="11.25" x14ac:dyDescent="0.2">
      <c r="B1139" s="145"/>
      <c r="D1139" s="146" t="s">
        <v>144</v>
      </c>
      <c r="E1139" s="147" t="s">
        <v>18</v>
      </c>
      <c r="F1139" s="148" t="s">
        <v>2407</v>
      </c>
      <c r="H1139" s="147" t="s">
        <v>18</v>
      </c>
      <c r="I1139" s="149"/>
      <c r="L1139" s="145"/>
      <c r="M1139" s="150"/>
      <c r="T1139" s="151"/>
      <c r="AT1139" s="147" t="s">
        <v>144</v>
      </c>
      <c r="AU1139" s="147" t="s">
        <v>81</v>
      </c>
      <c r="AV1139" s="12" t="s">
        <v>79</v>
      </c>
      <c r="AW1139" s="12" t="s">
        <v>32</v>
      </c>
      <c r="AX1139" s="12" t="s">
        <v>71</v>
      </c>
      <c r="AY1139" s="147" t="s">
        <v>133</v>
      </c>
    </row>
    <row r="1140" spans="2:51" s="13" customFormat="1" ht="11.25" x14ac:dyDescent="0.2">
      <c r="B1140" s="152"/>
      <c r="D1140" s="146" t="s">
        <v>144</v>
      </c>
      <c r="E1140" s="153" t="s">
        <v>18</v>
      </c>
      <c r="F1140" s="154" t="s">
        <v>177</v>
      </c>
      <c r="H1140" s="155">
        <v>8</v>
      </c>
      <c r="I1140" s="156"/>
      <c r="L1140" s="152"/>
      <c r="M1140" s="157"/>
      <c r="T1140" s="158"/>
      <c r="AT1140" s="153" t="s">
        <v>144</v>
      </c>
      <c r="AU1140" s="153" t="s">
        <v>81</v>
      </c>
      <c r="AV1140" s="13" t="s">
        <v>81</v>
      </c>
      <c r="AW1140" s="13" t="s">
        <v>32</v>
      </c>
      <c r="AX1140" s="13" t="s">
        <v>71</v>
      </c>
      <c r="AY1140" s="153" t="s">
        <v>133</v>
      </c>
    </row>
    <row r="1141" spans="2:51" s="12" customFormat="1" ht="11.25" x14ac:dyDescent="0.2">
      <c r="B1141" s="145"/>
      <c r="D1141" s="146" t="s">
        <v>144</v>
      </c>
      <c r="E1141" s="147" t="s">
        <v>18</v>
      </c>
      <c r="F1141" s="148" t="s">
        <v>2408</v>
      </c>
      <c r="H1141" s="147" t="s">
        <v>18</v>
      </c>
      <c r="I1141" s="149"/>
      <c r="L1141" s="145"/>
      <c r="M1141" s="150"/>
      <c r="T1141" s="151"/>
      <c r="AT1141" s="147" t="s">
        <v>144</v>
      </c>
      <c r="AU1141" s="147" t="s">
        <v>81</v>
      </c>
      <c r="AV1141" s="12" t="s">
        <v>79</v>
      </c>
      <c r="AW1141" s="12" t="s">
        <v>32</v>
      </c>
      <c r="AX1141" s="12" t="s">
        <v>71</v>
      </c>
      <c r="AY1141" s="147" t="s">
        <v>133</v>
      </c>
    </row>
    <row r="1142" spans="2:51" s="13" customFormat="1" ht="11.25" x14ac:dyDescent="0.2">
      <c r="B1142" s="152"/>
      <c r="D1142" s="146" t="s">
        <v>144</v>
      </c>
      <c r="E1142" s="153" t="s">
        <v>18</v>
      </c>
      <c r="F1142" s="154" t="s">
        <v>8</v>
      </c>
      <c r="H1142" s="155">
        <v>12</v>
      </c>
      <c r="I1142" s="156"/>
      <c r="L1142" s="152"/>
      <c r="M1142" s="157"/>
      <c r="T1142" s="158"/>
      <c r="AT1142" s="153" t="s">
        <v>144</v>
      </c>
      <c r="AU1142" s="153" t="s">
        <v>81</v>
      </c>
      <c r="AV1142" s="13" t="s">
        <v>81</v>
      </c>
      <c r="AW1142" s="13" t="s">
        <v>32</v>
      </c>
      <c r="AX1142" s="13" t="s">
        <v>71</v>
      </c>
      <c r="AY1142" s="153" t="s">
        <v>133</v>
      </c>
    </row>
    <row r="1143" spans="2:51" s="12" customFormat="1" ht="11.25" x14ac:dyDescent="0.2">
      <c r="B1143" s="145"/>
      <c r="D1143" s="146" t="s">
        <v>144</v>
      </c>
      <c r="E1143" s="147" t="s">
        <v>18</v>
      </c>
      <c r="F1143" s="148" t="s">
        <v>2409</v>
      </c>
      <c r="H1143" s="147" t="s">
        <v>18</v>
      </c>
      <c r="I1143" s="149"/>
      <c r="L1143" s="145"/>
      <c r="M1143" s="150"/>
      <c r="T1143" s="151"/>
      <c r="AT1143" s="147" t="s">
        <v>144</v>
      </c>
      <c r="AU1143" s="147" t="s">
        <v>81</v>
      </c>
      <c r="AV1143" s="12" t="s">
        <v>79</v>
      </c>
      <c r="AW1143" s="12" t="s">
        <v>32</v>
      </c>
      <c r="AX1143" s="12" t="s">
        <v>71</v>
      </c>
      <c r="AY1143" s="147" t="s">
        <v>133</v>
      </c>
    </row>
    <row r="1144" spans="2:51" s="13" customFormat="1" ht="11.25" x14ac:dyDescent="0.2">
      <c r="B1144" s="152"/>
      <c r="D1144" s="146" t="s">
        <v>144</v>
      </c>
      <c r="E1144" s="153" t="s">
        <v>18</v>
      </c>
      <c r="F1144" s="154" t="s">
        <v>167</v>
      </c>
      <c r="H1144" s="155">
        <v>6</v>
      </c>
      <c r="I1144" s="156"/>
      <c r="L1144" s="152"/>
      <c r="M1144" s="157"/>
      <c r="T1144" s="158"/>
      <c r="AT1144" s="153" t="s">
        <v>144</v>
      </c>
      <c r="AU1144" s="153" t="s">
        <v>81</v>
      </c>
      <c r="AV1144" s="13" t="s">
        <v>81</v>
      </c>
      <c r="AW1144" s="13" t="s">
        <v>32</v>
      </c>
      <c r="AX1144" s="13" t="s">
        <v>71</v>
      </c>
      <c r="AY1144" s="153" t="s">
        <v>133</v>
      </c>
    </row>
    <row r="1145" spans="2:51" s="12" customFormat="1" ht="11.25" x14ac:dyDescent="0.2">
      <c r="B1145" s="145"/>
      <c r="D1145" s="146" t="s">
        <v>144</v>
      </c>
      <c r="E1145" s="147" t="s">
        <v>18</v>
      </c>
      <c r="F1145" s="148" t="s">
        <v>1741</v>
      </c>
      <c r="H1145" s="147" t="s">
        <v>18</v>
      </c>
      <c r="I1145" s="149"/>
      <c r="L1145" s="145"/>
      <c r="M1145" s="150"/>
      <c r="T1145" s="151"/>
      <c r="AT1145" s="147" t="s">
        <v>144</v>
      </c>
      <c r="AU1145" s="147" t="s">
        <v>81</v>
      </c>
      <c r="AV1145" s="12" t="s">
        <v>79</v>
      </c>
      <c r="AW1145" s="12" t="s">
        <v>32</v>
      </c>
      <c r="AX1145" s="12" t="s">
        <v>71</v>
      </c>
      <c r="AY1145" s="147" t="s">
        <v>133</v>
      </c>
    </row>
    <row r="1146" spans="2:51" s="12" customFormat="1" ht="11.25" x14ac:dyDescent="0.2">
      <c r="B1146" s="145"/>
      <c r="D1146" s="146" t="s">
        <v>144</v>
      </c>
      <c r="E1146" s="147" t="s">
        <v>18</v>
      </c>
      <c r="F1146" s="148" t="s">
        <v>2404</v>
      </c>
      <c r="H1146" s="147" t="s">
        <v>18</v>
      </c>
      <c r="I1146" s="149"/>
      <c r="L1146" s="145"/>
      <c r="M1146" s="150"/>
      <c r="T1146" s="151"/>
      <c r="AT1146" s="147" t="s">
        <v>144</v>
      </c>
      <c r="AU1146" s="147" t="s">
        <v>81</v>
      </c>
      <c r="AV1146" s="12" t="s">
        <v>79</v>
      </c>
      <c r="AW1146" s="12" t="s">
        <v>32</v>
      </c>
      <c r="AX1146" s="12" t="s">
        <v>71</v>
      </c>
      <c r="AY1146" s="147" t="s">
        <v>133</v>
      </c>
    </row>
    <row r="1147" spans="2:51" s="13" customFormat="1" ht="11.25" x14ac:dyDescent="0.2">
      <c r="B1147" s="152"/>
      <c r="D1147" s="146" t="s">
        <v>144</v>
      </c>
      <c r="E1147" s="153" t="s">
        <v>18</v>
      </c>
      <c r="F1147" s="154" t="s">
        <v>81</v>
      </c>
      <c r="H1147" s="155">
        <v>2</v>
      </c>
      <c r="I1147" s="156"/>
      <c r="L1147" s="152"/>
      <c r="M1147" s="157"/>
      <c r="T1147" s="158"/>
      <c r="AT1147" s="153" t="s">
        <v>144</v>
      </c>
      <c r="AU1147" s="153" t="s">
        <v>81</v>
      </c>
      <c r="AV1147" s="13" t="s">
        <v>81</v>
      </c>
      <c r="AW1147" s="13" t="s">
        <v>32</v>
      </c>
      <c r="AX1147" s="13" t="s">
        <v>71</v>
      </c>
      <c r="AY1147" s="153" t="s">
        <v>133</v>
      </c>
    </row>
    <row r="1148" spans="2:51" s="12" customFormat="1" ht="11.25" x14ac:dyDescent="0.2">
      <c r="B1148" s="145"/>
      <c r="D1148" s="146" t="s">
        <v>144</v>
      </c>
      <c r="E1148" s="147" t="s">
        <v>18</v>
      </c>
      <c r="F1148" s="148" t="s">
        <v>2410</v>
      </c>
      <c r="H1148" s="147" t="s">
        <v>18</v>
      </c>
      <c r="I1148" s="149"/>
      <c r="L1148" s="145"/>
      <c r="M1148" s="150"/>
      <c r="T1148" s="151"/>
      <c r="AT1148" s="147" t="s">
        <v>144</v>
      </c>
      <c r="AU1148" s="147" t="s">
        <v>81</v>
      </c>
      <c r="AV1148" s="12" t="s">
        <v>79</v>
      </c>
      <c r="AW1148" s="12" t="s">
        <v>32</v>
      </c>
      <c r="AX1148" s="12" t="s">
        <v>71</v>
      </c>
      <c r="AY1148" s="147" t="s">
        <v>133</v>
      </c>
    </row>
    <row r="1149" spans="2:51" s="13" customFormat="1" ht="11.25" x14ac:dyDescent="0.2">
      <c r="B1149" s="152"/>
      <c r="D1149" s="146" t="s">
        <v>144</v>
      </c>
      <c r="E1149" s="153" t="s">
        <v>18</v>
      </c>
      <c r="F1149" s="154" t="s">
        <v>177</v>
      </c>
      <c r="H1149" s="155">
        <v>8</v>
      </c>
      <c r="I1149" s="156"/>
      <c r="L1149" s="152"/>
      <c r="M1149" s="157"/>
      <c r="T1149" s="158"/>
      <c r="AT1149" s="153" t="s">
        <v>144</v>
      </c>
      <c r="AU1149" s="153" t="s">
        <v>81</v>
      </c>
      <c r="AV1149" s="13" t="s">
        <v>81</v>
      </c>
      <c r="AW1149" s="13" t="s">
        <v>32</v>
      </c>
      <c r="AX1149" s="13" t="s">
        <v>71</v>
      </c>
      <c r="AY1149" s="153" t="s">
        <v>133</v>
      </c>
    </row>
    <row r="1150" spans="2:51" s="12" customFormat="1" ht="11.25" x14ac:dyDescent="0.2">
      <c r="B1150" s="145"/>
      <c r="D1150" s="146" t="s">
        <v>144</v>
      </c>
      <c r="E1150" s="147" t="s">
        <v>18</v>
      </c>
      <c r="F1150" s="148" t="s">
        <v>2408</v>
      </c>
      <c r="H1150" s="147" t="s">
        <v>18</v>
      </c>
      <c r="I1150" s="149"/>
      <c r="L1150" s="145"/>
      <c r="M1150" s="150"/>
      <c r="T1150" s="151"/>
      <c r="AT1150" s="147" t="s">
        <v>144</v>
      </c>
      <c r="AU1150" s="147" t="s">
        <v>81</v>
      </c>
      <c r="AV1150" s="12" t="s">
        <v>79</v>
      </c>
      <c r="AW1150" s="12" t="s">
        <v>32</v>
      </c>
      <c r="AX1150" s="12" t="s">
        <v>71</v>
      </c>
      <c r="AY1150" s="147" t="s">
        <v>133</v>
      </c>
    </row>
    <row r="1151" spans="2:51" s="13" customFormat="1" ht="11.25" x14ac:dyDescent="0.2">
      <c r="B1151" s="152"/>
      <c r="D1151" s="146" t="s">
        <v>144</v>
      </c>
      <c r="E1151" s="153" t="s">
        <v>18</v>
      </c>
      <c r="F1151" s="154" t="s">
        <v>8</v>
      </c>
      <c r="H1151" s="155">
        <v>12</v>
      </c>
      <c r="I1151" s="156"/>
      <c r="L1151" s="152"/>
      <c r="M1151" s="157"/>
      <c r="T1151" s="158"/>
      <c r="AT1151" s="153" t="s">
        <v>144</v>
      </c>
      <c r="AU1151" s="153" t="s">
        <v>81</v>
      </c>
      <c r="AV1151" s="13" t="s">
        <v>81</v>
      </c>
      <c r="AW1151" s="13" t="s">
        <v>32</v>
      </c>
      <c r="AX1151" s="13" t="s">
        <v>71</v>
      </c>
      <c r="AY1151" s="153" t="s">
        <v>133</v>
      </c>
    </row>
    <row r="1152" spans="2:51" s="12" customFormat="1" ht="11.25" x14ac:dyDescent="0.2">
      <c r="B1152" s="145"/>
      <c r="D1152" s="146" t="s">
        <v>144</v>
      </c>
      <c r="E1152" s="147" t="s">
        <v>18</v>
      </c>
      <c r="F1152" s="148" t="s">
        <v>2411</v>
      </c>
      <c r="H1152" s="147" t="s">
        <v>18</v>
      </c>
      <c r="I1152" s="149"/>
      <c r="L1152" s="145"/>
      <c r="M1152" s="150"/>
      <c r="T1152" s="151"/>
      <c r="AT1152" s="147" t="s">
        <v>144</v>
      </c>
      <c r="AU1152" s="147" t="s">
        <v>81</v>
      </c>
      <c r="AV1152" s="12" t="s">
        <v>79</v>
      </c>
      <c r="AW1152" s="12" t="s">
        <v>32</v>
      </c>
      <c r="AX1152" s="12" t="s">
        <v>71</v>
      </c>
      <c r="AY1152" s="147" t="s">
        <v>133</v>
      </c>
    </row>
    <row r="1153" spans="2:65" s="13" customFormat="1" ht="11.25" x14ac:dyDescent="0.2">
      <c r="B1153" s="152"/>
      <c r="D1153" s="146" t="s">
        <v>144</v>
      </c>
      <c r="E1153" s="153" t="s">
        <v>18</v>
      </c>
      <c r="F1153" s="154" t="s">
        <v>81</v>
      </c>
      <c r="H1153" s="155">
        <v>2</v>
      </c>
      <c r="I1153" s="156"/>
      <c r="L1153" s="152"/>
      <c r="M1153" s="157"/>
      <c r="T1153" s="158"/>
      <c r="AT1153" s="153" t="s">
        <v>144</v>
      </c>
      <c r="AU1153" s="153" t="s">
        <v>81</v>
      </c>
      <c r="AV1153" s="13" t="s">
        <v>81</v>
      </c>
      <c r="AW1153" s="13" t="s">
        <v>32</v>
      </c>
      <c r="AX1153" s="13" t="s">
        <v>71</v>
      </c>
      <c r="AY1153" s="153" t="s">
        <v>133</v>
      </c>
    </row>
    <row r="1154" spans="2:65" s="12" customFormat="1" ht="11.25" x14ac:dyDescent="0.2">
      <c r="B1154" s="145"/>
      <c r="D1154" s="146" t="s">
        <v>144</v>
      </c>
      <c r="E1154" s="147" t="s">
        <v>18</v>
      </c>
      <c r="F1154" s="148" t="s">
        <v>2412</v>
      </c>
      <c r="H1154" s="147" t="s">
        <v>18</v>
      </c>
      <c r="I1154" s="149"/>
      <c r="L1154" s="145"/>
      <c r="M1154" s="150"/>
      <c r="T1154" s="151"/>
      <c r="AT1154" s="147" t="s">
        <v>144</v>
      </c>
      <c r="AU1154" s="147" t="s">
        <v>81</v>
      </c>
      <c r="AV1154" s="12" t="s">
        <v>79</v>
      </c>
      <c r="AW1154" s="12" t="s">
        <v>32</v>
      </c>
      <c r="AX1154" s="12" t="s">
        <v>71</v>
      </c>
      <c r="AY1154" s="147" t="s">
        <v>133</v>
      </c>
    </row>
    <row r="1155" spans="2:65" s="13" customFormat="1" ht="11.25" x14ac:dyDescent="0.2">
      <c r="B1155" s="152"/>
      <c r="D1155" s="146" t="s">
        <v>144</v>
      </c>
      <c r="E1155" s="153" t="s">
        <v>18</v>
      </c>
      <c r="F1155" s="154" t="s">
        <v>81</v>
      </c>
      <c r="H1155" s="155">
        <v>2</v>
      </c>
      <c r="I1155" s="156"/>
      <c r="L1155" s="152"/>
      <c r="M1155" s="157"/>
      <c r="T1155" s="158"/>
      <c r="AT1155" s="153" t="s">
        <v>144</v>
      </c>
      <c r="AU1155" s="153" t="s">
        <v>81</v>
      </c>
      <c r="AV1155" s="13" t="s">
        <v>81</v>
      </c>
      <c r="AW1155" s="13" t="s">
        <v>32</v>
      </c>
      <c r="AX1155" s="13" t="s">
        <v>71</v>
      </c>
      <c r="AY1155" s="153" t="s">
        <v>133</v>
      </c>
    </row>
    <row r="1156" spans="2:65" s="12" customFormat="1" ht="11.25" x14ac:dyDescent="0.2">
      <c r="B1156" s="145"/>
      <c r="D1156" s="146" t="s">
        <v>144</v>
      </c>
      <c r="E1156" s="147" t="s">
        <v>18</v>
      </c>
      <c r="F1156" s="148" t="s">
        <v>2413</v>
      </c>
      <c r="H1156" s="147" t="s">
        <v>18</v>
      </c>
      <c r="I1156" s="149"/>
      <c r="L1156" s="145"/>
      <c r="M1156" s="150"/>
      <c r="T1156" s="151"/>
      <c r="AT1156" s="147" t="s">
        <v>144</v>
      </c>
      <c r="AU1156" s="147" t="s">
        <v>81</v>
      </c>
      <c r="AV1156" s="12" t="s">
        <v>79</v>
      </c>
      <c r="AW1156" s="12" t="s">
        <v>32</v>
      </c>
      <c r="AX1156" s="12" t="s">
        <v>71</v>
      </c>
      <c r="AY1156" s="147" t="s">
        <v>133</v>
      </c>
    </row>
    <row r="1157" spans="2:65" s="13" customFormat="1" ht="11.25" x14ac:dyDescent="0.2">
      <c r="B1157" s="152"/>
      <c r="D1157" s="146" t="s">
        <v>144</v>
      </c>
      <c r="E1157" s="153" t="s">
        <v>18</v>
      </c>
      <c r="F1157" s="154" t="s">
        <v>81</v>
      </c>
      <c r="H1157" s="155">
        <v>2</v>
      </c>
      <c r="I1157" s="156"/>
      <c r="L1157" s="152"/>
      <c r="M1157" s="157"/>
      <c r="T1157" s="158"/>
      <c r="AT1157" s="153" t="s">
        <v>144</v>
      </c>
      <c r="AU1157" s="153" t="s">
        <v>81</v>
      </c>
      <c r="AV1157" s="13" t="s">
        <v>81</v>
      </c>
      <c r="AW1157" s="13" t="s">
        <v>32</v>
      </c>
      <c r="AX1157" s="13" t="s">
        <v>71</v>
      </c>
      <c r="AY1157" s="153" t="s">
        <v>133</v>
      </c>
    </row>
    <row r="1158" spans="2:65" s="12" customFormat="1" ht="11.25" x14ac:dyDescent="0.2">
      <c r="B1158" s="145"/>
      <c r="D1158" s="146" t="s">
        <v>144</v>
      </c>
      <c r="E1158" s="147" t="s">
        <v>18</v>
      </c>
      <c r="F1158" s="148" t="s">
        <v>2409</v>
      </c>
      <c r="H1158" s="147" t="s">
        <v>18</v>
      </c>
      <c r="I1158" s="149"/>
      <c r="L1158" s="145"/>
      <c r="M1158" s="150"/>
      <c r="T1158" s="151"/>
      <c r="AT1158" s="147" t="s">
        <v>144</v>
      </c>
      <c r="AU1158" s="147" t="s">
        <v>81</v>
      </c>
      <c r="AV1158" s="12" t="s">
        <v>79</v>
      </c>
      <c r="AW1158" s="12" t="s">
        <v>32</v>
      </c>
      <c r="AX1158" s="12" t="s">
        <v>71</v>
      </c>
      <c r="AY1158" s="147" t="s">
        <v>133</v>
      </c>
    </row>
    <row r="1159" spans="2:65" s="13" customFormat="1" ht="11.25" x14ac:dyDescent="0.2">
      <c r="B1159" s="152"/>
      <c r="D1159" s="146" t="s">
        <v>144</v>
      </c>
      <c r="E1159" s="153" t="s">
        <v>18</v>
      </c>
      <c r="F1159" s="154" t="s">
        <v>140</v>
      </c>
      <c r="H1159" s="155">
        <v>4</v>
      </c>
      <c r="I1159" s="156"/>
      <c r="L1159" s="152"/>
      <c r="M1159" s="157"/>
      <c r="T1159" s="158"/>
      <c r="AT1159" s="153" t="s">
        <v>144</v>
      </c>
      <c r="AU1159" s="153" t="s">
        <v>81</v>
      </c>
      <c r="AV1159" s="13" t="s">
        <v>81</v>
      </c>
      <c r="AW1159" s="13" t="s">
        <v>32</v>
      </c>
      <c r="AX1159" s="13" t="s">
        <v>71</v>
      </c>
      <c r="AY1159" s="153" t="s">
        <v>133</v>
      </c>
    </row>
    <row r="1160" spans="2:65" s="14" customFormat="1" ht="11.25" x14ac:dyDescent="0.2">
      <c r="B1160" s="159"/>
      <c r="D1160" s="146" t="s">
        <v>144</v>
      </c>
      <c r="E1160" s="160" t="s">
        <v>18</v>
      </c>
      <c r="F1160" s="161" t="s">
        <v>147</v>
      </c>
      <c r="H1160" s="162">
        <v>62</v>
      </c>
      <c r="I1160" s="163"/>
      <c r="L1160" s="159"/>
      <c r="M1160" s="164"/>
      <c r="T1160" s="165"/>
      <c r="AT1160" s="160" t="s">
        <v>144</v>
      </c>
      <c r="AU1160" s="160" t="s">
        <v>81</v>
      </c>
      <c r="AV1160" s="14" t="s">
        <v>140</v>
      </c>
      <c r="AW1160" s="14" t="s">
        <v>32</v>
      </c>
      <c r="AX1160" s="14" t="s">
        <v>79</v>
      </c>
      <c r="AY1160" s="160" t="s">
        <v>133</v>
      </c>
    </row>
    <row r="1161" spans="2:65" s="1" customFormat="1" ht="16.5" customHeight="1" x14ac:dyDescent="0.2">
      <c r="B1161" s="33"/>
      <c r="C1161" s="173" t="s">
        <v>925</v>
      </c>
      <c r="D1161" s="173" t="s">
        <v>265</v>
      </c>
      <c r="E1161" s="174" t="s">
        <v>2414</v>
      </c>
      <c r="F1161" s="175" t="s">
        <v>2415</v>
      </c>
      <c r="G1161" s="176" t="s">
        <v>188</v>
      </c>
      <c r="H1161" s="177">
        <v>48</v>
      </c>
      <c r="I1161" s="178"/>
      <c r="J1161" s="179">
        <f>ROUND(I1161*H1161,2)</f>
        <v>0</v>
      </c>
      <c r="K1161" s="175" t="s">
        <v>189</v>
      </c>
      <c r="L1161" s="180"/>
      <c r="M1161" s="181" t="s">
        <v>18</v>
      </c>
      <c r="N1161" s="182" t="s">
        <v>42</v>
      </c>
      <c r="P1161" s="137">
        <f>O1161*H1161</f>
        <v>0</v>
      </c>
      <c r="Q1161" s="137">
        <v>1.6999999999999999E-3</v>
      </c>
      <c r="R1161" s="137">
        <f>Q1161*H1161</f>
        <v>8.1599999999999992E-2</v>
      </c>
      <c r="S1161" s="137">
        <v>0</v>
      </c>
      <c r="T1161" s="138">
        <f>S1161*H1161</f>
        <v>0</v>
      </c>
      <c r="AR1161" s="139" t="s">
        <v>446</v>
      </c>
      <c r="AT1161" s="139" t="s">
        <v>265</v>
      </c>
      <c r="AU1161" s="139" t="s">
        <v>81</v>
      </c>
      <c r="AY1161" s="18" t="s">
        <v>133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18" t="s">
        <v>79</v>
      </c>
      <c r="BK1161" s="140">
        <f>ROUND(I1161*H1161,2)</f>
        <v>0</v>
      </c>
      <c r="BL1161" s="18" t="s">
        <v>285</v>
      </c>
      <c r="BM1161" s="139" t="s">
        <v>2416</v>
      </c>
    </row>
    <row r="1162" spans="2:65" s="12" customFormat="1" ht="11.25" x14ac:dyDescent="0.2">
      <c r="B1162" s="145"/>
      <c r="D1162" s="146" t="s">
        <v>144</v>
      </c>
      <c r="E1162" s="147" t="s">
        <v>18</v>
      </c>
      <c r="F1162" s="148" t="s">
        <v>1737</v>
      </c>
      <c r="H1162" s="147" t="s">
        <v>18</v>
      </c>
      <c r="I1162" s="149"/>
      <c r="L1162" s="145"/>
      <c r="M1162" s="150"/>
      <c r="T1162" s="151"/>
      <c r="AT1162" s="147" t="s">
        <v>144</v>
      </c>
      <c r="AU1162" s="147" t="s">
        <v>81</v>
      </c>
      <c r="AV1162" s="12" t="s">
        <v>79</v>
      </c>
      <c r="AW1162" s="12" t="s">
        <v>32</v>
      </c>
      <c r="AX1162" s="12" t="s">
        <v>71</v>
      </c>
      <c r="AY1162" s="147" t="s">
        <v>133</v>
      </c>
    </row>
    <row r="1163" spans="2:65" s="12" customFormat="1" ht="11.25" x14ac:dyDescent="0.2">
      <c r="B1163" s="145"/>
      <c r="D1163" s="146" t="s">
        <v>144</v>
      </c>
      <c r="E1163" s="147" t="s">
        <v>18</v>
      </c>
      <c r="F1163" s="148" t="s">
        <v>1738</v>
      </c>
      <c r="H1163" s="147" t="s">
        <v>18</v>
      </c>
      <c r="I1163" s="149"/>
      <c r="L1163" s="145"/>
      <c r="M1163" s="150"/>
      <c r="T1163" s="151"/>
      <c r="AT1163" s="147" t="s">
        <v>144</v>
      </c>
      <c r="AU1163" s="147" t="s">
        <v>81</v>
      </c>
      <c r="AV1163" s="12" t="s">
        <v>79</v>
      </c>
      <c r="AW1163" s="12" t="s">
        <v>32</v>
      </c>
      <c r="AX1163" s="12" t="s">
        <v>71</v>
      </c>
      <c r="AY1163" s="147" t="s">
        <v>133</v>
      </c>
    </row>
    <row r="1164" spans="2:65" s="12" customFormat="1" ht="11.25" x14ac:dyDescent="0.2">
      <c r="B1164" s="145"/>
      <c r="D1164" s="146" t="s">
        <v>144</v>
      </c>
      <c r="E1164" s="147" t="s">
        <v>18</v>
      </c>
      <c r="F1164" s="148" t="s">
        <v>2407</v>
      </c>
      <c r="H1164" s="147" t="s">
        <v>18</v>
      </c>
      <c r="I1164" s="149"/>
      <c r="L1164" s="145"/>
      <c r="M1164" s="150"/>
      <c r="T1164" s="151"/>
      <c r="AT1164" s="147" t="s">
        <v>144</v>
      </c>
      <c r="AU1164" s="147" t="s">
        <v>81</v>
      </c>
      <c r="AV1164" s="12" t="s">
        <v>79</v>
      </c>
      <c r="AW1164" s="12" t="s">
        <v>32</v>
      </c>
      <c r="AX1164" s="12" t="s">
        <v>71</v>
      </c>
      <c r="AY1164" s="147" t="s">
        <v>133</v>
      </c>
    </row>
    <row r="1165" spans="2:65" s="13" customFormat="1" ht="11.25" x14ac:dyDescent="0.2">
      <c r="B1165" s="152"/>
      <c r="D1165" s="146" t="s">
        <v>144</v>
      </c>
      <c r="E1165" s="153" t="s">
        <v>18</v>
      </c>
      <c r="F1165" s="154" t="s">
        <v>177</v>
      </c>
      <c r="H1165" s="155">
        <v>8</v>
      </c>
      <c r="I1165" s="156"/>
      <c r="L1165" s="152"/>
      <c r="M1165" s="157"/>
      <c r="T1165" s="158"/>
      <c r="AT1165" s="153" t="s">
        <v>144</v>
      </c>
      <c r="AU1165" s="153" t="s">
        <v>81</v>
      </c>
      <c r="AV1165" s="13" t="s">
        <v>81</v>
      </c>
      <c r="AW1165" s="13" t="s">
        <v>32</v>
      </c>
      <c r="AX1165" s="13" t="s">
        <v>71</v>
      </c>
      <c r="AY1165" s="153" t="s">
        <v>133</v>
      </c>
    </row>
    <row r="1166" spans="2:65" s="12" customFormat="1" ht="11.25" x14ac:dyDescent="0.2">
      <c r="B1166" s="145"/>
      <c r="D1166" s="146" t="s">
        <v>144</v>
      </c>
      <c r="E1166" s="147" t="s">
        <v>18</v>
      </c>
      <c r="F1166" s="148" t="s">
        <v>2408</v>
      </c>
      <c r="H1166" s="147" t="s">
        <v>18</v>
      </c>
      <c r="I1166" s="149"/>
      <c r="L1166" s="145"/>
      <c r="M1166" s="150"/>
      <c r="T1166" s="151"/>
      <c r="AT1166" s="147" t="s">
        <v>144</v>
      </c>
      <c r="AU1166" s="147" t="s">
        <v>81</v>
      </c>
      <c r="AV1166" s="12" t="s">
        <v>79</v>
      </c>
      <c r="AW1166" s="12" t="s">
        <v>32</v>
      </c>
      <c r="AX1166" s="12" t="s">
        <v>71</v>
      </c>
      <c r="AY1166" s="147" t="s">
        <v>133</v>
      </c>
    </row>
    <row r="1167" spans="2:65" s="13" customFormat="1" ht="11.25" x14ac:dyDescent="0.2">
      <c r="B1167" s="152"/>
      <c r="D1167" s="146" t="s">
        <v>144</v>
      </c>
      <c r="E1167" s="153" t="s">
        <v>18</v>
      </c>
      <c r="F1167" s="154" t="s">
        <v>8</v>
      </c>
      <c r="H1167" s="155">
        <v>12</v>
      </c>
      <c r="I1167" s="156"/>
      <c r="L1167" s="152"/>
      <c r="M1167" s="157"/>
      <c r="T1167" s="158"/>
      <c r="AT1167" s="153" t="s">
        <v>144</v>
      </c>
      <c r="AU1167" s="153" t="s">
        <v>81</v>
      </c>
      <c r="AV1167" s="13" t="s">
        <v>81</v>
      </c>
      <c r="AW1167" s="13" t="s">
        <v>32</v>
      </c>
      <c r="AX1167" s="13" t="s">
        <v>71</v>
      </c>
      <c r="AY1167" s="153" t="s">
        <v>133</v>
      </c>
    </row>
    <row r="1168" spans="2:65" s="12" customFormat="1" ht="11.25" x14ac:dyDescent="0.2">
      <c r="B1168" s="145"/>
      <c r="D1168" s="146" t="s">
        <v>144</v>
      </c>
      <c r="E1168" s="147" t="s">
        <v>18</v>
      </c>
      <c r="F1168" s="148" t="s">
        <v>2417</v>
      </c>
      <c r="H1168" s="147" t="s">
        <v>18</v>
      </c>
      <c r="I1168" s="149"/>
      <c r="L1168" s="145"/>
      <c r="M1168" s="150"/>
      <c r="T1168" s="151"/>
      <c r="AT1168" s="147" t="s">
        <v>144</v>
      </c>
      <c r="AU1168" s="147" t="s">
        <v>81</v>
      </c>
      <c r="AV1168" s="12" t="s">
        <v>79</v>
      </c>
      <c r="AW1168" s="12" t="s">
        <v>32</v>
      </c>
      <c r="AX1168" s="12" t="s">
        <v>71</v>
      </c>
      <c r="AY1168" s="147" t="s">
        <v>133</v>
      </c>
    </row>
    <row r="1169" spans="2:65" s="13" customFormat="1" ht="11.25" x14ac:dyDescent="0.2">
      <c r="B1169" s="152"/>
      <c r="D1169" s="146" t="s">
        <v>144</v>
      </c>
      <c r="E1169" s="153" t="s">
        <v>18</v>
      </c>
      <c r="F1169" s="154" t="s">
        <v>167</v>
      </c>
      <c r="H1169" s="155">
        <v>6</v>
      </c>
      <c r="I1169" s="156"/>
      <c r="L1169" s="152"/>
      <c r="M1169" s="157"/>
      <c r="T1169" s="158"/>
      <c r="AT1169" s="153" t="s">
        <v>144</v>
      </c>
      <c r="AU1169" s="153" t="s">
        <v>81</v>
      </c>
      <c r="AV1169" s="13" t="s">
        <v>81</v>
      </c>
      <c r="AW1169" s="13" t="s">
        <v>32</v>
      </c>
      <c r="AX1169" s="13" t="s">
        <v>71</v>
      </c>
      <c r="AY1169" s="153" t="s">
        <v>133</v>
      </c>
    </row>
    <row r="1170" spans="2:65" s="12" customFormat="1" ht="11.25" x14ac:dyDescent="0.2">
      <c r="B1170" s="145"/>
      <c r="D1170" s="146" t="s">
        <v>144</v>
      </c>
      <c r="E1170" s="147" t="s">
        <v>18</v>
      </c>
      <c r="F1170" s="148" t="s">
        <v>1741</v>
      </c>
      <c r="H1170" s="147" t="s">
        <v>18</v>
      </c>
      <c r="I1170" s="149"/>
      <c r="L1170" s="145"/>
      <c r="M1170" s="150"/>
      <c r="T1170" s="151"/>
      <c r="AT1170" s="147" t="s">
        <v>144</v>
      </c>
      <c r="AU1170" s="147" t="s">
        <v>81</v>
      </c>
      <c r="AV1170" s="12" t="s">
        <v>79</v>
      </c>
      <c r="AW1170" s="12" t="s">
        <v>32</v>
      </c>
      <c r="AX1170" s="12" t="s">
        <v>71</v>
      </c>
      <c r="AY1170" s="147" t="s">
        <v>133</v>
      </c>
    </row>
    <row r="1171" spans="2:65" s="12" customFormat="1" ht="11.25" x14ac:dyDescent="0.2">
      <c r="B1171" s="145"/>
      <c r="D1171" s="146" t="s">
        <v>144</v>
      </c>
      <c r="E1171" s="147" t="s">
        <v>18</v>
      </c>
      <c r="F1171" s="148" t="s">
        <v>2408</v>
      </c>
      <c r="H1171" s="147" t="s">
        <v>18</v>
      </c>
      <c r="I1171" s="149"/>
      <c r="L1171" s="145"/>
      <c r="M1171" s="150"/>
      <c r="T1171" s="151"/>
      <c r="AT1171" s="147" t="s">
        <v>144</v>
      </c>
      <c r="AU1171" s="147" t="s">
        <v>81</v>
      </c>
      <c r="AV1171" s="12" t="s">
        <v>79</v>
      </c>
      <c r="AW1171" s="12" t="s">
        <v>32</v>
      </c>
      <c r="AX1171" s="12" t="s">
        <v>71</v>
      </c>
      <c r="AY1171" s="147" t="s">
        <v>133</v>
      </c>
    </row>
    <row r="1172" spans="2:65" s="13" customFormat="1" ht="11.25" x14ac:dyDescent="0.2">
      <c r="B1172" s="152"/>
      <c r="D1172" s="146" t="s">
        <v>144</v>
      </c>
      <c r="E1172" s="153" t="s">
        <v>18</v>
      </c>
      <c r="F1172" s="154" t="s">
        <v>8</v>
      </c>
      <c r="H1172" s="155">
        <v>12</v>
      </c>
      <c r="I1172" s="156"/>
      <c r="L1172" s="152"/>
      <c r="M1172" s="157"/>
      <c r="T1172" s="158"/>
      <c r="AT1172" s="153" t="s">
        <v>144</v>
      </c>
      <c r="AU1172" s="153" t="s">
        <v>81</v>
      </c>
      <c r="AV1172" s="13" t="s">
        <v>81</v>
      </c>
      <c r="AW1172" s="13" t="s">
        <v>32</v>
      </c>
      <c r="AX1172" s="13" t="s">
        <v>71</v>
      </c>
      <c r="AY1172" s="153" t="s">
        <v>133</v>
      </c>
    </row>
    <row r="1173" spans="2:65" s="12" customFormat="1" ht="11.25" x14ac:dyDescent="0.2">
      <c r="B1173" s="145"/>
      <c r="D1173" s="146" t="s">
        <v>144</v>
      </c>
      <c r="E1173" s="147" t="s">
        <v>18</v>
      </c>
      <c r="F1173" s="148" t="s">
        <v>2411</v>
      </c>
      <c r="H1173" s="147" t="s">
        <v>18</v>
      </c>
      <c r="I1173" s="149"/>
      <c r="L1173" s="145"/>
      <c r="M1173" s="150"/>
      <c r="T1173" s="151"/>
      <c r="AT1173" s="147" t="s">
        <v>144</v>
      </c>
      <c r="AU1173" s="147" t="s">
        <v>81</v>
      </c>
      <c r="AV1173" s="12" t="s">
        <v>79</v>
      </c>
      <c r="AW1173" s="12" t="s">
        <v>32</v>
      </c>
      <c r="AX1173" s="12" t="s">
        <v>71</v>
      </c>
      <c r="AY1173" s="147" t="s">
        <v>133</v>
      </c>
    </row>
    <row r="1174" spans="2:65" s="13" customFormat="1" ht="11.25" x14ac:dyDescent="0.2">
      <c r="B1174" s="152"/>
      <c r="D1174" s="146" t="s">
        <v>144</v>
      </c>
      <c r="E1174" s="153" t="s">
        <v>18</v>
      </c>
      <c r="F1174" s="154" t="s">
        <v>81</v>
      </c>
      <c r="H1174" s="155">
        <v>2</v>
      </c>
      <c r="I1174" s="156"/>
      <c r="L1174" s="152"/>
      <c r="M1174" s="157"/>
      <c r="T1174" s="158"/>
      <c r="AT1174" s="153" t="s">
        <v>144</v>
      </c>
      <c r="AU1174" s="153" t="s">
        <v>81</v>
      </c>
      <c r="AV1174" s="13" t="s">
        <v>81</v>
      </c>
      <c r="AW1174" s="13" t="s">
        <v>32</v>
      </c>
      <c r="AX1174" s="13" t="s">
        <v>71</v>
      </c>
      <c r="AY1174" s="153" t="s">
        <v>133</v>
      </c>
    </row>
    <row r="1175" spans="2:65" s="12" customFormat="1" ht="11.25" x14ac:dyDescent="0.2">
      <c r="B1175" s="145"/>
      <c r="D1175" s="146" t="s">
        <v>144</v>
      </c>
      <c r="E1175" s="147" t="s">
        <v>18</v>
      </c>
      <c r="F1175" s="148" t="s">
        <v>2412</v>
      </c>
      <c r="H1175" s="147" t="s">
        <v>18</v>
      </c>
      <c r="I1175" s="149"/>
      <c r="L1175" s="145"/>
      <c r="M1175" s="150"/>
      <c r="T1175" s="151"/>
      <c r="AT1175" s="147" t="s">
        <v>144</v>
      </c>
      <c r="AU1175" s="147" t="s">
        <v>81</v>
      </c>
      <c r="AV1175" s="12" t="s">
        <v>79</v>
      </c>
      <c r="AW1175" s="12" t="s">
        <v>32</v>
      </c>
      <c r="AX1175" s="12" t="s">
        <v>71</v>
      </c>
      <c r="AY1175" s="147" t="s">
        <v>133</v>
      </c>
    </row>
    <row r="1176" spans="2:65" s="13" customFormat="1" ht="11.25" x14ac:dyDescent="0.2">
      <c r="B1176" s="152"/>
      <c r="D1176" s="146" t="s">
        <v>144</v>
      </c>
      <c r="E1176" s="153" t="s">
        <v>18</v>
      </c>
      <c r="F1176" s="154" t="s">
        <v>81</v>
      </c>
      <c r="H1176" s="155">
        <v>2</v>
      </c>
      <c r="I1176" s="156"/>
      <c r="L1176" s="152"/>
      <c r="M1176" s="157"/>
      <c r="T1176" s="158"/>
      <c r="AT1176" s="153" t="s">
        <v>144</v>
      </c>
      <c r="AU1176" s="153" t="s">
        <v>81</v>
      </c>
      <c r="AV1176" s="13" t="s">
        <v>81</v>
      </c>
      <c r="AW1176" s="13" t="s">
        <v>32</v>
      </c>
      <c r="AX1176" s="13" t="s">
        <v>71</v>
      </c>
      <c r="AY1176" s="153" t="s">
        <v>133</v>
      </c>
    </row>
    <row r="1177" spans="2:65" s="12" customFormat="1" ht="11.25" x14ac:dyDescent="0.2">
      <c r="B1177" s="145"/>
      <c r="D1177" s="146" t="s">
        <v>144</v>
      </c>
      <c r="E1177" s="147" t="s">
        <v>18</v>
      </c>
      <c r="F1177" s="148" t="s">
        <v>2413</v>
      </c>
      <c r="H1177" s="147" t="s">
        <v>18</v>
      </c>
      <c r="I1177" s="149"/>
      <c r="L1177" s="145"/>
      <c r="M1177" s="150"/>
      <c r="T1177" s="151"/>
      <c r="AT1177" s="147" t="s">
        <v>144</v>
      </c>
      <c r="AU1177" s="147" t="s">
        <v>81</v>
      </c>
      <c r="AV1177" s="12" t="s">
        <v>79</v>
      </c>
      <c r="AW1177" s="12" t="s">
        <v>32</v>
      </c>
      <c r="AX1177" s="12" t="s">
        <v>71</v>
      </c>
      <c r="AY1177" s="147" t="s">
        <v>133</v>
      </c>
    </row>
    <row r="1178" spans="2:65" s="13" customFormat="1" ht="11.25" x14ac:dyDescent="0.2">
      <c r="B1178" s="152"/>
      <c r="D1178" s="146" t="s">
        <v>144</v>
      </c>
      <c r="E1178" s="153" t="s">
        <v>18</v>
      </c>
      <c r="F1178" s="154" t="s">
        <v>81</v>
      </c>
      <c r="H1178" s="155">
        <v>2</v>
      </c>
      <c r="I1178" s="156"/>
      <c r="L1178" s="152"/>
      <c r="M1178" s="157"/>
      <c r="T1178" s="158"/>
      <c r="AT1178" s="153" t="s">
        <v>144</v>
      </c>
      <c r="AU1178" s="153" t="s">
        <v>81</v>
      </c>
      <c r="AV1178" s="13" t="s">
        <v>81</v>
      </c>
      <c r="AW1178" s="13" t="s">
        <v>32</v>
      </c>
      <c r="AX1178" s="13" t="s">
        <v>71</v>
      </c>
      <c r="AY1178" s="153" t="s">
        <v>133</v>
      </c>
    </row>
    <row r="1179" spans="2:65" s="12" customFormat="1" ht="11.25" x14ac:dyDescent="0.2">
      <c r="B1179" s="145"/>
      <c r="D1179" s="146" t="s">
        <v>144</v>
      </c>
      <c r="E1179" s="147" t="s">
        <v>18</v>
      </c>
      <c r="F1179" s="148" t="s">
        <v>2409</v>
      </c>
      <c r="H1179" s="147" t="s">
        <v>18</v>
      </c>
      <c r="I1179" s="149"/>
      <c r="L1179" s="145"/>
      <c r="M1179" s="150"/>
      <c r="T1179" s="151"/>
      <c r="AT1179" s="147" t="s">
        <v>144</v>
      </c>
      <c r="AU1179" s="147" t="s">
        <v>81</v>
      </c>
      <c r="AV1179" s="12" t="s">
        <v>79</v>
      </c>
      <c r="AW1179" s="12" t="s">
        <v>32</v>
      </c>
      <c r="AX1179" s="12" t="s">
        <v>71</v>
      </c>
      <c r="AY1179" s="147" t="s">
        <v>133</v>
      </c>
    </row>
    <row r="1180" spans="2:65" s="13" customFormat="1" ht="11.25" x14ac:dyDescent="0.2">
      <c r="B1180" s="152"/>
      <c r="D1180" s="146" t="s">
        <v>144</v>
      </c>
      <c r="E1180" s="153" t="s">
        <v>18</v>
      </c>
      <c r="F1180" s="154" t="s">
        <v>140</v>
      </c>
      <c r="H1180" s="155">
        <v>4</v>
      </c>
      <c r="I1180" s="156"/>
      <c r="L1180" s="152"/>
      <c r="M1180" s="157"/>
      <c r="T1180" s="158"/>
      <c r="AT1180" s="153" t="s">
        <v>144</v>
      </c>
      <c r="AU1180" s="153" t="s">
        <v>81</v>
      </c>
      <c r="AV1180" s="13" t="s">
        <v>81</v>
      </c>
      <c r="AW1180" s="13" t="s">
        <v>32</v>
      </c>
      <c r="AX1180" s="13" t="s">
        <v>71</v>
      </c>
      <c r="AY1180" s="153" t="s">
        <v>133</v>
      </c>
    </row>
    <row r="1181" spans="2:65" s="14" customFormat="1" ht="11.25" x14ac:dyDescent="0.2">
      <c r="B1181" s="159"/>
      <c r="D1181" s="146" t="s">
        <v>144</v>
      </c>
      <c r="E1181" s="160" t="s">
        <v>18</v>
      </c>
      <c r="F1181" s="161" t="s">
        <v>147</v>
      </c>
      <c r="H1181" s="162">
        <v>48</v>
      </c>
      <c r="I1181" s="163"/>
      <c r="L1181" s="159"/>
      <c r="M1181" s="164"/>
      <c r="T1181" s="165"/>
      <c r="AT1181" s="160" t="s">
        <v>144</v>
      </c>
      <c r="AU1181" s="160" t="s">
        <v>81</v>
      </c>
      <c r="AV1181" s="14" t="s">
        <v>140</v>
      </c>
      <c r="AW1181" s="14" t="s">
        <v>32</v>
      </c>
      <c r="AX1181" s="14" t="s">
        <v>79</v>
      </c>
      <c r="AY1181" s="160" t="s">
        <v>133</v>
      </c>
    </row>
    <row r="1182" spans="2:65" s="1" customFormat="1" ht="16.5" customHeight="1" x14ac:dyDescent="0.2">
      <c r="B1182" s="33"/>
      <c r="C1182" s="173" t="s">
        <v>930</v>
      </c>
      <c r="D1182" s="173" t="s">
        <v>265</v>
      </c>
      <c r="E1182" s="174" t="s">
        <v>2418</v>
      </c>
      <c r="F1182" s="175" t="s">
        <v>2419</v>
      </c>
      <c r="G1182" s="176" t="s">
        <v>188</v>
      </c>
      <c r="H1182" s="177">
        <v>14</v>
      </c>
      <c r="I1182" s="178"/>
      <c r="J1182" s="179">
        <f>ROUND(I1182*H1182,2)</f>
        <v>0</v>
      </c>
      <c r="K1182" s="175" t="s">
        <v>189</v>
      </c>
      <c r="L1182" s="180"/>
      <c r="M1182" s="181" t="s">
        <v>18</v>
      </c>
      <c r="N1182" s="182" t="s">
        <v>42</v>
      </c>
      <c r="P1182" s="137">
        <f>O1182*H1182</f>
        <v>0</v>
      </c>
      <c r="Q1182" s="137">
        <v>2.2000000000000001E-3</v>
      </c>
      <c r="R1182" s="137">
        <f>Q1182*H1182</f>
        <v>3.0800000000000001E-2</v>
      </c>
      <c r="S1182" s="137">
        <v>0</v>
      </c>
      <c r="T1182" s="138">
        <f>S1182*H1182</f>
        <v>0</v>
      </c>
      <c r="AR1182" s="139" t="s">
        <v>446</v>
      </c>
      <c r="AT1182" s="139" t="s">
        <v>265</v>
      </c>
      <c r="AU1182" s="139" t="s">
        <v>81</v>
      </c>
      <c r="AY1182" s="18" t="s">
        <v>133</v>
      </c>
      <c r="BE1182" s="140">
        <f>IF(N1182="základní",J1182,0)</f>
        <v>0</v>
      </c>
      <c r="BF1182" s="140">
        <f>IF(N1182="snížená",J1182,0)</f>
        <v>0</v>
      </c>
      <c r="BG1182" s="140">
        <f>IF(N1182="zákl. přenesená",J1182,0)</f>
        <v>0</v>
      </c>
      <c r="BH1182" s="140">
        <f>IF(N1182="sníž. přenesená",J1182,0)</f>
        <v>0</v>
      </c>
      <c r="BI1182" s="140">
        <f>IF(N1182="nulová",J1182,0)</f>
        <v>0</v>
      </c>
      <c r="BJ1182" s="18" t="s">
        <v>79</v>
      </c>
      <c r="BK1182" s="140">
        <f>ROUND(I1182*H1182,2)</f>
        <v>0</v>
      </c>
      <c r="BL1182" s="18" t="s">
        <v>285</v>
      </c>
      <c r="BM1182" s="139" t="s">
        <v>2420</v>
      </c>
    </row>
    <row r="1183" spans="2:65" s="12" customFormat="1" ht="11.25" x14ac:dyDescent="0.2">
      <c r="B1183" s="145"/>
      <c r="D1183" s="146" t="s">
        <v>144</v>
      </c>
      <c r="E1183" s="147" t="s">
        <v>18</v>
      </c>
      <c r="F1183" s="148" t="s">
        <v>1737</v>
      </c>
      <c r="H1183" s="147" t="s">
        <v>18</v>
      </c>
      <c r="I1183" s="149"/>
      <c r="L1183" s="145"/>
      <c r="M1183" s="150"/>
      <c r="T1183" s="151"/>
      <c r="AT1183" s="147" t="s">
        <v>144</v>
      </c>
      <c r="AU1183" s="147" t="s">
        <v>81</v>
      </c>
      <c r="AV1183" s="12" t="s">
        <v>79</v>
      </c>
      <c r="AW1183" s="12" t="s">
        <v>32</v>
      </c>
      <c r="AX1183" s="12" t="s">
        <v>71</v>
      </c>
      <c r="AY1183" s="147" t="s">
        <v>133</v>
      </c>
    </row>
    <row r="1184" spans="2:65" s="12" customFormat="1" ht="11.25" x14ac:dyDescent="0.2">
      <c r="B1184" s="145"/>
      <c r="D1184" s="146" t="s">
        <v>144</v>
      </c>
      <c r="E1184" s="147" t="s">
        <v>18</v>
      </c>
      <c r="F1184" s="148" t="s">
        <v>1738</v>
      </c>
      <c r="H1184" s="147" t="s">
        <v>18</v>
      </c>
      <c r="I1184" s="149"/>
      <c r="L1184" s="145"/>
      <c r="M1184" s="150"/>
      <c r="T1184" s="151"/>
      <c r="AT1184" s="147" t="s">
        <v>144</v>
      </c>
      <c r="AU1184" s="147" t="s">
        <v>81</v>
      </c>
      <c r="AV1184" s="12" t="s">
        <v>79</v>
      </c>
      <c r="AW1184" s="12" t="s">
        <v>32</v>
      </c>
      <c r="AX1184" s="12" t="s">
        <v>71</v>
      </c>
      <c r="AY1184" s="147" t="s">
        <v>133</v>
      </c>
    </row>
    <row r="1185" spans="2:65" s="12" customFormat="1" ht="11.25" x14ac:dyDescent="0.2">
      <c r="B1185" s="145"/>
      <c r="D1185" s="146" t="s">
        <v>144</v>
      </c>
      <c r="E1185" s="147" t="s">
        <v>18</v>
      </c>
      <c r="F1185" s="148" t="s">
        <v>2404</v>
      </c>
      <c r="H1185" s="147" t="s">
        <v>18</v>
      </c>
      <c r="I1185" s="149"/>
      <c r="L1185" s="145"/>
      <c r="M1185" s="150"/>
      <c r="T1185" s="151"/>
      <c r="AT1185" s="147" t="s">
        <v>144</v>
      </c>
      <c r="AU1185" s="147" t="s">
        <v>81</v>
      </c>
      <c r="AV1185" s="12" t="s">
        <v>79</v>
      </c>
      <c r="AW1185" s="12" t="s">
        <v>32</v>
      </c>
      <c r="AX1185" s="12" t="s">
        <v>71</v>
      </c>
      <c r="AY1185" s="147" t="s">
        <v>133</v>
      </c>
    </row>
    <row r="1186" spans="2:65" s="13" customFormat="1" ht="11.25" x14ac:dyDescent="0.2">
      <c r="B1186" s="152"/>
      <c r="D1186" s="146" t="s">
        <v>144</v>
      </c>
      <c r="E1186" s="153" t="s">
        <v>18</v>
      </c>
      <c r="F1186" s="154" t="s">
        <v>81</v>
      </c>
      <c r="H1186" s="155">
        <v>2</v>
      </c>
      <c r="I1186" s="156"/>
      <c r="L1186" s="152"/>
      <c r="M1186" s="157"/>
      <c r="T1186" s="158"/>
      <c r="AT1186" s="153" t="s">
        <v>144</v>
      </c>
      <c r="AU1186" s="153" t="s">
        <v>81</v>
      </c>
      <c r="AV1186" s="13" t="s">
        <v>81</v>
      </c>
      <c r="AW1186" s="13" t="s">
        <v>32</v>
      </c>
      <c r="AX1186" s="13" t="s">
        <v>71</v>
      </c>
      <c r="AY1186" s="153" t="s">
        <v>133</v>
      </c>
    </row>
    <row r="1187" spans="2:65" s="12" customFormat="1" ht="11.25" x14ac:dyDescent="0.2">
      <c r="B1187" s="145"/>
      <c r="D1187" s="146" t="s">
        <v>144</v>
      </c>
      <c r="E1187" s="147" t="s">
        <v>18</v>
      </c>
      <c r="F1187" s="148" t="s">
        <v>2405</v>
      </c>
      <c r="H1187" s="147" t="s">
        <v>18</v>
      </c>
      <c r="I1187" s="149"/>
      <c r="L1187" s="145"/>
      <c r="M1187" s="150"/>
      <c r="T1187" s="151"/>
      <c r="AT1187" s="147" t="s">
        <v>144</v>
      </c>
      <c r="AU1187" s="147" t="s">
        <v>81</v>
      </c>
      <c r="AV1187" s="12" t="s">
        <v>79</v>
      </c>
      <c r="AW1187" s="12" t="s">
        <v>32</v>
      </c>
      <c r="AX1187" s="12" t="s">
        <v>71</v>
      </c>
      <c r="AY1187" s="147" t="s">
        <v>133</v>
      </c>
    </row>
    <row r="1188" spans="2:65" s="13" customFormat="1" ht="11.25" x14ac:dyDescent="0.2">
      <c r="B1188" s="152"/>
      <c r="D1188" s="146" t="s">
        <v>144</v>
      </c>
      <c r="E1188" s="153" t="s">
        <v>18</v>
      </c>
      <c r="F1188" s="154" t="s">
        <v>79</v>
      </c>
      <c r="H1188" s="155">
        <v>1</v>
      </c>
      <c r="I1188" s="156"/>
      <c r="L1188" s="152"/>
      <c r="M1188" s="157"/>
      <c r="T1188" s="158"/>
      <c r="AT1188" s="153" t="s">
        <v>144</v>
      </c>
      <c r="AU1188" s="153" t="s">
        <v>81</v>
      </c>
      <c r="AV1188" s="13" t="s">
        <v>81</v>
      </c>
      <c r="AW1188" s="13" t="s">
        <v>32</v>
      </c>
      <c r="AX1188" s="13" t="s">
        <v>71</v>
      </c>
      <c r="AY1188" s="153" t="s">
        <v>133</v>
      </c>
    </row>
    <row r="1189" spans="2:65" s="12" customFormat="1" ht="11.25" x14ac:dyDescent="0.2">
      <c r="B1189" s="145"/>
      <c r="D1189" s="146" t="s">
        <v>144</v>
      </c>
      <c r="E1189" s="147" t="s">
        <v>18</v>
      </c>
      <c r="F1189" s="148" t="s">
        <v>2406</v>
      </c>
      <c r="H1189" s="147" t="s">
        <v>18</v>
      </c>
      <c r="I1189" s="149"/>
      <c r="L1189" s="145"/>
      <c r="M1189" s="150"/>
      <c r="T1189" s="151"/>
      <c r="AT1189" s="147" t="s">
        <v>144</v>
      </c>
      <c r="AU1189" s="147" t="s">
        <v>81</v>
      </c>
      <c r="AV1189" s="12" t="s">
        <v>79</v>
      </c>
      <c r="AW1189" s="12" t="s">
        <v>32</v>
      </c>
      <c r="AX1189" s="12" t="s">
        <v>71</v>
      </c>
      <c r="AY1189" s="147" t="s">
        <v>133</v>
      </c>
    </row>
    <row r="1190" spans="2:65" s="13" customFormat="1" ht="11.25" x14ac:dyDescent="0.2">
      <c r="B1190" s="152"/>
      <c r="D1190" s="146" t="s">
        <v>144</v>
      </c>
      <c r="E1190" s="153" t="s">
        <v>18</v>
      </c>
      <c r="F1190" s="154" t="s">
        <v>79</v>
      </c>
      <c r="H1190" s="155">
        <v>1</v>
      </c>
      <c r="I1190" s="156"/>
      <c r="L1190" s="152"/>
      <c r="M1190" s="157"/>
      <c r="T1190" s="158"/>
      <c r="AT1190" s="153" t="s">
        <v>144</v>
      </c>
      <c r="AU1190" s="153" t="s">
        <v>81</v>
      </c>
      <c r="AV1190" s="13" t="s">
        <v>81</v>
      </c>
      <c r="AW1190" s="13" t="s">
        <v>32</v>
      </c>
      <c r="AX1190" s="13" t="s">
        <v>71</v>
      </c>
      <c r="AY1190" s="153" t="s">
        <v>133</v>
      </c>
    </row>
    <row r="1191" spans="2:65" s="12" customFormat="1" ht="11.25" x14ac:dyDescent="0.2">
      <c r="B1191" s="145"/>
      <c r="D1191" s="146" t="s">
        <v>144</v>
      </c>
      <c r="E1191" s="147" t="s">
        <v>18</v>
      </c>
      <c r="F1191" s="148" t="s">
        <v>1741</v>
      </c>
      <c r="H1191" s="147" t="s">
        <v>18</v>
      </c>
      <c r="I1191" s="149"/>
      <c r="L1191" s="145"/>
      <c r="M1191" s="150"/>
      <c r="T1191" s="151"/>
      <c r="AT1191" s="147" t="s">
        <v>144</v>
      </c>
      <c r="AU1191" s="147" t="s">
        <v>81</v>
      </c>
      <c r="AV1191" s="12" t="s">
        <v>79</v>
      </c>
      <c r="AW1191" s="12" t="s">
        <v>32</v>
      </c>
      <c r="AX1191" s="12" t="s">
        <v>71</v>
      </c>
      <c r="AY1191" s="147" t="s">
        <v>133</v>
      </c>
    </row>
    <row r="1192" spans="2:65" s="12" customFormat="1" ht="11.25" x14ac:dyDescent="0.2">
      <c r="B1192" s="145"/>
      <c r="D1192" s="146" t="s">
        <v>144</v>
      </c>
      <c r="E1192" s="147" t="s">
        <v>18</v>
      </c>
      <c r="F1192" s="148" t="s">
        <v>2404</v>
      </c>
      <c r="H1192" s="147" t="s">
        <v>18</v>
      </c>
      <c r="I1192" s="149"/>
      <c r="L1192" s="145"/>
      <c r="M1192" s="150"/>
      <c r="T1192" s="151"/>
      <c r="AT1192" s="147" t="s">
        <v>144</v>
      </c>
      <c r="AU1192" s="147" t="s">
        <v>81</v>
      </c>
      <c r="AV1192" s="12" t="s">
        <v>79</v>
      </c>
      <c r="AW1192" s="12" t="s">
        <v>32</v>
      </c>
      <c r="AX1192" s="12" t="s">
        <v>71</v>
      </c>
      <c r="AY1192" s="147" t="s">
        <v>133</v>
      </c>
    </row>
    <row r="1193" spans="2:65" s="13" customFormat="1" ht="11.25" x14ac:dyDescent="0.2">
      <c r="B1193" s="152"/>
      <c r="D1193" s="146" t="s">
        <v>144</v>
      </c>
      <c r="E1193" s="153" t="s">
        <v>18</v>
      </c>
      <c r="F1193" s="154" t="s">
        <v>81</v>
      </c>
      <c r="H1193" s="155">
        <v>2</v>
      </c>
      <c r="I1193" s="156"/>
      <c r="L1193" s="152"/>
      <c r="M1193" s="157"/>
      <c r="T1193" s="158"/>
      <c r="AT1193" s="153" t="s">
        <v>144</v>
      </c>
      <c r="AU1193" s="153" t="s">
        <v>81</v>
      </c>
      <c r="AV1193" s="13" t="s">
        <v>81</v>
      </c>
      <c r="AW1193" s="13" t="s">
        <v>32</v>
      </c>
      <c r="AX1193" s="13" t="s">
        <v>71</v>
      </c>
      <c r="AY1193" s="153" t="s">
        <v>133</v>
      </c>
    </row>
    <row r="1194" spans="2:65" s="12" customFormat="1" ht="11.25" x14ac:dyDescent="0.2">
      <c r="B1194" s="145"/>
      <c r="D1194" s="146" t="s">
        <v>144</v>
      </c>
      <c r="E1194" s="147" t="s">
        <v>18</v>
      </c>
      <c r="F1194" s="148" t="s">
        <v>2410</v>
      </c>
      <c r="H1194" s="147" t="s">
        <v>18</v>
      </c>
      <c r="I1194" s="149"/>
      <c r="L1194" s="145"/>
      <c r="M1194" s="150"/>
      <c r="T1194" s="151"/>
      <c r="AT1194" s="147" t="s">
        <v>144</v>
      </c>
      <c r="AU1194" s="147" t="s">
        <v>81</v>
      </c>
      <c r="AV1194" s="12" t="s">
        <v>79</v>
      </c>
      <c r="AW1194" s="12" t="s">
        <v>32</v>
      </c>
      <c r="AX1194" s="12" t="s">
        <v>71</v>
      </c>
      <c r="AY1194" s="147" t="s">
        <v>133</v>
      </c>
    </row>
    <row r="1195" spans="2:65" s="13" customFormat="1" ht="11.25" x14ac:dyDescent="0.2">
      <c r="B1195" s="152"/>
      <c r="D1195" s="146" t="s">
        <v>144</v>
      </c>
      <c r="E1195" s="153" t="s">
        <v>18</v>
      </c>
      <c r="F1195" s="154" t="s">
        <v>177</v>
      </c>
      <c r="H1195" s="155">
        <v>8</v>
      </c>
      <c r="I1195" s="156"/>
      <c r="L1195" s="152"/>
      <c r="M1195" s="157"/>
      <c r="T1195" s="158"/>
      <c r="AT1195" s="153" t="s">
        <v>144</v>
      </c>
      <c r="AU1195" s="153" t="s">
        <v>81</v>
      </c>
      <c r="AV1195" s="13" t="s">
        <v>81</v>
      </c>
      <c r="AW1195" s="13" t="s">
        <v>32</v>
      </c>
      <c r="AX1195" s="13" t="s">
        <v>71</v>
      </c>
      <c r="AY1195" s="153" t="s">
        <v>133</v>
      </c>
    </row>
    <row r="1196" spans="2:65" s="14" customFormat="1" ht="11.25" x14ac:dyDescent="0.2">
      <c r="B1196" s="159"/>
      <c r="D1196" s="146" t="s">
        <v>144</v>
      </c>
      <c r="E1196" s="160" t="s">
        <v>18</v>
      </c>
      <c r="F1196" s="161" t="s">
        <v>147</v>
      </c>
      <c r="H1196" s="162">
        <v>14</v>
      </c>
      <c r="I1196" s="163"/>
      <c r="L1196" s="159"/>
      <c r="M1196" s="164"/>
      <c r="T1196" s="165"/>
      <c r="AT1196" s="160" t="s">
        <v>144</v>
      </c>
      <c r="AU1196" s="160" t="s">
        <v>81</v>
      </c>
      <c r="AV1196" s="14" t="s">
        <v>140</v>
      </c>
      <c r="AW1196" s="14" t="s">
        <v>32</v>
      </c>
      <c r="AX1196" s="14" t="s">
        <v>79</v>
      </c>
      <c r="AY1196" s="160" t="s">
        <v>133</v>
      </c>
    </row>
    <row r="1197" spans="2:65" s="1" customFormat="1" ht="37.9" customHeight="1" x14ac:dyDescent="0.2">
      <c r="B1197" s="33"/>
      <c r="C1197" s="128" t="s">
        <v>937</v>
      </c>
      <c r="D1197" s="128" t="s">
        <v>135</v>
      </c>
      <c r="E1197" s="129" t="s">
        <v>2421</v>
      </c>
      <c r="F1197" s="130" t="s">
        <v>2422</v>
      </c>
      <c r="G1197" s="131" t="s">
        <v>188</v>
      </c>
      <c r="H1197" s="132">
        <v>10</v>
      </c>
      <c r="I1197" s="133"/>
      <c r="J1197" s="134">
        <f>ROUND(I1197*H1197,2)</f>
        <v>0</v>
      </c>
      <c r="K1197" s="130" t="s">
        <v>189</v>
      </c>
      <c r="L1197" s="33"/>
      <c r="M1197" s="135" t="s">
        <v>18</v>
      </c>
      <c r="N1197" s="136" t="s">
        <v>42</v>
      </c>
      <c r="P1197" s="137">
        <f>O1197*H1197</f>
        <v>0</v>
      </c>
      <c r="Q1197" s="137">
        <v>0</v>
      </c>
      <c r="R1197" s="137">
        <f>Q1197*H1197</f>
        <v>0</v>
      </c>
      <c r="S1197" s="137">
        <v>0</v>
      </c>
      <c r="T1197" s="138">
        <f>S1197*H1197</f>
        <v>0</v>
      </c>
      <c r="AR1197" s="139" t="s">
        <v>285</v>
      </c>
      <c r="AT1197" s="139" t="s">
        <v>135</v>
      </c>
      <c r="AU1197" s="139" t="s">
        <v>81</v>
      </c>
      <c r="AY1197" s="18" t="s">
        <v>133</v>
      </c>
      <c r="BE1197" s="140">
        <f>IF(N1197="základní",J1197,0)</f>
        <v>0</v>
      </c>
      <c r="BF1197" s="140">
        <f>IF(N1197="snížená",J1197,0)</f>
        <v>0</v>
      </c>
      <c r="BG1197" s="140">
        <f>IF(N1197="zákl. přenesená",J1197,0)</f>
        <v>0</v>
      </c>
      <c r="BH1197" s="140">
        <f>IF(N1197="sníž. přenesená",J1197,0)</f>
        <v>0</v>
      </c>
      <c r="BI1197" s="140">
        <f>IF(N1197="nulová",J1197,0)</f>
        <v>0</v>
      </c>
      <c r="BJ1197" s="18" t="s">
        <v>79</v>
      </c>
      <c r="BK1197" s="140">
        <f>ROUND(I1197*H1197,2)</f>
        <v>0</v>
      </c>
      <c r="BL1197" s="18" t="s">
        <v>285</v>
      </c>
      <c r="BM1197" s="139" t="s">
        <v>2423</v>
      </c>
    </row>
    <row r="1198" spans="2:65" s="1" customFormat="1" ht="11.25" x14ac:dyDescent="0.2">
      <c r="B1198" s="33"/>
      <c r="D1198" s="141" t="s">
        <v>142</v>
      </c>
      <c r="F1198" s="142" t="s">
        <v>2424</v>
      </c>
      <c r="I1198" s="143"/>
      <c r="L1198" s="33"/>
      <c r="M1198" s="144"/>
      <c r="T1198" s="54"/>
      <c r="AT1198" s="18" t="s">
        <v>142</v>
      </c>
      <c r="AU1198" s="18" t="s">
        <v>81</v>
      </c>
    </row>
    <row r="1199" spans="2:65" s="12" customFormat="1" ht="11.25" x14ac:dyDescent="0.2">
      <c r="B1199" s="145"/>
      <c r="D1199" s="146" t="s">
        <v>144</v>
      </c>
      <c r="E1199" s="147" t="s">
        <v>18</v>
      </c>
      <c r="F1199" s="148" t="s">
        <v>1737</v>
      </c>
      <c r="H1199" s="147" t="s">
        <v>18</v>
      </c>
      <c r="I1199" s="149"/>
      <c r="L1199" s="145"/>
      <c r="M1199" s="150"/>
      <c r="T1199" s="151"/>
      <c r="AT1199" s="147" t="s">
        <v>144</v>
      </c>
      <c r="AU1199" s="147" t="s">
        <v>81</v>
      </c>
      <c r="AV1199" s="12" t="s">
        <v>79</v>
      </c>
      <c r="AW1199" s="12" t="s">
        <v>32</v>
      </c>
      <c r="AX1199" s="12" t="s">
        <v>71</v>
      </c>
      <c r="AY1199" s="147" t="s">
        <v>133</v>
      </c>
    </row>
    <row r="1200" spans="2:65" s="12" customFormat="1" ht="11.25" x14ac:dyDescent="0.2">
      <c r="B1200" s="145"/>
      <c r="D1200" s="146" t="s">
        <v>144</v>
      </c>
      <c r="E1200" s="147" t="s">
        <v>18</v>
      </c>
      <c r="F1200" s="148" t="s">
        <v>1738</v>
      </c>
      <c r="H1200" s="147" t="s">
        <v>18</v>
      </c>
      <c r="I1200" s="149"/>
      <c r="L1200" s="145"/>
      <c r="M1200" s="150"/>
      <c r="T1200" s="151"/>
      <c r="AT1200" s="147" t="s">
        <v>144</v>
      </c>
      <c r="AU1200" s="147" t="s">
        <v>81</v>
      </c>
      <c r="AV1200" s="12" t="s">
        <v>79</v>
      </c>
      <c r="AW1200" s="12" t="s">
        <v>32</v>
      </c>
      <c r="AX1200" s="12" t="s">
        <v>71</v>
      </c>
      <c r="AY1200" s="147" t="s">
        <v>133</v>
      </c>
    </row>
    <row r="1201" spans="2:65" s="12" customFormat="1" ht="11.25" x14ac:dyDescent="0.2">
      <c r="B1201" s="145"/>
      <c r="D1201" s="146" t="s">
        <v>144</v>
      </c>
      <c r="E1201" s="147" t="s">
        <v>18</v>
      </c>
      <c r="F1201" s="148" t="s">
        <v>2425</v>
      </c>
      <c r="H1201" s="147" t="s">
        <v>18</v>
      </c>
      <c r="I1201" s="149"/>
      <c r="L1201" s="145"/>
      <c r="M1201" s="150"/>
      <c r="T1201" s="151"/>
      <c r="AT1201" s="147" t="s">
        <v>144</v>
      </c>
      <c r="AU1201" s="147" t="s">
        <v>81</v>
      </c>
      <c r="AV1201" s="12" t="s">
        <v>79</v>
      </c>
      <c r="AW1201" s="12" t="s">
        <v>32</v>
      </c>
      <c r="AX1201" s="12" t="s">
        <v>71</v>
      </c>
      <c r="AY1201" s="147" t="s">
        <v>133</v>
      </c>
    </row>
    <row r="1202" spans="2:65" s="13" customFormat="1" ht="11.25" x14ac:dyDescent="0.2">
      <c r="B1202" s="152"/>
      <c r="D1202" s="146" t="s">
        <v>144</v>
      </c>
      <c r="E1202" s="153" t="s">
        <v>18</v>
      </c>
      <c r="F1202" s="154" t="s">
        <v>81</v>
      </c>
      <c r="H1202" s="155">
        <v>2</v>
      </c>
      <c r="I1202" s="156"/>
      <c r="L1202" s="152"/>
      <c r="M1202" s="157"/>
      <c r="T1202" s="158"/>
      <c r="AT1202" s="153" t="s">
        <v>144</v>
      </c>
      <c r="AU1202" s="153" t="s">
        <v>81</v>
      </c>
      <c r="AV1202" s="13" t="s">
        <v>81</v>
      </c>
      <c r="AW1202" s="13" t="s">
        <v>32</v>
      </c>
      <c r="AX1202" s="13" t="s">
        <v>71</v>
      </c>
      <c r="AY1202" s="153" t="s">
        <v>133</v>
      </c>
    </row>
    <row r="1203" spans="2:65" s="12" customFormat="1" ht="11.25" x14ac:dyDescent="0.2">
      <c r="B1203" s="145"/>
      <c r="D1203" s="146" t="s">
        <v>144</v>
      </c>
      <c r="E1203" s="147" t="s">
        <v>18</v>
      </c>
      <c r="F1203" s="148" t="s">
        <v>2426</v>
      </c>
      <c r="H1203" s="147" t="s">
        <v>18</v>
      </c>
      <c r="I1203" s="149"/>
      <c r="L1203" s="145"/>
      <c r="M1203" s="150"/>
      <c r="T1203" s="151"/>
      <c r="AT1203" s="147" t="s">
        <v>144</v>
      </c>
      <c r="AU1203" s="147" t="s">
        <v>81</v>
      </c>
      <c r="AV1203" s="12" t="s">
        <v>79</v>
      </c>
      <c r="AW1203" s="12" t="s">
        <v>32</v>
      </c>
      <c r="AX1203" s="12" t="s">
        <v>71</v>
      </c>
      <c r="AY1203" s="147" t="s">
        <v>133</v>
      </c>
    </row>
    <row r="1204" spans="2:65" s="13" customFormat="1" ht="11.25" x14ac:dyDescent="0.2">
      <c r="B1204" s="152"/>
      <c r="D1204" s="146" t="s">
        <v>144</v>
      </c>
      <c r="E1204" s="153" t="s">
        <v>18</v>
      </c>
      <c r="F1204" s="154" t="s">
        <v>81</v>
      </c>
      <c r="H1204" s="155">
        <v>2</v>
      </c>
      <c r="I1204" s="156"/>
      <c r="L1204" s="152"/>
      <c r="M1204" s="157"/>
      <c r="T1204" s="158"/>
      <c r="AT1204" s="153" t="s">
        <v>144</v>
      </c>
      <c r="AU1204" s="153" t="s">
        <v>81</v>
      </c>
      <c r="AV1204" s="13" t="s">
        <v>81</v>
      </c>
      <c r="AW1204" s="13" t="s">
        <v>32</v>
      </c>
      <c r="AX1204" s="13" t="s">
        <v>71</v>
      </c>
      <c r="AY1204" s="153" t="s">
        <v>133</v>
      </c>
    </row>
    <row r="1205" spans="2:65" s="12" customFormat="1" ht="11.25" x14ac:dyDescent="0.2">
      <c r="B1205" s="145"/>
      <c r="D1205" s="146" t="s">
        <v>144</v>
      </c>
      <c r="E1205" s="147" t="s">
        <v>18</v>
      </c>
      <c r="F1205" s="148" t="s">
        <v>1741</v>
      </c>
      <c r="H1205" s="147" t="s">
        <v>18</v>
      </c>
      <c r="I1205" s="149"/>
      <c r="L1205" s="145"/>
      <c r="M1205" s="150"/>
      <c r="T1205" s="151"/>
      <c r="AT1205" s="147" t="s">
        <v>144</v>
      </c>
      <c r="AU1205" s="147" t="s">
        <v>81</v>
      </c>
      <c r="AV1205" s="12" t="s">
        <v>79</v>
      </c>
      <c r="AW1205" s="12" t="s">
        <v>32</v>
      </c>
      <c r="AX1205" s="12" t="s">
        <v>71</v>
      </c>
      <c r="AY1205" s="147" t="s">
        <v>133</v>
      </c>
    </row>
    <row r="1206" spans="2:65" s="12" customFormat="1" ht="11.25" x14ac:dyDescent="0.2">
      <c r="B1206" s="145"/>
      <c r="D1206" s="146" t="s">
        <v>144</v>
      </c>
      <c r="E1206" s="147" t="s">
        <v>18</v>
      </c>
      <c r="F1206" s="148" t="s">
        <v>2425</v>
      </c>
      <c r="H1206" s="147" t="s">
        <v>18</v>
      </c>
      <c r="I1206" s="149"/>
      <c r="L1206" s="145"/>
      <c r="M1206" s="150"/>
      <c r="T1206" s="151"/>
      <c r="AT1206" s="147" t="s">
        <v>144</v>
      </c>
      <c r="AU1206" s="147" t="s">
        <v>81</v>
      </c>
      <c r="AV1206" s="12" t="s">
        <v>79</v>
      </c>
      <c r="AW1206" s="12" t="s">
        <v>32</v>
      </c>
      <c r="AX1206" s="12" t="s">
        <v>71</v>
      </c>
      <c r="AY1206" s="147" t="s">
        <v>133</v>
      </c>
    </row>
    <row r="1207" spans="2:65" s="13" customFormat="1" ht="11.25" x14ac:dyDescent="0.2">
      <c r="B1207" s="152"/>
      <c r="D1207" s="146" t="s">
        <v>144</v>
      </c>
      <c r="E1207" s="153" t="s">
        <v>18</v>
      </c>
      <c r="F1207" s="154" t="s">
        <v>140</v>
      </c>
      <c r="H1207" s="155">
        <v>4</v>
      </c>
      <c r="I1207" s="156"/>
      <c r="L1207" s="152"/>
      <c r="M1207" s="157"/>
      <c r="T1207" s="158"/>
      <c r="AT1207" s="153" t="s">
        <v>144</v>
      </c>
      <c r="AU1207" s="153" t="s">
        <v>81</v>
      </c>
      <c r="AV1207" s="13" t="s">
        <v>81</v>
      </c>
      <c r="AW1207" s="13" t="s">
        <v>32</v>
      </c>
      <c r="AX1207" s="13" t="s">
        <v>71</v>
      </c>
      <c r="AY1207" s="153" t="s">
        <v>133</v>
      </c>
    </row>
    <row r="1208" spans="2:65" s="12" customFormat="1" ht="11.25" x14ac:dyDescent="0.2">
      <c r="B1208" s="145"/>
      <c r="D1208" s="146" t="s">
        <v>144</v>
      </c>
      <c r="E1208" s="147" t="s">
        <v>18</v>
      </c>
      <c r="F1208" s="148" t="s">
        <v>2426</v>
      </c>
      <c r="H1208" s="147" t="s">
        <v>18</v>
      </c>
      <c r="I1208" s="149"/>
      <c r="L1208" s="145"/>
      <c r="M1208" s="150"/>
      <c r="T1208" s="151"/>
      <c r="AT1208" s="147" t="s">
        <v>144</v>
      </c>
      <c r="AU1208" s="147" t="s">
        <v>81</v>
      </c>
      <c r="AV1208" s="12" t="s">
        <v>79</v>
      </c>
      <c r="AW1208" s="12" t="s">
        <v>32</v>
      </c>
      <c r="AX1208" s="12" t="s">
        <v>71</v>
      </c>
      <c r="AY1208" s="147" t="s">
        <v>133</v>
      </c>
    </row>
    <row r="1209" spans="2:65" s="13" customFormat="1" ht="11.25" x14ac:dyDescent="0.2">
      <c r="B1209" s="152"/>
      <c r="D1209" s="146" t="s">
        <v>144</v>
      </c>
      <c r="E1209" s="153" t="s">
        <v>18</v>
      </c>
      <c r="F1209" s="154" t="s">
        <v>81</v>
      </c>
      <c r="H1209" s="155">
        <v>2</v>
      </c>
      <c r="I1209" s="156"/>
      <c r="L1209" s="152"/>
      <c r="M1209" s="157"/>
      <c r="T1209" s="158"/>
      <c r="AT1209" s="153" t="s">
        <v>144</v>
      </c>
      <c r="AU1209" s="153" t="s">
        <v>81</v>
      </c>
      <c r="AV1209" s="13" t="s">
        <v>81</v>
      </c>
      <c r="AW1209" s="13" t="s">
        <v>32</v>
      </c>
      <c r="AX1209" s="13" t="s">
        <v>71</v>
      </c>
      <c r="AY1209" s="153" t="s">
        <v>133</v>
      </c>
    </row>
    <row r="1210" spans="2:65" s="14" customFormat="1" ht="11.25" x14ac:dyDescent="0.2">
      <c r="B1210" s="159"/>
      <c r="D1210" s="146" t="s">
        <v>144</v>
      </c>
      <c r="E1210" s="160" t="s">
        <v>18</v>
      </c>
      <c r="F1210" s="161" t="s">
        <v>147</v>
      </c>
      <c r="H1210" s="162">
        <v>10</v>
      </c>
      <c r="I1210" s="163"/>
      <c r="L1210" s="159"/>
      <c r="M1210" s="164"/>
      <c r="T1210" s="165"/>
      <c r="AT1210" s="160" t="s">
        <v>144</v>
      </c>
      <c r="AU1210" s="160" t="s">
        <v>81</v>
      </c>
      <c r="AV1210" s="14" t="s">
        <v>140</v>
      </c>
      <c r="AW1210" s="14" t="s">
        <v>32</v>
      </c>
      <c r="AX1210" s="14" t="s">
        <v>79</v>
      </c>
      <c r="AY1210" s="160" t="s">
        <v>133</v>
      </c>
    </row>
    <row r="1211" spans="2:65" s="1" customFormat="1" ht="16.5" customHeight="1" x14ac:dyDescent="0.2">
      <c r="B1211" s="33"/>
      <c r="C1211" s="173" t="s">
        <v>942</v>
      </c>
      <c r="D1211" s="173" t="s">
        <v>265</v>
      </c>
      <c r="E1211" s="174" t="s">
        <v>2427</v>
      </c>
      <c r="F1211" s="175" t="s">
        <v>2428</v>
      </c>
      <c r="G1211" s="176" t="s">
        <v>188</v>
      </c>
      <c r="H1211" s="177">
        <v>4</v>
      </c>
      <c r="I1211" s="178"/>
      <c r="J1211" s="179">
        <f>ROUND(I1211*H1211,2)</f>
        <v>0</v>
      </c>
      <c r="K1211" s="175" t="s">
        <v>189</v>
      </c>
      <c r="L1211" s="180"/>
      <c r="M1211" s="181" t="s">
        <v>18</v>
      </c>
      <c r="N1211" s="182" t="s">
        <v>42</v>
      </c>
      <c r="P1211" s="137">
        <f>O1211*H1211</f>
        <v>0</v>
      </c>
      <c r="Q1211" s="137">
        <v>4.0000000000000002E-4</v>
      </c>
      <c r="R1211" s="137">
        <f>Q1211*H1211</f>
        <v>1.6000000000000001E-3</v>
      </c>
      <c r="S1211" s="137">
        <v>0</v>
      </c>
      <c r="T1211" s="138">
        <f>S1211*H1211</f>
        <v>0</v>
      </c>
      <c r="AR1211" s="139" t="s">
        <v>446</v>
      </c>
      <c r="AT1211" s="139" t="s">
        <v>265</v>
      </c>
      <c r="AU1211" s="139" t="s">
        <v>81</v>
      </c>
      <c r="AY1211" s="18" t="s">
        <v>133</v>
      </c>
      <c r="BE1211" s="140">
        <f>IF(N1211="základní",J1211,0)</f>
        <v>0</v>
      </c>
      <c r="BF1211" s="140">
        <f>IF(N1211="snížená",J1211,0)</f>
        <v>0</v>
      </c>
      <c r="BG1211" s="140">
        <f>IF(N1211="zákl. přenesená",J1211,0)</f>
        <v>0</v>
      </c>
      <c r="BH1211" s="140">
        <f>IF(N1211="sníž. přenesená",J1211,0)</f>
        <v>0</v>
      </c>
      <c r="BI1211" s="140">
        <f>IF(N1211="nulová",J1211,0)</f>
        <v>0</v>
      </c>
      <c r="BJ1211" s="18" t="s">
        <v>79</v>
      </c>
      <c r="BK1211" s="140">
        <f>ROUND(I1211*H1211,2)</f>
        <v>0</v>
      </c>
      <c r="BL1211" s="18" t="s">
        <v>285</v>
      </c>
      <c r="BM1211" s="139" t="s">
        <v>2429</v>
      </c>
    </row>
    <row r="1212" spans="2:65" s="12" customFormat="1" ht="11.25" x14ac:dyDescent="0.2">
      <c r="B1212" s="145"/>
      <c r="D1212" s="146" t="s">
        <v>144</v>
      </c>
      <c r="E1212" s="147" t="s">
        <v>18</v>
      </c>
      <c r="F1212" s="148" t="s">
        <v>1737</v>
      </c>
      <c r="H1212" s="147" t="s">
        <v>18</v>
      </c>
      <c r="I1212" s="149"/>
      <c r="L1212" s="145"/>
      <c r="M1212" s="150"/>
      <c r="T1212" s="151"/>
      <c r="AT1212" s="147" t="s">
        <v>144</v>
      </c>
      <c r="AU1212" s="147" t="s">
        <v>81</v>
      </c>
      <c r="AV1212" s="12" t="s">
        <v>79</v>
      </c>
      <c r="AW1212" s="12" t="s">
        <v>32</v>
      </c>
      <c r="AX1212" s="12" t="s">
        <v>71</v>
      </c>
      <c r="AY1212" s="147" t="s">
        <v>133</v>
      </c>
    </row>
    <row r="1213" spans="2:65" s="12" customFormat="1" ht="11.25" x14ac:dyDescent="0.2">
      <c r="B1213" s="145"/>
      <c r="D1213" s="146" t="s">
        <v>144</v>
      </c>
      <c r="E1213" s="147" t="s">
        <v>18</v>
      </c>
      <c r="F1213" s="148" t="s">
        <v>1738</v>
      </c>
      <c r="H1213" s="147" t="s">
        <v>18</v>
      </c>
      <c r="I1213" s="149"/>
      <c r="L1213" s="145"/>
      <c r="M1213" s="150"/>
      <c r="T1213" s="151"/>
      <c r="AT1213" s="147" t="s">
        <v>144</v>
      </c>
      <c r="AU1213" s="147" t="s">
        <v>81</v>
      </c>
      <c r="AV1213" s="12" t="s">
        <v>79</v>
      </c>
      <c r="AW1213" s="12" t="s">
        <v>32</v>
      </c>
      <c r="AX1213" s="12" t="s">
        <v>71</v>
      </c>
      <c r="AY1213" s="147" t="s">
        <v>133</v>
      </c>
    </row>
    <row r="1214" spans="2:65" s="12" customFormat="1" ht="11.25" x14ac:dyDescent="0.2">
      <c r="B1214" s="145"/>
      <c r="D1214" s="146" t="s">
        <v>144</v>
      </c>
      <c r="E1214" s="147" t="s">
        <v>18</v>
      </c>
      <c r="F1214" s="148" t="s">
        <v>2426</v>
      </c>
      <c r="H1214" s="147" t="s">
        <v>18</v>
      </c>
      <c r="I1214" s="149"/>
      <c r="L1214" s="145"/>
      <c r="M1214" s="150"/>
      <c r="T1214" s="151"/>
      <c r="AT1214" s="147" t="s">
        <v>144</v>
      </c>
      <c r="AU1214" s="147" t="s">
        <v>81</v>
      </c>
      <c r="AV1214" s="12" t="s">
        <v>79</v>
      </c>
      <c r="AW1214" s="12" t="s">
        <v>32</v>
      </c>
      <c r="AX1214" s="12" t="s">
        <v>71</v>
      </c>
      <c r="AY1214" s="147" t="s">
        <v>133</v>
      </c>
    </row>
    <row r="1215" spans="2:65" s="13" customFormat="1" ht="11.25" x14ac:dyDescent="0.2">
      <c r="B1215" s="152"/>
      <c r="D1215" s="146" t="s">
        <v>144</v>
      </c>
      <c r="E1215" s="153" t="s">
        <v>18</v>
      </c>
      <c r="F1215" s="154" t="s">
        <v>81</v>
      </c>
      <c r="H1215" s="155">
        <v>2</v>
      </c>
      <c r="I1215" s="156"/>
      <c r="L1215" s="152"/>
      <c r="M1215" s="157"/>
      <c r="T1215" s="158"/>
      <c r="AT1215" s="153" t="s">
        <v>144</v>
      </c>
      <c r="AU1215" s="153" t="s">
        <v>81</v>
      </c>
      <c r="AV1215" s="13" t="s">
        <v>81</v>
      </c>
      <c r="AW1215" s="13" t="s">
        <v>32</v>
      </c>
      <c r="AX1215" s="13" t="s">
        <v>71</v>
      </c>
      <c r="AY1215" s="153" t="s">
        <v>133</v>
      </c>
    </row>
    <row r="1216" spans="2:65" s="12" customFormat="1" ht="11.25" x14ac:dyDescent="0.2">
      <c r="B1216" s="145"/>
      <c r="D1216" s="146" t="s">
        <v>144</v>
      </c>
      <c r="E1216" s="147" t="s">
        <v>18</v>
      </c>
      <c r="F1216" s="148" t="s">
        <v>1741</v>
      </c>
      <c r="H1216" s="147" t="s">
        <v>18</v>
      </c>
      <c r="I1216" s="149"/>
      <c r="L1216" s="145"/>
      <c r="M1216" s="150"/>
      <c r="T1216" s="151"/>
      <c r="AT1216" s="147" t="s">
        <v>144</v>
      </c>
      <c r="AU1216" s="147" t="s">
        <v>81</v>
      </c>
      <c r="AV1216" s="12" t="s">
        <v>79</v>
      </c>
      <c r="AW1216" s="12" t="s">
        <v>32</v>
      </c>
      <c r="AX1216" s="12" t="s">
        <v>71</v>
      </c>
      <c r="AY1216" s="147" t="s">
        <v>133</v>
      </c>
    </row>
    <row r="1217" spans="2:65" s="12" customFormat="1" ht="11.25" x14ac:dyDescent="0.2">
      <c r="B1217" s="145"/>
      <c r="D1217" s="146" t="s">
        <v>144</v>
      </c>
      <c r="E1217" s="147" t="s">
        <v>18</v>
      </c>
      <c r="F1217" s="148" t="s">
        <v>2426</v>
      </c>
      <c r="H1217" s="147" t="s">
        <v>18</v>
      </c>
      <c r="I1217" s="149"/>
      <c r="L1217" s="145"/>
      <c r="M1217" s="150"/>
      <c r="T1217" s="151"/>
      <c r="AT1217" s="147" t="s">
        <v>144</v>
      </c>
      <c r="AU1217" s="147" t="s">
        <v>81</v>
      </c>
      <c r="AV1217" s="12" t="s">
        <v>79</v>
      </c>
      <c r="AW1217" s="12" t="s">
        <v>32</v>
      </c>
      <c r="AX1217" s="12" t="s">
        <v>71</v>
      </c>
      <c r="AY1217" s="147" t="s">
        <v>133</v>
      </c>
    </row>
    <row r="1218" spans="2:65" s="13" customFormat="1" ht="11.25" x14ac:dyDescent="0.2">
      <c r="B1218" s="152"/>
      <c r="D1218" s="146" t="s">
        <v>144</v>
      </c>
      <c r="E1218" s="153" t="s">
        <v>18</v>
      </c>
      <c r="F1218" s="154" t="s">
        <v>81</v>
      </c>
      <c r="H1218" s="155">
        <v>2</v>
      </c>
      <c r="I1218" s="156"/>
      <c r="L1218" s="152"/>
      <c r="M1218" s="157"/>
      <c r="T1218" s="158"/>
      <c r="AT1218" s="153" t="s">
        <v>144</v>
      </c>
      <c r="AU1218" s="153" t="s">
        <v>81</v>
      </c>
      <c r="AV1218" s="13" t="s">
        <v>81</v>
      </c>
      <c r="AW1218" s="13" t="s">
        <v>32</v>
      </c>
      <c r="AX1218" s="13" t="s">
        <v>71</v>
      </c>
      <c r="AY1218" s="153" t="s">
        <v>133</v>
      </c>
    </row>
    <row r="1219" spans="2:65" s="14" customFormat="1" ht="11.25" x14ac:dyDescent="0.2">
      <c r="B1219" s="159"/>
      <c r="D1219" s="146" t="s">
        <v>144</v>
      </c>
      <c r="E1219" s="160" t="s">
        <v>18</v>
      </c>
      <c r="F1219" s="161" t="s">
        <v>147</v>
      </c>
      <c r="H1219" s="162">
        <v>4</v>
      </c>
      <c r="I1219" s="163"/>
      <c r="L1219" s="159"/>
      <c r="M1219" s="164"/>
      <c r="T1219" s="165"/>
      <c r="AT1219" s="160" t="s">
        <v>144</v>
      </c>
      <c r="AU1219" s="160" t="s">
        <v>81</v>
      </c>
      <c r="AV1219" s="14" t="s">
        <v>140</v>
      </c>
      <c r="AW1219" s="14" t="s">
        <v>32</v>
      </c>
      <c r="AX1219" s="14" t="s">
        <v>79</v>
      </c>
      <c r="AY1219" s="160" t="s">
        <v>133</v>
      </c>
    </row>
    <row r="1220" spans="2:65" s="1" customFormat="1" ht="16.5" customHeight="1" x14ac:dyDescent="0.2">
      <c r="B1220" s="33"/>
      <c r="C1220" s="173" t="s">
        <v>947</v>
      </c>
      <c r="D1220" s="173" t="s">
        <v>265</v>
      </c>
      <c r="E1220" s="174" t="s">
        <v>2430</v>
      </c>
      <c r="F1220" s="175" t="s">
        <v>2431</v>
      </c>
      <c r="G1220" s="176" t="s">
        <v>188</v>
      </c>
      <c r="H1220" s="177">
        <v>6</v>
      </c>
      <c r="I1220" s="178"/>
      <c r="J1220" s="179">
        <f>ROUND(I1220*H1220,2)</f>
        <v>0</v>
      </c>
      <c r="K1220" s="175" t="s">
        <v>189</v>
      </c>
      <c r="L1220" s="180"/>
      <c r="M1220" s="181" t="s">
        <v>18</v>
      </c>
      <c r="N1220" s="182" t="s">
        <v>42</v>
      </c>
      <c r="P1220" s="137">
        <f>O1220*H1220</f>
        <v>0</v>
      </c>
      <c r="Q1220" s="137">
        <v>5.0000000000000001E-4</v>
      </c>
      <c r="R1220" s="137">
        <f>Q1220*H1220</f>
        <v>3.0000000000000001E-3</v>
      </c>
      <c r="S1220" s="137">
        <v>0</v>
      </c>
      <c r="T1220" s="138">
        <f>S1220*H1220</f>
        <v>0</v>
      </c>
      <c r="AR1220" s="139" t="s">
        <v>446</v>
      </c>
      <c r="AT1220" s="139" t="s">
        <v>265</v>
      </c>
      <c r="AU1220" s="139" t="s">
        <v>81</v>
      </c>
      <c r="AY1220" s="18" t="s">
        <v>133</v>
      </c>
      <c r="BE1220" s="140">
        <f>IF(N1220="základní",J1220,0)</f>
        <v>0</v>
      </c>
      <c r="BF1220" s="140">
        <f>IF(N1220="snížená",J1220,0)</f>
        <v>0</v>
      </c>
      <c r="BG1220" s="140">
        <f>IF(N1220="zákl. přenesená",J1220,0)</f>
        <v>0</v>
      </c>
      <c r="BH1220" s="140">
        <f>IF(N1220="sníž. přenesená",J1220,0)</f>
        <v>0</v>
      </c>
      <c r="BI1220" s="140">
        <f>IF(N1220="nulová",J1220,0)</f>
        <v>0</v>
      </c>
      <c r="BJ1220" s="18" t="s">
        <v>79</v>
      </c>
      <c r="BK1220" s="140">
        <f>ROUND(I1220*H1220,2)</f>
        <v>0</v>
      </c>
      <c r="BL1220" s="18" t="s">
        <v>285</v>
      </c>
      <c r="BM1220" s="139" t="s">
        <v>2432</v>
      </c>
    </row>
    <row r="1221" spans="2:65" s="12" customFormat="1" ht="11.25" x14ac:dyDescent="0.2">
      <c r="B1221" s="145"/>
      <c r="D1221" s="146" t="s">
        <v>144</v>
      </c>
      <c r="E1221" s="147" t="s">
        <v>18</v>
      </c>
      <c r="F1221" s="148" t="s">
        <v>1737</v>
      </c>
      <c r="H1221" s="147" t="s">
        <v>18</v>
      </c>
      <c r="I1221" s="149"/>
      <c r="L1221" s="145"/>
      <c r="M1221" s="150"/>
      <c r="T1221" s="151"/>
      <c r="AT1221" s="147" t="s">
        <v>144</v>
      </c>
      <c r="AU1221" s="147" t="s">
        <v>81</v>
      </c>
      <c r="AV1221" s="12" t="s">
        <v>79</v>
      </c>
      <c r="AW1221" s="12" t="s">
        <v>32</v>
      </c>
      <c r="AX1221" s="12" t="s">
        <v>71</v>
      </c>
      <c r="AY1221" s="147" t="s">
        <v>133</v>
      </c>
    </row>
    <row r="1222" spans="2:65" s="12" customFormat="1" ht="11.25" x14ac:dyDescent="0.2">
      <c r="B1222" s="145"/>
      <c r="D1222" s="146" t="s">
        <v>144</v>
      </c>
      <c r="E1222" s="147" t="s">
        <v>18</v>
      </c>
      <c r="F1222" s="148" t="s">
        <v>1738</v>
      </c>
      <c r="H1222" s="147" t="s">
        <v>18</v>
      </c>
      <c r="I1222" s="149"/>
      <c r="L1222" s="145"/>
      <c r="M1222" s="150"/>
      <c r="T1222" s="151"/>
      <c r="AT1222" s="147" t="s">
        <v>144</v>
      </c>
      <c r="AU1222" s="147" t="s">
        <v>81</v>
      </c>
      <c r="AV1222" s="12" t="s">
        <v>79</v>
      </c>
      <c r="AW1222" s="12" t="s">
        <v>32</v>
      </c>
      <c r="AX1222" s="12" t="s">
        <v>71</v>
      </c>
      <c r="AY1222" s="147" t="s">
        <v>133</v>
      </c>
    </row>
    <row r="1223" spans="2:65" s="12" customFormat="1" ht="11.25" x14ac:dyDescent="0.2">
      <c r="B1223" s="145"/>
      <c r="D1223" s="146" t="s">
        <v>144</v>
      </c>
      <c r="E1223" s="147" t="s">
        <v>18</v>
      </c>
      <c r="F1223" s="148" t="s">
        <v>2425</v>
      </c>
      <c r="H1223" s="147" t="s">
        <v>18</v>
      </c>
      <c r="I1223" s="149"/>
      <c r="L1223" s="145"/>
      <c r="M1223" s="150"/>
      <c r="T1223" s="151"/>
      <c r="AT1223" s="147" t="s">
        <v>144</v>
      </c>
      <c r="AU1223" s="147" t="s">
        <v>81</v>
      </c>
      <c r="AV1223" s="12" t="s">
        <v>79</v>
      </c>
      <c r="AW1223" s="12" t="s">
        <v>32</v>
      </c>
      <c r="AX1223" s="12" t="s">
        <v>71</v>
      </c>
      <c r="AY1223" s="147" t="s">
        <v>133</v>
      </c>
    </row>
    <row r="1224" spans="2:65" s="13" customFormat="1" ht="11.25" x14ac:dyDescent="0.2">
      <c r="B1224" s="152"/>
      <c r="D1224" s="146" t="s">
        <v>144</v>
      </c>
      <c r="E1224" s="153" t="s">
        <v>18</v>
      </c>
      <c r="F1224" s="154" t="s">
        <v>81</v>
      </c>
      <c r="H1224" s="155">
        <v>2</v>
      </c>
      <c r="I1224" s="156"/>
      <c r="L1224" s="152"/>
      <c r="M1224" s="157"/>
      <c r="T1224" s="158"/>
      <c r="AT1224" s="153" t="s">
        <v>144</v>
      </c>
      <c r="AU1224" s="153" t="s">
        <v>81</v>
      </c>
      <c r="AV1224" s="13" t="s">
        <v>81</v>
      </c>
      <c r="AW1224" s="13" t="s">
        <v>32</v>
      </c>
      <c r="AX1224" s="13" t="s">
        <v>71</v>
      </c>
      <c r="AY1224" s="153" t="s">
        <v>133</v>
      </c>
    </row>
    <row r="1225" spans="2:65" s="12" customFormat="1" ht="11.25" x14ac:dyDescent="0.2">
      <c r="B1225" s="145"/>
      <c r="D1225" s="146" t="s">
        <v>144</v>
      </c>
      <c r="E1225" s="147" t="s">
        <v>18</v>
      </c>
      <c r="F1225" s="148" t="s">
        <v>1741</v>
      </c>
      <c r="H1225" s="147" t="s">
        <v>18</v>
      </c>
      <c r="I1225" s="149"/>
      <c r="L1225" s="145"/>
      <c r="M1225" s="150"/>
      <c r="T1225" s="151"/>
      <c r="AT1225" s="147" t="s">
        <v>144</v>
      </c>
      <c r="AU1225" s="147" t="s">
        <v>81</v>
      </c>
      <c r="AV1225" s="12" t="s">
        <v>79</v>
      </c>
      <c r="AW1225" s="12" t="s">
        <v>32</v>
      </c>
      <c r="AX1225" s="12" t="s">
        <v>71</v>
      </c>
      <c r="AY1225" s="147" t="s">
        <v>133</v>
      </c>
    </row>
    <row r="1226" spans="2:65" s="12" customFormat="1" ht="11.25" x14ac:dyDescent="0.2">
      <c r="B1226" s="145"/>
      <c r="D1226" s="146" t="s">
        <v>144</v>
      </c>
      <c r="E1226" s="147" t="s">
        <v>18</v>
      </c>
      <c r="F1226" s="148" t="s">
        <v>2425</v>
      </c>
      <c r="H1226" s="147" t="s">
        <v>18</v>
      </c>
      <c r="I1226" s="149"/>
      <c r="L1226" s="145"/>
      <c r="M1226" s="150"/>
      <c r="T1226" s="151"/>
      <c r="AT1226" s="147" t="s">
        <v>144</v>
      </c>
      <c r="AU1226" s="147" t="s">
        <v>81</v>
      </c>
      <c r="AV1226" s="12" t="s">
        <v>79</v>
      </c>
      <c r="AW1226" s="12" t="s">
        <v>32</v>
      </c>
      <c r="AX1226" s="12" t="s">
        <v>71</v>
      </c>
      <c r="AY1226" s="147" t="s">
        <v>133</v>
      </c>
    </row>
    <row r="1227" spans="2:65" s="13" customFormat="1" ht="11.25" x14ac:dyDescent="0.2">
      <c r="B1227" s="152"/>
      <c r="D1227" s="146" t="s">
        <v>144</v>
      </c>
      <c r="E1227" s="153" t="s">
        <v>18</v>
      </c>
      <c r="F1227" s="154" t="s">
        <v>140</v>
      </c>
      <c r="H1227" s="155">
        <v>4</v>
      </c>
      <c r="I1227" s="156"/>
      <c r="L1227" s="152"/>
      <c r="M1227" s="157"/>
      <c r="T1227" s="158"/>
      <c r="AT1227" s="153" t="s">
        <v>144</v>
      </c>
      <c r="AU1227" s="153" t="s">
        <v>81</v>
      </c>
      <c r="AV1227" s="13" t="s">
        <v>81</v>
      </c>
      <c r="AW1227" s="13" t="s">
        <v>32</v>
      </c>
      <c r="AX1227" s="13" t="s">
        <v>71</v>
      </c>
      <c r="AY1227" s="153" t="s">
        <v>133</v>
      </c>
    </row>
    <row r="1228" spans="2:65" s="14" customFormat="1" ht="11.25" x14ac:dyDescent="0.2">
      <c r="B1228" s="159"/>
      <c r="D1228" s="146" t="s">
        <v>144</v>
      </c>
      <c r="E1228" s="160" t="s">
        <v>18</v>
      </c>
      <c r="F1228" s="161" t="s">
        <v>147</v>
      </c>
      <c r="H1228" s="162">
        <v>6</v>
      </c>
      <c r="I1228" s="163"/>
      <c r="L1228" s="159"/>
      <c r="M1228" s="164"/>
      <c r="T1228" s="165"/>
      <c r="AT1228" s="160" t="s">
        <v>144</v>
      </c>
      <c r="AU1228" s="160" t="s">
        <v>81</v>
      </c>
      <c r="AV1228" s="14" t="s">
        <v>140</v>
      </c>
      <c r="AW1228" s="14" t="s">
        <v>32</v>
      </c>
      <c r="AX1228" s="14" t="s">
        <v>79</v>
      </c>
      <c r="AY1228" s="160" t="s">
        <v>133</v>
      </c>
    </row>
    <row r="1229" spans="2:65" s="1" customFormat="1" ht="37.9" customHeight="1" x14ac:dyDescent="0.2">
      <c r="B1229" s="33"/>
      <c r="C1229" s="128" t="s">
        <v>952</v>
      </c>
      <c r="D1229" s="128" t="s">
        <v>135</v>
      </c>
      <c r="E1229" s="129" t="s">
        <v>2433</v>
      </c>
      <c r="F1229" s="130" t="s">
        <v>2434</v>
      </c>
      <c r="G1229" s="131" t="s">
        <v>188</v>
      </c>
      <c r="H1229" s="132">
        <v>2</v>
      </c>
      <c r="I1229" s="133"/>
      <c r="J1229" s="134">
        <f>ROUND(I1229*H1229,2)</f>
        <v>0</v>
      </c>
      <c r="K1229" s="130" t="s">
        <v>189</v>
      </c>
      <c r="L1229" s="33"/>
      <c r="M1229" s="135" t="s">
        <v>18</v>
      </c>
      <c r="N1229" s="136" t="s">
        <v>42</v>
      </c>
      <c r="P1229" s="137">
        <f>O1229*H1229</f>
        <v>0</v>
      </c>
      <c r="Q1229" s="137">
        <v>0</v>
      </c>
      <c r="R1229" s="137">
        <f>Q1229*H1229</f>
        <v>0</v>
      </c>
      <c r="S1229" s="137">
        <v>0</v>
      </c>
      <c r="T1229" s="138">
        <f>S1229*H1229</f>
        <v>0</v>
      </c>
      <c r="AR1229" s="139" t="s">
        <v>285</v>
      </c>
      <c r="AT1229" s="139" t="s">
        <v>135</v>
      </c>
      <c r="AU1229" s="139" t="s">
        <v>81</v>
      </c>
      <c r="AY1229" s="18" t="s">
        <v>133</v>
      </c>
      <c r="BE1229" s="140">
        <f>IF(N1229="základní",J1229,0)</f>
        <v>0</v>
      </c>
      <c r="BF1229" s="140">
        <f>IF(N1229="snížená",J1229,0)</f>
        <v>0</v>
      </c>
      <c r="BG1229" s="140">
        <f>IF(N1229="zákl. přenesená",J1229,0)</f>
        <v>0</v>
      </c>
      <c r="BH1229" s="140">
        <f>IF(N1229="sníž. přenesená",J1229,0)</f>
        <v>0</v>
      </c>
      <c r="BI1229" s="140">
        <f>IF(N1229="nulová",J1229,0)</f>
        <v>0</v>
      </c>
      <c r="BJ1229" s="18" t="s">
        <v>79</v>
      </c>
      <c r="BK1229" s="140">
        <f>ROUND(I1229*H1229,2)</f>
        <v>0</v>
      </c>
      <c r="BL1229" s="18" t="s">
        <v>285</v>
      </c>
      <c r="BM1229" s="139" t="s">
        <v>2435</v>
      </c>
    </row>
    <row r="1230" spans="2:65" s="1" customFormat="1" ht="11.25" x14ac:dyDescent="0.2">
      <c r="B1230" s="33"/>
      <c r="D1230" s="141" t="s">
        <v>142</v>
      </c>
      <c r="F1230" s="142" t="s">
        <v>2436</v>
      </c>
      <c r="I1230" s="143"/>
      <c r="L1230" s="33"/>
      <c r="M1230" s="144"/>
      <c r="T1230" s="54"/>
      <c r="AT1230" s="18" t="s">
        <v>142</v>
      </c>
      <c r="AU1230" s="18" t="s">
        <v>81</v>
      </c>
    </row>
    <row r="1231" spans="2:65" s="12" customFormat="1" ht="11.25" x14ac:dyDescent="0.2">
      <c r="B1231" s="145"/>
      <c r="D1231" s="146" t="s">
        <v>144</v>
      </c>
      <c r="E1231" s="147" t="s">
        <v>18</v>
      </c>
      <c r="F1231" s="148" t="s">
        <v>1737</v>
      </c>
      <c r="H1231" s="147" t="s">
        <v>18</v>
      </c>
      <c r="I1231" s="149"/>
      <c r="L1231" s="145"/>
      <c r="M1231" s="150"/>
      <c r="T1231" s="151"/>
      <c r="AT1231" s="147" t="s">
        <v>144</v>
      </c>
      <c r="AU1231" s="147" t="s">
        <v>81</v>
      </c>
      <c r="AV1231" s="12" t="s">
        <v>79</v>
      </c>
      <c r="AW1231" s="12" t="s">
        <v>32</v>
      </c>
      <c r="AX1231" s="12" t="s">
        <v>71</v>
      </c>
      <c r="AY1231" s="147" t="s">
        <v>133</v>
      </c>
    </row>
    <row r="1232" spans="2:65" s="12" customFormat="1" ht="11.25" x14ac:dyDescent="0.2">
      <c r="B1232" s="145"/>
      <c r="D1232" s="146" t="s">
        <v>144</v>
      </c>
      <c r="E1232" s="147" t="s">
        <v>18</v>
      </c>
      <c r="F1232" s="148" t="s">
        <v>1738</v>
      </c>
      <c r="H1232" s="147" t="s">
        <v>18</v>
      </c>
      <c r="I1232" s="149"/>
      <c r="L1232" s="145"/>
      <c r="M1232" s="150"/>
      <c r="T1232" s="151"/>
      <c r="AT1232" s="147" t="s">
        <v>144</v>
      </c>
      <c r="AU1232" s="147" t="s">
        <v>81</v>
      </c>
      <c r="AV1232" s="12" t="s">
        <v>79</v>
      </c>
      <c r="AW1232" s="12" t="s">
        <v>32</v>
      </c>
      <c r="AX1232" s="12" t="s">
        <v>71</v>
      </c>
      <c r="AY1232" s="147" t="s">
        <v>133</v>
      </c>
    </row>
    <row r="1233" spans="2:65" s="12" customFormat="1" ht="11.25" x14ac:dyDescent="0.2">
      <c r="B1233" s="145"/>
      <c r="D1233" s="146" t="s">
        <v>144</v>
      </c>
      <c r="E1233" s="147" t="s">
        <v>18</v>
      </c>
      <c r="F1233" s="148" t="s">
        <v>2437</v>
      </c>
      <c r="H1233" s="147" t="s">
        <v>18</v>
      </c>
      <c r="I1233" s="149"/>
      <c r="L1233" s="145"/>
      <c r="M1233" s="150"/>
      <c r="T1233" s="151"/>
      <c r="AT1233" s="147" t="s">
        <v>144</v>
      </c>
      <c r="AU1233" s="147" t="s">
        <v>81</v>
      </c>
      <c r="AV1233" s="12" t="s">
        <v>79</v>
      </c>
      <c r="AW1233" s="12" t="s">
        <v>32</v>
      </c>
      <c r="AX1233" s="12" t="s">
        <v>71</v>
      </c>
      <c r="AY1233" s="147" t="s">
        <v>133</v>
      </c>
    </row>
    <row r="1234" spans="2:65" s="13" customFormat="1" ht="11.25" x14ac:dyDescent="0.2">
      <c r="B1234" s="152"/>
      <c r="D1234" s="146" t="s">
        <v>144</v>
      </c>
      <c r="E1234" s="153" t="s">
        <v>18</v>
      </c>
      <c r="F1234" s="154" t="s">
        <v>81</v>
      </c>
      <c r="H1234" s="155">
        <v>2</v>
      </c>
      <c r="I1234" s="156"/>
      <c r="L1234" s="152"/>
      <c r="M1234" s="157"/>
      <c r="T1234" s="158"/>
      <c r="AT1234" s="153" t="s">
        <v>144</v>
      </c>
      <c r="AU1234" s="153" t="s">
        <v>81</v>
      </c>
      <c r="AV1234" s="13" t="s">
        <v>81</v>
      </c>
      <c r="AW1234" s="13" t="s">
        <v>32</v>
      </c>
      <c r="AX1234" s="13" t="s">
        <v>71</v>
      </c>
      <c r="AY1234" s="153" t="s">
        <v>133</v>
      </c>
    </row>
    <row r="1235" spans="2:65" s="14" customFormat="1" ht="11.25" x14ac:dyDescent="0.2">
      <c r="B1235" s="159"/>
      <c r="D1235" s="146" t="s">
        <v>144</v>
      </c>
      <c r="E1235" s="160" t="s">
        <v>18</v>
      </c>
      <c r="F1235" s="161" t="s">
        <v>147</v>
      </c>
      <c r="H1235" s="162">
        <v>2</v>
      </c>
      <c r="I1235" s="163"/>
      <c r="L1235" s="159"/>
      <c r="M1235" s="164"/>
      <c r="T1235" s="165"/>
      <c r="AT1235" s="160" t="s">
        <v>144</v>
      </c>
      <c r="AU1235" s="160" t="s">
        <v>81</v>
      </c>
      <c r="AV1235" s="14" t="s">
        <v>140</v>
      </c>
      <c r="AW1235" s="14" t="s">
        <v>32</v>
      </c>
      <c r="AX1235" s="14" t="s">
        <v>79</v>
      </c>
      <c r="AY1235" s="160" t="s">
        <v>133</v>
      </c>
    </row>
    <row r="1236" spans="2:65" s="1" customFormat="1" ht="16.5" customHeight="1" x14ac:dyDescent="0.2">
      <c r="B1236" s="33"/>
      <c r="C1236" s="173" t="s">
        <v>957</v>
      </c>
      <c r="D1236" s="173" t="s">
        <v>265</v>
      </c>
      <c r="E1236" s="174" t="s">
        <v>2438</v>
      </c>
      <c r="F1236" s="175" t="s">
        <v>2439</v>
      </c>
      <c r="G1236" s="176" t="s">
        <v>188</v>
      </c>
      <c r="H1236" s="177">
        <v>2</v>
      </c>
      <c r="I1236" s="178"/>
      <c r="J1236" s="179">
        <f>ROUND(I1236*H1236,2)</f>
        <v>0</v>
      </c>
      <c r="K1236" s="175" t="s">
        <v>189</v>
      </c>
      <c r="L1236" s="180"/>
      <c r="M1236" s="181" t="s">
        <v>18</v>
      </c>
      <c r="N1236" s="182" t="s">
        <v>42</v>
      </c>
      <c r="P1236" s="137">
        <f>O1236*H1236</f>
        <v>0</v>
      </c>
      <c r="Q1236" s="137">
        <v>1E-3</v>
      </c>
      <c r="R1236" s="137">
        <f>Q1236*H1236</f>
        <v>2E-3</v>
      </c>
      <c r="S1236" s="137">
        <v>0</v>
      </c>
      <c r="T1236" s="138">
        <f>S1236*H1236</f>
        <v>0</v>
      </c>
      <c r="AR1236" s="139" t="s">
        <v>446</v>
      </c>
      <c r="AT1236" s="139" t="s">
        <v>265</v>
      </c>
      <c r="AU1236" s="139" t="s">
        <v>81</v>
      </c>
      <c r="AY1236" s="18" t="s">
        <v>133</v>
      </c>
      <c r="BE1236" s="140">
        <f>IF(N1236="základní",J1236,0)</f>
        <v>0</v>
      </c>
      <c r="BF1236" s="140">
        <f>IF(N1236="snížená",J1236,0)</f>
        <v>0</v>
      </c>
      <c r="BG1236" s="140">
        <f>IF(N1236="zákl. přenesená",J1236,0)</f>
        <v>0</v>
      </c>
      <c r="BH1236" s="140">
        <f>IF(N1236="sníž. přenesená",J1236,0)</f>
        <v>0</v>
      </c>
      <c r="BI1236" s="140">
        <f>IF(N1236="nulová",J1236,0)</f>
        <v>0</v>
      </c>
      <c r="BJ1236" s="18" t="s">
        <v>79</v>
      </c>
      <c r="BK1236" s="140">
        <f>ROUND(I1236*H1236,2)</f>
        <v>0</v>
      </c>
      <c r="BL1236" s="18" t="s">
        <v>285</v>
      </c>
      <c r="BM1236" s="139" t="s">
        <v>2440</v>
      </c>
    </row>
    <row r="1237" spans="2:65" s="1" customFormat="1" ht="33" customHeight="1" x14ac:dyDescent="0.2">
      <c r="B1237" s="33"/>
      <c r="C1237" s="128" t="s">
        <v>964</v>
      </c>
      <c r="D1237" s="128" t="s">
        <v>135</v>
      </c>
      <c r="E1237" s="129" t="s">
        <v>2441</v>
      </c>
      <c r="F1237" s="130" t="s">
        <v>2442</v>
      </c>
      <c r="G1237" s="131" t="s">
        <v>188</v>
      </c>
      <c r="H1237" s="132">
        <v>3</v>
      </c>
      <c r="I1237" s="133"/>
      <c r="J1237" s="134">
        <f>ROUND(I1237*H1237,2)</f>
        <v>0</v>
      </c>
      <c r="K1237" s="130" t="s">
        <v>189</v>
      </c>
      <c r="L1237" s="33"/>
      <c r="M1237" s="135" t="s">
        <v>18</v>
      </c>
      <c r="N1237" s="136" t="s">
        <v>42</v>
      </c>
      <c r="P1237" s="137">
        <f>O1237*H1237</f>
        <v>0</v>
      </c>
      <c r="Q1237" s="137">
        <v>0</v>
      </c>
      <c r="R1237" s="137">
        <f>Q1237*H1237</f>
        <v>0</v>
      </c>
      <c r="S1237" s="137">
        <v>0</v>
      </c>
      <c r="T1237" s="138">
        <f>S1237*H1237</f>
        <v>0</v>
      </c>
      <c r="AR1237" s="139" t="s">
        <v>285</v>
      </c>
      <c r="AT1237" s="139" t="s">
        <v>135</v>
      </c>
      <c r="AU1237" s="139" t="s">
        <v>81</v>
      </c>
      <c r="AY1237" s="18" t="s">
        <v>133</v>
      </c>
      <c r="BE1237" s="140">
        <f>IF(N1237="základní",J1237,0)</f>
        <v>0</v>
      </c>
      <c r="BF1237" s="140">
        <f>IF(N1237="snížená",J1237,0)</f>
        <v>0</v>
      </c>
      <c r="BG1237" s="140">
        <f>IF(N1237="zákl. přenesená",J1237,0)</f>
        <v>0</v>
      </c>
      <c r="BH1237" s="140">
        <f>IF(N1237="sníž. přenesená",J1237,0)</f>
        <v>0</v>
      </c>
      <c r="BI1237" s="140">
        <f>IF(N1237="nulová",J1237,0)</f>
        <v>0</v>
      </c>
      <c r="BJ1237" s="18" t="s">
        <v>79</v>
      </c>
      <c r="BK1237" s="140">
        <f>ROUND(I1237*H1237,2)</f>
        <v>0</v>
      </c>
      <c r="BL1237" s="18" t="s">
        <v>285</v>
      </c>
      <c r="BM1237" s="139" t="s">
        <v>2443</v>
      </c>
    </row>
    <row r="1238" spans="2:65" s="1" customFormat="1" ht="11.25" x14ac:dyDescent="0.2">
      <c r="B1238" s="33"/>
      <c r="D1238" s="141" t="s">
        <v>142</v>
      </c>
      <c r="F1238" s="142" t="s">
        <v>2444</v>
      </c>
      <c r="I1238" s="143"/>
      <c r="L1238" s="33"/>
      <c r="M1238" s="144"/>
      <c r="T1238" s="54"/>
      <c r="AT1238" s="18" t="s">
        <v>142</v>
      </c>
      <c r="AU1238" s="18" t="s">
        <v>81</v>
      </c>
    </row>
    <row r="1239" spans="2:65" s="12" customFormat="1" ht="11.25" x14ac:dyDescent="0.2">
      <c r="B1239" s="145"/>
      <c r="D1239" s="146" t="s">
        <v>144</v>
      </c>
      <c r="E1239" s="147" t="s">
        <v>18</v>
      </c>
      <c r="F1239" s="148" t="s">
        <v>1737</v>
      </c>
      <c r="H1239" s="147" t="s">
        <v>18</v>
      </c>
      <c r="I1239" s="149"/>
      <c r="L1239" s="145"/>
      <c r="M1239" s="150"/>
      <c r="T1239" s="151"/>
      <c r="AT1239" s="147" t="s">
        <v>144</v>
      </c>
      <c r="AU1239" s="147" t="s">
        <v>81</v>
      </c>
      <c r="AV1239" s="12" t="s">
        <v>79</v>
      </c>
      <c r="AW1239" s="12" t="s">
        <v>32</v>
      </c>
      <c r="AX1239" s="12" t="s">
        <v>71</v>
      </c>
      <c r="AY1239" s="147" t="s">
        <v>133</v>
      </c>
    </row>
    <row r="1240" spans="2:65" s="12" customFormat="1" ht="11.25" x14ac:dyDescent="0.2">
      <c r="B1240" s="145"/>
      <c r="D1240" s="146" t="s">
        <v>144</v>
      </c>
      <c r="E1240" s="147" t="s">
        <v>18</v>
      </c>
      <c r="F1240" s="148" t="s">
        <v>1738</v>
      </c>
      <c r="H1240" s="147" t="s">
        <v>18</v>
      </c>
      <c r="I1240" s="149"/>
      <c r="L1240" s="145"/>
      <c r="M1240" s="150"/>
      <c r="T1240" s="151"/>
      <c r="AT1240" s="147" t="s">
        <v>144</v>
      </c>
      <c r="AU1240" s="147" t="s">
        <v>81</v>
      </c>
      <c r="AV1240" s="12" t="s">
        <v>79</v>
      </c>
      <c r="AW1240" s="12" t="s">
        <v>32</v>
      </c>
      <c r="AX1240" s="12" t="s">
        <v>71</v>
      </c>
      <c r="AY1240" s="147" t="s">
        <v>133</v>
      </c>
    </row>
    <row r="1241" spans="2:65" s="12" customFormat="1" ht="11.25" x14ac:dyDescent="0.2">
      <c r="B1241" s="145"/>
      <c r="D1241" s="146" t="s">
        <v>144</v>
      </c>
      <c r="E1241" s="147" t="s">
        <v>18</v>
      </c>
      <c r="F1241" s="148" t="s">
        <v>2445</v>
      </c>
      <c r="H1241" s="147" t="s">
        <v>18</v>
      </c>
      <c r="I1241" s="149"/>
      <c r="L1241" s="145"/>
      <c r="M1241" s="150"/>
      <c r="T1241" s="151"/>
      <c r="AT1241" s="147" t="s">
        <v>144</v>
      </c>
      <c r="AU1241" s="147" t="s">
        <v>81</v>
      </c>
      <c r="AV1241" s="12" t="s">
        <v>79</v>
      </c>
      <c r="AW1241" s="12" t="s">
        <v>32</v>
      </c>
      <c r="AX1241" s="12" t="s">
        <v>71</v>
      </c>
      <c r="AY1241" s="147" t="s">
        <v>133</v>
      </c>
    </row>
    <row r="1242" spans="2:65" s="13" customFormat="1" ht="11.25" x14ac:dyDescent="0.2">
      <c r="B1242" s="152"/>
      <c r="D1242" s="146" t="s">
        <v>144</v>
      </c>
      <c r="E1242" s="153" t="s">
        <v>18</v>
      </c>
      <c r="F1242" s="154" t="s">
        <v>81</v>
      </c>
      <c r="H1242" s="155">
        <v>2</v>
      </c>
      <c r="I1242" s="156"/>
      <c r="L1242" s="152"/>
      <c r="M1242" s="157"/>
      <c r="T1242" s="158"/>
      <c r="AT1242" s="153" t="s">
        <v>144</v>
      </c>
      <c r="AU1242" s="153" t="s">
        <v>81</v>
      </c>
      <c r="AV1242" s="13" t="s">
        <v>81</v>
      </c>
      <c r="AW1242" s="13" t="s">
        <v>32</v>
      </c>
      <c r="AX1242" s="13" t="s">
        <v>71</v>
      </c>
      <c r="AY1242" s="153" t="s">
        <v>133</v>
      </c>
    </row>
    <row r="1243" spans="2:65" s="12" customFormat="1" ht="11.25" x14ac:dyDescent="0.2">
      <c r="B1243" s="145"/>
      <c r="D1243" s="146" t="s">
        <v>144</v>
      </c>
      <c r="E1243" s="147" t="s">
        <v>18</v>
      </c>
      <c r="F1243" s="148" t="s">
        <v>1741</v>
      </c>
      <c r="H1243" s="147" t="s">
        <v>18</v>
      </c>
      <c r="I1243" s="149"/>
      <c r="L1243" s="145"/>
      <c r="M1243" s="150"/>
      <c r="T1243" s="151"/>
      <c r="AT1243" s="147" t="s">
        <v>144</v>
      </c>
      <c r="AU1243" s="147" t="s">
        <v>81</v>
      </c>
      <c r="AV1243" s="12" t="s">
        <v>79</v>
      </c>
      <c r="AW1243" s="12" t="s">
        <v>32</v>
      </c>
      <c r="AX1243" s="12" t="s">
        <v>71</v>
      </c>
      <c r="AY1243" s="147" t="s">
        <v>133</v>
      </c>
    </row>
    <row r="1244" spans="2:65" s="12" customFormat="1" ht="11.25" x14ac:dyDescent="0.2">
      <c r="B1244" s="145"/>
      <c r="D1244" s="146" t="s">
        <v>144</v>
      </c>
      <c r="E1244" s="147" t="s">
        <v>18</v>
      </c>
      <c r="F1244" s="148" t="s">
        <v>2445</v>
      </c>
      <c r="H1244" s="147" t="s">
        <v>18</v>
      </c>
      <c r="I1244" s="149"/>
      <c r="L1244" s="145"/>
      <c r="M1244" s="150"/>
      <c r="T1244" s="151"/>
      <c r="AT1244" s="147" t="s">
        <v>144</v>
      </c>
      <c r="AU1244" s="147" t="s">
        <v>81</v>
      </c>
      <c r="AV1244" s="12" t="s">
        <v>79</v>
      </c>
      <c r="AW1244" s="12" t="s">
        <v>32</v>
      </c>
      <c r="AX1244" s="12" t="s">
        <v>71</v>
      </c>
      <c r="AY1244" s="147" t="s">
        <v>133</v>
      </c>
    </row>
    <row r="1245" spans="2:65" s="13" customFormat="1" ht="11.25" x14ac:dyDescent="0.2">
      <c r="B1245" s="152"/>
      <c r="D1245" s="146" t="s">
        <v>144</v>
      </c>
      <c r="E1245" s="153" t="s">
        <v>18</v>
      </c>
      <c r="F1245" s="154" t="s">
        <v>79</v>
      </c>
      <c r="H1245" s="155">
        <v>1</v>
      </c>
      <c r="I1245" s="156"/>
      <c r="L1245" s="152"/>
      <c r="M1245" s="157"/>
      <c r="T1245" s="158"/>
      <c r="AT1245" s="153" t="s">
        <v>144</v>
      </c>
      <c r="AU1245" s="153" t="s">
        <v>81</v>
      </c>
      <c r="AV1245" s="13" t="s">
        <v>81</v>
      </c>
      <c r="AW1245" s="13" t="s">
        <v>32</v>
      </c>
      <c r="AX1245" s="13" t="s">
        <v>71</v>
      </c>
      <c r="AY1245" s="153" t="s">
        <v>133</v>
      </c>
    </row>
    <row r="1246" spans="2:65" s="14" customFormat="1" ht="11.25" x14ac:dyDescent="0.2">
      <c r="B1246" s="159"/>
      <c r="D1246" s="146" t="s">
        <v>144</v>
      </c>
      <c r="E1246" s="160" t="s">
        <v>18</v>
      </c>
      <c r="F1246" s="161" t="s">
        <v>147</v>
      </c>
      <c r="H1246" s="162">
        <v>3</v>
      </c>
      <c r="I1246" s="163"/>
      <c r="L1246" s="159"/>
      <c r="M1246" s="164"/>
      <c r="T1246" s="165"/>
      <c r="AT1246" s="160" t="s">
        <v>144</v>
      </c>
      <c r="AU1246" s="160" t="s">
        <v>81</v>
      </c>
      <c r="AV1246" s="14" t="s">
        <v>140</v>
      </c>
      <c r="AW1246" s="14" t="s">
        <v>32</v>
      </c>
      <c r="AX1246" s="14" t="s">
        <v>79</v>
      </c>
      <c r="AY1246" s="160" t="s">
        <v>133</v>
      </c>
    </row>
    <row r="1247" spans="2:65" s="1" customFormat="1" ht="16.5" customHeight="1" x14ac:dyDescent="0.2">
      <c r="B1247" s="33"/>
      <c r="C1247" s="173" t="s">
        <v>971</v>
      </c>
      <c r="D1247" s="173" t="s">
        <v>265</v>
      </c>
      <c r="E1247" s="174" t="s">
        <v>2446</v>
      </c>
      <c r="F1247" s="175" t="s">
        <v>2447</v>
      </c>
      <c r="G1247" s="176" t="s">
        <v>188</v>
      </c>
      <c r="H1247" s="177">
        <v>3</v>
      </c>
      <c r="I1247" s="178"/>
      <c r="J1247" s="179">
        <f>ROUND(I1247*H1247,2)</f>
        <v>0</v>
      </c>
      <c r="K1247" s="175" t="s">
        <v>189</v>
      </c>
      <c r="L1247" s="180"/>
      <c r="M1247" s="181" t="s">
        <v>18</v>
      </c>
      <c r="N1247" s="182" t="s">
        <v>42</v>
      </c>
      <c r="P1247" s="137">
        <f>O1247*H1247</f>
        <v>0</v>
      </c>
      <c r="Q1247" s="137">
        <v>3.8E-3</v>
      </c>
      <c r="R1247" s="137">
        <f>Q1247*H1247</f>
        <v>1.14E-2</v>
      </c>
      <c r="S1247" s="137">
        <v>0</v>
      </c>
      <c r="T1247" s="138">
        <f>S1247*H1247</f>
        <v>0</v>
      </c>
      <c r="AR1247" s="139" t="s">
        <v>446</v>
      </c>
      <c r="AT1247" s="139" t="s">
        <v>265</v>
      </c>
      <c r="AU1247" s="139" t="s">
        <v>81</v>
      </c>
      <c r="AY1247" s="18" t="s">
        <v>133</v>
      </c>
      <c r="BE1247" s="140">
        <f>IF(N1247="základní",J1247,0)</f>
        <v>0</v>
      </c>
      <c r="BF1247" s="140">
        <f>IF(N1247="snížená",J1247,0)</f>
        <v>0</v>
      </c>
      <c r="BG1247" s="140">
        <f>IF(N1247="zákl. přenesená",J1247,0)</f>
        <v>0</v>
      </c>
      <c r="BH1247" s="140">
        <f>IF(N1247="sníž. přenesená",J1247,0)</f>
        <v>0</v>
      </c>
      <c r="BI1247" s="140">
        <f>IF(N1247="nulová",J1247,0)</f>
        <v>0</v>
      </c>
      <c r="BJ1247" s="18" t="s">
        <v>79</v>
      </c>
      <c r="BK1247" s="140">
        <f>ROUND(I1247*H1247,2)</f>
        <v>0</v>
      </c>
      <c r="BL1247" s="18" t="s">
        <v>285</v>
      </c>
      <c r="BM1247" s="139" t="s">
        <v>2448</v>
      </c>
    </row>
    <row r="1248" spans="2:65" s="12" customFormat="1" ht="11.25" x14ac:dyDescent="0.2">
      <c r="B1248" s="145"/>
      <c r="D1248" s="146" t="s">
        <v>144</v>
      </c>
      <c r="E1248" s="147" t="s">
        <v>18</v>
      </c>
      <c r="F1248" s="148" t="s">
        <v>1737</v>
      </c>
      <c r="H1248" s="147" t="s">
        <v>18</v>
      </c>
      <c r="I1248" s="149"/>
      <c r="L1248" s="145"/>
      <c r="M1248" s="150"/>
      <c r="T1248" s="151"/>
      <c r="AT1248" s="147" t="s">
        <v>144</v>
      </c>
      <c r="AU1248" s="147" t="s">
        <v>81</v>
      </c>
      <c r="AV1248" s="12" t="s">
        <v>79</v>
      </c>
      <c r="AW1248" s="12" t="s">
        <v>32</v>
      </c>
      <c r="AX1248" s="12" t="s">
        <v>71</v>
      </c>
      <c r="AY1248" s="147" t="s">
        <v>133</v>
      </c>
    </row>
    <row r="1249" spans="2:65" s="12" customFormat="1" ht="11.25" x14ac:dyDescent="0.2">
      <c r="B1249" s="145"/>
      <c r="D1249" s="146" t="s">
        <v>144</v>
      </c>
      <c r="E1249" s="147" t="s">
        <v>18</v>
      </c>
      <c r="F1249" s="148" t="s">
        <v>1738</v>
      </c>
      <c r="H1249" s="147" t="s">
        <v>18</v>
      </c>
      <c r="I1249" s="149"/>
      <c r="L1249" s="145"/>
      <c r="M1249" s="150"/>
      <c r="T1249" s="151"/>
      <c r="AT1249" s="147" t="s">
        <v>144</v>
      </c>
      <c r="AU1249" s="147" t="s">
        <v>81</v>
      </c>
      <c r="AV1249" s="12" t="s">
        <v>79</v>
      </c>
      <c r="AW1249" s="12" t="s">
        <v>32</v>
      </c>
      <c r="AX1249" s="12" t="s">
        <v>71</v>
      </c>
      <c r="AY1249" s="147" t="s">
        <v>133</v>
      </c>
    </row>
    <row r="1250" spans="2:65" s="12" customFormat="1" ht="11.25" x14ac:dyDescent="0.2">
      <c r="B1250" s="145"/>
      <c r="D1250" s="146" t="s">
        <v>144</v>
      </c>
      <c r="E1250" s="147" t="s">
        <v>18</v>
      </c>
      <c r="F1250" s="148" t="s">
        <v>2445</v>
      </c>
      <c r="H1250" s="147" t="s">
        <v>18</v>
      </c>
      <c r="I1250" s="149"/>
      <c r="L1250" s="145"/>
      <c r="M1250" s="150"/>
      <c r="T1250" s="151"/>
      <c r="AT1250" s="147" t="s">
        <v>144</v>
      </c>
      <c r="AU1250" s="147" t="s">
        <v>81</v>
      </c>
      <c r="AV1250" s="12" t="s">
        <v>79</v>
      </c>
      <c r="AW1250" s="12" t="s">
        <v>32</v>
      </c>
      <c r="AX1250" s="12" t="s">
        <v>71</v>
      </c>
      <c r="AY1250" s="147" t="s">
        <v>133</v>
      </c>
    </row>
    <row r="1251" spans="2:65" s="13" customFormat="1" ht="11.25" x14ac:dyDescent="0.2">
      <c r="B1251" s="152"/>
      <c r="D1251" s="146" t="s">
        <v>144</v>
      </c>
      <c r="E1251" s="153" t="s">
        <v>18</v>
      </c>
      <c r="F1251" s="154" t="s">
        <v>81</v>
      </c>
      <c r="H1251" s="155">
        <v>2</v>
      </c>
      <c r="I1251" s="156"/>
      <c r="L1251" s="152"/>
      <c r="M1251" s="157"/>
      <c r="T1251" s="158"/>
      <c r="AT1251" s="153" t="s">
        <v>144</v>
      </c>
      <c r="AU1251" s="153" t="s">
        <v>81</v>
      </c>
      <c r="AV1251" s="13" t="s">
        <v>81</v>
      </c>
      <c r="AW1251" s="13" t="s">
        <v>32</v>
      </c>
      <c r="AX1251" s="13" t="s">
        <v>71</v>
      </c>
      <c r="AY1251" s="153" t="s">
        <v>133</v>
      </c>
    </row>
    <row r="1252" spans="2:65" s="12" customFormat="1" ht="11.25" x14ac:dyDescent="0.2">
      <c r="B1252" s="145"/>
      <c r="D1252" s="146" t="s">
        <v>144</v>
      </c>
      <c r="E1252" s="147" t="s">
        <v>18</v>
      </c>
      <c r="F1252" s="148" t="s">
        <v>1741</v>
      </c>
      <c r="H1252" s="147" t="s">
        <v>18</v>
      </c>
      <c r="I1252" s="149"/>
      <c r="L1252" s="145"/>
      <c r="M1252" s="150"/>
      <c r="T1252" s="151"/>
      <c r="AT1252" s="147" t="s">
        <v>144</v>
      </c>
      <c r="AU1252" s="147" t="s">
        <v>81</v>
      </c>
      <c r="AV1252" s="12" t="s">
        <v>79</v>
      </c>
      <c r="AW1252" s="12" t="s">
        <v>32</v>
      </c>
      <c r="AX1252" s="12" t="s">
        <v>71</v>
      </c>
      <c r="AY1252" s="147" t="s">
        <v>133</v>
      </c>
    </row>
    <row r="1253" spans="2:65" s="12" customFormat="1" ht="11.25" x14ac:dyDescent="0.2">
      <c r="B1253" s="145"/>
      <c r="D1253" s="146" t="s">
        <v>144</v>
      </c>
      <c r="E1253" s="147" t="s">
        <v>18</v>
      </c>
      <c r="F1253" s="148" t="s">
        <v>2445</v>
      </c>
      <c r="H1253" s="147" t="s">
        <v>18</v>
      </c>
      <c r="I1253" s="149"/>
      <c r="L1253" s="145"/>
      <c r="M1253" s="150"/>
      <c r="T1253" s="151"/>
      <c r="AT1253" s="147" t="s">
        <v>144</v>
      </c>
      <c r="AU1253" s="147" t="s">
        <v>81</v>
      </c>
      <c r="AV1253" s="12" t="s">
        <v>79</v>
      </c>
      <c r="AW1253" s="12" t="s">
        <v>32</v>
      </c>
      <c r="AX1253" s="12" t="s">
        <v>71</v>
      </c>
      <c r="AY1253" s="147" t="s">
        <v>133</v>
      </c>
    </row>
    <row r="1254" spans="2:65" s="13" customFormat="1" ht="11.25" x14ac:dyDescent="0.2">
      <c r="B1254" s="152"/>
      <c r="D1254" s="146" t="s">
        <v>144</v>
      </c>
      <c r="E1254" s="153" t="s">
        <v>18</v>
      </c>
      <c r="F1254" s="154" t="s">
        <v>79</v>
      </c>
      <c r="H1254" s="155">
        <v>1</v>
      </c>
      <c r="I1254" s="156"/>
      <c r="L1254" s="152"/>
      <c r="M1254" s="157"/>
      <c r="T1254" s="158"/>
      <c r="AT1254" s="153" t="s">
        <v>144</v>
      </c>
      <c r="AU1254" s="153" t="s">
        <v>81</v>
      </c>
      <c r="AV1254" s="13" t="s">
        <v>81</v>
      </c>
      <c r="AW1254" s="13" t="s">
        <v>32</v>
      </c>
      <c r="AX1254" s="13" t="s">
        <v>71</v>
      </c>
      <c r="AY1254" s="153" t="s">
        <v>133</v>
      </c>
    </row>
    <row r="1255" spans="2:65" s="14" customFormat="1" ht="11.25" x14ac:dyDescent="0.2">
      <c r="B1255" s="159"/>
      <c r="D1255" s="146" t="s">
        <v>144</v>
      </c>
      <c r="E1255" s="160" t="s">
        <v>18</v>
      </c>
      <c r="F1255" s="161" t="s">
        <v>147</v>
      </c>
      <c r="H1255" s="162">
        <v>3</v>
      </c>
      <c r="I1255" s="163"/>
      <c r="L1255" s="159"/>
      <c r="M1255" s="164"/>
      <c r="T1255" s="165"/>
      <c r="AT1255" s="160" t="s">
        <v>144</v>
      </c>
      <c r="AU1255" s="160" t="s">
        <v>81</v>
      </c>
      <c r="AV1255" s="14" t="s">
        <v>140</v>
      </c>
      <c r="AW1255" s="14" t="s">
        <v>32</v>
      </c>
      <c r="AX1255" s="14" t="s">
        <v>79</v>
      </c>
      <c r="AY1255" s="160" t="s">
        <v>133</v>
      </c>
    </row>
    <row r="1256" spans="2:65" s="1" customFormat="1" ht="37.9" customHeight="1" x14ac:dyDescent="0.2">
      <c r="B1256" s="33"/>
      <c r="C1256" s="128" t="s">
        <v>982</v>
      </c>
      <c r="D1256" s="128" t="s">
        <v>135</v>
      </c>
      <c r="E1256" s="129" t="s">
        <v>2449</v>
      </c>
      <c r="F1256" s="130" t="s">
        <v>2450</v>
      </c>
      <c r="G1256" s="131" t="s">
        <v>188</v>
      </c>
      <c r="H1256" s="132">
        <v>15</v>
      </c>
      <c r="I1256" s="133"/>
      <c r="J1256" s="134">
        <f>ROUND(I1256*H1256,2)</f>
        <v>0</v>
      </c>
      <c r="K1256" s="130" t="s">
        <v>189</v>
      </c>
      <c r="L1256" s="33"/>
      <c r="M1256" s="135" t="s">
        <v>18</v>
      </c>
      <c r="N1256" s="136" t="s">
        <v>42</v>
      </c>
      <c r="P1256" s="137">
        <f>O1256*H1256</f>
        <v>0</v>
      </c>
      <c r="Q1256" s="137">
        <v>0</v>
      </c>
      <c r="R1256" s="137">
        <f>Q1256*H1256</f>
        <v>0</v>
      </c>
      <c r="S1256" s="137">
        <v>0</v>
      </c>
      <c r="T1256" s="138">
        <f>S1256*H1256</f>
        <v>0</v>
      </c>
      <c r="AR1256" s="139" t="s">
        <v>285</v>
      </c>
      <c r="AT1256" s="139" t="s">
        <v>135</v>
      </c>
      <c r="AU1256" s="139" t="s">
        <v>81</v>
      </c>
      <c r="AY1256" s="18" t="s">
        <v>133</v>
      </c>
      <c r="BE1256" s="140">
        <f>IF(N1256="základní",J1256,0)</f>
        <v>0</v>
      </c>
      <c r="BF1256" s="140">
        <f>IF(N1256="snížená",J1256,0)</f>
        <v>0</v>
      </c>
      <c r="BG1256" s="140">
        <f>IF(N1256="zákl. přenesená",J1256,0)</f>
        <v>0</v>
      </c>
      <c r="BH1256" s="140">
        <f>IF(N1256="sníž. přenesená",J1256,0)</f>
        <v>0</v>
      </c>
      <c r="BI1256" s="140">
        <f>IF(N1256="nulová",J1256,0)</f>
        <v>0</v>
      </c>
      <c r="BJ1256" s="18" t="s">
        <v>79</v>
      </c>
      <c r="BK1256" s="140">
        <f>ROUND(I1256*H1256,2)</f>
        <v>0</v>
      </c>
      <c r="BL1256" s="18" t="s">
        <v>285</v>
      </c>
      <c r="BM1256" s="139" t="s">
        <v>2451</v>
      </c>
    </row>
    <row r="1257" spans="2:65" s="1" customFormat="1" ht="11.25" x14ac:dyDescent="0.2">
      <c r="B1257" s="33"/>
      <c r="D1257" s="141" t="s">
        <v>142</v>
      </c>
      <c r="F1257" s="142" t="s">
        <v>2452</v>
      </c>
      <c r="I1257" s="143"/>
      <c r="L1257" s="33"/>
      <c r="M1257" s="144"/>
      <c r="T1257" s="54"/>
      <c r="AT1257" s="18" t="s">
        <v>142</v>
      </c>
      <c r="AU1257" s="18" t="s">
        <v>81</v>
      </c>
    </row>
    <row r="1258" spans="2:65" s="12" customFormat="1" ht="11.25" x14ac:dyDescent="0.2">
      <c r="B1258" s="145"/>
      <c r="D1258" s="146" t="s">
        <v>144</v>
      </c>
      <c r="E1258" s="147" t="s">
        <v>18</v>
      </c>
      <c r="F1258" s="148" t="s">
        <v>1737</v>
      </c>
      <c r="H1258" s="147" t="s">
        <v>18</v>
      </c>
      <c r="I1258" s="149"/>
      <c r="L1258" s="145"/>
      <c r="M1258" s="150"/>
      <c r="T1258" s="151"/>
      <c r="AT1258" s="147" t="s">
        <v>144</v>
      </c>
      <c r="AU1258" s="147" t="s">
        <v>81</v>
      </c>
      <c r="AV1258" s="12" t="s">
        <v>79</v>
      </c>
      <c r="AW1258" s="12" t="s">
        <v>32</v>
      </c>
      <c r="AX1258" s="12" t="s">
        <v>71</v>
      </c>
      <c r="AY1258" s="147" t="s">
        <v>133</v>
      </c>
    </row>
    <row r="1259" spans="2:65" s="12" customFormat="1" ht="11.25" x14ac:dyDescent="0.2">
      <c r="B1259" s="145"/>
      <c r="D1259" s="146" t="s">
        <v>144</v>
      </c>
      <c r="E1259" s="147" t="s">
        <v>18</v>
      </c>
      <c r="F1259" s="148" t="s">
        <v>1738</v>
      </c>
      <c r="H1259" s="147" t="s">
        <v>18</v>
      </c>
      <c r="I1259" s="149"/>
      <c r="L1259" s="145"/>
      <c r="M1259" s="150"/>
      <c r="T1259" s="151"/>
      <c r="AT1259" s="147" t="s">
        <v>144</v>
      </c>
      <c r="AU1259" s="147" t="s">
        <v>81</v>
      </c>
      <c r="AV1259" s="12" t="s">
        <v>79</v>
      </c>
      <c r="AW1259" s="12" t="s">
        <v>32</v>
      </c>
      <c r="AX1259" s="12" t="s">
        <v>71</v>
      </c>
      <c r="AY1259" s="147" t="s">
        <v>133</v>
      </c>
    </row>
    <row r="1260" spans="2:65" s="12" customFormat="1" ht="11.25" x14ac:dyDescent="0.2">
      <c r="B1260" s="145"/>
      <c r="D1260" s="146" t="s">
        <v>144</v>
      </c>
      <c r="E1260" s="147" t="s">
        <v>18</v>
      </c>
      <c r="F1260" s="148" t="s">
        <v>2453</v>
      </c>
      <c r="H1260" s="147" t="s">
        <v>18</v>
      </c>
      <c r="I1260" s="149"/>
      <c r="L1260" s="145"/>
      <c r="M1260" s="150"/>
      <c r="T1260" s="151"/>
      <c r="AT1260" s="147" t="s">
        <v>144</v>
      </c>
      <c r="AU1260" s="147" t="s">
        <v>81</v>
      </c>
      <c r="AV1260" s="12" t="s">
        <v>79</v>
      </c>
      <c r="AW1260" s="12" t="s">
        <v>32</v>
      </c>
      <c r="AX1260" s="12" t="s">
        <v>71</v>
      </c>
      <c r="AY1260" s="147" t="s">
        <v>133</v>
      </c>
    </row>
    <row r="1261" spans="2:65" s="13" customFormat="1" ht="11.25" x14ac:dyDescent="0.2">
      <c r="B1261" s="152"/>
      <c r="D1261" s="146" t="s">
        <v>144</v>
      </c>
      <c r="E1261" s="153" t="s">
        <v>18</v>
      </c>
      <c r="F1261" s="154" t="s">
        <v>140</v>
      </c>
      <c r="H1261" s="155">
        <v>4</v>
      </c>
      <c r="I1261" s="156"/>
      <c r="L1261" s="152"/>
      <c r="M1261" s="157"/>
      <c r="T1261" s="158"/>
      <c r="AT1261" s="153" t="s">
        <v>144</v>
      </c>
      <c r="AU1261" s="153" t="s">
        <v>81</v>
      </c>
      <c r="AV1261" s="13" t="s">
        <v>81</v>
      </c>
      <c r="AW1261" s="13" t="s">
        <v>32</v>
      </c>
      <c r="AX1261" s="13" t="s">
        <v>71</v>
      </c>
      <c r="AY1261" s="153" t="s">
        <v>133</v>
      </c>
    </row>
    <row r="1262" spans="2:65" s="12" customFormat="1" ht="11.25" x14ac:dyDescent="0.2">
      <c r="B1262" s="145"/>
      <c r="D1262" s="146" t="s">
        <v>144</v>
      </c>
      <c r="E1262" s="147" t="s">
        <v>18</v>
      </c>
      <c r="F1262" s="148" t="s">
        <v>2454</v>
      </c>
      <c r="H1262" s="147" t="s">
        <v>18</v>
      </c>
      <c r="I1262" s="149"/>
      <c r="L1262" s="145"/>
      <c r="M1262" s="150"/>
      <c r="T1262" s="151"/>
      <c r="AT1262" s="147" t="s">
        <v>144</v>
      </c>
      <c r="AU1262" s="147" t="s">
        <v>81</v>
      </c>
      <c r="AV1262" s="12" t="s">
        <v>79</v>
      </c>
      <c r="AW1262" s="12" t="s">
        <v>32</v>
      </c>
      <c r="AX1262" s="12" t="s">
        <v>71</v>
      </c>
      <c r="AY1262" s="147" t="s">
        <v>133</v>
      </c>
    </row>
    <row r="1263" spans="2:65" s="13" customFormat="1" ht="11.25" x14ac:dyDescent="0.2">
      <c r="B1263" s="152"/>
      <c r="D1263" s="146" t="s">
        <v>144</v>
      </c>
      <c r="E1263" s="153" t="s">
        <v>18</v>
      </c>
      <c r="F1263" s="154" t="s">
        <v>140</v>
      </c>
      <c r="H1263" s="155">
        <v>4</v>
      </c>
      <c r="I1263" s="156"/>
      <c r="L1263" s="152"/>
      <c r="M1263" s="157"/>
      <c r="T1263" s="158"/>
      <c r="AT1263" s="153" t="s">
        <v>144</v>
      </c>
      <c r="AU1263" s="153" t="s">
        <v>81</v>
      </c>
      <c r="AV1263" s="13" t="s">
        <v>81</v>
      </c>
      <c r="AW1263" s="13" t="s">
        <v>32</v>
      </c>
      <c r="AX1263" s="13" t="s">
        <v>71</v>
      </c>
      <c r="AY1263" s="153" t="s">
        <v>133</v>
      </c>
    </row>
    <row r="1264" spans="2:65" s="12" customFormat="1" ht="11.25" x14ac:dyDescent="0.2">
      <c r="B1264" s="145"/>
      <c r="D1264" s="146" t="s">
        <v>144</v>
      </c>
      <c r="E1264" s="147" t="s">
        <v>18</v>
      </c>
      <c r="F1264" s="148" t="s">
        <v>1741</v>
      </c>
      <c r="H1264" s="147" t="s">
        <v>18</v>
      </c>
      <c r="I1264" s="149"/>
      <c r="L1264" s="145"/>
      <c r="M1264" s="150"/>
      <c r="T1264" s="151"/>
      <c r="AT1264" s="147" t="s">
        <v>144</v>
      </c>
      <c r="AU1264" s="147" t="s">
        <v>81</v>
      </c>
      <c r="AV1264" s="12" t="s">
        <v>79</v>
      </c>
      <c r="AW1264" s="12" t="s">
        <v>32</v>
      </c>
      <c r="AX1264" s="12" t="s">
        <v>71</v>
      </c>
      <c r="AY1264" s="147" t="s">
        <v>133</v>
      </c>
    </row>
    <row r="1265" spans="2:65" s="12" customFormat="1" ht="11.25" x14ac:dyDescent="0.2">
      <c r="B1265" s="145"/>
      <c r="D1265" s="146" t="s">
        <v>144</v>
      </c>
      <c r="E1265" s="147" t="s">
        <v>18</v>
      </c>
      <c r="F1265" s="148" t="s">
        <v>2453</v>
      </c>
      <c r="H1265" s="147" t="s">
        <v>18</v>
      </c>
      <c r="I1265" s="149"/>
      <c r="L1265" s="145"/>
      <c r="M1265" s="150"/>
      <c r="T1265" s="151"/>
      <c r="AT1265" s="147" t="s">
        <v>144</v>
      </c>
      <c r="AU1265" s="147" t="s">
        <v>81</v>
      </c>
      <c r="AV1265" s="12" t="s">
        <v>79</v>
      </c>
      <c r="AW1265" s="12" t="s">
        <v>32</v>
      </c>
      <c r="AX1265" s="12" t="s">
        <v>71</v>
      </c>
      <c r="AY1265" s="147" t="s">
        <v>133</v>
      </c>
    </row>
    <row r="1266" spans="2:65" s="13" customFormat="1" ht="11.25" x14ac:dyDescent="0.2">
      <c r="B1266" s="152"/>
      <c r="D1266" s="146" t="s">
        <v>144</v>
      </c>
      <c r="E1266" s="153" t="s">
        <v>18</v>
      </c>
      <c r="F1266" s="154" t="s">
        <v>140</v>
      </c>
      <c r="H1266" s="155">
        <v>4</v>
      </c>
      <c r="I1266" s="156"/>
      <c r="L1266" s="152"/>
      <c r="M1266" s="157"/>
      <c r="T1266" s="158"/>
      <c r="AT1266" s="153" t="s">
        <v>144</v>
      </c>
      <c r="AU1266" s="153" t="s">
        <v>81</v>
      </c>
      <c r="AV1266" s="13" t="s">
        <v>81</v>
      </c>
      <c r="AW1266" s="13" t="s">
        <v>32</v>
      </c>
      <c r="AX1266" s="13" t="s">
        <v>71</v>
      </c>
      <c r="AY1266" s="153" t="s">
        <v>133</v>
      </c>
    </row>
    <row r="1267" spans="2:65" s="12" customFormat="1" ht="11.25" x14ac:dyDescent="0.2">
      <c r="B1267" s="145"/>
      <c r="D1267" s="146" t="s">
        <v>144</v>
      </c>
      <c r="E1267" s="147" t="s">
        <v>18</v>
      </c>
      <c r="F1267" s="148" t="s">
        <v>2455</v>
      </c>
      <c r="H1267" s="147" t="s">
        <v>18</v>
      </c>
      <c r="I1267" s="149"/>
      <c r="L1267" s="145"/>
      <c r="M1267" s="150"/>
      <c r="T1267" s="151"/>
      <c r="AT1267" s="147" t="s">
        <v>144</v>
      </c>
      <c r="AU1267" s="147" t="s">
        <v>81</v>
      </c>
      <c r="AV1267" s="12" t="s">
        <v>79</v>
      </c>
      <c r="AW1267" s="12" t="s">
        <v>32</v>
      </c>
      <c r="AX1267" s="12" t="s">
        <v>71</v>
      </c>
      <c r="AY1267" s="147" t="s">
        <v>133</v>
      </c>
    </row>
    <row r="1268" spans="2:65" s="13" customFormat="1" ht="11.25" x14ac:dyDescent="0.2">
      <c r="B1268" s="152"/>
      <c r="D1268" s="146" t="s">
        <v>144</v>
      </c>
      <c r="E1268" s="153" t="s">
        <v>18</v>
      </c>
      <c r="F1268" s="154" t="s">
        <v>148</v>
      </c>
      <c r="H1268" s="155">
        <v>3</v>
      </c>
      <c r="I1268" s="156"/>
      <c r="L1268" s="152"/>
      <c r="M1268" s="157"/>
      <c r="T1268" s="158"/>
      <c r="AT1268" s="153" t="s">
        <v>144</v>
      </c>
      <c r="AU1268" s="153" t="s">
        <v>81</v>
      </c>
      <c r="AV1268" s="13" t="s">
        <v>81</v>
      </c>
      <c r="AW1268" s="13" t="s">
        <v>32</v>
      </c>
      <c r="AX1268" s="13" t="s">
        <v>71</v>
      </c>
      <c r="AY1268" s="153" t="s">
        <v>133</v>
      </c>
    </row>
    <row r="1269" spans="2:65" s="14" customFormat="1" ht="11.25" x14ac:dyDescent="0.2">
      <c r="B1269" s="159"/>
      <c r="D1269" s="146" t="s">
        <v>144</v>
      </c>
      <c r="E1269" s="160" t="s">
        <v>18</v>
      </c>
      <c r="F1269" s="161" t="s">
        <v>147</v>
      </c>
      <c r="H1269" s="162">
        <v>15</v>
      </c>
      <c r="I1269" s="163"/>
      <c r="L1269" s="159"/>
      <c r="M1269" s="164"/>
      <c r="T1269" s="165"/>
      <c r="AT1269" s="160" t="s">
        <v>144</v>
      </c>
      <c r="AU1269" s="160" t="s">
        <v>81</v>
      </c>
      <c r="AV1269" s="14" t="s">
        <v>140</v>
      </c>
      <c r="AW1269" s="14" t="s">
        <v>32</v>
      </c>
      <c r="AX1269" s="14" t="s">
        <v>79</v>
      </c>
      <c r="AY1269" s="160" t="s">
        <v>133</v>
      </c>
    </row>
    <row r="1270" spans="2:65" s="1" customFormat="1" ht="16.5" customHeight="1" x14ac:dyDescent="0.2">
      <c r="B1270" s="33"/>
      <c r="C1270" s="173" t="s">
        <v>990</v>
      </c>
      <c r="D1270" s="173" t="s">
        <v>265</v>
      </c>
      <c r="E1270" s="174" t="s">
        <v>2456</v>
      </c>
      <c r="F1270" s="175" t="s">
        <v>2457</v>
      </c>
      <c r="G1270" s="176" t="s">
        <v>188</v>
      </c>
      <c r="H1270" s="177">
        <v>8</v>
      </c>
      <c r="I1270" s="178"/>
      <c r="J1270" s="179">
        <f>ROUND(I1270*H1270,2)</f>
        <v>0</v>
      </c>
      <c r="K1270" s="175" t="s">
        <v>189</v>
      </c>
      <c r="L1270" s="180"/>
      <c r="M1270" s="181" t="s">
        <v>18</v>
      </c>
      <c r="N1270" s="182" t="s">
        <v>42</v>
      </c>
      <c r="P1270" s="137">
        <f>O1270*H1270</f>
        <v>0</v>
      </c>
      <c r="Q1270" s="137">
        <v>5.3E-3</v>
      </c>
      <c r="R1270" s="137">
        <f>Q1270*H1270</f>
        <v>4.24E-2</v>
      </c>
      <c r="S1270" s="137">
        <v>0</v>
      </c>
      <c r="T1270" s="138">
        <f>S1270*H1270</f>
        <v>0</v>
      </c>
      <c r="AR1270" s="139" t="s">
        <v>446</v>
      </c>
      <c r="AT1270" s="139" t="s">
        <v>265</v>
      </c>
      <c r="AU1270" s="139" t="s">
        <v>81</v>
      </c>
      <c r="AY1270" s="18" t="s">
        <v>133</v>
      </c>
      <c r="BE1270" s="140">
        <f>IF(N1270="základní",J1270,0)</f>
        <v>0</v>
      </c>
      <c r="BF1270" s="140">
        <f>IF(N1270="snížená",J1270,0)</f>
        <v>0</v>
      </c>
      <c r="BG1270" s="140">
        <f>IF(N1270="zákl. přenesená",J1270,0)</f>
        <v>0</v>
      </c>
      <c r="BH1270" s="140">
        <f>IF(N1270="sníž. přenesená",J1270,0)</f>
        <v>0</v>
      </c>
      <c r="BI1270" s="140">
        <f>IF(N1270="nulová",J1270,0)</f>
        <v>0</v>
      </c>
      <c r="BJ1270" s="18" t="s">
        <v>79</v>
      </c>
      <c r="BK1270" s="140">
        <f>ROUND(I1270*H1270,2)</f>
        <v>0</v>
      </c>
      <c r="BL1270" s="18" t="s">
        <v>285</v>
      </c>
      <c r="BM1270" s="139" t="s">
        <v>2458</v>
      </c>
    </row>
    <row r="1271" spans="2:65" s="12" customFormat="1" ht="11.25" x14ac:dyDescent="0.2">
      <c r="B1271" s="145"/>
      <c r="D1271" s="146" t="s">
        <v>144</v>
      </c>
      <c r="E1271" s="147" t="s">
        <v>18</v>
      </c>
      <c r="F1271" s="148" t="s">
        <v>1737</v>
      </c>
      <c r="H1271" s="147" t="s">
        <v>18</v>
      </c>
      <c r="I1271" s="149"/>
      <c r="L1271" s="145"/>
      <c r="M1271" s="150"/>
      <c r="T1271" s="151"/>
      <c r="AT1271" s="147" t="s">
        <v>144</v>
      </c>
      <c r="AU1271" s="147" t="s">
        <v>81</v>
      </c>
      <c r="AV1271" s="12" t="s">
        <v>79</v>
      </c>
      <c r="AW1271" s="12" t="s">
        <v>32</v>
      </c>
      <c r="AX1271" s="12" t="s">
        <v>71</v>
      </c>
      <c r="AY1271" s="147" t="s">
        <v>133</v>
      </c>
    </row>
    <row r="1272" spans="2:65" s="12" customFormat="1" ht="11.25" x14ac:dyDescent="0.2">
      <c r="B1272" s="145"/>
      <c r="D1272" s="146" t="s">
        <v>144</v>
      </c>
      <c r="E1272" s="147" t="s">
        <v>18</v>
      </c>
      <c r="F1272" s="148" t="s">
        <v>1738</v>
      </c>
      <c r="H1272" s="147" t="s">
        <v>18</v>
      </c>
      <c r="I1272" s="149"/>
      <c r="L1272" s="145"/>
      <c r="M1272" s="150"/>
      <c r="T1272" s="151"/>
      <c r="AT1272" s="147" t="s">
        <v>144</v>
      </c>
      <c r="AU1272" s="147" t="s">
        <v>81</v>
      </c>
      <c r="AV1272" s="12" t="s">
        <v>79</v>
      </c>
      <c r="AW1272" s="12" t="s">
        <v>32</v>
      </c>
      <c r="AX1272" s="12" t="s">
        <v>71</v>
      </c>
      <c r="AY1272" s="147" t="s">
        <v>133</v>
      </c>
    </row>
    <row r="1273" spans="2:65" s="12" customFormat="1" ht="11.25" x14ac:dyDescent="0.2">
      <c r="B1273" s="145"/>
      <c r="D1273" s="146" t="s">
        <v>144</v>
      </c>
      <c r="E1273" s="147" t="s">
        <v>18</v>
      </c>
      <c r="F1273" s="148" t="s">
        <v>2453</v>
      </c>
      <c r="H1273" s="147" t="s">
        <v>18</v>
      </c>
      <c r="I1273" s="149"/>
      <c r="L1273" s="145"/>
      <c r="M1273" s="150"/>
      <c r="T1273" s="151"/>
      <c r="AT1273" s="147" t="s">
        <v>144</v>
      </c>
      <c r="AU1273" s="147" t="s">
        <v>81</v>
      </c>
      <c r="AV1273" s="12" t="s">
        <v>79</v>
      </c>
      <c r="AW1273" s="12" t="s">
        <v>32</v>
      </c>
      <c r="AX1273" s="12" t="s">
        <v>71</v>
      </c>
      <c r="AY1273" s="147" t="s">
        <v>133</v>
      </c>
    </row>
    <row r="1274" spans="2:65" s="13" customFormat="1" ht="11.25" x14ac:dyDescent="0.2">
      <c r="B1274" s="152"/>
      <c r="D1274" s="146" t="s">
        <v>144</v>
      </c>
      <c r="E1274" s="153" t="s">
        <v>18</v>
      </c>
      <c r="F1274" s="154" t="s">
        <v>140</v>
      </c>
      <c r="H1274" s="155">
        <v>4</v>
      </c>
      <c r="I1274" s="156"/>
      <c r="L1274" s="152"/>
      <c r="M1274" s="157"/>
      <c r="T1274" s="158"/>
      <c r="AT1274" s="153" t="s">
        <v>144</v>
      </c>
      <c r="AU1274" s="153" t="s">
        <v>81</v>
      </c>
      <c r="AV1274" s="13" t="s">
        <v>81</v>
      </c>
      <c r="AW1274" s="13" t="s">
        <v>32</v>
      </c>
      <c r="AX1274" s="13" t="s">
        <v>71</v>
      </c>
      <c r="AY1274" s="153" t="s">
        <v>133</v>
      </c>
    </row>
    <row r="1275" spans="2:65" s="12" customFormat="1" ht="11.25" x14ac:dyDescent="0.2">
      <c r="B1275" s="145"/>
      <c r="D1275" s="146" t="s">
        <v>144</v>
      </c>
      <c r="E1275" s="147" t="s">
        <v>18</v>
      </c>
      <c r="F1275" s="148" t="s">
        <v>1741</v>
      </c>
      <c r="H1275" s="147" t="s">
        <v>18</v>
      </c>
      <c r="I1275" s="149"/>
      <c r="L1275" s="145"/>
      <c r="M1275" s="150"/>
      <c r="T1275" s="151"/>
      <c r="AT1275" s="147" t="s">
        <v>144</v>
      </c>
      <c r="AU1275" s="147" t="s">
        <v>81</v>
      </c>
      <c r="AV1275" s="12" t="s">
        <v>79</v>
      </c>
      <c r="AW1275" s="12" t="s">
        <v>32</v>
      </c>
      <c r="AX1275" s="12" t="s">
        <v>71</v>
      </c>
      <c r="AY1275" s="147" t="s">
        <v>133</v>
      </c>
    </row>
    <row r="1276" spans="2:65" s="12" customFormat="1" ht="11.25" x14ac:dyDescent="0.2">
      <c r="B1276" s="145"/>
      <c r="D1276" s="146" t="s">
        <v>144</v>
      </c>
      <c r="E1276" s="147" t="s">
        <v>18</v>
      </c>
      <c r="F1276" s="148" t="s">
        <v>2453</v>
      </c>
      <c r="H1276" s="147" t="s">
        <v>18</v>
      </c>
      <c r="I1276" s="149"/>
      <c r="L1276" s="145"/>
      <c r="M1276" s="150"/>
      <c r="T1276" s="151"/>
      <c r="AT1276" s="147" t="s">
        <v>144</v>
      </c>
      <c r="AU1276" s="147" t="s">
        <v>81</v>
      </c>
      <c r="AV1276" s="12" t="s">
        <v>79</v>
      </c>
      <c r="AW1276" s="12" t="s">
        <v>32</v>
      </c>
      <c r="AX1276" s="12" t="s">
        <v>71</v>
      </c>
      <c r="AY1276" s="147" t="s">
        <v>133</v>
      </c>
    </row>
    <row r="1277" spans="2:65" s="13" customFormat="1" ht="11.25" x14ac:dyDescent="0.2">
      <c r="B1277" s="152"/>
      <c r="D1277" s="146" t="s">
        <v>144</v>
      </c>
      <c r="E1277" s="153" t="s">
        <v>18</v>
      </c>
      <c r="F1277" s="154" t="s">
        <v>140</v>
      </c>
      <c r="H1277" s="155">
        <v>4</v>
      </c>
      <c r="I1277" s="156"/>
      <c r="L1277" s="152"/>
      <c r="M1277" s="157"/>
      <c r="T1277" s="158"/>
      <c r="AT1277" s="153" t="s">
        <v>144</v>
      </c>
      <c r="AU1277" s="153" t="s">
        <v>81</v>
      </c>
      <c r="AV1277" s="13" t="s">
        <v>81</v>
      </c>
      <c r="AW1277" s="13" t="s">
        <v>32</v>
      </c>
      <c r="AX1277" s="13" t="s">
        <v>71</v>
      </c>
      <c r="AY1277" s="153" t="s">
        <v>133</v>
      </c>
    </row>
    <row r="1278" spans="2:65" s="14" customFormat="1" ht="11.25" x14ac:dyDescent="0.2">
      <c r="B1278" s="159"/>
      <c r="D1278" s="146" t="s">
        <v>144</v>
      </c>
      <c r="E1278" s="160" t="s">
        <v>18</v>
      </c>
      <c r="F1278" s="161" t="s">
        <v>147</v>
      </c>
      <c r="H1278" s="162">
        <v>8</v>
      </c>
      <c r="I1278" s="163"/>
      <c r="L1278" s="159"/>
      <c r="M1278" s="164"/>
      <c r="T1278" s="165"/>
      <c r="AT1278" s="160" t="s">
        <v>144</v>
      </c>
      <c r="AU1278" s="160" t="s">
        <v>81</v>
      </c>
      <c r="AV1278" s="14" t="s">
        <v>140</v>
      </c>
      <c r="AW1278" s="14" t="s">
        <v>32</v>
      </c>
      <c r="AX1278" s="14" t="s">
        <v>79</v>
      </c>
      <c r="AY1278" s="160" t="s">
        <v>133</v>
      </c>
    </row>
    <row r="1279" spans="2:65" s="1" customFormat="1" ht="16.5" customHeight="1" x14ac:dyDescent="0.2">
      <c r="B1279" s="33"/>
      <c r="C1279" s="173" t="s">
        <v>1000</v>
      </c>
      <c r="D1279" s="173" t="s">
        <v>265</v>
      </c>
      <c r="E1279" s="174" t="s">
        <v>2459</v>
      </c>
      <c r="F1279" s="175" t="s">
        <v>2460</v>
      </c>
      <c r="G1279" s="176" t="s">
        <v>188</v>
      </c>
      <c r="H1279" s="177">
        <v>3</v>
      </c>
      <c r="I1279" s="178"/>
      <c r="J1279" s="179">
        <f>ROUND(I1279*H1279,2)</f>
        <v>0</v>
      </c>
      <c r="K1279" s="175" t="s">
        <v>189</v>
      </c>
      <c r="L1279" s="180"/>
      <c r="M1279" s="181" t="s">
        <v>18</v>
      </c>
      <c r="N1279" s="182" t="s">
        <v>42</v>
      </c>
      <c r="P1279" s="137">
        <f>O1279*H1279</f>
        <v>0</v>
      </c>
      <c r="Q1279" s="137">
        <v>4.5999999999999999E-3</v>
      </c>
      <c r="R1279" s="137">
        <f>Q1279*H1279</f>
        <v>1.38E-2</v>
      </c>
      <c r="S1279" s="137">
        <v>0</v>
      </c>
      <c r="T1279" s="138">
        <f>S1279*H1279</f>
        <v>0</v>
      </c>
      <c r="AR1279" s="139" t="s">
        <v>446</v>
      </c>
      <c r="AT1279" s="139" t="s">
        <v>265</v>
      </c>
      <c r="AU1279" s="139" t="s">
        <v>81</v>
      </c>
      <c r="AY1279" s="18" t="s">
        <v>133</v>
      </c>
      <c r="BE1279" s="140">
        <f>IF(N1279="základní",J1279,0)</f>
        <v>0</v>
      </c>
      <c r="BF1279" s="140">
        <f>IF(N1279="snížená",J1279,0)</f>
        <v>0</v>
      </c>
      <c r="BG1279" s="140">
        <f>IF(N1279="zákl. přenesená",J1279,0)</f>
        <v>0</v>
      </c>
      <c r="BH1279" s="140">
        <f>IF(N1279="sníž. přenesená",J1279,0)</f>
        <v>0</v>
      </c>
      <c r="BI1279" s="140">
        <f>IF(N1279="nulová",J1279,0)</f>
        <v>0</v>
      </c>
      <c r="BJ1279" s="18" t="s">
        <v>79</v>
      </c>
      <c r="BK1279" s="140">
        <f>ROUND(I1279*H1279,2)</f>
        <v>0</v>
      </c>
      <c r="BL1279" s="18" t="s">
        <v>285</v>
      </c>
      <c r="BM1279" s="139" t="s">
        <v>2461</v>
      </c>
    </row>
    <row r="1280" spans="2:65" s="12" customFormat="1" ht="11.25" x14ac:dyDescent="0.2">
      <c r="B1280" s="145"/>
      <c r="D1280" s="146" t="s">
        <v>144</v>
      </c>
      <c r="E1280" s="147" t="s">
        <v>18</v>
      </c>
      <c r="F1280" s="148" t="s">
        <v>1737</v>
      </c>
      <c r="H1280" s="147" t="s">
        <v>18</v>
      </c>
      <c r="I1280" s="149"/>
      <c r="L1280" s="145"/>
      <c r="M1280" s="150"/>
      <c r="T1280" s="151"/>
      <c r="AT1280" s="147" t="s">
        <v>144</v>
      </c>
      <c r="AU1280" s="147" t="s">
        <v>81</v>
      </c>
      <c r="AV1280" s="12" t="s">
        <v>79</v>
      </c>
      <c r="AW1280" s="12" t="s">
        <v>32</v>
      </c>
      <c r="AX1280" s="12" t="s">
        <v>71</v>
      </c>
      <c r="AY1280" s="147" t="s">
        <v>133</v>
      </c>
    </row>
    <row r="1281" spans="2:65" s="12" customFormat="1" ht="11.25" x14ac:dyDescent="0.2">
      <c r="B1281" s="145"/>
      <c r="D1281" s="146" t="s">
        <v>144</v>
      </c>
      <c r="E1281" s="147" t="s">
        <v>18</v>
      </c>
      <c r="F1281" s="148" t="s">
        <v>1741</v>
      </c>
      <c r="H1281" s="147" t="s">
        <v>18</v>
      </c>
      <c r="I1281" s="149"/>
      <c r="L1281" s="145"/>
      <c r="M1281" s="150"/>
      <c r="T1281" s="151"/>
      <c r="AT1281" s="147" t="s">
        <v>144</v>
      </c>
      <c r="AU1281" s="147" t="s">
        <v>81</v>
      </c>
      <c r="AV1281" s="12" t="s">
        <v>79</v>
      </c>
      <c r="AW1281" s="12" t="s">
        <v>32</v>
      </c>
      <c r="AX1281" s="12" t="s">
        <v>71</v>
      </c>
      <c r="AY1281" s="147" t="s">
        <v>133</v>
      </c>
    </row>
    <row r="1282" spans="2:65" s="12" customFormat="1" ht="11.25" x14ac:dyDescent="0.2">
      <c r="B1282" s="145"/>
      <c r="D1282" s="146" t="s">
        <v>144</v>
      </c>
      <c r="E1282" s="147" t="s">
        <v>18</v>
      </c>
      <c r="F1282" s="148" t="s">
        <v>2455</v>
      </c>
      <c r="H1282" s="147" t="s">
        <v>18</v>
      </c>
      <c r="I1282" s="149"/>
      <c r="L1282" s="145"/>
      <c r="M1282" s="150"/>
      <c r="T1282" s="151"/>
      <c r="AT1282" s="147" t="s">
        <v>144</v>
      </c>
      <c r="AU1282" s="147" t="s">
        <v>81</v>
      </c>
      <c r="AV1282" s="12" t="s">
        <v>79</v>
      </c>
      <c r="AW1282" s="12" t="s">
        <v>32</v>
      </c>
      <c r="AX1282" s="12" t="s">
        <v>71</v>
      </c>
      <c r="AY1282" s="147" t="s">
        <v>133</v>
      </c>
    </row>
    <row r="1283" spans="2:65" s="13" customFormat="1" ht="11.25" x14ac:dyDescent="0.2">
      <c r="B1283" s="152"/>
      <c r="D1283" s="146" t="s">
        <v>144</v>
      </c>
      <c r="E1283" s="153" t="s">
        <v>18</v>
      </c>
      <c r="F1283" s="154" t="s">
        <v>148</v>
      </c>
      <c r="H1283" s="155">
        <v>3</v>
      </c>
      <c r="I1283" s="156"/>
      <c r="L1283" s="152"/>
      <c r="M1283" s="157"/>
      <c r="T1283" s="158"/>
      <c r="AT1283" s="153" t="s">
        <v>144</v>
      </c>
      <c r="AU1283" s="153" t="s">
        <v>81</v>
      </c>
      <c r="AV1283" s="13" t="s">
        <v>81</v>
      </c>
      <c r="AW1283" s="13" t="s">
        <v>32</v>
      </c>
      <c r="AX1283" s="13" t="s">
        <v>71</v>
      </c>
      <c r="AY1283" s="153" t="s">
        <v>133</v>
      </c>
    </row>
    <row r="1284" spans="2:65" s="14" customFormat="1" ht="11.25" x14ac:dyDescent="0.2">
      <c r="B1284" s="159"/>
      <c r="D1284" s="146" t="s">
        <v>144</v>
      </c>
      <c r="E1284" s="160" t="s">
        <v>18</v>
      </c>
      <c r="F1284" s="161" t="s">
        <v>147</v>
      </c>
      <c r="H1284" s="162">
        <v>3</v>
      </c>
      <c r="I1284" s="163"/>
      <c r="L1284" s="159"/>
      <c r="M1284" s="164"/>
      <c r="T1284" s="165"/>
      <c r="AT1284" s="160" t="s">
        <v>144</v>
      </c>
      <c r="AU1284" s="160" t="s">
        <v>81</v>
      </c>
      <c r="AV1284" s="14" t="s">
        <v>140</v>
      </c>
      <c r="AW1284" s="14" t="s">
        <v>32</v>
      </c>
      <c r="AX1284" s="14" t="s">
        <v>79</v>
      </c>
      <c r="AY1284" s="160" t="s">
        <v>133</v>
      </c>
    </row>
    <row r="1285" spans="2:65" s="1" customFormat="1" ht="16.5" customHeight="1" x14ac:dyDescent="0.2">
      <c r="B1285" s="33"/>
      <c r="C1285" s="173" t="s">
        <v>1005</v>
      </c>
      <c r="D1285" s="173" t="s">
        <v>265</v>
      </c>
      <c r="E1285" s="174" t="s">
        <v>2462</v>
      </c>
      <c r="F1285" s="175" t="s">
        <v>2463</v>
      </c>
      <c r="G1285" s="176" t="s">
        <v>188</v>
      </c>
      <c r="H1285" s="177">
        <v>4</v>
      </c>
      <c r="I1285" s="178"/>
      <c r="J1285" s="179">
        <f>ROUND(I1285*H1285,2)</f>
        <v>0</v>
      </c>
      <c r="K1285" s="175" t="s">
        <v>189</v>
      </c>
      <c r="L1285" s="180"/>
      <c r="M1285" s="181" t="s">
        <v>18</v>
      </c>
      <c r="N1285" s="182" t="s">
        <v>42</v>
      </c>
      <c r="P1285" s="137">
        <f>O1285*H1285</f>
        <v>0</v>
      </c>
      <c r="Q1285" s="137">
        <v>3.5999999999999999E-3</v>
      </c>
      <c r="R1285" s="137">
        <f>Q1285*H1285</f>
        <v>1.44E-2</v>
      </c>
      <c r="S1285" s="137">
        <v>0</v>
      </c>
      <c r="T1285" s="138">
        <f>S1285*H1285</f>
        <v>0</v>
      </c>
      <c r="AR1285" s="139" t="s">
        <v>446</v>
      </c>
      <c r="AT1285" s="139" t="s">
        <v>265</v>
      </c>
      <c r="AU1285" s="139" t="s">
        <v>81</v>
      </c>
      <c r="AY1285" s="18" t="s">
        <v>133</v>
      </c>
      <c r="BE1285" s="140">
        <f>IF(N1285="základní",J1285,0)</f>
        <v>0</v>
      </c>
      <c r="BF1285" s="140">
        <f>IF(N1285="snížená",J1285,0)</f>
        <v>0</v>
      </c>
      <c r="BG1285" s="140">
        <f>IF(N1285="zákl. přenesená",J1285,0)</f>
        <v>0</v>
      </c>
      <c r="BH1285" s="140">
        <f>IF(N1285="sníž. přenesená",J1285,0)</f>
        <v>0</v>
      </c>
      <c r="BI1285" s="140">
        <f>IF(N1285="nulová",J1285,0)</f>
        <v>0</v>
      </c>
      <c r="BJ1285" s="18" t="s">
        <v>79</v>
      </c>
      <c r="BK1285" s="140">
        <f>ROUND(I1285*H1285,2)</f>
        <v>0</v>
      </c>
      <c r="BL1285" s="18" t="s">
        <v>285</v>
      </c>
      <c r="BM1285" s="139" t="s">
        <v>2464</v>
      </c>
    </row>
    <row r="1286" spans="2:65" s="12" customFormat="1" ht="11.25" x14ac:dyDescent="0.2">
      <c r="B1286" s="145"/>
      <c r="D1286" s="146" t="s">
        <v>144</v>
      </c>
      <c r="E1286" s="147" t="s">
        <v>18</v>
      </c>
      <c r="F1286" s="148" t="s">
        <v>1737</v>
      </c>
      <c r="H1286" s="147" t="s">
        <v>18</v>
      </c>
      <c r="I1286" s="149"/>
      <c r="L1286" s="145"/>
      <c r="M1286" s="150"/>
      <c r="T1286" s="151"/>
      <c r="AT1286" s="147" t="s">
        <v>144</v>
      </c>
      <c r="AU1286" s="147" t="s">
        <v>81</v>
      </c>
      <c r="AV1286" s="12" t="s">
        <v>79</v>
      </c>
      <c r="AW1286" s="12" t="s">
        <v>32</v>
      </c>
      <c r="AX1286" s="12" t="s">
        <v>71</v>
      </c>
      <c r="AY1286" s="147" t="s">
        <v>133</v>
      </c>
    </row>
    <row r="1287" spans="2:65" s="12" customFormat="1" ht="11.25" x14ac:dyDescent="0.2">
      <c r="B1287" s="145"/>
      <c r="D1287" s="146" t="s">
        <v>144</v>
      </c>
      <c r="E1287" s="147" t="s">
        <v>18</v>
      </c>
      <c r="F1287" s="148" t="s">
        <v>1738</v>
      </c>
      <c r="H1287" s="147" t="s">
        <v>18</v>
      </c>
      <c r="I1287" s="149"/>
      <c r="L1287" s="145"/>
      <c r="M1287" s="150"/>
      <c r="T1287" s="151"/>
      <c r="AT1287" s="147" t="s">
        <v>144</v>
      </c>
      <c r="AU1287" s="147" t="s">
        <v>81</v>
      </c>
      <c r="AV1287" s="12" t="s">
        <v>79</v>
      </c>
      <c r="AW1287" s="12" t="s">
        <v>32</v>
      </c>
      <c r="AX1287" s="12" t="s">
        <v>71</v>
      </c>
      <c r="AY1287" s="147" t="s">
        <v>133</v>
      </c>
    </row>
    <row r="1288" spans="2:65" s="12" customFormat="1" ht="11.25" x14ac:dyDescent="0.2">
      <c r="B1288" s="145"/>
      <c r="D1288" s="146" t="s">
        <v>144</v>
      </c>
      <c r="E1288" s="147" t="s">
        <v>18</v>
      </c>
      <c r="F1288" s="148" t="s">
        <v>2454</v>
      </c>
      <c r="H1288" s="147" t="s">
        <v>18</v>
      </c>
      <c r="I1288" s="149"/>
      <c r="L1288" s="145"/>
      <c r="M1288" s="150"/>
      <c r="T1288" s="151"/>
      <c r="AT1288" s="147" t="s">
        <v>144</v>
      </c>
      <c r="AU1288" s="147" t="s">
        <v>81</v>
      </c>
      <c r="AV1288" s="12" t="s">
        <v>79</v>
      </c>
      <c r="AW1288" s="12" t="s">
        <v>32</v>
      </c>
      <c r="AX1288" s="12" t="s">
        <v>71</v>
      </c>
      <c r="AY1288" s="147" t="s">
        <v>133</v>
      </c>
    </row>
    <row r="1289" spans="2:65" s="13" customFormat="1" ht="11.25" x14ac:dyDescent="0.2">
      <c r="B1289" s="152"/>
      <c r="D1289" s="146" t="s">
        <v>144</v>
      </c>
      <c r="E1289" s="153" t="s">
        <v>18</v>
      </c>
      <c r="F1289" s="154" t="s">
        <v>140</v>
      </c>
      <c r="H1289" s="155">
        <v>4</v>
      </c>
      <c r="I1289" s="156"/>
      <c r="L1289" s="152"/>
      <c r="M1289" s="157"/>
      <c r="T1289" s="158"/>
      <c r="AT1289" s="153" t="s">
        <v>144</v>
      </c>
      <c r="AU1289" s="153" t="s">
        <v>81</v>
      </c>
      <c r="AV1289" s="13" t="s">
        <v>81</v>
      </c>
      <c r="AW1289" s="13" t="s">
        <v>32</v>
      </c>
      <c r="AX1289" s="13" t="s">
        <v>71</v>
      </c>
      <c r="AY1289" s="153" t="s">
        <v>133</v>
      </c>
    </row>
    <row r="1290" spans="2:65" s="14" customFormat="1" ht="11.25" x14ac:dyDescent="0.2">
      <c r="B1290" s="159"/>
      <c r="D1290" s="146" t="s">
        <v>144</v>
      </c>
      <c r="E1290" s="160" t="s">
        <v>18</v>
      </c>
      <c r="F1290" s="161" t="s">
        <v>147</v>
      </c>
      <c r="H1290" s="162">
        <v>4</v>
      </c>
      <c r="I1290" s="163"/>
      <c r="L1290" s="159"/>
      <c r="M1290" s="164"/>
      <c r="T1290" s="165"/>
      <c r="AT1290" s="160" t="s">
        <v>144</v>
      </c>
      <c r="AU1290" s="160" t="s">
        <v>81</v>
      </c>
      <c r="AV1290" s="14" t="s">
        <v>140</v>
      </c>
      <c r="AW1290" s="14" t="s">
        <v>32</v>
      </c>
      <c r="AX1290" s="14" t="s">
        <v>79</v>
      </c>
      <c r="AY1290" s="160" t="s">
        <v>133</v>
      </c>
    </row>
    <row r="1291" spans="2:65" s="1" customFormat="1" ht="37.9" customHeight="1" x14ac:dyDescent="0.2">
      <c r="B1291" s="33"/>
      <c r="C1291" s="128" t="s">
        <v>1010</v>
      </c>
      <c r="D1291" s="128" t="s">
        <v>135</v>
      </c>
      <c r="E1291" s="129" t="s">
        <v>2465</v>
      </c>
      <c r="F1291" s="130" t="s">
        <v>2466</v>
      </c>
      <c r="G1291" s="131" t="s">
        <v>188</v>
      </c>
      <c r="H1291" s="132">
        <v>4</v>
      </c>
      <c r="I1291" s="133"/>
      <c r="J1291" s="134">
        <f>ROUND(I1291*H1291,2)</f>
        <v>0</v>
      </c>
      <c r="K1291" s="130" t="s">
        <v>189</v>
      </c>
      <c r="L1291" s="33"/>
      <c r="M1291" s="135" t="s">
        <v>18</v>
      </c>
      <c r="N1291" s="136" t="s">
        <v>42</v>
      </c>
      <c r="P1291" s="137">
        <f>O1291*H1291</f>
        <v>0</v>
      </c>
      <c r="Q1291" s="137">
        <v>0</v>
      </c>
      <c r="R1291" s="137">
        <f>Q1291*H1291</f>
        <v>0</v>
      </c>
      <c r="S1291" s="137">
        <v>0</v>
      </c>
      <c r="T1291" s="138">
        <f>S1291*H1291</f>
        <v>0</v>
      </c>
      <c r="AR1291" s="139" t="s">
        <v>285</v>
      </c>
      <c r="AT1291" s="139" t="s">
        <v>135</v>
      </c>
      <c r="AU1291" s="139" t="s">
        <v>81</v>
      </c>
      <c r="AY1291" s="18" t="s">
        <v>133</v>
      </c>
      <c r="BE1291" s="140">
        <f>IF(N1291="základní",J1291,0)</f>
        <v>0</v>
      </c>
      <c r="BF1291" s="140">
        <f>IF(N1291="snížená",J1291,0)</f>
        <v>0</v>
      </c>
      <c r="BG1291" s="140">
        <f>IF(N1291="zákl. přenesená",J1291,0)</f>
        <v>0</v>
      </c>
      <c r="BH1291" s="140">
        <f>IF(N1291="sníž. přenesená",J1291,0)</f>
        <v>0</v>
      </c>
      <c r="BI1291" s="140">
        <f>IF(N1291="nulová",J1291,0)</f>
        <v>0</v>
      </c>
      <c r="BJ1291" s="18" t="s">
        <v>79</v>
      </c>
      <c r="BK1291" s="140">
        <f>ROUND(I1291*H1291,2)</f>
        <v>0</v>
      </c>
      <c r="BL1291" s="18" t="s">
        <v>285</v>
      </c>
      <c r="BM1291" s="139" t="s">
        <v>2467</v>
      </c>
    </row>
    <row r="1292" spans="2:65" s="1" customFormat="1" ht="11.25" x14ac:dyDescent="0.2">
      <c r="B1292" s="33"/>
      <c r="D1292" s="141" t="s">
        <v>142</v>
      </c>
      <c r="F1292" s="142" t="s">
        <v>2468</v>
      </c>
      <c r="I1292" s="143"/>
      <c r="L1292" s="33"/>
      <c r="M1292" s="144"/>
      <c r="T1292" s="54"/>
      <c r="AT1292" s="18" t="s">
        <v>142</v>
      </c>
      <c r="AU1292" s="18" t="s">
        <v>81</v>
      </c>
    </row>
    <row r="1293" spans="2:65" s="12" customFormat="1" ht="11.25" x14ac:dyDescent="0.2">
      <c r="B1293" s="145"/>
      <c r="D1293" s="146" t="s">
        <v>144</v>
      </c>
      <c r="E1293" s="147" t="s">
        <v>18</v>
      </c>
      <c r="F1293" s="148" t="s">
        <v>1737</v>
      </c>
      <c r="H1293" s="147" t="s">
        <v>18</v>
      </c>
      <c r="I1293" s="149"/>
      <c r="L1293" s="145"/>
      <c r="M1293" s="150"/>
      <c r="T1293" s="151"/>
      <c r="AT1293" s="147" t="s">
        <v>144</v>
      </c>
      <c r="AU1293" s="147" t="s">
        <v>81</v>
      </c>
      <c r="AV1293" s="12" t="s">
        <v>79</v>
      </c>
      <c r="AW1293" s="12" t="s">
        <v>32</v>
      </c>
      <c r="AX1293" s="12" t="s">
        <v>71</v>
      </c>
      <c r="AY1293" s="147" t="s">
        <v>133</v>
      </c>
    </row>
    <row r="1294" spans="2:65" s="12" customFormat="1" ht="11.25" x14ac:dyDescent="0.2">
      <c r="B1294" s="145"/>
      <c r="D1294" s="146" t="s">
        <v>144</v>
      </c>
      <c r="E1294" s="147" t="s">
        <v>18</v>
      </c>
      <c r="F1294" s="148" t="s">
        <v>1738</v>
      </c>
      <c r="H1294" s="147" t="s">
        <v>18</v>
      </c>
      <c r="I1294" s="149"/>
      <c r="L1294" s="145"/>
      <c r="M1294" s="150"/>
      <c r="T1294" s="151"/>
      <c r="AT1294" s="147" t="s">
        <v>144</v>
      </c>
      <c r="AU1294" s="147" t="s">
        <v>81</v>
      </c>
      <c r="AV1294" s="12" t="s">
        <v>79</v>
      </c>
      <c r="AW1294" s="12" t="s">
        <v>32</v>
      </c>
      <c r="AX1294" s="12" t="s">
        <v>71</v>
      </c>
      <c r="AY1294" s="147" t="s">
        <v>133</v>
      </c>
    </row>
    <row r="1295" spans="2:65" s="12" customFormat="1" ht="11.25" x14ac:dyDescent="0.2">
      <c r="B1295" s="145"/>
      <c r="D1295" s="146" t="s">
        <v>144</v>
      </c>
      <c r="E1295" s="147" t="s">
        <v>18</v>
      </c>
      <c r="F1295" s="148" t="s">
        <v>2469</v>
      </c>
      <c r="H1295" s="147" t="s">
        <v>18</v>
      </c>
      <c r="I1295" s="149"/>
      <c r="L1295" s="145"/>
      <c r="M1295" s="150"/>
      <c r="T1295" s="151"/>
      <c r="AT1295" s="147" t="s">
        <v>144</v>
      </c>
      <c r="AU1295" s="147" t="s">
        <v>81</v>
      </c>
      <c r="AV1295" s="12" t="s">
        <v>79</v>
      </c>
      <c r="AW1295" s="12" t="s">
        <v>32</v>
      </c>
      <c r="AX1295" s="12" t="s">
        <v>71</v>
      </c>
      <c r="AY1295" s="147" t="s">
        <v>133</v>
      </c>
    </row>
    <row r="1296" spans="2:65" s="13" customFormat="1" ht="11.25" x14ac:dyDescent="0.2">
      <c r="B1296" s="152"/>
      <c r="D1296" s="146" t="s">
        <v>144</v>
      </c>
      <c r="E1296" s="153" t="s">
        <v>18</v>
      </c>
      <c r="F1296" s="154" t="s">
        <v>81</v>
      </c>
      <c r="H1296" s="155">
        <v>2</v>
      </c>
      <c r="I1296" s="156"/>
      <c r="L1296" s="152"/>
      <c r="M1296" s="157"/>
      <c r="T1296" s="158"/>
      <c r="AT1296" s="153" t="s">
        <v>144</v>
      </c>
      <c r="AU1296" s="153" t="s">
        <v>81</v>
      </c>
      <c r="AV1296" s="13" t="s">
        <v>81</v>
      </c>
      <c r="AW1296" s="13" t="s">
        <v>32</v>
      </c>
      <c r="AX1296" s="13" t="s">
        <v>71</v>
      </c>
      <c r="AY1296" s="153" t="s">
        <v>133</v>
      </c>
    </row>
    <row r="1297" spans="2:65" s="12" customFormat="1" ht="11.25" x14ac:dyDescent="0.2">
      <c r="B1297" s="145"/>
      <c r="D1297" s="146" t="s">
        <v>144</v>
      </c>
      <c r="E1297" s="147" t="s">
        <v>18</v>
      </c>
      <c r="F1297" s="148" t="s">
        <v>1741</v>
      </c>
      <c r="H1297" s="147" t="s">
        <v>18</v>
      </c>
      <c r="I1297" s="149"/>
      <c r="L1297" s="145"/>
      <c r="M1297" s="150"/>
      <c r="T1297" s="151"/>
      <c r="AT1297" s="147" t="s">
        <v>144</v>
      </c>
      <c r="AU1297" s="147" t="s">
        <v>81</v>
      </c>
      <c r="AV1297" s="12" t="s">
        <v>79</v>
      </c>
      <c r="AW1297" s="12" t="s">
        <v>32</v>
      </c>
      <c r="AX1297" s="12" t="s">
        <v>71</v>
      </c>
      <c r="AY1297" s="147" t="s">
        <v>133</v>
      </c>
    </row>
    <row r="1298" spans="2:65" s="12" customFormat="1" ht="11.25" x14ac:dyDescent="0.2">
      <c r="B1298" s="145"/>
      <c r="D1298" s="146" t="s">
        <v>144</v>
      </c>
      <c r="E1298" s="147" t="s">
        <v>18</v>
      </c>
      <c r="F1298" s="148" t="s">
        <v>2470</v>
      </c>
      <c r="H1298" s="147" t="s">
        <v>18</v>
      </c>
      <c r="I1298" s="149"/>
      <c r="L1298" s="145"/>
      <c r="M1298" s="150"/>
      <c r="T1298" s="151"/>
      <c r="AT1298" s="147" t="s">
        <v>144</v>
      </c>
      <c r="AU1298" s="147" t="s">
        <v>81</v>
      </c>
      <c r="AV1298" s="12" t="s">
        <v>79</v>
      </c>
      <c r="AW1298" s="12" t="s">
        <v>32</v>
      </c>
      <c r="AX1298" s="12" t="s">
        <v>71</v>
      </c>
      <c r="AY1298" s="147" t="s">
        <v>133</v>
      </c>
    </row>
    <row r="1299" spans="2:65" s="13" customFormat="1" ht="11.25" x14ac:dyDescent="0.2">
      <c r="B1299" s="152"/>
      <c r="D1299" s="146" t="s">
        <v>144</v>
      </c>
      <c r="E1299" s="153" t="s">
        <v>18</v>
      </c>
      <c r="F1299" s="154" t="s">
        <v>81</v>
      </c>
      <c r="H1299" s="155">
        <v>2</v>
      </c>
      <c r="I1299" s="156"/>
      <c r="L1299" s="152"/>
      <c r="M1299" s="157"/>
      <c r="T1299" s="158"/>
      <c r="AT1299" s="153" t="s">
        <v>144</v>
      </c>
      <c r="AU1299" s="153" t="s">
        <v>81</v>
      </c>
      <c r="AV1299" s="13" t="s">
        <v>81</v>
      </c>
      <c r="AW1299" s="13" t="s">
        <v>32</v>
      </c>
      <c r="AX1299" s="13" t="s">
        <v>71</v>
      </c>
      <c r="AY1299" s="153" t="s">
        <v>133</v>
      </c>
    </row>
    <row r="1300" spans="2:65" s="14" customFormat="1" ht="11.25" x14ac:dyDescent="0.2">
      <c r="B1300" s="159"/>
      <c r="D1300" s="146" t="s">
        <v>144</v>
      </c>
      <c r="E1300" s="160" t="s">
        <v>18</v>
      </c>
      <c r="F1300" s="161" t="s">
        <v>147</v>
      </c>
      <c r="H1300" s="162">
        <v>4</v>
      </c>
      <c r="I1300" s="163"/>
      <c r="L1300" s="159"/>
      <c r="M1300" s="164"/>
      <c r="T1300" s="165"/>
      <c r="AT1300" s="160" t="s">
        <v>144</v>
      </c>
      <c r="AU1300" s="160" t="s">
        <v>81</v>
      </c>
      <c r="AV1300" s="14" t="s">
        <v>140</v>
      </c>
      <c r="AW1300" s="14" t="s">
        <v>32</v>
      </c>
      <c r="AX1300" s="14" t="s">
        <v>79</v>
      </c>
      <c r="AY1300" s="160" t="s">
        <v>133</v>
      </c>
    </row>
    <row r="1301" spans="2:65" s="1" customFormat="1" ht="16.5" customHeight="1" x14ac:dyDescent="0.2">
      <c r="B1301" s="33"/>
      <c r="C1301" s="173" t="s">
        <v>1016</v>
      </c>
      <c r="D1301" s="173" t="s">
        <v>265</v>
      </c>
      <c r="E1301" s="174" t="s">
        <v>2471</v>
      </c>
      <c r="F1301" s="175" t="s">
        <v>2472</v>
      </c>
      <c r="G1301" s="176" t="s">
        <v>188</v>
      </c>
      <c r="H1301" s="177">
        <v>4</v>
      </c>
      <c r="I1301" s="178"/>
      <c r="J1301" s="179">
        <f>ROUND(I1301*H1301,2)</f>
        <v>0</v>
      </c>
      <c r="K1301" s="175" t="s">
        <v>189</v>
      </c>
      <c r="L1301" s="180"/>
      <c r="M1301" s="181" t="s">
        <v>18</v>
      </c>
      <c r="N1301" s="182" t="s">
        <v>42</v>
      </c>
      <c r="P1301" s="137">
        <f>O1301*H1301</f>
        <v>0</v>
      </c>
      <c r="Q1301" s="137">
        <v>7.3000000000000001E-3</v>
      </c>
      <c r="R1301" s="137">
        <f>Q1301*H1301</f>
        <v>2.92E-2</v>
      </c>
      <c r="S1301" s="137">
        <v>0</v>
      </c>
      <c r="T1301" s="138">
        <f>S1301*H1301</f>
        <v>0</v>
      </c>
      <c r="AR1301" s="139" t="s">
        <v>446</v>
      </c>
      <c r="AT1301" s="139" t="s">
        <v>265</v>
      </c>
      <c r="AU1301" s="139" t="s">
        <v>81</v>
      </c>
      <c r="AY1301" s="18" t="s">
        <v>133</v>
      </c>
      <c r="BE1301" s="140">
        <f>IF(N1301="základní",J1301,0)</f>
        <v>0</v>
      </c>
      <c r="BF1301" s="140">
        <f>IF(N1301="snížená",J1301,0)</f>
        <v>0</v>
      </c>
      <c r="BG1301" s="140">
        <f>IF(N1301="zákl. přenesená",J1301,0)</f>
        <v>0</v>
      </c>
      <c r="BH1301" s="140">
        <f>IF(N1301="sníž. přenesená",J1301,0)</f>
        <v>0</v>
      </c>
      <c r="BI1301" s="140">
        <f>IF(N1301="nulová",J1301,0)</f>
        <v>0</v>
      </c>
      <c r="BJ1301" s="18" t="s">
        <v>79</v>
      </c>
      <c r="BK1301" s="140">
        <f>ROUND(I1301*H1301,2)</f>
        <v>0</v>
      </c>
      <c r="BL1301" s="18" t="s">
        <v>285</v>
      </c>
      <c r="BM1301" s="139" t="s">
        <v>2473</v>
      </c>
    </row>
    <row r="1302" spans="2:65" s="12" customFormat="1" ht="11.25" x14ac:dyDescent="0.2">
      <c r="B1302" s="145"/>
      <c r="D1302" s="146" t="s">
        <v>144</v>
      </c>
      <c r="E1302" s="147" t="s">
        <v>18</v>
      </c>
      <c r="F1302" s="148" t="s">
        <v>1737</v>
      </c>
      <c r="H1302" s="147" t="s">
        <v>18</v>
      </c>
      <c r="I1302" s="149"/>
      <c r="L1302" s="145"/>
      <c r="M1302" s="150"/>
      <c r="T1302" s="151"/>
      <c r="AT1302" s="147" t="s">
        <v>144</v>
      </c>
      <c r="AU1302" s="147" t="s">
        <v>81</v>
      </c>
      <c r="AV1302" s="12" t="s">
        <v>79</v>
      </c>
      <c r="AW1302" s="12" t="s">
        <v>32</v>
      </c>
      <c r="AX1302" s="12" t="s">
        <v>71</v>
      </c>
      <c r="AY1302" s="147" t="s">
        <v>133</v>
      </c>
    </row>
    <row r="1303" spans="2:65" s="12" customFormat="1" ht="11.25" x14ac:dyDescent="0.2">
      <c r="B1303" s="145"/>
      <c r="D1303" s="146" t="s">
        <v>144</v>
      </c>
      <c r="E1303" s="147" t="s">
        <v>18</v>
      </c>
      <c r="F1303" s="148" t="s">
        <v>1738</v>
      </c>
      <c r="H1303" s="147" t="s">
        <v>18</v>
      </c>
      <c r="I1303" s="149"/>
      <c r="L1303" s="145"/>
      <c r="M1303" s="150"/>
      <c r="T1303" s="151"/>
      <c r="AT1303" s="147" t="s">
        <v>144</v>
      </c>
      <c r="AU1303" s="147" t="s">
        <v>81</v>
      </c>
      <c r="AV1303" s="12" t="s">
        <v>79</v>
      </c>
      <c r="AW1303" s="12" t="s">
        <v>32</v>
      </c>
      <c r="AX1303" s="12" t="s">
        <v>71</v>
      </c>
      <c r="AY1303" s="147" t="s">
        <v>133</v>
      </c>
    </row>
    <row r="1304" spans="2:65" s="12" customFormat="1" ht="11.25" x14ac:dyDescent="0.2">
      <c r="B1304" s="145"/>
      <c r="D1304" s="146" t="s">
        <v>144</v>
      </c>
      <c r="E1304" s="147" t="s">
        <v>18</v>
      </c>
      <c r="F1304" s="148" t="s">
        <v>2469</v>
      </c>
      <c r="H1304" s="147" t="s">
        <v>18</v>
      </c>
      <c r="I1304" s="149"/>
      <c r="L1304" s="145"/>
      <c r="M1304" s="150"/>
      <c r="T1304" s="151"/>
      <c r="AT1304" s="147" t="s">
        <v>144</v>
      </c>
      <c r="AU1304" s="147" t="s">
        <v>81</v>
      </c>
      <c r="AV1304" s="12" t="s">
        <v>79</v>
      </c>
      <c r="AW1304" s="12" t="s">
        <v>32</v>
      </c>
      <c r="AX1304" s="12" t="s">
        <v>71</v>
      </c>
      <c r="AY1304" s="147" t="s">
        <v>133</v>
      </c>
    </row>
    <row r="1305" spans="2:65" s="13" customFormat="1" ht="11.25" x14ac:dyDescent="0.2">
      <c r="B1305" s="152"/>
      <c r="D1305" s="146" t="s">
        <v>144</v>
      </c>
      <c r="E1305" s="153" t="s">
        <v>18</v>
      </c>
      <c r="F1305" s="154" t="s">
        <v>81</v>
      </c>
      <c r="H1305" s="155">
        <v>2</v>
      </c>
      <c r="I1305" s="156"/>
      <c r="L1305" s="152"/>
      <c r="M1305" s="157"/>
      <c r="T1305" s="158"/>
      <c r="AT1305" s="153" t="s">
        <v>144</v>
      </c>
      <c r="AU1305" s="153" t="s">
        <v>81</v>
      </c>
      <c r="AV1305" s="13" t="s">
        <v>81</v>
      </c>
      <c r="AW1305" s="13" t="s">
        <v>32</v>
      </c>
      <c r="AX1305" s="13" t="s">
        <v>71</v>
      </c>
      <c r="AY1305" s="153" t="s">
        <v>133</v>
      </c>
    </row>
    <row r="1306" spans="2:65" s="12" customFormat="1" ht="11.25" x14ac:dyDescent="0.2">
      <c r="B1306" s="145"/>
      <c r="D1306" s="146" t="s">
        <v>144</v>
      </c>
      <c r="E1306" s="147" t="s">
        <v>18</v>
      </c>
      <c r="F1306" s="148" t="s">
        <v>1741</v>
      </c>
      <c r="H1306" s="147" t="s">
        <v>18</v>
      </c>
      <c r="I1306" s="149"/>
      <c r="L1306" s="145"/>
      <c r="M1306" s="150"/>
      <c r="T1306" s="151"/>
      <c r="AT1306" s="147" t="s">
        <v>144</v>
      </c>
      <c r="AU1306" s="147" t="s">
        <v>81</v>
      </c>
      <c r="AV1306" s="12" t="s">
        <v>79</v>
      </c>
      <c r="AW1306" s="12" t="s">
        <v>32</v>
      </c>
      <c r="AX1306" s="12" t="s">
        <v>71</v>
      </c>
      <c r="AY1306" s="147" t="s">
        <v>133</v>
      </c>
    </row>
    <row r="1307" spans="2:65" s="12" customFormat="1" ht="11.25" x14ac:dyDescent="0.2">
      <c r="B1307" s="145"/>
      <c r="D1307" s="146" t="s">
        <v>144</v>
      </c>
      <c r="E1307" s="147" t="s">
        <v>18</v>
      </c>
      <c r="F1307" s="148" t="s">
        <v>2470</v>
      </c>
      <c r="H1307" s="147" t="s">
        <v>18</v>
      </c>
      <c r="I1307" s="149"/>
      <c r="L1307" s="145"/>
      <c r="M1307" s="150"/>
      <c r="T1307" s="151"/>
      <c r="AT1307" s="147" t="s">
        <v>144</v>
      </c>
      <c r="AU1307" s="147" t="s">
        <v>81</v>
      </c>
      <c r="AV1307" s="12" t="s">
        <v>79</v>
      </c>
      <c r="AW1307" s="12" t="s">
        <v>32</v>
      </c>
      <c r="AX1307" s="12" t="s">
        <v>71</v>
      </c>
      <c r="AY1307" s="147" t="s">
        <v>133</v>
      </c>
    </row>
    <row r="1308" spans="2:65" s="13" customFormat="1" ht="11.25" x14ac:dyDescent="0.2">
      <c r="B1308" s="152"/>
      <c r="D1308" s="146" t="s">
        <v>144</v>
      </c>
      <c r="E1308" s="153" t="s">
        <v>18</v>
      </c>
      <c r="F1308" s="154" t="s">
        <v>81</v>
      </c>
      <c r="H1308" s="155">
        <v>2</v>
      </c>
      <c r="I1308" s="156"/>
      <c r="L1308" s="152"/>
      <c r="M1308" s="157"/>
      <c r="T1308" s="158"/>
      <c r="AT1308" s="153" t="s">
        <v>144</v>
      </c>
      <c r="AU1308" s="153" t="s">
        <v>81</v>
      </c>
      <c r="AV1308" s="13" t="s">
        <v>81</v>
      </c>
      <c r="AW1308" s="13" t="s">
        <v>32</v>
      </c>
      <c r="AX1308" s="13" t="s">
        <v>71</v>
      </c>
      <c r="AY1308" s="153" t="s">
        <v>133</v>
      </c>
    </row>
    <row r="1309" spans="2:65" s="14" customFormat="1" ht="11.25" x14ac:dyDescent="0.2">
      <c r="B1309" s="159"/>
      <c r="D1309" s="146" t="s">
        <v>144</v>
      </c>
      <c r="E1309" s="160" t="s">
        <v>18</v>
      </c>
      <c r="F1309" s="161" t="s">
        <v>147</v>
      </c>
      <c r="H1309" s="162">
        <v>4</v>
      </c>
      <c r="I1309" s="163"/>
      <c r="L1309" s="159"/>
      <c r="M1309" s="164"/>
      <c r="T1309" s="165"/>
      <c r="AT1309" s="160" t="s">
        <v>144</v>
      </c>
      <c r="AU1309" s="160" t="s">
        <v>81</v>
      </c>
      <c r="AV1309" s="14" t="s">
        <v>140</v>
      </c>
      <c r="AW1309" s="14" t="s">
        <v>32</v>
      </c>
      <c r="AX1309" s="14" t="s">
        <v>79</v>
      </c>
      <c r="AY1309" s="160" t="s">
        <v>133</v>
      </c>
    </row>
    <row r="1310" spans="2:65" s="1" customFormat="1" ht="37.9" customHeight="1" x14ac:dyDescent="0.2">
      <c r="B1310" s="33"/>
      <c r="C1310" s="128" t="s">
        <v>1021</v>
      </c>
      <c r="D1310" s="128" t="s">
        <v>135</v>
      </c>
      <c r="E1310" s="129" t="s">
        <v>2474</v>
      </c>
      <c r="F1310" s="130" t="s">
        <v>2475</v>
      </c>
      <c r="G1310" s="131" t="s">
        <v>188</v>
      </c>
      <c r="H1310" s="132">
        <v>1</v>
      </c>
      <c r="I1310" s="133"/>
      <c r="J1310" s="134">
        <f>ROUND(I1310*H1310,2)</f>
        <v>0</v>
      </c>
      <c r="K1310" s="130" t="s">
        <v>189</v>
      </c>
      <c r="L1310" s="33"/>
      <c r="M1310" s="135" t="s">
        <v>18</v>
      </c>
      <c r="N1310" s="136" t="s">
        <v>42</v>
      </c>
      <c r="P1310" s="137">
        <f>O1310*H1310</f>
        <v>0</v>
      </c>
      <c r="Q1310" s="137">
        <v>0</v>
      </c>
      <c r="R1310" s="137">
        <f>Q1310*H1310</f>
        <v>0</v>
      </c>
      <c r="S1310" s="137">
        <v>0</v>
      </c>
      <c r="T1310" s="138">
        <f>S1310*H1310</f>
        <v>0</v>
      </c>
      <c r="AR1310" s="139" t="s">
        <v>285</v>
      </c>
      <c r="AT1310" s="139" t="s">
        <v>135</v>
      </c>
      <c r="AU1310" s="139" t="s">
        <v>81</v>
      </c>
      <c r="AY1310" s="18" t="s">
        <v>133</v>
      </c>
      <c r="BE1310" s="140">
        <f>IF(N1310="základní",J1310,0)</f>
        <v>0</v>
      </c>
      <c r="BF1310" s="140">
        <f>IF(N1310="snížená",J1310,0)</f>
        <v>0</v>
      </c>
      <c r="BG1310" s="140">
        <f>IF(N1310="zákl. přenesená",J1310,0)</f>
        <v>0</v>
      </c>
      <c r="BH1310" s="140">
        <f>IF(N1310="sníž. přenesená",J1310,0)</f>
        <v>0</v>
      </c>
      <c r="BI1310" s="140">
        <f>IF(N1310="nulová",J1310,0)</f>
        <v>0</v>
      </c>
      <c r="BJ1310" s="18" t="s">
        <v>79</v>
      </c>
      <c r="BK1310" s="140">
        <f>ROUND(I1310*H1310,2)</f>
        <v>0</v>
      </c>
      <c r="BL1310" s="18" t="s">
        <v>285</v>
      </c>
      <c r="BM1310" s="139" t="s">
        <v>2476</v>
      </c>
    </row>
    <row r="1311" spans="2:65" s="1" customFormat="1" ht="11.25" x14ac:dyDescent="0.2">
      <c r="B1311" s="33"/>
      <c r="D1311" s="141" t="s">
        <v>142</v>
      </c>
      <c r="F1311" s="142" t="s">
        <v>2477</v>
      </c>
      <c r="I1311" s="143"/>
      <c r="L1311" s="33"/>
      <c r="M1311" s="144"/>
      <c r="T1311" s="54"/>
      <c r="AT1311" s="18" t="s">
        <v>142</v>
      </c>
      <c r="AU1311" s="18" t="s">
        <v>81</v>
      </c>
    </row>
    <row r="1312" spans="2:65" s="12" customFormat="1" ht="11.25" x14ac:dyDescent="0.2">
      <c r="B1312" s="145"/>
      <c r="D1312" s="146" t="s">
        <v>144</v>
      </c>
      <c r="E1312" s="147" t="s">
        <v>18</v>
      </c>
      <c r="F1312" s="148" t="s">
        <v>1737</v>
      </c>
      <c r="H1312" s="147" t="s">
        <v>18</v>
      </c>
      <c r="I1312" s="149"/>
      <c r="L1312" s="145"/>
      <c r="M1312" s="150"/>
      <c r="T1312" s="151"/>
      <c r="AT1312" s="147" t="s">
        <v>144</v>
      </c>
      <c r="AU1312" s="147" t="s">
        <v>81</v>
      </c>
      <c r="AV1312" s="12" t="s">
        <v>79</v>
      </c>
      <c r="AW1312" s="12" t="s">
        <v>32</v>
      </c>
      <c r="AX1312" s="12" t="s">
        <v>71</v>
      </c>
      <c r="AY1312" s="147" t="s">
        <v>133</v>
      </c>
    </row>
    <row r="1313" spans="2:65" s="12" customFormat="1" ht="11.25" x14ac:dyDescent="0.2">
      <c r="B1313" s="145"/>
      <c r="D1313" s="146" t="s">
        <v>144</v>
      </c>
      <c r="E1313" s="147" t="s">
        <v>18</v>
      </c>
      <c r="F1313" s="148" t="s">
        <v>1742</v>
      </c>
      <c r="H1313" s="147" t="s">
        <v>18</v>
      </c>
      <c r="I1313" s="149"/>
      <c r="L1313" s="145"/>
      <c r="M1313" s="150"/>
      <c r="T1313" s="151"/>
      <c r="AT1313" s="147" t="s">
        <v>144</v>
      </c>
      <c r="AU1313" s="147" t="s">
        <v>81</v>
      </c>
      <c r="AV1313" s="12" t="s">
        <v>79</v>
      </c>
      <c r="AW1313" s="12" t="s">
        <v>32</v>
      </c>
      <c r="AX1313" s="12" t="s">
        <v>71</v>
      </c>
      <c r="AY1313" s="147" t="s">
        <v>133</v>
      </c>
    </row>
    <row r="1314" spans="2:65" s="12" customFormat="1" ht="11.25" x14ac:dyDescent="0.2">
      <c r="B1314" s="145"/>
      <c r="D1314" s="146" t="s">
        <v>144</v>
      </c>
      <c r="E1314" s="147" t="s">
        <v>18</v>
      </c>
      <c r="F1314" s="148" t="s">
        <v>2478</v>
      </c>
      <c r="H1314" s="147" t="s">
        <v>18</v>
      </c>
      <c r="I1314" s="149"/>
      <c r="L1314" s="145"/>
      <c r="M1314" s="150"/>
      <c r="T1314" s="151"/>
      <c r="AT1314" s="147" t="s">
        <v>144</v>
      </c>
      <c r="AU1314" s="147" t="s">
        <v>81</v>
      </c>
      <c r="AV1314" s="12" t="s">
        <v>79</v>
      </c>
      <c r="AW1314" s="12" t="s">
        <v>32</v>
      </c>
      <c r="AX1314" s="12" t="s">
        <v>71</v>
      </c>
      <c r="AY1314" s="147" t="s">
        <v>133</v>
      </c>
    </row>
    <row r="1315" spans="2:65" s="13" customFormat="1" ht="11.25" x14ac:dyDescent="0.2">
      <c r="B1315" s="152"/>
      <c r="D1315" s="146" t="s">
        <v>144</v>
      </c>
      <c r="E1315" s="153" t="s">
        <v>18</v>
      </c>
      <c r="F1315" s="154" t="s">
        <v>79</v>
      </c>
      <c r="H1315" s="155">
        <v>1</v>
      </c>
      <c r="I1315" s="156"/>
      <c r="L1315" s="152"/>
      <c r="M1315" s="157"/>
      <c r="T1315" s="158"/>
      <c r="AT1315" s="153" t="s">
        <v>144</v>
      </c>
      <c r="AU1315" s="153" t="s">
        <v>81</v>
      </c>
      <c r="AV1315" s="13" t="s">
        <v>81</v>
      </c>
      <c r="AW1315" s="13" t="s">
        <v>32</v>
      </c>
      <c r="AX1315" s="13" t="s">
        <v>71</v>
      </c>
      <c r="AY1315" s="153" t="s">
        <v>133</v>
      </c>
    </row>
    <row r="1316" spans="2:65" s="14" customFormat="1" ht="11.25" x14ac:dyDescent="0.2">
      <c r="B1316" s="159"/>
      <c r="D1316" s="146" t="s">
        <v>144</v>
      </c>
      <c r="E1316" s="160" t="s">
        <v>18</v>
      </c>
      <c r="F1316" s="161" t="s">
        <v>147</v>
      </c>
      <c r="H1316" s="162">
        <v>1</v>
      </c>
      <c r="I1316" s="163"/>
      <c r="L1316" s="159"/>
      <c r="M1316" s="164"/>
      <c r="T1316" s="165"/>
      <c r="AT1316" s="160" t="s">
        <v>144</v>
      </c>
      <c r="AU1316" s="160" t="s">
        <v>81</v>
      </c>
      <c r="AV1316" s="14" t="s">
        <v>140</v>
      </c>
      <c r="AW1316" s="14" t="s">
        <v>32</v>
      </c>
      <c r="AX1316" s="14" t="s">
        <v>79</v>
      </c>
      <c r="AY1316" s="160" t="s">
        <v>133</v>
      </c>
    </row>
    <row r="1317" spans="2:65" s="1" customFormat="1" ht="16.5" customHeight="1" x14ac:dyDescent="0.2">
      <c r="B1317" s="33"/>
      <c r="C1317" s="173" t="s">
        <v>1042</v>
      </c>
      <c r="D1317" s="173" t="s">
        <v>265</v>
      </c>
      <c r="E1317" s="174" t="s">
        <v>2479</v>
      </c>
      <c r="F1317" s="175" t="s">
        <v>2480</v>
      </c>
      <c r="G1317" s="176" t="s">
        <v>188</v>
      </c>
      <c r="H1317" s="177">
        <v>1</v>
      </c>
      <c r="I1317" s="178"/>
      <c r="J1317" s="179">
        <f>ROUND(I1317*H1317,2)</f>
        <v>0</v>
      </c>
      <c r="K1317" s="175" t="s">
        <v>189</v>
      </c>
      <c r="L1317" s="180"/>
      <c r="M1317" s="181" t="s">
        <v>18</v>
      </c>
      <c r="N1317" s="182" t="s">
        <v>42</v>
      </c>
      <c r="P1317" s="137">
        <f>O1317*H1317</f>
        <v>0</v>
      </c>
      <c r="Q1317" s="137">
        <v>5.9999999999999995E-4</v>
      </c>
      <c r="R1317" s="137">
        <f>Q1317*H1317</f>
        <v>5.9999999999999995E-4</v>
      </c>
      <c r="S1317" s="137">
        <v>0</v>
      </c>
      <c r="T1317" s="138">
        <f>S1317*H1317</f>
        <v>0</v>
      </c>
      <c r="AR1317" s="139" t="s">
        <v>446</v>
      </c>
      <c r="AT1317" s="139" t="s">
        <v>265</v>
      </c>
      <c r="AU1317" s="139" t="s">
        <v>81</v>
      </c>
      <c r="AY1317" s="18" t="s">
        <v>133</v>
      </c>
      <c r="BE1317" s="140">
        <f>IF(N1317="základní",J1317,0)</f>
        <v>0</v>
      </c>
      <c r="BF1317" s="140">
        <f>IF(N1317="snížená",J1317,0)</f>
        <v>0</v>
      </c>
      <c r="BG1317" s="140">
        <f>IF(N1317="zákl. přenesená",J1317,0)</f>
        <v>0</v>
      </c>
      <c r="BH1317" s="140">
        <f>IF(N1317="sníž. přenesená",J1317,0)</f>
        <v>0</v>
      </c>
      <c r="BI1317" s="140">
        <f>IF(N1317="nulová",J1317,0)</f>
        <v>0</v>
      </c>
      <c r="BJ1317" s="18" t="s">
        <v>79</v>
      </c>
      <c r="BK1317" s="140">
        <f>ROUND(I1317*H1317,2)</f>
        <v>0</v>
      </c>
      <c r="BL1317" s="18" t="s">
        <v>285</v>
      </c>
      <c r="BM1317" s="139" t="s">
        <v>2481</v>
      </c>
    </row>
    <row r="1318" spans="2:65" s="1" customFormat="1" ht="37.9" customHeight="1" x14ac:dyDescent="0.2">
      <c r="B1318" s="33"/>
      <c r="C1318" s="128" t="s">
        <v>1047</v>
      </c>
      <c r="D1318" s="128" t="s">
        <v>135</v>
      </c>
      <c r="E1318" s="129" t="s">
        <v>2482</v>
      </c>
      <c r="F1318" s="130" t="s">
        <v>2483</v>
      </c>
      <c r="G1318" s="131" t="s">
        <v>188</v>
      </c>
      <c r="H1318" s="132">
        <v>1</v>
      </c>
      <c r="I1318" s="133"/>
      <c r="J1318" s="134">
        <f>ROUND(I1318*H1318,2)</f>
        <v>0</v>
      </c>
      <c r="K1318" s="130" t="s">
        <v>139</v>
      </c>
      <c r="L1318" s="33"/>
      <c r="M1318" s="135" t="s">
        <v>18</v>
      </c>
      <c r="N1318" s="136" t="s">
        <v>42</v>
      </c>
      <c r="P1318" s="137">
        <f>O1318*H1318</f>
        <v>0</v>
      </c>
      <c r="Q1318" s="137">
        <v>0</v>
      </c>
      <c r="R1318" s="137">
        <f>Q1318*H1318</f>
        <v>0</v>
      </c>
      <c r="S1318" s="137">
        <v>0</v>
      </c>
      <c r="T1318" s="138">
        <f>S1318*H1318</f>
        <v>0</v>
      </c>
      <c r="AR1318" s="139" t="s">
        <v>285</v>
      </c>
      <c r="AT1318" s="139" t="s">
        <v>135</v>
      </c>
      <c r="AU1318" s="139" t="s">
        <v>81</v>
      </c>
      <c r="AY1318" s="18" t="s">
        <v>133</v>
      </c>
      <c r="BE1318" s="140">
        <f>IF(N1318="základní",J1318,0)</f>
        <v>0</v>
      </c>
      <c r="BF1318" s="140">
        <f>IF(N1318="snížená",J1318,0)</f>
        <v>0</v>
      </c>
      <c r="BG1318" s="140">
        <f>IF(N1318="zákl. přenesená",J1318,0)</f>
        <v>0</v>
      </c>
      <c r="BH1318" s="140">
        <f>IF(N1318="sníž. přenesená",J1318,0)</f>
        <v>0</v>
      </c>
      <c r="BI1318" s="140">
        <f>IF(N1318="nulová",J1318,0)</f>
        <v>0</v>
      </c>
      <c r="BJ1318" s="18" t="s">
        <v>79</v>
      </c>
      <c r="BK1318" s="140">
        <f>ROUND(I1318*H1318,2)</f>
        <v>0</v>
      </c>
      <c r="BL1318" s="18" t="s">
        <v>285</v>
      </c>
      <c r="BM1318" s="139" t="s">
        <v>2484</v>
      </c>
    </row>
    <row r="1319" spans="2:65" s="1" customFormat="1" ht="11.25" x14ac:dyDescent="0.2">
      <c r="B1319" s="33"/>
      <c r="D1319" s="141" t="s">
        <v>142</v>
      </c>
      <c r="F1319" s="142" t="s">
        <v>2485</v>
      </c>
      <c r="I1319" s="143"/>
      <c r="L1319" s="33"/>
      <c r="M1319" s="144"/>
      <c r="T1319" s="54"/>
      <c r="AT1319" s="18" t="s">
        <v>142</v>
      </c>
      <c r="AU1319" s="18" t="s">
        <v>81</v>
      </c>
    </row>
    <row r="1320" spans="2:65" s="12" customFormat="1" ht="11.25" x14ac:dyDescent="0.2">
      <c r="B1320" s="145"/>
      <c r="D1320" s="146" t="s">
        <v>144</v>
      </c>
      <c r="E1320" s="147" t="s">
        <v>18</v>
      </c>
      <c r="F1320" s="148" t="s">
        <v>1737</v>
      </c>
      <c r="H1320" s="147" t="s">
        <v>18</v>
      </c>
      <c r="I1320" s="149"/>
      <c r="L1320" s="145"/>
      <c r="M1320" s="150"/>
      <c r="T1320" s="151"/>
      <c r="AT1320" s="147" t="s">
        <v>144</v>
      </c>
      <c r="AU1320" s="147" t="s">
        <v>81</v>
      </c>
      <c r="AV1320" s="12" t="s">
        <v>79</v>
      </c>
      <c r="AW1320" s="12" t="s">
        <v>32</v>
      </c>
      <c r="AX1320" s="12" t="s">
        <v>71</v>
      </c>
      <c r="AY1320" s="147" t="s">
        <v>133</v>
      </c>
    </row>
    <row r="1321" spans="2:65" s="12" customFormat="1" ht="11.25" x14ac:dyDescent="0.2">
      <c r="B1321" s="145"/>
      <c r="D1321" s="146" t="s">
        <v>144</v>
      </c>
      <c r="E1321" s="147" t="s">
        <v>18</v>
      </c>
      <c r="F1321" s="148" t="s">
        <v>1742</v>
      </c>
      <c r="H1321" s="147" t="s">
        <v>18</v>
      </c>
      <c r="I1321" s="149"/>
      <c r="L1321" s="145"/>
      <c r="M1321" s="150"/>
      <c r="T1321" s="151"/>
      <c r="AT1321" s="147" t="s">
        <v>144</v>
      </c>
      <c r="AU1321" s="147" t="s">
        <v>81</v>
      </c>
      <c r="AV1321" s="12" t="s">
        <v>79</v>
      </c>
      <c r="AW1321" s="12" t="s">
        <v>32</v>
      </c>
      <c r="AX1321" s="12" t="s">
        <v>71</v>
      </c>
      <c r="AY1321" s="147" t="s">
        <v>133</v>
      </c>
    </row>
    <row r="1322" spans="2:65" s="12" customFormat="1" ht="11.25" x14ac:dyDescent="0.2">
      <c r="B1322" s="145"/>
      <c r="D1322" s="146" t="s">
        <v>144</v>
      </c>
      <c r="E1322" s="147" t="s">
        <v>18</v>
      </c>
      <c r="F1322" s="148" t="s">
        <v>2486</v>
      </c>
      <c r="H1322" s="147" t="s">
        <v>18</v>
      </c>
      <c r="I1322" s="149"/>
      <c r="L1322" s="145"/>
      <c r="M1322" s="150"/>
      <c r="T1322" s="151"/>
      <c r="AT1322" s="147" t="s">
        <v>144</v>
      </c>
      <c r="AU1322" s="147" t="s">
        <v>81</v>
      </c>
      <c r="AV1322" s="12" t="s">
        <v>79</v>
      </c>
      <c r="AW1322" s="12" t="s">
        <v>32</v>
      </c>
      <c r="AX1322" s="12" t="s">
        <v>71</v>
      </c>
      <c r="AY1322" s="147" t="s">
        <v>133</v>
      </c>
    </row>
    <row r="1323" spans="2:65" s="13" customFormat="1" ht="11.25" x14ac:dyDescent="0.2">
      <c r="B1323" s="152"/>
      <c r="D1323" s="146" t="s">
        <v>144</v>
      </c>
      <c r="E1323" s="153" t="s">
        <v>18</v>
      </c>
      <c r="F1323" s="154" t="s">
        <v>79</v>
      </c>
      <c r="H1323" s="155">
        <v>1</v>
      </c>
      <c r="I1323" s="156"/>
      <c r="L1323" s="152"/>
      <c r="M1323" s="157"/>
      <c r="T1323" s="158"/>
      <c r="AT1323" s="153" t="s">
        <v>144</v>
      </c>
      <c r="AU1323" s="153" t="s">
        <v>81</v>
      </c>
      <c r="AV1323" s="13" t="s">
        <v>81</v>
      </c>
      <c r="AW1323" s="13" t="s">
        <v>32</v>
      </c>
      <c r="AX1323" s="13" t="s">
        <v>71</v>
      </c>
      <c r="AY1323" s="153" t="s">
        <v>133</v>
      </c>
    </row>
    <row r="1324" spans="2:65" s="14" customFormat="1" ht="11.25" x14ac:dyDescent="0.2">
      <c r="B1324" s="159"/>
      <c r="D1324" s="146" t="s">
        <v>144</v>
      </c>
      <c r="E1324" s="160" t="s">
        <v>18</v>
      </c>
      <c r="F1324" s="161" t="s">
        <v>147</v>
      </c>
      <c r="H1324" s="162">
        <v>1</v>
      </c>
      <c r="I1324" s="163"/>
      <c r="L1324" s="159"/>
      <c r="M1324" s="164"/>
      <c r="T1324" s="165"/>
      <c r="AT1324" s="160" t="s">
        <v>144</v>
      </c>
      <c r="AU1324" s="160" t="s">
        <v>81</v>
      </c>
      <c r="AV1324" s="14" t="s">
        <v>140</v>
      </c>
      <c r="AW1324" s="14" t="s">
        <v>32</v>
      </c>
      <c r="AX1324" s="14" t="s">
        <v>79</v>
      </c>
      <c r="AY1324" s="160" t="s">
        <v>133</v>
      </c>
    </row>
    <row r="1325" spans="2:65" s="1" customFormat="1" ht="16.5" customHeight="1" x14ac:dyDescent="0.2">
      <c r="B1325" s="33"/>
      <c r="C1325" s="173" t="s">
        <v>1051</v>
      </c>
      <c r="D1325" s="173" t="s">
        <v>265</v>
      </c>
      <c r="E1325" s="174" t="s">
        <v>2487</v>
      </c>
      <c r="F1325" s="175" t="s">
        <v>2488</v>
      </c>
      <c r="G1325" s="176" t="s">
        <v>188</v>
      </c>
      <c r="H1325" s="177">
        <v>1</v>
      </c>
      <c r="I1325" s="178"/>
      <c r="J1325" s="179">
        <f>ROUND(I1325*H1325,2)</f>
        <v>0</v>
      </c>
      <c r="K1325" s="175" t="s">
        <v>139</v>
      </c>
      <c r="L1325" s="180"/>
      <c r="M1325" s="181" t="s">
        <v>18</v>
      </c>
      <c r="N1325" s="182" t="s">
        <v>42</v>
      </c>
      <c r="P1325" s="137">
        <f>O1325*H1325</f>
        <v>0</v>
      </c>
      <c r="Q1325" s="137">
        <v>8.9999999999999998E-4</v>
      </c>
      <c r="R1325" s="137">
        <f>Q1325*H1325</f>
        <v>8.9999999999999998E-4</v>
      </c>
      <c r="S1325" s="137">
        <v>0</v>
      </c>
      <c r="T1325" s="138">
        <f>S1325*H1325</f>
        <v>0</v>
      </c>
      <c r="AR1325" s="139" t="s">
        <v>446</v>
      </c>
      <c r="AT1325" s="139" t="s">
        <v>265</v>
      </c>
      <c r="AU1325" s="139" t="s">
        <v>81</v>
      </c>
      <c r="AY1325" s="18" t="s">
        <v>133</v>
      </c>
      <c r="BE1325" s="140">
        <f>IF(N1325="základní",J1325,0)</f>
        <v>0</v>
      </c>
      <c r="BF1325" s="140">
        <f>IF(N1325="snížená",J1325,0)</f>
        <v>0</v>
      </c>
      <c r="BG1325" s="140">
        <f>IF(N1325="zákl. přenesená",J1325,0)</f>
        <v>0</v>
      </c>
      <c r="BH1325" s="140">
        <f>IF(N1325="sníž. přenesená",J1325,0)</f>
        <v>0</v>
      </c>
      <c r="BI1325" s="140">
        <f>IF(N1325="nulová",J1325,0)</f>
        <v>0</v>
      </c>
      <c r="BJ1325" s="18" t="s">
        <v>79</v>
      </c>
      <c r="BK1325" s="140">
        <f>ROUND(I1325*H1325,2)</f>
        <v>0</v>
      </c>
      <c r="BL1325" s="18" t="s">
        <v>285</v>
      </c>
      <c r="BM1325" s="139" t="s">
        <v>2489</v>
      </c>
    </row>
    <row r="1326" spans="2:65" s="1" customFormat="1" ht="37.9" customHeight="1" x14ac:dyDescent="0.2">
      <c r="B1326" s="33"/>
      <c r="C1326" s="128" t="s">
        <v>1056</v>
      </c>
      <c r="D1326" s="128" t="s">
        <v>135</v>
      </c>
      <c r="E1326" s="129" t="s">
        <v>2490</v>
      </c>
      <c r="F1326" s="130" t="s">
        <v>2491</v>
      </c>
      <c r="G1326" s="131" t="s">
        <v>188</v>
      </c>
      <c r="H1326" s="132">
        <v>8</v>
      </c>
      <c r="I1326" s="133"/>
      <c r="J1326" s="134">
        <f>ROUND(I1326*H1326,2)</f>
        <v>0</v>
      </c>
      <c r="K1326" s="130" t="s">
        <v>189</v>
      </c>
      <c r="L1326" s="33"/>
      <c r="M1326" s="135" t="s">
        <v>18</v>
      </c>
      <c r="N1326" s="136" t="s">
        <v>42</v>
      </c>
      <c r="P1326" s="137">
        <f>O1326*H1326</f>
        <v>0</v>
      </c>
      <c r="Q1326" s="137">
        <v>0</v>
      </c>
      <c r="R1326" s="137">
        <f>Q1326*H1326</f>
        <v>0</v>
      </c>
      <c r="S1326" s="137">
        <v>0</v>
      </c>
      <c r="T1326" s="138">
        <f>S1326*H1326</f>
        <v>0</v>
      </c>
      <c r="AR1326" s="139" t="s">
        <v>285</v>
      </c>
      <c r="AT1326" s="139" t="s">
        <v>135</v>
      </c>
      <c r="AU1326" s="139" t="s">
        <v>81</v>
      </c>
      <c r="AY1326" s="18" t="s">
        <v>133</v>
      </c>
      <c r="BE1326" s="140">
        <f>IF(N1326="základní",J1326,0)</f>
        <v>0</v>
      </c>
      <c r="BF1326" s="140">
        <f>IF(N1326="snížená",J1326,0)</f>
        <v>0</v>
      </c>
      <c r="BG1326" s="140">
        <f>IF(N1326="zákl. přenesená",J1326,0)</f>
        <v>0</v>
      </c>
      <c r="BH1326" s="140">
        <f>IF(N1326="sníž. přenesená",J1326,0)</f>
        <v>0</v>
      </c>
      <c r="BI1326" s="140">
        <f>IF(N1326="nulová",J1326,0)</f>
        <v>0</v>
      </c>
      <c r="BJ1326" s="18" t="s">
        <v>79</v>
      </c>
      <c r="BK1326" s="140">
        <f>ROUND(I1326*H1326,2)</f>
        <v>0</v>
      </c>
      <c r="BL1326" s="18" t="s">
        <v>285</v>
      </c>
      <c r="BM1326" s="139" t="s">
        <v>2492</v>
      </c>
    </row>
    <row r="1327" spans="2:65" s="1" customFormat="1" ht="11.25" x14ac:dyDescent="0.2">
      <c r="B1327" s="33"/>
      <c r="D1327" s="141" t="s">
        <v>142</v>
      </c>
      <c r="F1327" s="142" t="s">
        <v>2493</v>
      </c>
      <c r="I1327" s="143"/>
      <c r="L1327" s="33"/>
      <c r="M1327" s="144"/>
      <c r="T1327" s="54"/>
      <c r="AT1327" s="18" t="s">
        <v>142</v>
      </c>
      <c r="AU1327" s="18" t="s">
        <v>81</v>
      </c>
    </row>
    <row r="1328" spans="2:65" s="12" customFormat="1" ht="11.25" x14ac:dyDescent="0.2">
      <c r="B1328" s="145"/>
      <c r="D1328" s="146" t="s">
        <v>144</v>
      </c>
      <c r="E1328" s="147" t="s">
        <v>18</v>
      </c>
      <c r="F1328" s="148" t="s">
        <v>1737</v>
      </c>
      <c r="H1328" s="147" t="s">
        <v>18</v>
      </c>
      <c r="I1328" s="149"/>
      <c r="L1328" s="145"/>
      <c r="M1328" s="150"/>
      <c r="T1328" s="151"/>
      <c r="AT1328" s="147" t="s">
        <v>144</v>
      </c>
      <c r="AU1328" s="147" t="s">
        <v>81</v>
      </c>
      <c r="AV1328" s="12" t="s">
        <v>79</v>
      </c>
      <c r="AW1328" s="12" t="s">
        <v>32</v>
      </c>
      <c r="AX1328" s="12" t="s">
        <v>71</v>
      </c>
      <c r="AY1328" s="147" t="s">
        <v>133</v>
      </c>
    </row>
    <row r="1329" spans="2:65" s="12" customFormat="1" ht="11.25" x14ac:dyDescent="0.2">
      <c r="B1329" s="145"/>
      <c r="D1329" s="146" t="s">
        <v>144</v>
      </c>
      <c r="E1329" s="147" t="s">
        <v>18</v>
      </c>
      <c r="F1329" s="148" t="s">
        <v>1738</v>
      </c>
      <c r="H1329" s="147" t="s">
        <v>18</v>
      </c>
      <c r="I1329" s="149"/>
      <c r="L1329" s="145"/>
      <c r="M1329" s="150"/>
      <c r="T1329" s="151"/>
      <c r="AT1329" s="147" t="s">
        <v>144</v>
      </c>
      <c r="AU1329" s="147" t="s">
        <v>81</v>
      </c>
      <c r="AV1329" s="12" t="s">
        <v>79</v>
      </c>
      <c r="AW1329" s="12" t="s">
        <v>32</v>
      </c>
      <c r="AX1329" s="12" t="s">
        <v>71</v>
      </c>
      <c r="AY1329" s="147" t="s">
        <v>133</v>
      </c>
    </row>
    <row r="1330" spans="2:65" s="12" customFormat="1" ht="11.25" x14ac:dyDescent="0.2">
      <c r="B1330" s="145"/>
      <c r="D1330" s="146" t="s">
        <v>144</v>
      </c>
      <c r="E1330" s="147" t="s">
        <v>18</v>
      </c>
      <c r="F1330" s="148" t="s">
        <v>2494</v>
      </c>
      <c r="H1330" s="147" t="s">
        <v>18</v>
      </c>
      <c r="I1330" s="149"/>
      <c r="L1330" s="145"/>
      <c r="M1330" s="150"/>
      <c r="T1330" s="151"/>
      <c r="AT1330" s="147" t="s">
        <v>144</v>
      </c>
      <c r="AU1330" s="147" t="s">
        <v>81</v>
      </c>
      <c r="AV1330" s="12" t="s">
        <v>79</v>
      </c>
      <c r="AW1330" s="12" t="s">
        <v>32</v>
      </c>
      <c r="AX1330" s="12" t="s">
        <v>71</v>
      </c>
      <c r="AY1330" s="147" t="s">
        <v>133</v>
      </c>
    </row>
    <row r="1331" spans="2:65" s="13" customFormat="1" ht="11.25" x14ac:dyDescent="0.2">
      <c r="B1331" s="152"/>
      <c r="D1331" s="146" t="s">
        <v>144</v>
      </c>
      <c r="E1331" s="153" t="s">
        <v>18</v>
      </c>
      <c r="F1331" s="154" t="s">
        <v>81</v>
      </c>
      <c r="H1331" s="155">
        <v>2</v>
      </c>
      <c r="I1331" s="156"/>
      <c r="L1331" s="152"/>
      <c r="M1331" s="157"/>
      <c r="T1331" s="158"/>
      <c r="AT1331" s="153" t="s">
        <v>144</v>
      </c>
      <c r="AU1331" s="153" t="s">
        <v>81</v>
      </c>
      <c r="AV1331" s="13" t="s">
        <v>81</v>
      </c>
      <c r="AW1331" s="13" t="s">
        <v>32</v>
      </c>
      <c r="AX1331" s="13" t="s">
        <v>71</v>
      </c>
      <c r="AY1331" s="153" t="s">
        <v>133</v>
      </c>
    </row>
    <row r="1332" spans="2:65" s="12" customFormat="1" ht="11.25" x14ac:dyDescent="0.2">
      <c r="B1332" s="145"/>
      <c r="D1332" s="146" t="s">
        <v>144</v>
      </c>
      <c r="E1332" s="147" t="s">
        <v>18</v>
      </c>
      <c r="F1332" s="148" t="s">
        <v>2495</v>
      </c>
      <c r="H1332" s="147" t="s">
        <v>18</v>
      </c>
      <c r="I1332" s="149"/>
      <c r="L1332" s="145"/>
      <c r="M1332" s="150"/>
      <c r="T1332" s="151"/>
      <c r="AT1332" s="147" t="s">
        <v>144</v>
      </c>
      <c r="AU1332" s="147" t="s">
        <v>81</v>
      </c>
      <c r="AV1332" s="12" t="s">
        <v>79</v>
      </c>
      <c r="AW1332" s="12" t="s">
        <v>32</v>
      </c>
      <c r="AX1332" s="12" t="s">
        <v>71</v>
      </c>
      <c r="AY1332" s="147" t="s">
        <v>133</v>
      </c>
    </row>
    <row r="1333" spans="2:65" s="13" customFormat="1" ht="11.25" x14ac:dyDescent="0.2">
      <c r="B1333" s="152"/>
      <c r="D1333" s="146" t="s">
        <v>144</v>
      </c>
      <c r="E1333" s="153" t="s">
        <v>18</v>
      </c>
      <c r="F1333" s="154" t="s">
        <v>81</v>
      </c>
      <c r="H1333" s="155">
        <v>2</v>
      </c>
      <c r="I1333" s="156"/>
      <c r="L1333" s="152"/>
      <c r="M1333" s="157"/>
      <c r="T1333" s="158"/>
      <c r="AT1333" s="153" t="s">
        <v>144</v>
      </c>
      <c r="AU1333" s="153" t="s">
        <v>81</v>
      </c>
      <c r="AV1333" s="13" t="s">
        <v>81</v>
      </c>
      <c r="AW1333" s="13" t="s">
        <v>32</v>
      </c>
      <c r="AX1333" s="13" t="s">
        <v>71</v>
      </c>
      <c r="AY1333" s="153" t="s">
        <v>133</v>
      </c>
    </row>
    <row r="1334" spans="2:65" s="12" customFormat="1" ht="11.25" x14ac:dyDescent="0.2">
      <c r="B1334" s="145"/>
      <c r="D1334" s="146" t="s">
        <v>144</v>
      </c>
      <c r="E1334" s="147" t="s">
        <v>18</v>
      </c>
      <c r="F1334" s="148" t="s">
        <v>1741</v>
      </c>
      <c r="H1334" s="147" t="s">
        <v>18</v>
      </c>
      <c r="I1334" s="149"/>
      <c r="L1334" s="145"/>
      <c r="M1334" s="150"/>
      <c r="T1334" s="151"/>
      <c r="AT1334" s="147" t="s">
        <v>144</v>
      </c>
      <c r="AU1334" s="147" t="s">
        <v>81</v>
      </c>
      <c r="AV1334" s="12" t="s">
        <v>79</v>
      </c>
      <c r="AW1334" s="12" t="s">
        <v>32</v>
      </c>
      <c r="AX1334" s="12" t="s">
        <v>71</v>
      </c>
      <c r="AY1334" s="147" t="s">
        <v>133</v>
      </c>
    </row>
    <row r="1335" spans="2:65" s="12" customFormat="1" ht="11.25" x14ac:dyDescent="0.2">
      <c r="B1335" s="145"/>
      <c r="D1335" s="146" t="s">
        <v>144</v>
      </c>
      <c r="E1335" s="147" t="s">
        <v>18</v>
      </c>
      <c r="F1335" s="148" t="s">
        <v>2494</v>
      </c>
      <c r="H1335" s="147" t="s">
        <v>18</v>
      </c>
      <c r="I1335" s="149"/>
      <c r="L1335" s="145"/>
      <c r="M1335" s="150"/>
      <c r="T1335" s="151"/>
      <c r="AT1335" s="147" t="s">
        <v>144</v>
      </c>
      <c r="AU1335" s="147" t="s">
        <v>81</v>
      </c>
      <c r="AV1335" s="12" t="s">
        <v>79</v>
      </c>
      <c r="AW1335" s="12" t="s">
        <v>32</v>
      </c>
      <c r="AX1335" s="12" t="s">
        <v>71</v>
      </c>
      <c r="AY1335" s="147" t="s">
        <v>133</v>
      </c>
    </row>
    <row r="1336" spans="2:65" s="13" customFormat="1" ht="11.25" x14ac:dyDescent="0.2">
      <c r="B1336" s="152"/>
      <c r="D1336" s="146" t="s">
        <v>144</v>
      </c>
      <c r="E1336" s="153" t="s">
        <v>18</v>
      </c>
      <c r="F1336" s="154" t="s">
        <v>81</v>
      </c>
      <c r="H1336" s="155">
        <v>2</v>
      </c>
      <c r="I1336" s="156"/>
      <c r="L1336" s="152"/>
      <c r="M1336" s="157"/>
      <c r="T1336" s="158"/>
      <c r="AT1336" s="153" t="s">
        <v>144</v>
      </c>
      <c r="AU1336" s="153" t="s">
        <v>81</v>
      </c>
      <c r="AV1336" s="13" t="s">
        <v>81</v>
      </c>
      <c r="AW1336" s="13" t="s">
        <v>32</v>
      </c>
      <c r="AX1336" s="13" t="s">
        <v>71</v>
      </c>
      <c r="AY1336" s="153" t="s">
        <v>133</v>
      </c>
    </row>
    <row r="1337" spans="2:65" s="12" customFormat="1" ht="11.25" x14ac:dyDescent="0.2">
      <c r="B1337" s="145"/>
      <c r="D1337" s="146" t="s">
        <v>144</v>
      </c>
      <c r="E1337" s="147" t="s">
        <v>18</v>
      </c>
      <c r="F1337" s="148" t="s">
        <v>2495</v>
      </c>
      <c r="H1337" s="147" t="s">
        <v>18</v>
      </c>
      <c r="I1337" s="149"/>
      <c r="L1337" s="145"/>
      <c r="M1337" s="150"/>
      <c r="T1337" s="151"/>
      <c r="AT1337" s="147" t="s">
        <v>144</v>
      </c>
      <c r="AU1337" s="147" t="s">
        <v>81</v>
      </c>
      <c r="AV1337" s="12" t="s">
        <v>79</v>
      </c>
      <c r="AW1337" s="12" t="s">
        <v>32</v>
      </c>
      <c r="AX1337" s="12" t="s">
        <v>71</v>
      </c>
      <c r="AY1337" s="147" t="s">
        <v>133</v>
      </c>
    </row>
    <row r="1338" spans="2:65" s="13" customFormat="1" ht="11.25" x14ac:dyDescent="0.2">
      <c r="B1338" s="152"/>
      <c r="D1338" s="146" t="s">
        <v>144</v>
      </c>
      <c r="E1338" s="153" t="s">
        <v>18</v>
      </c>
      <c r="F1338" s="154" t="s">
        <v>81</v>
      </c>
      <c r="H1338" s="155">
        <v>2</v>
      </c>
      <c r="I1338" s="156"/>
      <c r="L1338" s="152"/>
      <c r="M1338" s="157"/>
      <c r="T1338" s="158"/>
      <c r="AT1338" s="153" t="s">
        <v>144</v>
      </c>
      <c r="AU1338" s="153" t="s">
        <v>81</v>
      </c>
      <c r="AV1338" s="13" t="s">
        <v>81</v>
      </c>
      <c r="AW1338" s="13" t="s">
        <v>32</v>
      </c>
      <c r="AX1338" s="13" t="s">
        <v>71</v>
      </c>
      <c r="AY1338" s="153" t="s">
        <v>133</v>
      </c>
    </row>
    <row r="1339" spans="2:65" s="14" customFormat="1" ht="11.25" x14ac:dyDescent="0.2">
      <c r="B1339" s="159"/>
      <c r="D1339" s="146" t="s">
        <v>144</v>
      </c>
      <c r="E1339" s="160" t="s">
        <v>18</v>
      </c>
      <c r="F1339" s="161" t="s">
        <v>147</v>
      </c>
      <c r="H1339" s="162">
        <v>8</v>
      </c>
      <c r="I1339" s="163"/>
      <c r="L1339" s="159"/>
      <c r="M1339" s="164"/>
      <c r="T1339" s="165"/>
      <c r="AT1339" s="160" t="s">
        <v>144</v>
      </c>
      <c r="AU1339" s="160" t="s">
        <v>81</v>
      </c>
      <c r="AV1339" s="14" t="s">
        <v>140</v>
      </c>
      <c r="AW1339" s="14" t="s">
        <v>32</v>
      </c>
      <c r="AX1339" s="14" t="s">
        <v>79</v>
      </c>
      <c r="AY1339" s="160" t="s">
        <v>133</v>
      </c>
    </row>
    <row r="1340" spans="2:65" s="1" customFormat="1" ht="66.75" customHeight="1" x14ac:dyDescent="0.2">
      <c r="B1340" s="33"/>
      <c r="C1340" s="173" t="s">
        <v>1063</v>
      </c>
      <c r="D1340" s="173" t="s">
        <v>265</v>
      </c>
      <c r="E1340" s="174" t="s">
        <v>2496</v>
      </c>
      <c r="F1340" s="175" t="s">
        <v>2497</v>
      </c>
      <c r="G1340" s="176" t="s">
        <v>188</v>
      </c>
      <c r="H1340" s="177">
        <v>4</v>
      </c>
      <c r="I1340" s="178"/>
      <c r="J1340" s="179">
        <f>ROUND(I1340*H1340,2)</f>
        <v>0</v>
      </c>
      <c r="K1340" s="175" t="s">
        <v>189</v>
      </c>
      <c r="L1340" s="180"/>
      <c r="M1340" s="181" t="s">
        <v>18</v>
      </c>
      <c r="N1340" s="182" t="s">
        <v>42</v>
      </c>
      <c r="P1340" s="137">
        <f>O1340*H1340</f>
        <v>0</v>
      </c>
      <c r="Q1340" s="137">
        <v>3.5000000000000001E-3</v>
      </c>
      <c r="R1340" s="137">
        <f>Q1340*H1340</f>
        <v>1.4E-2</v>
      </c>
      <c r="S1340" s="137">
        <v>0</v>
      </c>
      <c r="T1340" s="138">
        <f>S1340*H1340</f>
        <v>0</v>
      </c>
      <c r="AR1340" s="139" t="s">
        <v>446</v>
      </c>
      <c r="AT1340" s="139" t="s">
        <v>265</v>
      </c>
      <c r="AU1340" s="139" t="s">
        <v>81</v>
      </c>
      <c r="AY1340" s="18" t="s">
        <v>133</v>
      </c>
      <c r="BE1340" s="140">
        <f>IF(N1340="základní",J1340,0)</f>
        <v>0</v>
      </c>
      <c r="BF1340" s="140">
        <f>IF(N1340="snížená",J1340,0)</f>
        <v>0</v>
      </c>
      <c r="BG1340" s="140">
        <f>IF(N1340="zákl. přenesená",J1340,0)</f>
        <v>0</v>
      </c>
      <c r="BH1340" s="140">
        <f>IF(N1340="sníž. přenesená",J1340,0)</f>
        <v>0</v>
      </c>
      <c r="BI1340" s="140">
        <f>IF(N1340="nulová",J1340,0)</f>
        <v>0</v>
      </c>
      <c r="BJ1340" s="18" t="s">
        <v>79</v>
      </c>
      <c r="BK1340" s="140">
        <f>ROUND(I1340*H1340,2)</f>
        <v>0</v>
      </c>
      <c r="BL1340" s="18" t="s">
        <v>285</v>
      </c>
      <c r="BM1340" s="139" t="s">
        <v>2498</v>
      </c>
    </row>
    <row r="1341" spans="2:65" s="12" customFormat="1" ht="11.25" x14ac:dyDescent="0.2">
      <c r="B1341" s="145"/>
      <c r="D1341" s="146" t="s">
        <v>144</v>
      </c>
      <c r="E1341" s="147" t="s">
        <v>18</v>
      </c>
      <c r="F1341" s="148" t="s">
        <v>1737</v>
      </c>
      <c r="H1341" s="147" t="s">
        <v>18</v>
      </c>
      <c r="I1341" s="149"/>
      <c r="L1341" s="145"/>
      <c r="M1341" s="150"/>
      <c r="T1341" s="151"/>
      <c r="AT1341" s="147" t="s">
        <v>144</v>
      </c>
      <c r="AU1341" s="147" t="s">
        <v>81</v>
      </c>
      <c r="AV1341" s="12" t="s">
        <v>79</v>
      </c>
      <c r="AW1341" s="12" t="s">
        <v>32</v>
      </c>
      <c r="AX1341" s="12" t="s">
        <v>71</v>
      </c>
      <c r="AY1341" s="147" t="s">
        <v>133</v>
      </c>
    </row>
    <row r="1342" spans="2:65" s="12" customFormat="1" ht="11.25" x14ac:dyDescent="0.2">
      <c r="B1342" s="145"/>
      <c r="D1342" s="146" t="s">
        <v>144</v>
      </c>
      <c r="E1342" s="147" t="s">
        <v>18</v>
      </c>
      <c r="F1342" s="148" t="s">
        <v>1738</v>
      </c>
      <c r="H1342" s="147" t="s">
        <v>18</v>
      </c>
      <c r="I1342" s="149"/>
      <c r="L1342" s="145"/>
      <c r="M1342" s="150"/>
      <c r="T1342" s="151"/>
      <c r="AT1342" s="147" t="s">
        <v>144</v>
      </c>
      <c r="AU1342" s="147" t="s">
        <v>81</v>
      </c>
      <c r="AV1342" s="12" t="s">
        <v>79</v>
      </c>
      <c r="AW1342" s="12" t="s">
        <v>32</v>
      </c>
      <c r="AX1342" s="12" t="s">
        <v>71</v>
      </c>
      <c r="AY1342" s="147" t="s">
        <v>133</v>
      </c>
    </row>
    <row r="1343" spans="2:65" s="12" customFormat="1" ht="11.25" x14ac:dyDescent="0.2">
      <c r="B1343" s="145"/>
      <c r="D1343" s="146" t="s">
        <v>144</v>
      </c>
      <c r="E1343" s="147" t="s">
        <v>18</v>
      </c>
      <c r="F1343" s="148" t="s">
        <v>2495</v>
      </c>
      <c r="H1343" s="147" t="s">
        <v>18</v>
      </c>
      <c r="I1343" s="149"/>
      <c r="L1343" s="145"/>
      <c r="M1343" s="150"/>
      <c r="T1343" s="151"/>
      <c r="AT1343" s="147" t="s">
        <v>144</v>
      </c>
      <c r="AU1343" s="147" t="s">
        <v>81</v>
      </c>
      <c r="AV1343" s="12" t="s">
        <v>79</v>
      </c>
      <c r="AW1343" s="12" t="s">
        <v>32</v>
      </c>
      <c r="AX1343" s="12" t="s">
        <v>71</v>
      </c>
      <c r="AY1343" s="147" t="s">
        <v>133</v>
      </c>
    </row>
    <row r="1344" spans="2:65" s="13" customFormat="1" ht="11.25" x14ac:dyDescent="0.2">
      <c r="B1344" s="152"/>
      <c r="D1344" s="146" t="s">
        <v>144</v>
      </c>
      <c r="E1344" s="153" t="s">
        <v>18</v>
      </c>
      <c r="F1344" s="154" t="s">
        <v>81</v>
      </c>
      <c r="H1344" s="155">
        <v>2</v>
      </c>
      <c r="I1344" s="156"/>
      <c r="L1344" s="152"/>
      <c r="M1344" s="157"/>
      <c r="T1344" s="158"/>
      <c r="AT1344" s="153" t="s">
        <v>144</v>
      </c>
      <c r="AU1344" s="153" t="s">
        <v>81</v>
      </c>
      <c r="AV1344" s="13" t="s">
        <v>81</v>
      </c>
      <c r="AW1344" s="13" t="s">
        <v>32</v>
      </c>
      <c r="AX1344" s="13" t="s">
        <v>71</v>
      </c>
      <c r="AY1344" s="153" t="s">
        <v>133</v>
      </c>
    </row>
    <row r="1345" spans="2:65" s="12" customFormat="1" ht="11.25" x14ac:dyDescent="0.2">
      <c r="B1345" s="145"/>
      <c r="D1345" s="146" t="s">
        <v>144</v>
      </c>
      <c r="E1345" s="147" t="s">
        <v>18</v>
      </c>
      <c r="F1345" s="148" t="s">
        <v>1741</v>
      </c>
      <c r="H1345" s="147" t="s">
        <v>18</v>
      </c>
      <c r="I1345" s="149"/>
      <c r="L1345" s="145"/>
      <c r="M1345" s="150"/>
      <c r="T1345" s="151"/>
      <c r="AT1345" s="147" t="s">
        <v>144</v>
      </c>
      <c r="AU1345" s="147" t="s">
        <v>81</v>
      </c>
      <c r="AV1345" s="12" t="s">
        <v>79</v>
      </c>
      <c r="AW1345" s="12" t="s">
        <v>32</v>
      </c>
      <c r="AX1345" s="12" t="s">
        <v>71</v>
      </c>
      <c r="AY1345" s="147" t="s">
        <v>133</v>
      </c>
    </row>
    <row r="1346" spans="2:65" s="12" customFormat="1" ht="11.25" x14ac:dyDescent="0.2">
      <c r="B1346" s="145"/>
      <c r="D1346" s="146" t="s">
        <v>144</v>
      </c>
      <c r="E1346" s="147" t="s">
        <v>18</v>
      </c>
      <c r="F1346" s="148" t="s">
        <v>2495</v>
      </c>
      <c r="H1346" s="147" t="s">
        <v>18</v>
      </c>
      <c r="I1346" s="149"/>
      <c r="L1346" s="145"/>
      <c r="M1346" s="150"/>
      <c r="T1346" s="151"/>
      <c r="AT1346" s="147" t="s">
        <v>144</v>
      </c>
      <c r="AU1346" s="147" t="s">
        <v>81</v>
      </c>
      <c r="AV1346" s="12" t="s">
        <v>79</v>
      </c>
      <c r="AW1346" s="12" t="s">
        <v>32</v>
      </c>
      <c r="AX1346" s="12" t="s">
        <v>71</v>
      </c>
      <c r="AY1346" s="147" t="s">
        <v>133</v>
      </c>
    </row>
    <row r="1347" spans="2:65" s="13" customFormat="1" ht="11.25" x14ac:dyDescent="0.2">
      <c r="B1347" s="152"/>
      <c r="D1347" s="146" t="s">
        <v>144</v>
      </c>
      <c r="E1347" s="153" t="s">
        <v>18</v>
      </c>
      <c r="F1347" s="154" t="s">
        <v>81</v>
      </c>
      <c r="H1347" s="155">
        <v>2</v>
      </c>
      <c r="I1347" s="156"/>
      <c r="L1347" s="152"/>
      <c r="M1347" s="157"/>
      <c r="T1347" s="158"/>
      <c r="AT1347" s="153" t="s">
        <v>144</v>
      </c>
      <c r="AU1347" s="153" t="s">
        <v>81</v>
      </c>
      <c r="AV1347" s="13" t="s">
        <v>81</v>
      </c>
      <c r="AW1347" s="13" t="s">
        <v>32</v>
      </c>
      <c r="AX1347" s="13" t="s">
        <v>71</v>
      </c>
      <c r="AY1347" s="153" t="s">
        <v>133</v>
      </c>
    </row>
    <row r="1348" spans="2:65" s="14" customFormat="1" ht="11.25" x14ac:dyDescent="0.2">
      <c r="B1348" s="159"/>
      <c r="D1348" s="146" t="s">
        <v>144</v>
      </c>
      <c r="E1348" s="160" t="s">
        <v>18</v>
      </c>
      <c r="F1348" s="161" t="s">
        <v>147</v>
      </c>
      <c r="H1348" s="162">
        <v>4</v>
      </c>
      <c r="I1348" s="163"/>
      <c r="L1348" s="159"/>
      <c r="M1348" s="164"/>
      <c r="T1348" s="165"/>
      <c r="AT1348" s="160" t="s">
        <v>144</v>
      </c>
      <c r="AU1348" s="160" t="s">
        <v>81</v>
      </c>
      <c r="AV1348" s="14" t="s">
        <v>140</v>
      </c>
      <c r="AW1348" s="14" t="s">
        <v>32</v>
      </c>
      <c r="AX1348" s="14" t="s">
        <v>79</v>
      </c>
      <c r="AY1348" s="160" t="s">
        <v>133</v>
      </c>
    </row>
    <row r="1349" spans="2:65" s="1" customFormat="1" ht="66.75" customHeight="1" x14ac:dyDescent="0.2">
      <c r="B1349" s="33"/>
      <c r="C1349" s="173" t="s">
        <v>1069</v>
      </c>
      <c r="D1349" s="173" t="s">
        <v>265</v>
      </c>
      <c r="E1349" s="174" t="s">
        <v>2499</v>
      </c>
      <c r="F1349" s="175" t="s">
        <v>2500</v>
      </c>
      <c r="G1349" s="176" t="s">
        <v>188</v>
      </c>
      <c r="H1349" s="177">
        <v>4</v>
      </c>
      <c r="I1349" s="178"/>
      <c r="J1349" s="179">
        <f>ROUND(I1349*H1349,2)</f>
        <v>0</v>
      </c>
      <c r="K1349" s="175" t="s">
        <v>189</v>
      </c>
      <c r="L1349" s="180"/>
      <c r="M1349" s="181" t="s">
        <v>18</v>
      </c>
      <c r="N1349" s="182" t="s">
        <v>42</v>
      </c>
      <c r="P1349" s="137">
        <f>O1349*H1349</f>
        <v>0</v>
      </c>
      <c r="Q1349" s="137">
        <v>3.5999999999999999E-3</v>
      </c>
      <c r="R1349" s="137">
        <f>Q1349*H1349</f>
        <v>1.44E-2</v>
      </c>
      <c r="S1349" s="137">
        <v>0</v>
      </c>
      <c r="T1349" s="138">
        <f>S1349*H1349</f>
        <v>0</v>
      </c>
      <c r="AR1349" s="139" t="s">
        <v>446</v>
      </c>
      <c r="AT1349" s="139" t="s">
        <v>265</v>
      </c>
      <c r="AU1349" s="139" t="s">
        <v>81</v>
      </c>
      <c r="AY1349" s="18" t="s">
        <v>133</v>
      </c>
      <c r="BE1349" s="140">
        <f>IF(N1349="základní",J1349,0)</f>
        <v>0</v>
      </c>
      <c r="BF1349" s="140">
        <f>IF(N1349="snížená",J1349,0)</f>
        <v>0</v>
      </c>
      <c r="BG1349" s="140">
        <f>IF(N1349="zákl. přenesená",J1349,0)</f>
        <v>0</v>
      </c>
      <c r="BH1349" s="140">
        <f>IF(N1349="sníž. přenesená",J1349,0)</f>
        <v>0</v>
      </c>
      <c r="BI1349" s="140">
        <f>IF(N1349="nulová",J1349,0)</f>
        <v>0</v>
      </c>
      <c r="BJ1349" s="18" t="s">
        <v>79</v>
      </c>
      <c r="BK1349" s="140">
        <f>ROUND(I1349*H1349,2)</f>
        <v>0</v>
      </c>
      <c r="BL1349" s="18" t="s">
        <v>285</v>
      </c>
      <c r="BM1349" s="139" t="s">
        <v>2501</v>
      </c>
    </row>
    <row r="1350" spans="2:65" s="12" customFormat="1" ht="11.25" x14ac:dyDescent="0.2">
      <c r="B1350" s="145"/>
      <c r="D1350" s="146" t="s">
        <v>144</v>
      </c>
      <c r="E1350" s="147" t="s">
        <v>18</v>
      </c>
      <c r="F1350" s="148" t="s">
        <v>1737</v>
      </c>
      <c r="H1350" s="147" t="s">
        <v>18</v>
      </c>
      <c r="I1350" s="149"/>
      <c r="L1350" s="145"/>
      <c r="M1350" s="150"/>
      <c r="T1350" s="151"/>
      <c r="AT1350" s="147" t="s">
        <v>144</v>
      </c>
      <c r="AU1350" s="147" t="s">
        <v>81</v>
      </c>
      <c r="AV1350" s="12" t="s">
        <v>79</v>
      </c>
      <c r="AW1350" s="12" t="s">
        <v>32</v>
      </c>
      <c r="AX1350" s="12" t="s">
        <v>71</v>
      </c>
      <c r="AY1350" s="147" t="s">
        <v>133</v>
      </c>
    </row>
    <row r="1351" spans="2:65" s="12" customFormat="1" ht="11.25" x14ac:dyDescent="0.2">
      <c r="B1351" s="145"/>
      <c r="D1351" s="146" t="s">
        <v>144</v>
      </c>
      <c r="E1351" s="147" t="s">
        <v>18</v>
      </c>
      <c r="F1351" s="148" t="s">
        <v>1738</v>
      </c>
      <c r="H1351" s="147" t="s">
        <v>18</v>
      </c>
      <c r="I1351" s="149"/>
      <c r="L1351" s="145"/>
      <c r="M1351" s="150"/>
      <c r="T1351" s="151"/>
      <c r="AT1351" s="147" t="s">
        <v>144</v>
      </c>
      <c r="AU1351" s="147" t="s">
        <v>81</v>
      </c>
      <c r="AV1351" s="12" t="s">
        <v>79</v>
      </c>
      <c r="AW1351" s="12" t="s">
        <v>32</v>
      </c>
      <c r="AX1351" s="12" t="s">
        <v>71</v>
      </c>
      <c r="AY1351" s="147" t="s">
        <v>133</v>
      </c>
    </row>
    <row r="1352" spans="2:65" s="12" customFormat="1" ht="11.25" x14ac:dyDescent="0.2">
      <c r="B1352" s="145"/>
      <c r="D1352" s="146" t="s">
        <v>144</v>
      </c>
      <c r="E1352" s="147" t="s">
        <v>18</v>
      </c>
      <c r="F1352" s="148" t="s">
        <v>2494</v>
      </c>
      <c r="H1352" s="147" t="s">
        <v>18</v>
      </c>
      <c r="I1352" s="149"/>
      <c r="L1352" s="145"/>
      <c r="M1352" s="150"/>
      <c r="T1352" s="151"/>
      <c r="AT1352" s="147" t="s">
        <v>144</v>
      </c>
      <c r="AU1352" s="147" t="s">
        <v>81</v>
      </c>
      <c r="AV1352" s="12" t="s">
        <v>79</v>
      </c>
      <c r="AW1352" s="12" t="s">
        <v>32</v>
      </c>
      <c r="AX1352" s="12" t="s">
        <v>71</v>
      </c>
      <c r="AY1352" s="147" t="s">
        <v>133</v>
      </c>
    </row>
    <row r="1353" spans="2:65" s="13" customFormat="1" ht="11.25" x14ac:dyDescent="0.2">
      <c r="B1353" s="152"/>
      <c r="D1353" s="146" t="s">
        <v>144</v>
      </c>
      <c r="E1353" s="153" t="s">
        <v>18</v>
      </c>
      <c r="F1353" s="154" t="s">
        <v>81</v>
      </c>
      <c r="H1353" s="155">
        <v>2</v>
      </c>
      <c r="I1353" s="156"/>
      <c r="L1353" s="152"/>
      <c r="M1353" s="157"/>
      <c r="T1353" s="158"/>
      <c r="AT1353" s="153" t="s">
        <v>144</v>
      </c>
      <c r="AU1353" s="153" t="s">
        <v>81</v>
      </c>
      <c r="AV1353" s="13" t="s">
        <v>81</v>
      </c>
      <c r="AW1353" s="13" t="s">
        <v>32</v>
      </c>
      <c r="AX1353" s="13" t="s">
        <v>71</v>
      </c>
      <c r="AY1353" s="153" t="s">
        <v>133</v>
      </c>
    </row>
    <row r="1354" spans="2:65" s="12" customFormat="1" ht="11.25" x14ac:dyDescent="0.2">
      <c r="B1354" s="145"/>
      <c r="D1354" s="146" t="s">
        <v>144</v>
      </c>
      <c r="E1354" s="147" t="s">
        <v>18</v>
      </c>
      <c r="F1354" s="148" t="s">
        <v>1741</v>
      </c>
      <c r="H1354" s="147" t="s">
        <v>18</v>
      </c>
      <c r="I1354" s="149"/>
      <c r="L1354" s="145"/>
      <c r="M1354" s="150"/>
      <c r="T1354" s="151"/>
      <c r="AT1354" s="147" t="s">
        <v>144</v>
      </c>
      <c r="AU1354" s="147" t="s">
        <v>81</v>
      </c>
      <c r="AV1354" s="12" t="s">
        <v>79</v>
      </c>
      <c r="AW1354" s="12" t="s">
        <v>32</v>
      </c>
      <c r="AX1354" s="12" t="s">
        <v>71</v>
      </c>
      <c r="AY1354" s="147" t="s">
        <v>133</v>
      </c>
    </row>
    <row r="1355" spans="2:65" s="12" customFormat="1" ht="11.25" x14ac:dyDescent="0.2">
      <c r="B1355" s="145"/>
      <c r="D1355" s="146" t="s">
        <v>144</v>
      </c>
      <c r="E1355" s="147" t="s">
        <v>18</v>
      </c>
      <c r="F1355" s="148" t="s">
        <v>2494</v>
      </c>
      <c r="H1355" s="147" t="s">
        <v>18</v>
      </c>
      <c r="I1355" s="149"/>
      <c r="L1355" s="145"/>
      <c r="M1355" s="150"/>
      <c r="T1355" s="151"/>
      <c r="AT1355" s="147" t="s">
        <v>144</v>
      </c>
      <c r="AU1355" s="147" t="s">
        <v>81</v>
      </c>
      <c r="AV1355" s="12" t="s">
        <v>79</v>
      </c>
      <c r="AW1355" s="12" t="s">
        <v>32</v>
      </c>
      <c r="AX1355" s="12" t="s">
        <v>71</v>
      </c>
      <c r="AY1355" s="147" t="s">
        <v>133</v>
      </c>
    </row>
    <row r="1356" spans="2:65" s="13" customFormat="1" ht="11.25" x14ac:dyDescent="0.2">
      <c r="B1356" s="152"/>
      <c r="D1356" s="146" t="s">
        <v>144</v>
      </c>
      <c r="E1356" s="153" t="s">
        <v>18</v>
      </c>
      <c r="F1356" s="154" t="s">
        <v>81</v>
      </c>
      <c r="H1356" s="155">
        <v>2</v>
      </c>
      <c r="I1356" s="156"/>
      <c r="L1356" s="152"/>
      <c r="M1356" s="157"/>
      <c r="T1356" s="158"/>
      <c r="AT1356" s="153" t="s">
        <v>144</v>
      </c>
      <c r="AU1356" s="153" t="s">
        <v>81</v>
      </c>
      <c r="AV1356" s="13" t="s">
        <v>81</v>
      </c>
      <c r="AW1356" s="13" t="s">
        <v>32</v>
      </c>
      <c r="AX1356" s="13" t="s">
        <v>71</v>
      </c>
      <c r="AY1356" s="153" t="s">
        <v>133</v>
      </c>
    </row>
    <row r="1357" spans="2:65" s="14" customFormat="1" ht="11.25" x14ac:dyDescent="0.2">
      <c r="B1357" s="159"/>
      <c r="D1357" s="146" t="s">
        <v>144</v>
      </c>
      <c r="E1357" s="160" t="s">
        <v>18</v>
      </c>
      <c r="F1357" s="161" t="s">
        <v>147</v>
      </c>
      <c r="H1357" s="162">
        <v>4</v>
      </c>
      <c r="I1357" s="163"/>
      <c r="L1357" s="159"/>
      <c r="M1357" s="164"/>
      <c r="T1357" s="165"/>
      <c r="AT1357" s="160" t="s">
        <v>144</v>
      </c>
      <c r="AU1357" s="160" t="s">
        <v>81</v>
      </c>
      <c r="AV1357" s="14" t="s">
        <v>140</v>
      </c>
      <c r="AW1357" s="14" t="s">
        <v>32</v>
      </c>
      <c r="AX1357" s="14" t="s">
        <v>79</v>
      </c>
      <c r="AY1357" s="160" t="s">
        <v>133</v>
      </c>
    </row>
    <row r="1358" spans="2:65" s="1" customFormat="1" ht="24.2" customHeight="1" x14ac:dyDescent="0.2">
      <c r="B1358" s="33"/>
      <c r="C1358" s="128" t="s">
        <v>1074</v>
      </c>
      <c r="D1358" s="128" t="s">
        <v>135</v>
      </c>
      <c r="E1358" s="129" t="s">
        <v>2502</v>
      </c>
      <c r="F1358" s="130" t="s">
        <v>2503</v>
      </c>
      <c r="G1358" s="131" t="s">
        <v>188</v>
      </c>
      <c r="H1358" s="132">
        <v>8</v>
      </c>
      <c r="I1358" s="133"/>
      <c r="J1358" s="134">
        <f>ROUND(I1358*H1358,2)</f>
        <v>0</v>
      </c>
      <c r="K1358" s="130" t="s">
        <v>189</v>
      </c>
      <c r="L1358" s="33"/>
      <c r="M1358" s="135" t="s">
        <v>18</v>
      </c>
      <c r="N1358" s="136" t="s">
        <v>42</v>
      </c>
      <c r="P1358" s="137">
        <f>O1358*H1358</f>
        <v>0</v>
      </c>
      <c r="Q1358" s="137">
        <v>0</v>
      </c>
      <c r="R1358" s="137">
        <f>Q1358*H1358</f>
        <v>0</v>
      </c>
      <c r="S1358" s="137">
        <v>0</v>
      </c>
      <c r="T1358" s="138">
        <f>S1358*H1358</f>
        <v>0</v>
      </c>
      <c r="AR1358" s="139" t="s">
        <v>285</v>
      </c>
      <c r="AT1358" s="139" t="s">
        <v>135</v>
      </c>
      <c r="AU1358" s="139" t="s">
        <v>81</v>
      </c>
      <c r="AY1358" s="18" t="s">
        <v>133</v>
      </c>
      <c r="BE1358" s="140">
        <f>IF(N1358="základní",J1358,0)</f>
        <v>0</v>
      </c>
      <c r="BF1358" s="140">
        <f>IF(N1358="snížená",J1358,0)</f>
        <v>0</v>
      </c>
      <c r="BG1358" s="140">
        <f>IF(N1358="zákl. přenesená",J1358,0)</f>
        <v>0</v>
      </c>
      <c r="BH1358" s="140">
        <f>IF(N1358="sníž. přenesená",J1358,0)</f>
        <v>0</v>
      </c>
      <c r="BI1358" s="140">
        <f>IF(N1358="nulová",J1358,0)</f>
        <v>0</v>
      </c>
      <c r="BJ1358" s="18" t="s">
        <v>79</v>
      </c>
      <c r="BK1358" s="140">
        <f>ROUND(I1358*H1358,2)</f>
        <v>0</v>
      </c>
      <c r="BL1358" s="18" t="s">
        <v>285</v>
      </c>
      <c r="BM1358" s="139" t="s">
        <v>2504</v>
      </c>
    </row>
    <row r="1359" spans="2:65" s="1" customFormat="1" ht="11.25" x14ac:dyDescent="0.2">
      <c r="B1359" s="33"/>
      <c r="D1359" s="141" t="s">
        <v>142</v>
      </c>
      <c r="F1359" s="142" t="s">
        <v>2505</v>
      </c>
      <c r="I1359" s="143"/>
      <c r="L1359" s="33"/>
      <c r="M1359" s="144"/>
      <c r="T1359" s="54"/>
      <c r="AT1359" s="18" t="s">
        <v>142</v>
      </c>
      <c r="AU1359" s="18" t="s">
        <v>81</v>
      </c>
    </row>
    <row r="1360" spans="2:65" s="12" customFormat="1" ht="11.25" x14ac:dyDescent="0.2">
      <c r="B1360" s="145"/>
      <c r="D1360" s="146" t="s">
        <v>144</v>
      </c>
      <c r="E1360" s="147" t="s">
        <v>18</v>
      </c>
      <c r="F1360" s="148" t="s">
        <v>1737</v>
      </c>
      <c r="H1360" s="147" t="s">
        <v>18</v>
      </c>
      <c r="I1360" s="149"/>
      <c r="L1360" s="145"/>
      <c r="M1360" s="150"/>
      <c r="T1360" s="151"/>
      <c r="AT1360" s="147" t="s">
        <v>144</v>
      </c>
      <c r="AU1360" s="147" t="s">
        <v>81</v>
      </c>
      <c r="AV1360" s="12" t="s">
        <v>79</v>
      </c>
      <c r="AW1360" s="12" t="s">
        <v>32</v>
      </c>
      <c r="AX1360" s="12" t="s">
        <v>71</v>
      </c>
      <c r="AY1360" s="147" t="s">
        <v>133</v>
      </c>
    </row>
    <row r="1361" spans="2:65" s="12" customFormat="1" ht="11.25" x14ac:dyDescent="0.2">
      <c r="B1361" s="145"/>
      <c r="D1361" s="146" t="s">
        <v>144</v>
      </c>
      <c r="E1361" s="147" t="s">
        <v>18</v>
      </c>
      <c r="F1361" s="148" t="s">
        <v>1738</v>
      </c>
      <c r="H1361" s="147" t="s">
        <v>18</v>
      </c>
      <c r="I1361" s="149"/>
      <c r="L1361" s="145"/>
      <c r="M1361" s="150"/>
      <c r="T1361" s="151"/>
      <c r="AT1361" s="147" t="s">
        <v>144</v>
      </c>
      <c r="AU1361" s="147" t="s">
        <v>81</v>
      </c>
      <c r="AV1361" s="12" t="s">
        <v>79</v>
      </c>
      <c r="AW1361" s="12" t="s">
        <v>32</v>
      </c>
      <c r="AX1361" s="12" t="s">
        <v>71</v>
      </c>
      <c r="AY1361" s="147" t="s">
        <v>133</v>
      </c>
    </row>
    <row r="1362" spans="2:65" s="12" customFormat="1" ht="11.25" x14ac:dyDescent="0.2">
      <c r="B1362" s="145"/>
      <c r="D1362" s="146" t="s">
        <v>144</v>
      </c>
      <c r="E1362" s="147" t="s">
        <v>18</v>
      </c>
      <c r="F1362" s="148" t="s">
        <v>2506</v>
      </c>
      <c r="H1362" s="147" t="s">
        <v>18</v>
      </c>
      <c r="I1362" s="149"/>
      <c r="L1362" s="145"/>
      <c r="M1362" s="150"/>
      <c r="T1362" s="151"/>
      <c r="AT1362" s="147" t="s">
        <v>144</v>
      </c>
      <c r="AU1362" s="147" t="s">
        <v>81</v>
      </c>
      <c r="AV1362" s="12" t="s">
        <v>79</v>
      </c>
      <c r="AW1362" s="12" t="s">
        <v>32</v>
      </c>
      <c r="AX1362" s="12" t="s">
        <v>71</v>
      </c>
      <c r="AY1362" s="147" t="s">
        <v>133</v>
      </c>
    </row>
    <row r="1363" spans="2:65" s="13" customFormat="1" ht="11.25" x14ac:dyDescent="0.2">
      <c r="B1363" s="152"/>
      <c r="D1363" s="146" t="s">
        <v>144</v>
      </c>
      <c r="E1363" s="153" t="s">
        <v>18</v>
      </c>
      <c r="F1363" s="154" t="s">
        <v>140</v>
      </c>
      <c r="H1363" s="155">
        <v>4</v>
      </c>
      <c r="I1363" s="156"/>
      <c r="L1363" s="152"/>
      <c r="M1363" s="157"/>
      <c r="T1363" s="158"/>
      <c r="AT1363" s="153" t="s">
        <v>144</v>
      </c>
      <c r="AU1363" s="153" t="s">
        <v>81</v>
      </c>
      <c r="AV1363" s="13" t="s">
        <v>81</v>
      </c>
      <c r="AW1363" s="13" t="s">
        <v>32</v>
      </c>
      <c r="AX1363" s="13" t="s">
        <v>71</v>
      </c>
      <c r="AY1363" s="153" t="s">
        <v>133</v>
      </c>
    </row>
    <row r="1364" spans="2:65" s="12" customFormat="1" ht="11.25" x14ac:dyDescent="0.2">
      <c r="B1364" s="145"/>
      <c r="D1364" s="146" t="s">
        <v>144</v>
      </c>
      <c r="E1364" s="147" t="s">
        <v>18</v>
      </c>
      <c r="F1364" s="148" t="s">
        <v>1741</v>
      </c>
      <c r="H1364" s="147" t="s">
        <v>18</v>
      </c>
      <c r="I1364" s="149"/>
      <c r="L1364" s="145"/>
      <c r="M1364" s="150"/>
      <c r="T1364" s="151"/>
      <c r="AT1364" s="147" t="s">
        <v>144</v>
      </c>
      <c r="AU1364" s="147" t="s">
        <v>81</v>
      </c>
      <c r="AV1364" s="12" t="s">
        <v>79</v>
      </c>
      <c r="AW1364" s="12" t="s">
        <v>32</v>
      </c>
      <c r="AX1364" s="12" t="s">
        <v>71</v>
      </c>
      <c r="AY1364" s="147" t="s">
        <v>133</v>
      </c>
    </row>
    <row r="1365" spans="2:65" s="12" customFormat="1" ht="11.25" x14ac:dyDescent="0.2">
      <c r="B1365" s="145"/>
      <c r="D1365" s="146" t="s">
        <v>144</v>
      </c>
      <c r="E1365" s="147" t="s">
        <v>18</v>
      </c>
      <c r="F1365" s="148" t="s">
        <v>2506</v>
      </c>
      <c r="H1365" s="147" t="s">
        <v>18</v>
      </c>
      <c r="I1365" s="149"/>
      <c r="L1365" s="145"/>
      <c r="M1365" s="150"/>
      <c r="T1365" s="151"/>
      <c r="AT1365" s="147" t="s">
        <v>144</v>
      </c>
      <c r="AU1365" s="147" t="s">
        <v>81</v>
      </c>
      <c r="AV1365" s="12" t="s">
        <v>79</v>
      </c>
      <c r="AW1365" s="12" t="s">
        <v>32</v>
      </c>
      <c r="AX1365" s="12" t="s">
        <v>71</v>
      </c>
      <c r="AY1365" s="147" t="s">
        <v>133</v>
      </c>
    </row>
    <row r="1366" spans="2:65" s="13" customFormat="1" ht="11.25" x14ac:dyDescent="0.2">
      <c r="B1366" s="152"/>
      <c r="D1366" s="146" t="s">
        <v>144</v>
      </c>
      <c r="E1366" s="153" t="s">
        <v>18</v>
      </c>
      <c r="F1366" s="154" t="s">
        <v>140</v>
      </c>
      <c r="H1366" s="155">
        <v>4</v>
      </c>
      <c r="I1366" s="156"/>
      <c r="L1366" s="152"/>
      <c r="M1366" s="157"/>
      <c r="T1366" s="158"/>
      <c r="AT1366" s="153" t="s">
        <v>144</v>
      </c>
      <c r="AU1366" s="153" t="s">
        <v>81</v>
      </c>
      <c r="AV1366" s="13" t="s">
        <v>81</v>
      </c>
      <c r="AW1366" s="13" t="s">
        <v>32</v>
      </c>
      <c r="AX1366" s="13" t="s">
        <v>71</v>
      </c>
      <c r="AY1366" s="153" t="s">
        <v>133</v>
      </c>
    </row>
    <row r="1367" spans="2:65" s="12" customFormat="1" ht="11.25" x14ac:dyDescent="0.2">
      <c r="B1367" s="145"/>
      <c r="D1367" s="146" t="s">
        <v>144</v>
      </c>
      <c r="E1367" s="147" t="s">
        <v>18</v>
      </c>
      <c r="F1367" s="148" t="s">
        <v>1742</v>
      </c>
      <c r="H1367" s="147" t="s">
        <v>18</v>
      </c>
      <c r="I1367" s="149"/>
      <c r="L1367" s="145"/>
      <c r="M1367" s="150"/>
      <c r="T1367" s="151"/>
      <c r="AT1367" s="147" t="s">
        <v>144</v>
      </c>
      <c r="AU1367" s="147" t="s">
        <v>81</v>
      </c>
      <c r="AV1367" s="12" t="s">
        <v>79</v>
      </c>
      <c r="AW1367" s="12" t="s">
        <v>32</v>
      </c>
      <c r="AX1367" s="12" t="s">
        <v>71</v>
      </c>
      <c r="AY1367" s="147" t="s">
        <v>133</v>
      </c>
    </row>
    <row r="1368" spans="2:65" s="14" customFormat="1" ht="11.25" x14ac:dyDescent="0.2">
      <c r="B1368" s="159"/>
      <c r="D1368" s="146" t="s">
        <v>144</v>
      </c>
      <c r="E1368" s="160" t="s">
        <v>18</v>
      </c>
      <c r="F1368" s="161" t="s">
        <v>147</v>
      </c>
      <c r="H1368" s="162">
        <v>8</v>
      </c>
      <c r="I1368" s="163"/>
      <c r="L1368" s="159"/>
      <c r="M1368" s="164"/>
      <c r="T1368" s="165"/>
      <c r="AT1368" s="160" t="s">
        <v>144</v>
      </c>
      <c r="AU1368" s="160" t="s">
        <v>81</v>
      </c>
      <c r="AV1368" s="14" t="s">
        <v>140</v>
      </c>
      <c r="AW1368" s="14" t="s">
        <v>32</v>
      </c>
      <c r="AX1368" s="14" t="s">
        <v>79</v>
      </c>
      <c r="AY1368" s="160" t="s">
        <v>133</v>
      </c>
    </row>
    <row r="1369" spans="2:65" s="1" customFormat="1" ht="16.5" customHeight="1" x14ac:dyDescent="0.2">
      <c r="B1369" s="33"/>
      <c r="C1369" s="173" t="s">
        <v>1081</v>
      </c>
      <c r="D1369" s="173" t="s">
        <v>265</v>
      </c>
      <c r="E1369" s="174" t="s">
        <v>2507</v>
      </c>
      <c r="F1369" s="175" t="s">
        <v>2508</v>
      </c>
      <c r="G1369" s="176" t="s">
        <v>188</v>
      </c>
      <c r="H1369" s="177">
        <v>8</v>
      </c>
      <c r="I1369" s="178"/>
      <c r="J1369" s="179">
        <f>ROUND(I1369*H1369,2)</f>
        <v>0</v>
      </c>
      <c r="K1369" s="175" t="s">
        <v>189</v>
      </c>
      <c r="L1369" s="180"/>
      <c r="M1369" s="181" t="s">
        <v>18</v>
      </c>
      <c r="N1369" s="182" t="s">
        <v>42</v>
      </c>
      <c r="P1369" s="137">
        <f>O1369*H1369</f>
        <v>0</v>
      </c>
      <c r="Q1369" s="137">
        <v>2.0000000000000001E-4</v>
      </c>
      <c r="R1369" s="137">
        <f>Q1369*H1369</f>
        <v>1.6000000000000001E-3</v>
      </c>
      <c r="S1369" s="137">
        <v>0</v>
      </c>
      <c r="T1369" s="138">
        <f>S1369*H1369</f>
        <v>0</v>
      </c>
      <c r="AR1369" s="139" t="s">
        <v>446</v>
      </c>
      <c r="AT1369" s="139" t="s">
        <v>265</v>
      </c>
      <c r="AU1369" s="139" t="s">
        <v>81</v>
      </c>
      <c r="AY1369" s="18" t="s">
        <v>133</v>
      </c>
      <c r="BE1369" s="140">
        <f>IF(N1369="základní",J1369,0)</f>
        <v>0</v>
      </c>
      <c r="BF1369" s="140">
        <f>IF(N1369="snížená",J1369,0)</f>
        <v>0</v>
      </c>
      <c r="BG1369" s="140">
        <f>IF(N1369="zákl. přenesená",J1369,0)</f>
        <v>0</v>
      </c>
      <c r="BH1369" s="140">
        <f>IF(N1369="sníž. přenesená",J1369,0)</f>
        <v>0</v>
      </c>
      <c r="BI1369" s="140">
        <f>IF(N1369="nulová",J1369,0)</f>
        <v>0</v>
      </c>
      <c r="BJ1369" s="18" t="s">
        <v>79</v>
      </c>
      <c r="BK1369" s="140">
        <f>ROUND(I1369*H1369,2)</f>
        <v>0</v>
      </c>
      <c r="BL1369" s="18" t="s">
        <v>285</v>
      </c>
      <c r="BM1369" s="139" t="s">
        <v>2509</v>
      </c>
    </row>
    <row r="1370" spans="2:65" s="1" customFormat="1" ht="24.2" customHeight="1" x14ac:dyDescent="0.2">
      <c r="B1370" s="33"/>
      <c r="C1370" s="128" t="s">
        <v>1090</v>
      </c>
      <c r="D1370" s="128" t="s">
        <v>135</v>
      </c>
      <c r="E1370" s="129" t="s">
        <v>2510</v>
      </c>
      <c r="F1370" s="130" t="s">
        <v>2511</v>
      </c>
      <c r="G1370" s="131" t="s">
        <v>188</v>
      </c>
      <c r="H1370" s="132">
        <v>1</v>
      </c>
      <c r="I1370" s="133"/>
      <c r="J1370" s="134">
        <f>ROUND(I1370*H1370,2)</f>
        <v>0</v>
      </c>
      <c r="K1370" s="130" t="s">
        <v>189</v>
      </c>
      <c r="L1370" s="33"/>
      <c r="M1370" s="135" t="s">
        <v>18</v>
      </c>
      <c r="N1370" s="136" t="s">
        <v>42</v>
      </c>
      <c r="P1370" s="137">
        <f>O1370*H1370</f>
        <v>0</v>
      </c>
      <c r="Q1370" s="137">
        <v>0</v>
      </c>
      <c r="R1370" s="137">
        <f>Q1370*H1370</f>
        <v>0</v>
      </c>
      <c r="S1370" s="137">
        <v>0</v>
      </c>
      <c r="T1370" s="138">
        <f>S1370*H1370</f>
        <v>0</v>
      </c>
      <c r="AR1370" s="139" t="s">
        <v>285</v>
      </c>
      <c r="AT1370" s="139" t="s">
        <v>135</v>
      </c>
      <c r="AU1370" s="139" t="s">
        <v>81</v>
      </c>
      <c r="AY1370" s="18" t="s">
        <v>133</v>
      </c>
      <c r="BE1370" s="140">
        <f>IF(N1370="základní",J1370,0)</f>
        <v>0</v>
      </c>
      <c r="BF1370" s="140">
        <f>IF(N1370="snížená",J1370,0)</f>
        <v>0</v>
      </c>
      <c r="BG1370" s="140">
        <f>IF(N1370="zákl. přenesená",J1370,0)</f>
        <v>0</v>
      </c>
      <c r="BH1370" s="140">
        <f>IF(N1370="sníž. přenesená",J1370,0)</f>
        <v>0</v>
      </c>
      <c r="BI1370" s="140">
        <f>IF(N1370="nulová",J1370,0)</f>
        <v>0</v>
      </c>
      <c r="BJ1370" s="18" t="s">
        <v>79</v>
      </c>
      <c r="BK1370" s="140">
        <f>ROUND(I1370*H1370,2)</f>
        <v>0</v>
      </c>
      <c r="BL1370" s="18" t="s">
        <v>285</v>
      </c>
      <c r="BM1370" s="139" t="s">
        <v>2512</v>
      </c>
    </row>
    <row r="1371" spans="2:65" s="1" customFormat="1" ht="11.25" x14ac:dyDescent="0.2">
      <c r="B1371" s="33"/>
      <c r="D1371" s="141" t="s">
        <v>142</v>
      </c>
      <c r="F1371" s="142" t="s">
        <v>2513</v>
      </c>
      <c r="I1371" s="143"/>
      <c r="L1371" s="33"/>
      <c r="M1371" s="144"/>
      <c r="T1371" s="54"/>
      <c r="AT1371" s="18" t="s">
        <v>142</v>
      </c>
      <c r="AU1371" s="18" t="s">
        <v>81</v>
      </c>
    </row>
    <row r="1372" spans="2:65" s="12" customFormat="1" ht="11.25" x14ac:dyDescent="0.2">
      <c r="B1372" s="145"/>
      <c r="D1372" s="146" t="s">
        <v>144</v>
      </c>
      <c r="E1372" s="147" t="s">
        <v>18</v>
      </c>
      <c r="F1372" s="148" t="s">
        <v>1737</v>
      </c>
      <c r="H1372" s="147" t="s">
        <v>18</v>
      </c>
      <c r="I1372" s="149"/>
      <c r="L1372" s="145"/>
      <c r="M1372" s="150"/>
      <c r="T1372" s="151"/>
      <c r="AT1372" s="147" t="s">
        <v>144</v>
      </c>
      <c r="AU1372" s="147" t="s">
        <v>81</v>
      </c>
      <c r="AV1372" s="12" t="s">
        <v>79</v>
      </c>
      <c r="AW1372" s="12" t="s">
        <v>32</v>
      </c>
      <c r="AX1372" s="12" t="s">
        <v>71</v>
      </c>
      <c r="AY1372" s="147" t="s">
        <v>133</v>
      </c>
    </row>
    <row r="1373" spans="2:65" s="12" customFormat="1" ht="11.25" x14ac:dyDescent="0.2">
      <c r="B1373" s="145"/>
      <c r="D1373" s="146" t="s">
        <v>144</v>
      </c>
      <c r="E1373" s="147" t="s">
        <v>18</v>
      </c>
      <c r="F1373" s="148" t="s">
        <v>1742</v>
      </c>
      <c r="H1373" s="147" t="s">
        <v>18</v>
      </c>
      <c r="I1373" s="149"/>
      <c r="L1373" s="145"/>
      <c r="M1373" s="150"/>
      <c r="T1373" s="151"/>
      <c r="AT1373" s="147" t="s">
        <v>144</v>
      </c>
      <c r="AU1373" s="147" t="s">
        <v>81</v>
      </c>
      <c r="AV1373" s="12" t="s">
        <v>79</v>
      </c>
      <c r="AW1373" s="12" t="s">
        <v>32</v>
      </c>
      <c r="AX1373" s="12" t="s">
        <v>71</v>
      </c>
      <c r="AY1373" s="147" t="s">
        <v>133</v>
      </c>
    </row>
    <row r="1374" spans="2:65" s="12" customFormat="1" ht="11.25" x14ac:dyDescent="0.2">
      <c r="B1374" s="145"/>
      <c r="D1374" s="146" t="s">
        <v>144</v>
      </c>
      <c r="E1374" s="147" t="s">
        <v>18</v>
      </c>
      <c r="F1374" s="148" t="s">
        <v>2514</v>
      </c>
      <c r="H1374" s="147" t="s">
        <v>18</v>
      </c>
      <c r="I1374" s="149"/>
      <c r="L1374" s="145"/>
      <c r="M1374" s="150"/>
      <c r="T1374" s="151"/>
      <c r="AT1374" s="147" t="s">
        <v>144</v>
      </c>
      <c r="AU1374" s="147" t="s">
        <v>81</v>
      </c>
      <c r="AV1374" s="12" t="s">
        <v>79</v>
      </c>
      <c r="AW1374" s="12" t="s">
        <v>32</v>
      </c>
      <c r="AX1374" s="12" t="s">
        <v>71</v>
      </c>
      <c r="AY1374" s="147" t="s">
        <v>133</v>
      </c>
    </row>
    <row r="1375" spans="2:65" s="13" customFormat="1" ht="11.25" x14ac:dyDescent="0.2">
      <c r="B1375" s="152"/>
      <c r="D1375" s="146" t="s">
        <v>144</v>
      </c>
      <c r="E1375" s="153" t="s">
        <v>18</v>
      </c>
      <c r="F1375" s="154" t="s">
        <v>79</v>
      </c>
      <c r="H1375" s="155">
        <v>1</v>
      </c>
      <c r="I1375" s="156"/>
      <c r="L1375" s="152"/>
      <c r="M1375" s="157"/>
      <c r="T1375" s="158"/>
      <c r="AT1375" s="153" t="s">
        <v>144</v>
      </c>
      <c r="AU1375" s="153" t="s">
        <v>81</v>
      </c>
      <c r="AV1375" s="13" t="s">
        <v>81</v>
      </c>
      <c r="AW1375" s="13" t="s">
        <v>32</v>
      </c>
      <c r="AX1375" s="13" t="s">
        <v>71</v>
      </c>
      <c r="AY1375" s="153" t="s">
        <v>133</v>
      </c>
    </row>
    <row r="1376" spans="2:65" s="14" customFormat="1" ht="11.25" x14ac:dyDescent="0.2">
      <c r="B1376" s="159"/>
      <c r="D1376" s="146" t="s">
        <v>144</v>
      </c>
      <c r="E1376" s="160" t="s">
        <v>18</v>
      </c>
      <c r="F1376" s="161" t="s">
        <v>147</v>
      </c>
      <c r="H1376" s="162">
        <v>1</v>
      </c>
      <c r="I1376" s="163"/>
      <c r="L1376" s="159"/>
      <c r="M1376" s="164"/>
      <c r="T1376" s="165"/>
      <c r="AT1376" s="160" t="s">
        <v>144</v>
      </c>
      <c r="AU1376" s="160" t="s">
        <v>81</v>
      </c>
      <c r="AV1376" s="14" t="s">
        <v>140</v>
      </c>
      <c r="AW1376" s="14" t="s">
        <v>32</v>
      </c>
      <c r="AX1376" s="14" t="s">
        <v>79</v>
      </c>
      <c r="AY1376" s="160" t="s">
        <v>133</v>
      </c>
    </row>
    <row r="1377" spans="2:65" s="1" customFormat="1" ht="16.5" customHeight="1" x14ac:dyDescent="0.2">
      <c r="B1377" s="33"/>
      <c r="C1377" s="173" t="s">
        <v>1097</v>
      </c>
      <c r="D1377" s="173" t="s">
        <v>265</v>
      </c>
      <c r="E1377" s="174" t="s">
        <v>2515</v>
      </c>
      <c r="F1377" s="175" t="s">
        <v>2516</v>
      </c>
      <c r="G1377" s="176" t="s">
        <v>188</v>
      </c>
      <c r="H1377" s="177">
        <v>1</v>
      </c>
      <c r="I1377" s="178"/>
      <c r="J1377" s="179">
        <f>ROUND(I1377*H1377,2)</f>
        <v>0</v>
      </c>
      <c r="K1377" s="175" t="s">
        <v>189</v>
      </c>
      <c r="L1377" s="180"/>
      <c r="M1377" s="181" t="s">
        <v>18</v>
      </c>
      <c r="N1377" s="182" t="s">
        <v>42</v>
      </c>
      <c r="P1377" s="137">
        <f>O1377*H1377</f>
        <v>0</v>
      </c>
      <c r="Q1377" s="137">
        <v>1E-4</v>
      </c>
      <c r="R1377" s="137">
        <f>Q1377*H1377</f>
        <v>1E-4</v>
      </c>
      <c r="S1377" s="137">
        <v>0</v>
      </c>
      <c r="T1377" s="138">
        <f>S1377*H1377</f>
        <v>0</v>
      </c>
      <c r="AR1377" s="139" t="s">
        <v>446</v>
      </c>
      <c r="AT1377" s="139" t="s">
        <v>265</v>
      </c>
      <c r="AU1377" s="139" t="s">
        <v>81</v>
      </c>
      <c r="AY1377" s="18" t="s">
        <v>133</v>
      </c>
      <c r="BE1377" s="140">
        <f>IF(N1377="základní",J1377,0)</f>
        <v>0</v>
      </c>
      <c r="BF1377" s="140">
        <f>IF(N1377="snížená",J1377,0)</f>
        <v>0</v>
      </c>
      <c r="BG1377" s="140">
        <f>IF(N1377="zákl. přenesená",J1377,0)</f>
        <v>0</v>
      </c>
      <c r="BH1377" s="140">
        <f>IF(N1377="sníž. přenesená",J1377,0)</f>
        <v>0</v>
      </c>
      <c r="BI1377" s="140">
        <f>IF(N1377="nulová",J1377,0)</f>
        <v>0</v>
      </c>
      <c r="BJ1377" s="18" t="s">
        <v>79</v>
      </c>
      <c r="BK1377" s="140">
        <f>ROUND(I1377*H1377,2)</f>
        <v>0</v>
      </c>
      <c r="BL1377" s="18" t="s">
        <v>285</v>
      </c>
      <c r="BM1377" s="139" t="s">
        <v>2517</v>
      </c>
    </row>
    <row r="1378" spans="2:65" s="1" customFormat="1" ht="24.2" customHeight="1" x14ac:dyDescent="0.2">
      <c r="B1378" s="33"/>
      <c r="C1378" s="128" t="s">
        <v>1103</v>
      </c>
      <c r="D1378" s="128" t="s">
        <v>135</v>
      </c>
      <c r="E1378" s="129" t="s">
        <v>2518</v>
      </c>
      <c r="F1378" s="130" t="s">
        <v>2519</v>
      </c>
      <c r="G1378" s="131" t="s">
        <v>188</v>
      </c>
      <c r="H1378" s="132">
        <v>2</v>
      </c>
      <c r="I1378" s="133"/>
      <c r="J1378" s="134">
        <f>ROUND(I1378*H1378,2)</f>
        <v>0</v>
      </c>
      <c r="K1378" s="130" t="s">
        <v>189</v>
      </c>
      <c r="L1378" s="33"/>
      <c r="M1378" s="135" t="s">
        <v>18</v>
      </c>
      <c r="N1378" s="136" t="s">
        <v>42</v>
      </c>
      <c r="P1378" s="137">
        <f>O1378*H1378</f>
        <v>0</v>
      </c>
      <c r="Q1378" s="137">
        <v>0</v>
      </c>
      <c r="R1378" s="137">
        <f>Q1378*H1378</f>
        <v>0</v>
      </c>
      <c r="S1378" s="137">
        <v>0</v>
      </c>
      <c r="T1378" s="138">
        <f>S1378*H1378</f>
        <v>0</v>
      </c>
      <c r="AR1378" s="139" t="s">
        <v>285</v>
      </c>
      <c r="AT1378" s="139" t="s">
        <v>135</v>
      </c>
      <c r="AU1378" s="139" t="s">
        <v>81</v>
      </c>
      <c r="AY1378" s="18" t="s">
        <v>133</v>
      </c>
      <c r="BE1378" s="140">
        <f>IF(N1378="základní",J1378,0)</f>
        <v>0</v>
      </c>
      <c r="BF1378" s="140">
        <f>IF(N1378="snížená",J1378,0)</f>
        <v>0</v>
      </c>
      <c r="BG1378" s="140">
        <f>IF(N1378="zákl. přenesená",J1378,0)</f>
        <v>0</v>
      </c>
      <c r="BH1378" s="140">
        <f>IF(N1378="sníž. přenesená",J1378,0)</f>
        <v>0</v>
      </c>
      <c r="BI1378" s="140">
        <f>IF(N1378="nulová",J1378,0)</f>
        <v>0</v>
      </c>
      <c r="BJ1378" s="18" t="s">
        <v>79</v>
      </c>
      <c r="BK1378" s="140">
        <f>ROUND(I1378*H1378,2)</f>
        <v>0</v>
      </c>
      <c r="BL1378" s="18" t="s">
        <v>285</v>
      </c>
      <c r="BM1378" s="139" t="s">
        <v>2520</v>
      </c>
    </row>
    <row r="1379" spans="2:65" s="1" customFormat="1" ht="11.25" x14ac:dyDescent="0.2">
      <c r="B1379" s="33"/>
      <c r="D1379" s="141" t="s">
        <v>142</v>
      </c>
      <c r="F1379" s="142" t="s">
        <v>2521</v>
      </c>
      <c r="I1379" s="143"/>
      <c r="L1379" s="33"/>
      <c r="M1379" s="144"/>
      <c r="T1379" s="54"/>
      <c r="AT1379" s="18" t="s">
        <v>142</v>
      </c>
      <c r="AU1379" s="18" t="s">
        <v>81</v>
      </c>
    </row>
    <row r="1380" spans="2:65" s="12" customFormat="1" ht="11.25" x14ac:dyDescent="0.2">
      <c r="B1380" s="145"/>
      <c r="D1380" s="146" t="s">
        <v>144</v>
      </c>
      <c r="E1380" s="147" t="s">
        <v>18</v>
      </c>
      <c r="F1380" s="148" t="s">
        <v>1737</v>
      </c>
      <c r="H1380" s="147" t="s">
        <v>18</v>
      </c>
      <c r="I1380" s="149"/>
      <c r="L1380" s="145"/>
      <c r="M1380" s="150"/>
      <c r="T1380" s="151"/>
      <c r="AT1380" s="147" t="s">
        <v>144</v>
      </c>
      <c r="AU1380" s="147" t="s">
        <v>81</v>
      </c>
      <c r="AV1380" s="12" t="s">
        <v>79</v>
      </c>
      <c r="AW1380" s="12" t="s">
        <v>32</v>
      </c>
      <c r="AX1380" s="12" t="s">
        <v>71</v>
      </c>
      <c r="AY1380" s="147" t="s">
        <v>133</v>
      </c>
    </row>
    <row r="1381" spans="2:65" s="12" customFormat="1" ht="11.25" x14ac:dyDescent="0.2">
      <c r="B1381" s="145"/>
      <c r="D1381" s="146" t="s">
        <v>144</v>
      </c>
      <c r="E1381" s="147" t="s">
        <v>18</v>
      </c>
      <c r="F1381" s="148" t="s">
        <v>1738</v>
      </c>
      <c r="H1381" s="147" t="s">
        <v>18</v>
      </c>
      <c r="I1381" s="149"/>
      <c r="L1381" s="145"/>
      <c r="M1381" s="150"/>
      <c r="T1381" s="151"/>
      <c r="AT1381" s="147" t="s">
        <v>144</v>
      </c>
      <c r="AU1381" s="147" t="s">
        <v>81</v>
      </c>
      <c r="AV1381" s="12" t="s">
        <v>79</v>
      </c>
      <c r="AW1381" s="12" t="s">
        <v>32</v>
      </c>
      <c r="AX1381" s="12" t="s">
        <v>71</v>
      </c>
      <c r="AY1381" s="147" t="s">
        <v>133</v>
      </c>
    </row>
    <row r="1382" spans="2:65" s="12" customFormat="1" ht="11.25" x14ac:dyDescent="0.2">
      <c r="B1382" s="145"/>
      <c r="D1382" s="146" t="s">
        <v>144</v>
      </c>
      <c r="E1382" s="147" t="s">
        <v>18</v>
      </c>
      <c r="F1382" s="148" t="s">
        <v>2522</v>
      </c>
      <c r="H1382" s="147" t="s">
        <v>18</v>
      </c>
      <c r="I1382" s="149"/>
      <c r="L1382" s="145"/>
      <c r="M1382" s="150"/>
      <c r="T1382" s="151"/>
      <c r="AT1382" s="147" t="s">
        <v>144</v>
      </c>
      <c r="AU1382" s="147" t="s">
        <v>81</v>
      </c>
      <c r="AV1382" s="12" t="s">
        <v>79</v>
      </c>
      <c r="AW1382" s="12" t="s">
        <v>32</v>
      </c>
      <c r="AX1382" s="12" t="s">
        <v>71</v>
      </c>
      <c r="AY1382" s="147" t="s">
        <v>133</v>
      </c>
    </row>
    <row r="1383" spans="2:65" s="13" customFormat="1" ht="11.25" x14ac:dyDescent="0.2">
      <c r="B1383" s="152"/>
      <c r="D1383" s="146" t="s">
        <v>144</v>
      </c>
      <c r="E1383" s="153" t="s">
        <v>18</v>
      </c>
      <c r="F1383" s="154" t="s">
        <v>79</v>
      </c>
      <c r="H1383" s="155">
        <v>1</v>
      </c>
      <c r="I1383" s="156"/>
      <c r="L1383" s="152"/>
      <c r="M1383" s="157"/>
      <c r="T1383" s="158"/>
      <c r="AT1383" s="153" t="s">
        <v>144</v>
      </c>
      <c r="AU1383" s="153" t="s">
        <v>81</v>
      </c>
      <c r="AV1383" s="13" t="s">
        <v>81</v>
      </c>
      <c r="AW1383" s="13" t="s">
        <v>32</v>
      </c>
      <c r="AX1383" s="13" t="s">
        <v>71</v>
      </c>
      <c r="AY1383" s="153" t="s">
        <v>133</v>
      </c>
    </row>
    <row r="1384" spans="2:65" s="12" customFormat="1" ht="11.25" x14ac:dyDescent="0.2">
      <c r="B1384" s="145"/>
      <c r="D1384" s="146" t="s">
        <v>144</v>
      </c>
      <c r="E1384" s="147" t="s">
        <v>18</v>
      </c>
      <c r="F1384" s="148" t="s">
        <v>1741</v>
      </c>
      <c r="H1384" s="147" t="s">
        <v>18</v>
      </c>
      <c r="I1384" s="149"/>
      <c r="L1384" s="145"/>
      <c r="M1384" s="150"/>
      <c r="T1384" s="151"/>
      <c r="AT1384" s="147" t="s">
        <v>144</v>
      </c>
      <c r="AU1384" s="147" t="s">
        <v>81</v>
      </c>
      <c r="AV1384" s="12" t="s">
        <v>79</v>
      </c>
      <c r="AW1384" s="12" t="s">
        <v>32</v>
      </c>
      <c r="AX1384" s="12" t="s">
        <v>71</v>
      </c>
      <c r="AY1384" s="147" t="s">
        <v>133</v>
      </c>
    </row>
    <row r="1385" spans="2:65" s="12" customFormat="1" ht="11.25" x14ac:dyDescent="0.2">
      <c r="B1385" s="145"/>
      <c r="D1385" s="146" t="s">
        <v>144</v>
      </c>
      <c r="E1385" s="147" t="s">
        <v>18</v>
      </c>
      <c r="F1385" s="148" t="s">
        <v>2523</v>
      </c>
      <c r="H1385" s="147" t="s">
        <v>18</v>
      </c>
      <c r="I1385" s="149"/>
      <c r="L1385" s="145"/>
      <c r="M1385" s="150"/>
      <c r="T1385" s="151"/>
      <c r="AT1385" s="147" t="s">
        <v>144</v>
      </c>
      <c r="AU1385" s="147" t="s">
        <v>81</v>
      </c>
      <c r="AV1385" s="12" t="s">
        <v>79</v>
      </c>
      <c r="AW1385" s="12" t="s">
        <v>32</v>
      </c>
      <c r="AX1385" s="12" t="s">
        <v>71</v>
      </c>
      <c r="AY1385" s="147" t="s">
        <v>133</v>
      </c>
    </row>
    <row r="1386" spans="2:65" s="13" customFormat="1" ht="11.25" x14ac:dyDescent="0.2">
      <c r="B1386" s="152"/>
      <c r="D1386" s="146" t="s">
        <v>144</v>
      </c>
      <c r="E1386" s="153" t="s">
        <v>18</v>
      </c>
      <c r="F1386" s="154" t="s">
        <v>79</v>
      </c>
      <c r="H1386" s="155">
        <v>1</v>
      </c>
      <c r="I1386" s="156"/>
      <c r="L1386" s="152"/>
      <c r="M1386" s="157"/>
      <c r="T1386" s="158"/>
      <c r="AT1386" s="153" t="s">
        <v>144</v>
      </c>
      <c r="AU1386" s="153" t="s">
        <v>81</v>
      </c>
      <c r="AV1386" s="13" t="s">
        <v>81</v>
      </c>
      <c r="AW1386" s="13" t="s">
        <v>32</v>
      </c>
      <c r="AX1386" s="13" t="s">
        <v>71</v>
      </c>
      <c r="AY1386" s="153" t="s">
        <v>133</v>
      </c>
    </row>
    <row r="1387" spans="2:65" s="14" customFormat="1" ht="11.25" x14ac:dyDescent="0.2">
      <c r="B1387" s="159"/>
      <c r="D1387" s="146" t="s">
        <v>144</v>
      </c>
      <c r="E1387" s="160" t="s">
        <v>18</v>
      </c>
      <c r="F1387" s="161" t="s">
        <v>147</v>
      </c>
      <c r="H1387" s="162">
        <v>2</v>
      </c>
      <c r="I1387" s="163"/>
      <c r="L1387" s="159"/>
      <c r="M1387" s="164"/>
      <c r="T1387" s="165"/>
      <c r="AT1387" s="160" t="s">
        <v>144</v>
      </c>
      <c r="AU1387" s="160" t="s">
        <v>81</v>
      </c>
      <c r="AV1387" s="14" t="s">
        <v>140</v>
      </c>
      <c r="AW1387" s="14" t="s">
        <v>32</v>
      </c>
      <c r="AX1387" s="14" t="s">
        <v>79</v>
      </c>
      <c r="AY1387" s="160" t="s">
        <v>133</v>
      </c>
    </row>
    <row r="1388" spans="2:65" s="1" customFormat="1" ht="350.25" customHeight="1" x14ac:dyDescent="0.2">
      <c r="B1388" s="33"/>
      <c r="C1388" s="173" t="s">
        <v>1110</v>
      </c>
      <c r="D1388" s="173" t="s">
        <v>265</v>
      </c>
      <c r="E1388" s="174" t="s">
        <v>2524</v>
      </c>
      <c r="F1388" s="175" t="s">
        <v>2525</v>
      </c>
      <c r="G1388" s="176" t="s">
        <v>188</v>
      </c>
      <c r="H1388" s="177">
        <v>2</v>
      </c>
      <c r="I1388" s="178"/>
      <c r="J1388" s="179">
        <f>ROUND(I1388*H1388,2)</f>
        <v>0</v>
      </c>
      <c r="K1388" s="175" t="s">
        <v>189</v>
      </c>
      <c r="L1388" s="180"/>
      <c r="M1388" s="181" t="s">
        <v>18</v>
      </c>
      <c r="N1388" s="182" t="s">
        <v>42</v>
      </c>
      <c r="P1388" s="137">
        <f>O1388*H1388</f>
        <v>0</v>
      </c>
      <c r="Q1388" s="137">
        <v>8.7999999999999995E-2</v>
      </c>
      <c r="R1388" s="137">
        <f>Q1388*H1388</f>
        <v>0.17599999999999999</v>
      </c>
      <c r="S1388" s="137">
        <v>0</v>
      </c>
      <c r="T1388" s="138">
        <f>S1388*H1388</f>
        <v>0</v>
      </c>
      <c r="AR1388" s="139" t="s">
        <v>446</v>
      </c>
      <c r="AT1388" s="139" t="s">
        <v>265</v>
      </c>
      <c r="AU1388" s="139" t="s">
        <v>81</v>
      </c>
      <c r="AY1388" s="18" t="s">
        <v>133</v>
      </c>
      <c r="BE1388" s="140">
        <f>IF(N1388="základní",J1388,0)</f>
        <v>0</v>
      </c>
      <c r="BF1388" s="140">
        <f>IF(N1388="snížená",J1388,0)</f>
        <v>0</v>
      </c>
      <c r="BG1388" s="140">
        <f>IF(N1388="zákl. přenesená",J1388,0)</f>
        <v>0</v>
      </c>
      <c r="BH1388" s="140">
        <f>IF(N1388="sníž. přenesená",J1388,0)</f>
        <v>0</v>
      </c>
      <c r="BI1388" s="140">
        <f>IF(N1388="nulová",J1388,0)</f>
        <v>0</v>
      </c>
      <c r="BJ1388" s="18" t="s">
        <v>79</v>
      </c>
      <c r="BK1388" s="140">
        <f>ROUND(I1388*H1388,2)</f>
        <v>0</v>
      </c>
      <c r="BL1388" s="18" t="s">
        <v>285</v>
      </c>
      <c r="BM1388" s="139" t="s">
        <v>2526</v>
      </c>
    </row>
    <row r="1389" spans="2:65" s="1" customFormat="1" ht="16.5" customHeight="1" x14ac:dyDescent="0.2">
      <c r="B1389" s="33"/>
      <c r="C1389" s="128" t="s">
        <v>1117</v>
      </c>
      <c r="D1389" s="128" t="s">
        <v>135</v>
      </c>
      <c r="E1389" s="129" t="s">
        <v>2527</v>
      </c>
      <c r="F1389" s="130" t="s">
        <v>2528</v>
      </c>
      <c r="G1389" s="131" t="s">
        <v>188</v>
      </c>
      <c r="H1389" s="132">
        <v>1</v>
      </c>
      <c r="I1389" s="133"/>
      <c r="J1389" s="134">
        <f>ROUND(I1389*H1389,2)</f>
        <v>0</v>
      </c>
      <c r="K1389" s="130" t="s">
        <v>189</v>
      </c>
      <c r="L1389" s="33"/>
      <c r="M1389" s="135" t="s">
        <v>18</v>
      </c>
      <c r="N1389" s="136" t="s">
        <v>42</v>
      </c>
      <c r="P1389" s="137">
        <f>O1389*H1389</f>
        <v>0</v>
      </c>
      <c r="Q1389" s="137">
        <v>0</v>
      </c>
      <c r="R1389" s="137">
        <f>Q1389*H1389</f>
        <v>0</v>
      </c>
      <c r="S1389" s="137">
        <v>0</v>
      </c>
      <c r="T1389" s="138">
        <f>S1389*H1389</f>
        <v>0</v>
      </c>
      <c r="AR1389" s="139" t="s">
        <v>285</v>
      </c>
      <c r="AT1389" s="139" t="s">
        <v>135</v>
      </c>
      <c r="AU1389" s="139" t="s">
        <v>81</v>
      </c>
      <c r="AY1389" s="18" t="s">
        <v>133</v>
      </c>
      <c r="BE1389" s="140">
        <f>IF(N1389="základní",J1389,0)</f>
        <v>0</v>
      </c>
      <c r="BF1389" s="140">
        <f>IF(N1389="snížená",J1389,0)</f>
        <v>0</v>
      </c>
      <c r="BG1389" s="140">
        <f>IF(N1389="zákl. přenesená",J1389,0)</f>
        <v>0</v>
      </c>
      <c r="BH1389" s="140">
        <f>IF(N1389="sníž. přenesená",J1389,0)</f>
        <v>0</v>
      </c>
      <c r="BI1389" s="140">
        <f>IF(N1389="nulová",J1389,0)</f>
        <v>0</v>
      </c>
      <c r="BJ1389" s="18" t="s">
        <v>79</v>
      </c>
      <c r="BK1389" s="140">
        <f>ROUND(I1389*H1389,2)</f>
        <v>0</v>
      </c>
      <c r="BL1389" s="18" t="s">
        <v>285</v>
      </c>
      <c r="BM1389" s="139" t="s">
        <v>2529</v>
      </c>
    </row>
    <row r="1390" spans="2:65" s="1" customFormat="1" ht="11.25" x14ac:dyDescent="0.2">
      <c r="B1390" s="33"/>
      <c r="D1390" s="141" t="s">
        <v>142</v>
      </c>
      <c r="F1390" s="142" t="s">
        <v>2530</v>
      </c>
      <c r="I1390" s="143"/>
      <c r="L1390" s="33"/>
      <c r="M1390" s="144"/>
      <c r="T1390" s="54"/>
      <c r="AT1390" s="18" t="s">
        <v>142</v>
      </c>
      <c r="AU1390" s="18" t="s">
        <v>81</v>
      </c>
    </row>
    <row r="1391" spans="2:65" s="12" customFormat="1" ht="11.25" x14ac:dyDescent="0.2">
      <c r="B1391" s="145"/>
      <c r="D1391" s="146" t="s">
        <v>144</v>
      </c>
      <c r="E1391" s="147" t="s">
        <v>18</v>
      </c>
      <c r="F1391" s="148" t="s">
        <v>1774</v>
      </c>
      <c r="H1391" s="147" t="s">
        <v>18</v>
      </c>
      <c r="I1391" s="149"/>
      <c r="L1391" s="145"/>
      <c r="M1391" s="150"/>
      <c r="T1391" s="151"/>
      <c r="AT1391" s="147" t="s">
        <v>144</v>
      </c>
      <c r="AU1391" s="147" t="s">
        <v>81</v>
      </c>
      <c r="AV1391" s="12" t="s">
        <v>79</v>
      </c>
      <c r="AW1391" s="12" t="s">
        <v>32</v>
      </c>
      <c r="AX1391" s="12" t="s">
        <v>71</v>
      </c>
      <c r="AY1391" s="147" t="s">
        <v>133</v>
      </c>
    </row>
    <row r="1392" spans="2:65" s="12" customFormat="1" ht="11.25" x14ac:dyDescent="0.2">
      <c r="B1392" s="145"/>
      <c r="D1392" s="146" t="s">
        <v>144</v>
      </c>
      <c r="E1392" s="147" t="s">
        <v>18</v>
      </c>
      <c r="F1392" s="148" t="s">
        <v>2531</v>
      </c>
      <c r="H1392" s="147" t="s">
        <v>18</v>
      </c>
      <c r="I1392" s="149"/>
      <c r="L1392" s="145"/>
      <c r="M1392" s="150"/>
      <c r="T1392" s="151"/>
      <c r="AT1392" s="147" t="s">
        <v>144</v>
      </c>
      <c r="AU1392" s="147" t="s">
        <v>81</v>
      </c>
      <c r="AV1392" s="12" t="s">
        <v>79</v>
      </c>
      <c r="AW1392" s="12" t="s">
        <v>32</v>
      </c>
      <c r="AX1392" s="12" t="s">
        <v>71</v>
      </c>
      <c r="AY1392" s="147" t="s">
        <v>133</v>
      </c>
    </row>
    <row r="1393" spans="2:65" s="13" customFormat="1" ht="11.25" x14ac:dyDescent="0.2">
      <c r="B1393" s="152"/>
      <c r="D1393" s="146" t="s">
        <v>144</v>
      </c>
      <c r="E1393" s="153" t="s">
        <v>18</v>
      </c>
      <c r="F1393" s="154" t="s">
        <v>79</v>
      </c>
      <c r="H1393" s="155">
        <v>1</v>
      </c>
      <c r="I1393" s="156"/>
      <c r="L1393" s="152"/>
      <c r="M1393" s="157"/>
      <c r="T1393" s="158"/>
      <c r="AT1393" s="153" t="s">
        <v>144</v>
      </c>
      <c r="AU1393" s="153" t="s">
        <v>81</v>
      </c>
      <c r="AV1393" s="13" t="s">
        <v>81</v>
      </c>
      <c r="AW1393" s="13" t="s">
        <v>32</v>
      </c>
      <c r="AX1393" s="13" t="s">
        <v>71</v>
      </c>
      <c r="AY1393" s="153" t="s">
        <v>133</v>
      </c>
    </row>
    <row r="1394" spans="2:65" s="14" customFormat="1" ht="11.25" x14ac:dyDescent="0.2">
      <c r="B1394" s="159"/>
      <c r="D1394" s="146" t="s">
        <v>144</v>
      </c>
      <c r="E1394" s="160" t="s">
        <v>18</v>
      </c>
      <c r="F1394" s="161" t="s">
        <v>147</v>
      </c>
      <c r="H1394" s="162">
        <v>1</v>
      </c>
      <c r="I1394" s="163"/>
      <c r="L1394" s="159"/>
      <c r="M1394" s="164"/>
      <c r="T1394" s="165"/>
      <c r="AT1394" s="160" t="s">
        <v>144</v>
      </c>
      <c r="AU1394" s="160" t="s">
        <v>81</v>
      </c>
      <c r="AV1394" s="14" t="s">
        <v>140</v>
      </c>
      <c r="AW1394" s="14" t="s">
        <v>32</v>
      </c>
      <c r="AX1394" s="14" t="s">
        <v>79</v>
      </c>
      <c r="AY1394" s="160" t="s">
        <v>133</v>
      </c>
    </row>
    <row r="1395" spans="2:65" s="1" customFormat="1" ht="101.25" customHeight="1" x14ac:dyDescent="0.2">
      <c r="B1395" s="33"/>
      <c r="C1395" s="173" t="s">
        <v>1123</v>
      </c>
      <c r="D1395" s="173" t="s">
        <v>265</v>
      </c>
      <c r="E1395" s="174" t="s">
        <v>2532</v>
      </c>
      <c r="F1395" s="175" t="s">
        <v>2533</v>
      </c>
      <c r="G1395" s="176" t="s">
        <v>188</v>
      </c>
      <c r="H1395" s="177">
        <v>1</v>
      </c>
      <c r="I1395" s="178"/>
      <c r="J1395" s="179">
        <f>ROUND(I1395*H1395,2)</f>
        <v>0</v>
      </c>
      <c r="K1395" s="175" t="s">
        <v>189</v>
      </c>
      <c r="L1395" s="180"/>
      <c r="M1395" s="181" t="s">
        <v>18</v>
      </c>
      <c r="N1395" s="182" t="s">
        <v>42</v>
      </c>
      <c r="P1395" s="137">
        <f>O1395*H1395</f>
        <v>0</v>
      </c>
      <c r="Q1395" s="137">
        <v>9.6000000000000002E-2</v>
      </c>
      <c r="R1395" s="137">
        <f>Q1395*H1395</f>
        <v>9.6000000000000002E-2</v>
      </c>
      <c r="S1395" s="137">
        <v>0</v>
      </c>
      <c r="T1395" s="138">
        <f>S1395*H1395</f>
        <v>0</v>
      </c>
      <c r="AR1395" s="139" t="s">
        <v>446</v>
      </c>
      <c r="AT1395" s="139" t="s">
        <v>265</v>
      </c>
      <c r="AU1395" s="139" t="s">
        <v>81</v>
      </c>
      <c r="AY1395" s="18" t="s">
        <v>133</v>
      </c>
      <c r="BE1395" s="140">
        <f>IF(N1395="základní",J1395,0)</f>
        <v>0</v>
      </c>
      <c r="BF1395" s="140">
        <f>IF(N1395="snížená",J1395,0)</f>
        <v>0</v>
      </c>
      <c r="BG1395" s="140">
        <f>IF(N1395="zákl. přenesená",J1395,0)</f>
        <v>0</v>
      </c>
      <c r="BH1395" s="140">
        <f>IF(N1395="sníž. přenesená",J1395,0)</f>
        <v>0</v>
      </c>
      <c r="BI1395" s="140">
        <f>IF(N1395="nulová",J1395,0)</f>
        <v>0</v>
      </c>
      <c r="BJ1395" s="18" t="s">
        <v>79</v>
      </c>
      <c r="BK1395" s="140">
        <f>ROUND(I1395*H1395,2)</f>
        <v>0</v>
      </c>
      <c r="BL1395" s="18" t="s">
        <v>285</v>
      </c>
      <c r="BM1395" s="139" t="s">
        <v>2534</v>
      </c>
    </row>
    <row r="1396" spans="2:65" s="12" customFormat="1" ht="11.25" x14ac:dyDescent="0.2">
      <c r="B1396" s="145"/>
      <c r="D1396" s="146" t="s">
        <v>144</v>
      </c>
      <c r="E1396" s="147" t="s">
        <v>18</v>
      </c>
      <c r="F1396" s="148" t="s">
        <v>1774</v>
      </c>
      <c r="H1396" s="147" t="s">
        <v>18</v>
      </c>
      <c r="I1396" s="149"/>
      <c r="L1396" s="145"/>
      <c r="M1396" s="150"/>
      <c r="T1396" s="151"/>
      <c r="AT1396" s="147" t="s">
        <v>144</v>
      </c>
      <c r="AU1396" s="147" t="s">
        <v>81</v>
      </c>
      <c r="AV1396" s="12" t="s">
        <v>79</v>
      </c>
      <c r="AW1396" s="12" t="s">
        <v>32</v>
      </c>
      <c r="AX1396" s="12" t="s">
        <v>71</v>
      </c>
      <c r="AY1396" s="147" t="s">
        <v>133</v>
      </c>
    </row>
    <row r="1397" spans="2:65" s="12" customFormat="1" ht="11.25" x14ac:dyDescent="0.2">
      <c r="B1397" s="145"/>
      <c r="D1397" s="146" t="s">
        <v>144</v>
      </c>
      <c r="E1397" s="147" t="s">
        <v>18</v>
      </c>
      <c r="F1397" s="148" t="s">
        <v>2531</v>
      </c>
      <c r="H1397" s="147" t="s">
        <v>18</v>
      </c>
      <c r="I1397" s="149"/>
      <c r="L1397" s="145"/>
      <c r="M1397" s="150"/>
      <c r="T1397" s="151"/>
      <c r="AT1397" s="147" t="s">
        <v>144</v>
      </c>
      <c r="AU1397" s="147" t="s">
        <v>81</v>
      </c>
      <c r="AV1397" s="12" t="s">
        <v>79</v>
      </c>
      <c r="AW1397" s="12" t="s">
        <v>32</v>
      </c>
      <c r="AX1397" s="12" t="s">
        <v>71</v>
      </c>
      <c r="AY1397" s="147" t="s">
        <v>133</v>
      </c>
    </row>
    <row r="1398" spans="2:65" s="13" customFormat="1" ht="11.25" x14ac:dyDescent="0.2">
      <c r="B1398" s="152"/>
      <c r="D1398" s="146" t="s">
        <v>144</v>
      </c>
      <c r="E1398" s="153" t="s">
        <v>18</v>
      </c>
      <c r="F1398" s="154" t="s">
        <v>79</v>
      </c>
      <c r="H1398" s="155">
        <v>1</v>
      </c>
      <c r="I1398" s="156"/>
      <c r="L1398" s="152"/>
      <c r="M1398" s="157"/>
      <c r="T1398" s="158"/>
      <c r="AT1398" s="153" t="s">
        <v>144</v>
      </c>
      <c r="AU1398" s="153" t="s">
        <v>81</v>
      </c>
      <c r="AV1398" s="13" t="s">
        <v>81</v>
      </c>
      <c r="AW1398" s="13" t="s">
        <v>32</v>
      </c>
      <c r="AX1398" s="13" t="s">
        <v>71</v>
      </c>
      <c r="AY1398" s="153" t="s">
        <v>133</v>
      </c>
    </row>
    <row r="1399" spans="2:65" s="14" customFormat="1" ht="11.25" x14ac:dyDescent="0.2">
      <c r="B1399" s="159"/>
      <c r="D1399" s="146" t="s">
        <v>144</v>
      </c>
      <c r="E1399" s="160" t="s">
        <v>18</v>
      </c>
      <c r="F1399" s="161" t="s">
        <v>147</v>
      </c>
      <c r="H1399" s="162">
        <v>1</v>
      </c>
      <c r="I1399" s="163"/>
      <c r="L1399" s="159"/>
      <c r="M1399" s="164"/>
      <c r="T1399" s="165"/>
      <c r="AT1399" s="160" t="s">
        <v>144</v>
      </c>
      <c r="AU1399" s="160" t="s">
        <v>81</v>
      </c>
      <c r="AV1399" s="14" t="s">
        <v>140</v>
      </c>
      <c r="AW1399" s="14" t="s">
        <v>32</v>
      </c>
      <c r="AX1399" s="14" t="s">
        <v>79</v>
      </c>
      <c r="AY1399" s="160" t="s">
        <v>133</v>
      </c>
    </row>
    <row r="1400" spans="2:65" s="1" customFormat="1" ht="21.75" customHeight="1" x14ac:dyDescent="0.2">
      <c r="B1400" s="33"/>
      <c r="C1400" s="128" t="s">
        <v>1129</v>
      </c>
      <c r="D1400" s="128" t="s">
        <v>135</v>
      </c>
      <c r="E1400" s="129" t="s">
        <v>2535</v>
      </c>
      <c r="F1400" s="130" t="s">
        <v>2536</v>
      </c>
      <c r="G1400" s="131" t="s">
        <v>188</v>
      </c>
      <c r="H1400" s="132">
        <v>1</v>
      </c>
      <c r="I1400" s="133"/>
      <c r="J1400" s="134">
        <f>ROUND(I1400*H1400,2)</f>
        <v>0</v>
      </c>
      <c r="K1400" s="130" t="s">
        <v>18</v>
      </c>
      <c r="L1400" s="33"/>
      <c r="M1400" s="135" t="s">
        <v>18</v>
      </c>
      <c r="N1400" s="136" t="s">
        <v>42</v>
      </c>
      <c r="P1400" s="137">
        <f>O1400*H1400</f>
        <v>0</v>
      </c>
      <c r="Q1400" s="137">
        <v>0</v>
      </c>
      <c r="R1400" s="137">
        <f>Q1400*H1400</f>
        <v>0</v>
      </c>
      <c r="S1400" s="137">
        <v>0</v>
      </c>
      <c r="T1400" s="138">
        <f>S1400*H1400</f>
        <v>0</v>
      </c>
      <c r="AR1400" s="139" t="s">
        <v>285</v>
      </c>
      <c r="AT1400" s="139" t="s">
        <v>135</v>
      </c>
      <c r="AU1400" s="139" t="s">
        <v>81</v>
      </c>
      <c r="AY1400" s="18" t="s">
        <v>133</v>
      </c>
      <c r="BE1400" s="140">
        <f>IF(N1400="základní",J1400,0)</f>
        <v>0</v>
      </c>
      <c r="BF1400" s="140">
        <f>IF(N1400="snížená",J1400,0)</f>
        <v>0</v>
      </c>
      <c r="BG1400" s="140">
        <f>IF(N1400="zákl. přenesená",J1400,0)</f>
        <v>0</v>
      </c>
      <c r="BH1400" s="140">
        <f>IF(N1400="sníž. přenesená",J1400,0)</f>
        <v>0</v>
      </c>
      <c r="BI1400" s="140">
        <f>IF(N1400="nulová",J1400,0)</f>
        <v>0</v>
      </c>
      <c r="BJ1400" s="18" t="s">
        <v>79</v>
      </c>
      <c r="BK1400" s="140">
        <f>ROUND(I1400*H1400,2)</f>
        <v>0</v>
      </c>
      <c r="BL1400" s="18" t="s">
        <v>285</v>
      </c>
      <c r="BM1400" s="139" t="s">
        <v>2537</v>
      </c>
    </row>
    <row r="1401" spans="2:65" s="12" customFormat="1" ht="11.25" x14ac:dyDescent="0.2">
      <c r="B1401" s="145"/>
      <c r="D1401" s="146" t="s">
        <v>144</v>
      </c>
      <c r="E1401" s="147" t="s">
        <v>18</v>
      </c>
      <c r="F1401" s="148" t="s">
        <v>1774</v>
      </c>
      <c r="H1401" s="147" t="s">
        <v>18</v>
      </c>
      <c r="I1401" s="149"/>
      <c r="L1401" s="145"/>
      <c r="M1401" s="150"/>
      <c r="T1401" s="151"/>
      <c r="AT1401" s="147" t="s">
        <v>144</v>
      </c>
      <c r="AU1401" s="147" t="s">
        <v>81</v>
      </c>
      <c r="AV1401" s="12" t="s">
        <v>79</v>
      </c>
      <c r="AW1401" s="12" t="s">
        <v>32</v>
      </c>
      <c r="AX1401" s="12" t="s">
        <v>71</v>
      </c>
      <c r="AY1401" s="147" t="s">
        <v>133</v>
      </c>
    </row>
    <row r="1402" spans="2:65" s="12" customFormat="1" ht="11.25" x14ac:dyDescent="0.2">
      <c r="B1402" s="145"/>
      <c r="D1402" s="146" t="s">
        <v>144</v>
      </c>
      <c r="E1402" s="147" t="s">
        <v>18</v>
      </c>
      <c r="F1402" s="148" t="s">
        <v>2538</v>
      </c>
      <c r="H1402" s="147" t="s">
        <v>18</v>
      </c>
      <c r="I1402" s="149"/>
      <c r="L1402" s="145"/>
      <c r="M1402" s="150"/>
      <c r="T1402" s="151"/>
      <c r="AT1402" s="147" t="s">
        <v>144</v>
      </c>
      <c r="AU1402" s="147" t="s">
        <v>81</v>
      </c>
      <c r="AV1402" s="12" t="s">
        <v>79</v>
      </c>
      <c r="AW1402" s="12" t="s">
        <v>32</v>
      </c>
      <c r="AX1402" s="12" t="s">
        <v>71</v>
      </c>
      <c r="AY1402" s="147" t="s">
        <v>133</v>
      </c>
    </row>
    <row r="1403" spans="2:65" s="13" customFormat="1" ht="11.25" x14ac:dyDescent="0.2">
      <c r="B1403" s="152"/>
      <c r="D1403" s="146" t="s">
        <v>144</v>
      </c>
      <c r="E1403" s="153" t="s">
        <v>18</v>
      </c>
      <c r="F1403" s="154" t="s">
        <v>79</v>
      </c>
      <c r="H1403" s="155">
        <v>1</v>
      </c>
      <c r="I1403" s="156"/>
      <c r="L1403" s="152"/>
      <c r="M1403" s="157"/>
      <c r="T1403" s="158"/>
      <c r="AT1403" s="153" t="s">
        <v>144</v>
      </c>
      <c r="AU1403" s="153" t="s">
        <v>81</v>
      </c>
      <c r="AV1403" s="13" t="s">
        <v>81</v>
      </c>
      <c r="AW1403" s="13" t="s">
        <v>32</v>
      </c>
      <c r="AX1403" s="13" t="s">
        <v>71</v>
      </c>
      <c r="AY1403" s="153" t="s">
        <v>133</v>
      </c>
    </row>
    <row r="1404" spans="2:65" s="14" customFormat="1" ht="11.25" x14ac:dyDescent="0.2">
      <c r="B1404" s="159"/>
      <c r="D1404" s="146" t="s">
        <v>144</v>
      </c>
      <c r="E1404" s="160" t="s">
        <v>18</v>
      </c>
      <c r="F1404" s="161" t="s">
        <v>147</v>
      </c>
      <c r="H1404" s="162">
        <v>1</v>
      </c>
      <c r="I1404" s="163"/>
      <c r="L1404" s="159"/>
      <c r="M1404" s="164"/>
      <c r="T1404" s="165"/>
      <c r="AT1404" s="160" t="s">
        <v>144</v>
      </c>
      <c r="AU1404" s="160" t="s">
        <v>81</v>
      </c>
      <c r="AV1404" s="14" t="s">
        <v>140</v>
      </c>
      <c r="AW1404" s="14" t="s">
        <v>32</v>
      </c>
      <c r="AX1404" s="14" t="s">
        <v>79</v>
      </c>
      <c r="AY1404" s="160" t="s">
        <v>133</v>
      </c>
    </row>
    <row r="1405" spans="2:65" s="1" customFormat="1" ht="24.2" customHeight="1" x14ac:dyDescent="0.2">
      <c r="B1405" s="33"/>
      <c r="C1405" s="173" t="s">
        <v>1136</v>
      </c>
      <c r="D1405" s="173" t="s">
        <v>265</v>
      </c>
      <c r="E1405" s="174" t="s">
        <v>2539</v>
      </c>
      <c r="F1405" s="175" t="s">
        <v>2540</v>
      </c>
      <c r="G1405" s="176" t="s">
        <v>188</v>
      </c>
      <c r="H1405" s="177">
        <v>1</v>
      </c>
      <c r="I1405" s="178"/>
      <c r="J1405" s="179">
        <f>ROUND(I1405*H1405,2)</f>
        <v>0</v>
      </c>
      <c r="K1405" s="175" t="s">
        <v>18</v>
      </c>
      <c r="L1405" s="180"/>
      <c r="M1405" s="181" t="s">
        <v>18</v>
      </c>
      <c r="N1405" s="182" t="s">
        <v>42</v>
      </c>
      <c r="P1405" s="137">
        <f>O1405*H1405</f>
        <v>0</v>
      </c>
      <c r="Q1405" s="137">
        <v>6.8000000000000005E-2</v>
      </c>
      <c r="R1405" s="137">
        <f>Q1405*H1405</f>
        <v>6.8000000000000005E-2</v>
      </c>
      <c r="S1405" s="137">
        <v>0</v>
      </c>
      <c r="T1405" s="138">
        <f>S1405*H1405</f>
        <v>0</v>
      </c>
      <c r="AR1405" s="139" t="s">
        <v>446</v>
      </c>
      <c r="AT1405" s="139" t="s">
        <v>265</v>
      </c>
      <c r="AU1405" s="139" t="s">
        <v>81</v>
      </c>
      <c r="AY1405" s="18" t="s">
        <v>133</v>
      </c>
      <c r="BE1405" s="140">
        <f>IF(N1405="základní",J1405,0)</f>
        <v>0</v>
      </c>
      <c r="BF1405" s="140">
        <f>IF(N1405="snížená",J1405,0)</f>
        <v>0</v>
      </c>
      <c r="BG1405" s="140">
        <f>IF(N1405="zákl. přenesená",J1405,0)</f>
        <v>0</v>
      </c>
      <c r="BH1405" s="140">
        <f>IF(N1405="sníž. přenesená",J1405,0)</f>
        <v>0</v>
      </c>
      <c r="BI1405" s="140">
        <f>IF(N1405="nulová",J1405,0)</f>
        <v>0</v>
      </c>
      <c r="BJ1405" s="18" t="s">
        <v>79</v>
      </c>
      <c r="BK1405" s="140">
        <f>ROUND(I1405*H1405,2)</f>
        <v>0</v>
      </c>
      <c r="BL1405" s="18" t="s">
        <v>285</v>
      </c>
      <c r="BM1405" s="139" t="s">
        <v>2541</v>
      </c>
    </row>
    <row r="1406" spans="2:65" s="12" customFormat="1" ht="11.25" x14ac:dyDescent="0.2">
      <c r="B1406" s="145"/>
      <c r="D1406" s="146" t="s">
        <v>144</v>
      </c>
      <c r="E1406" s="147" t="s">
        <v>18</v>
      </c>
      <c r="F1406" s="148" t="s">
        <v>1774</v>
      </c>
      <c r="H1406" s="147" t="s">
        <v>18</v>
      </c>
      <c r="I1406" s="149"/>
      <c r="L1406" s="145"/>
      <c r="M1406" s="150"/>
      <c r="T1406" s="151"/>
      <c r="AT1406" s="147" t="s">
        <v>144</v>
      </c>
      <c r="AU1406" s="147" t="s">
        <v>81</v>
      </c>
      <c r="AV1406" s="12" t="s">
        <v>79</v>
      </c>
      <c r="AW1406" s="12" t="s">
        <v>32</v>
      </c>
      <c r="AX1406" s="12" t="s">
        <v>71</v>
      </c>
      <c r="AY1406" s="147" t="s">
        <v>133</v>
      </c>
    </row>
    <row r="1407" spans="2:65" s="12" customFormat="1" ht="11.25" x14ac:dyDescent="0.2">
      <c r="B1407" s="145"/>
      <c r="D1407" s="146" t="s">
        <v>144</v>
      </c>
      <c r="E1407" s="147" t="s">
        <v>18</v>
      </c>
      <c r="F1407" s="148" t="s">
        <v>2538</v>
      </c>
      <c r="H1407" s="147" t="s">
        <v>18</v>
      </c>
      <c r="I1407" s="149"/>
      <c r="L1407" s="145"/>
      <c r="M1407" s="150"/>
      <c r="T1407" s="151"/>
      <c r="AT1407" s="147" t="s">
        <v>144</v>
      </c>
      <c r="AU1407" s="147" t="s">
        <v>81</v>
      </c>
      <c r="AV1407" s="12" t="s">
        <v>79</v>
      </c>
      <c r="AW1407" s="12" t="s">
        <v>32</v>
      </c>
      <c r="AX1407" s="12" t="s">
        <v>71</v>
      </c>
      <c r="AY1407" s="147" t="s">
        <v>133</v>
      </c>
    </row>
    <row r="1408" spans="2:65" s="13" customFormat="1" ht="11.25" x14ac:dyDescent="0.2">
      <c r="B1408" s="152"/>
      <c r="D1408" s="146" t="s">
        <v>144</v>
      </c>
      <c r="E1408" s="153" t="s">
        <v>18</v>
      </c>
      <c r="F1408" s="154" t="s">
        <v>79</v>
      </c>
      <c r="H1408" s="155">
        <v>1</v>
      </c>
      <c r="I1408" s="156"/>
      <c r="L1408" s="152"/>
      <c r="M1408" s="157"/>
      <c r="T1408" s="158"/>
      <c r="AT1408" s="153" t="s">
        <v>144</v>
      </c>
      <c r="AU1408" s="153" t="s">
        <v>81</v>
      </c>
      <c r="AV1408" s="13" t="s">
        <v>81</v>
      </c>
      <c r="AW1408" s="13" t="s">
        <v>32</v>
      </c>
      <c r="AX1408" s="13" t="s">
        <v>71</v>
      </c>
      <c r="AY1408" s="153" t="s">
        <v>133</v>
      </c>
    </row>
    <row r="1409" spans="2:65" s="14" customFormat="1" ht="11.25" x14ac:dyDescent="0.2">
      <c r="B1409" s="159"/>
      <c r="D1409" s="146" t="s">
        <v>144</v>
      </c>
      <c r="E1409" s="160" t="s">
        <v>18</v>
      </c>
      <c r="F1409" s="161" t="s">
        <v>147</v>
      </c>
      <c r="H1409" s="162">
        <v>1</v>
      </c>
      <c r="I1409" s="163"/>
      <c r="L1409" s="159"/>
      <c r="M1409" s="164"/>
      <c r="T1409" s="165"/>
      <c r="AT1409" s="160" t="s">
        <v>144</v>
      </c>
      <c r="AU1409" s="160" t="s">
        <v>81</v>
      </c>
      <c r="AV1409" s="14" t="s">
        <v>140</v>
      </c>
      <c r="AW1409" s="14" t="s">
        <v>32</v>
      </c>
      <c r="AX1409" s="14" t="s">
        <v>79</v>
      </c>
      <c r="AY1409" s="160" t="s">
        <v>133</v>
      </c>
    </row>
    <row r="1410" spans="2:65" s="1" customFormat="1" ht="33" customHeight="1" x14ac:dyDescent="0.2">
      <c r="B1410" s="33"/>
      <c r="C1410" s="128" t="s">
        <v>1141</v>
      </c>
      <c r="D1410" s="128" t="s">
        <v>135</v>
      </c>
      <c r="E1410" s="129" t="s">
        <v>2542</v>
      </c>
      <c r="F1410" s="130" t="s">
        <v>2543</v>
      </c>
      <c r="G1410" s="131" t="s">
        <v>138</v>
      </c>
      <c r="H1410" s="132">
        <v>5</v>
      </c>
      <c r="I1410" s="133"/>
      <c r="J1410" s="134">
        <f>ROUND(I1410*H1410,2)</f>
        <v>0</v>
      </c>
      <c r="K1410" s="130" t="s">
        <v>189</v>
      </c>
      <c r="L1410" s="33"/>
      <c r="M1410" s="135" t="s">
        <v>18</v>
      </c>
      <c r="N1410" s="136" t="s">
        <v>42</v>
      </c>
      <c r="P1410" s="137">
        <f>O1410*H1410</f>
        <v>0</v>
      </c>
      <c r="Q1410" s="137">
        <v>0</v>
      </c>
      <c r="R1410" s="137">
        <f>Q1410*H1410</f>
        <v>0</v>
      </c>
      <c r="S1410" s="137">
        <v>0</v>
      </c>
      <c r="T1410" s="138">
        <f>S1410*H1410</f>
        <v>0</v>
      </c>
      <c r="AR1410" s="139" t="s">
        <v>285</v>
      </c>
      <c r="AT1410" s="139" t="s">
        <v>135</v>
      </c>
      <c r="AU1410" s="139" t="s">
        <v>81</v>
      </c>
      <c r="AY1410" s="18" t="s">
        <v>133</v>
      </c>
      <c r="BE1410" s="140">
        <f>IF(N1410="základní",J1410,0)</f>
        <v>0</v>
      </c>
      <c r="BF1410" s="140">
        <f>IF(N1410="snížená",J1410,0)</f>
        <v>0</v>
      </c>
      <c r="BG1410" s="140">
        <f>IF(N1410="zákl. přenesená",J1410,0)</f>
        <v>0</v>
      </c>
      <c r="BH1410" s="140">
        <f>IF(N1410="sníž. přenesená",J1410,0)</f>
        <v>0</v>
      </c>
      <c r="BI1410" s="140">
        <f>IF(N1410="nulová",J1410,0)</f>
        <v>0</v>
      </c>
      <c r="BJ1410" s="18" t="s">
        <v>79</v>
      </c>
      <c r="BK1410" s="140">
        <f>ROUND(I1410*H1410,2)</f>
        <v>0</v>
      </c>
      <c r="BL1410" s="18" t="s">
        <v>285</v>
      </c>
      <c r="BM1410" s="139" t="s">
        <v>2544</v>
      </c>
    </row>
    <row r="1411" spans="2:65" s="1" customFormat="1" ht="11.25" x14ac:dyDescent="0.2">
      <c r="B1411" s="33"/>
      <c r="D1411" s="141" t="s">
        <v>142</v>
      </c>
      <c r="F1411" s="142" t="s">
        <v>2545</v>
      </c>
      <c r="I1411" s="143"/>
      <c r="L1411" s="33"/>
      <c r="M1411" s="144"/>
      <c r="T1411" s="54"/>
      <c r="AT1411" s="18" t="s">
        <v>142</v>
      </c>
      <c r="AU1411" s="18" t="s">
        <v>81</v>
      </c>
    </row>
    <row r="1412" spans="2:65" s="12" customFormat="1" ht="11.25" x14ac:dyDescent="0.2">
      <c r="B1412" s="145"/>
      <c r="D1412" s="146" t="s">
        <v>144</v>
      </c>
      <c r="E1412" s="147" t="s">
        <v>18</v>
      </c>
      <c r="F1412" s="148" t="s">
        <v>1774</v>
      </c>
      <c r="H1412" s="147" t="s">
        <v>18</v>
      </c>
      <c r="I1412" s="149"/>
      <c r="L1412" s="145"/>
      <c r="M1412" s="150"/>
      <c r="T1412" s="151"/>
      <c r="AT1412" s="147" t="s">
        <v>144</v>
      </c>
      <c r="AU1412" s="147" t="s">
        <v>81</v>
      </c>
      <c r="AV1412" s="12" t="s">
        <v>79</v>
      </c>
      <c r="AW1412" s="12" t="s">
        <v>32</v>
      </c>
      <c r="AX1412" s="12" t="s">
        <v>71</v>
      </c>
      <c r="AY1412" s="147" t="s">
        <v>133</v>
      </c>
    </row>
    <row r="1413" spans="2:65" s="12" customFormat="1" ht="11.25" x14ac:dyDescent="0.2">
      <c r="B1413" s="145"/>
      <c r="D1413" s="146" t="s">
        <v>144</v>
      </c>
      <c r="E1413" s="147" t="s">
        <v>18</v>
      </c>
      <c r="F1413" s="148" t="s">
        <v>2546</v>
      </c>
      <c r="H1413" s="147" t="s">
        <v>18</v>
      </c>
      <c r="I1413" s="149"/>
      <c r="L1413" s="145"/>
      <c r="M1413" s="150"/>
      <c r="T1413" s="151"/>
      <c r="AT1413" s="147" t="s">
        <v>144</v>
      </c>
      <c r="AU1413" s="147" t="s">
        <v>81</v>
      </c>
      <c r="AV1413" s="12" t="s">
        <v>79</v>
      </c>
      <c r="AW1413" s="12" t="s">
        <v>32</v>
      </c>
      <c r="AX1413" s="12" t="s">
        <v>71</v>
      </c>
      <c r="AY1413" s="147" t="s">
        <v>133</v>
      </c>
    </row>
    <row r="1414" spans="2:65" s="13" customFormat="1" ht="11.25" x14ac:dyDescent="0.2">
      <c r="B1414" s="152"/>
      <c r="D1414" s="146" t="s">
        <v>144</v>
      </c>
      <c r="E1414" s="153" t="s">
        <v>18</v>
      </c>
      <c r="F1414" s="154" t="s">
        <v>185</v>
      </c>
      <c r="H1414" s="155">
        <v>5</v>
      </c>
      <c r="I1414" s="156"/>
      <c r="L1414" s="152"/>
      <c r="M1414" s="157"/>
      <c r="T1414" s="158"/>
      <c r="AT1414" s="153" t="s">
        <v>144</v>
      </c>
      <c r="AU1414" s="153" t="s">
        <v>81</v>
      </c>
      <c r="AV1414" s="13" t="s">
        <v>81</v>
      </c>
      <c r="AW1414" s="13" t="s">
        <v>32</v>
      </c>
      <c r="AX1414" s="13" t="s">
        <v>71</v>
      </c>
      <c r="AY1414" s="153" t="s">
        <v>133</v>
      </c>
    </row>
    <row r="1415" spans="2:65" s="14" customFormat="1" ht="11.25" x14ac:dyDescent="0.2">
      <c r="B1415" s="159"/>
      <c r="D1415" s="146" t="s">
        <v>144</v>
      </c>
      <c r="E1415" s="160" t="s">
        <v>18</v>
      </c>
      <c r="F1415" s="161" t="s">
        <v>147</v>
      </c>
      <c r="H1415" s="162">
        <v>5</v>
      </c>
      <c r="I1415" s="163"/>
      <c r="L1415" s="159"/>
      <c r="M1415" s="164"/>
      <c r="T1415" s="165"/>
      <c r="AT1415" s="160" t="s">
        <v>144</v>
      </c>
      <c r="AU1415" s="160" t="s">
        <v>81</v>
      </c>
      <c r="AV1415" s="14" t="s">
        <v>140</v>
      </c>
      <c r="AW1415" s="14" t="s">
        <v>32</v>
      </c>
      <c r="AX1415" s="14" t="s">
        <v>79</v>
      </c>
      <c r="AY1415" s="160" t="s">
        <v>133</v>
      </c>
    </row>
    <row r="1416" spans="2:65" s="1" customFormat="1" ht="24.2" customHeight="1" x14ac:dyDescent="0.2">
      <c r="B1416" s="33"/>
      <c r="C1416" s="173" t="s">
        <v>1148</v>
      </c>
      <c r="D1416" s="173" t="s">
        <v>265</v>
      </c>
      <c r="E1416" s="174" t="s">
        <v>2547</v>
      </c>
      <c r="F1416" s="175" t="s">
        <v>2548</v>
      </c>
      <c r="G1416" s="176" t="s">
        <v>138</v>
      </c>
      <c r="H1416" s="177">
        <v>5.15</v>
      </c>
      <c r="I1416" s="178"/>
      <c r="J1416" s="179">
        <f>ROUND(I1416*H1416,2)</f>
        <v>0</v>
      </c>
      <c r="K1416" s="175" t="s">
        <v>189</v>
      </c>
      <c r="L1416" s="180"/>
      <c r="M1416" s="181" t="s">
        <v>18</v>
      </c>
      <c r="N1416" s="182" t="s">
        <v>42</v>
      </c>
      <c r="P1416" s="137">
        <f>O1416*H1416</f>
        <v>0</v>
      </c>
      <c r="Q1416" s="137">
        <v>6.9999999999999999E-4</v>
      </c>
      <c r="R1416" s="137">
        <f>Q1416*H1416</f>
        <v>3.6050000000000001E-3</v>
      </c>
      <c r="S1416" s="137">
        <v>0</v>
      </c>
      <c r="T1416" s="138">
        <f>S1416*H1416</f>
        <v>0</v>
      </c>
      <c r="AR1416" s="139" t="s">
        <v>446</v>
      </c>
      <c r="AT1416" s="139" t="s">
        <v>265</v>
      </c>
      <c r="AU1416" s="139" t="s">
        <v>81</v>
      </c>
      <c r="AY1416" s="18" t="s">
        <v>133</v>
      </c>
      <c r="BE1416" s="140">
        <f>IF(N1416="základní",J1416,0)</f>
        <v>0</v>
      </c>
      <c r="BF1416" s="140">
        <f>IF(N1416="snížená",J1416,0)</f>
        <v>0</v>
      </c>
      <c r="BG1416" s="140">
        <f>IF(N1416="zákl. přenesená",J1416,0)</f>
        <v>0</v>
      </c>
      <c r="BH1416" s="140">
        <f>IF(N1416="sníž. přenesená",J1416,0)</f>
        <v>0</v>
      </c>
      <c r="BI1416" s="140">
        <f>IF(N1416="nulová",J1416,0)</f>
        <v>0</v>
      </c>
      <c r="BJ1416" s="18" t="s">
        <v>79</v>
      </c>
      <c r="BK1416" s="140">
        <f>ROUND(I1416*H1416,2)</f>
        <v>0</v>
      </c>
      <c r="BL1416" s="18" t="s">
        <v>285</v>
      </c>
      <c r="BM1416" s="139" t="s">
        <v>2549</v>
      </c>
    </row>
    <row r="1417" spans="2:65" s="13" customFormat="1" ht="11.25" x14ac:dyDescent="0.2">
      <c r="B1417" s="152"/>
      <c r="D1417" s="146" t="s">
        <v>144</v>
      </c>
      <c r="F1417" s="154" t="s">
        <v>2550</v>
      </c>
      <c r="H1417" s="155">
        <v>5.15</v>
      </c>
      <c r="I1417" s="156"/>
      <c r="L1417" s="152"/>
      <c r="M1417" s="157"/>
      <c r="T1417" s="158"/>
      <c r="AT1417" s="153" t="s">
        <v>144</v>
      </c>
      <c r="AU1417" s="153" t="s">
        <v>81</v>
      </c>
      <c r="AV1417" s="13" t="s">
        <v>81</v>
      </c>
      <c r="AW1417" s="13" t="s">
        <v>4</v>
      </c>
      <c r="AX1417" s="13" t="s">
        <v>79</v>
      </c>
      <c r="AY1417" s="153" t="s">
        <v>133</v>
      </c>
    </row>
    <row r="1418" spans="2:65" s="1" customFormat="1" ht="33" customHeight="1" x14ac:dyDescent="0.2">
      <c r="B1418" s="33"/>
      <c r="C1418" s="128" t="s">
        <v>1159</v>
      </c>
      <c r="D1418" s="128" t="s">
        <v>135</v>
      </c>
      <c r="E1418" s="129" t="s">
        <v>2551</v>
      </c>
      <c r="F1418" s="130" t="s">
        <v>2552</v>
      </c>
      <c r="G1418" s="131" t="s">
        <v>138</v>
      </c>
      <c r="H1418" s="132">
        <v>5</v>
      </c>
      <c r="I1418" s="133"/>
      <c r="J1418" s="134">
        <f>ROUND(I1418*H1418,2)</f>
        <v>0</v>
      </c>
      <c r="K1418" s="130" t="s">
        <v>189</v>
      </c>
      <c r="L1418" s="33"/>
      <c r="M1418" s="135" t="s">
        <v>18</v>
      </c>
      <c r="N1418" s="136" t="s">
        <v>42</v>
      </c>
      <c r="P1418" s="137">
        <f>O1418*H1418</f>
        <v>0</v>
      </c>
      <c r="Q1418" s="137">
        <v>0</v>
      </c>
      <c r="R1418" s="137">
        <f>Q1418*H1418</f>
        <v>0</v>
      </c>
      <c r="S1418" s="137">
        <v>0</v>
      </c>
      <c r="T1418" s="138">
        <f>S1418*H1418</f>
        <v>0</v>
      </c>
      <c r="AR1418" s="139" t="s">
        <v>285</v>
      </c>
      <c r="AT1418" s="139" t="s">
        <v>135</v>
      </c>
      <c r="AU1418" s="139" t="s">
        <v>81</v>
      </c>
      <c r="AY1418" s="18" t="s">
        <v>133</v>
      </c>
      <c r="BE1418" s="140">
        <f>IF(N1418="základní",J1418,0)</f>
        <v>0</v>
      </c>
      <c r="BF1418" s="140">
        <f>IF(N1418="snížená",J1418,0)</f>
        <v>0</v>
      </c>
      <c r="BG1418" s="140">
        <f>IF(N1418="zákl. přenesená",J1418,0)</f>
        <v>0</v>
      </c>
      <c r="BH1418" s="140">
        <f>IF(N1418="sníž. přenesená",J1418,0)</f>
        <v>0</v>
      </c>
      <c r="BI1418" s="140">
        <f>IF(N1418="nulová",J1418,0)</f>
        <v>0</v>
      </c>
      <c r="BJ1418" s="18" t="s">
        <v>79</v>
      </c>
      <c r="BK1418" s="140">
        <f>ROUND(I1418*H1418,2)</f>
        <v>0</v>
      </c>
      <c r="BL1418" s="18" t="s">
        <v>285</v>
      </c>
      <c r="BM1418" s="139" t="s">
        <v>2553</v>
      </c>
    </row>
    <row r="1419" spans="2:65" s="1" customFormat="1" ht="11.25" x14ac:dyDescent="0.2">
      <c r="B1419" s="33"/>
      <c r="D1419" s="141" t="s">
        <v>142</v>
      </c>
      <c r="F1419" s="142" t="s">
        <v>2554</v>
      </c>
      <c r="I1419" s="143"/>
      <c r="L1419" s="33"/>
      <c r="M1419" s="144"/>
      <c r="T1419" s="54"/>
      <c r="AT1419" s="18" t="s">
        <v>142</v>
      </c>
      <c r="AU1419" s="18" t="s">
        <v>81</v>
      </c>
    </row>
    <row r="1420" spans="2:65" s="12" customFormat="1" ht="11.25" x14ac:dyDescent="0.2">
      <c r="B1420" s="145"/>
      <c r="D1420" s="146" t="s">
        <v>144</v>
      </c>
      <c r="E1420" s="147" t="s">
        <v>18</v>
      </c>
      <c r="F1420" s="148" t="s">
        <v>1774</v>
      </c>
      <c r="H1420" s="147" t="s">
        <v>18</v>
      </c>
      <c r="I1420" s="149"/>
      <c r="L1420" s="145"/>
      <c r="M1420" s="150"/>
      <c r="T1420" s="151"/>
      <c r="AT1420" s="147" t="s">
        <v>144</v>
      </c>
      <c r="AU1420" s="147" t="s">
        <v>81</v>
      </c>
      <c r="AV1420" s="12" t="s">
        <v>79</v>
      </c>
      <c r="AW1420" s="12" t="s">
        <v>32</v>
      </c>
      <c r="AX1420" s="12" t="s">
        <v>71</v>
      </c>
      <c r="AY1420" s="147" t="s">
        <v>133</v>
      </c>
    </row>
    <row r="1421" spans="2:65" s="12" customFormat="1" ht="11.25" x14ac:dyDescent="0.2">
      <c r="B1421" s="145"/>
      <c r="D1421" s="146" t="s">
        <v>144</v>
      </c>
      <c r="E1421" s="147" t="s">
        <v>18</v>
      </c>
      <c r="F1421" s="148" t="s">
        <v>2555</v>
      </c>
      <c r="H1421" s="147" t="s">
        <v>18</v>
      </c>
      <c r="I1421" s="149"/>
      <c r="L1421" s="145"/>
      <c r="M1421" s="150"/>
      <c r="T1421" s="151"/>
      <c r="AT1421" s="147" t="s">
        <v>144</v>
      </c>
      <c r="AU1421" s="147" t="s">
        <v>81</v>
      </c>
      <c r="AV1421" s="12" t="s">
        <v>79</v>
      </c>
      <c r="AW1421" s="12" t="s">
        <v>32</v>
      </c>
      <c r="AX1421" s="12" t="s">
        <v>71</v>
      </c>
      <c r="AY1421" s="147" t="s">
        <v>133</v>
      </c>
    </row>
    <row r="1422" spans="2:65" s="13" customFormat="1" ht="11.25" x14ac:dyDescent="0.2">
      <c r="B1422" s="152"/>
      <c r="D1422" s="146" t="s">
        <v>144</v>
      </c>
      <c r="E1422" s="153" t="s">
        <v>18</v>
      </c>
      <c r="F1422" s="154" t="s">
        <v>185</v>
      </c>
      <c r="H1422" s="155">
        <v>5</v>
      </c>
      <c r="I1422" s="156"/>
      <c r="L1422" s="152"/>
      <c r="M1422" s="157"/>
      <c r="T1422" s="158"/>
      <c r="AT1422" s="153" t="s">
        <v>144</v>
      </c>
      <c r="AU1422" s="153" t="s">
        <v>81</v>
      </c>
      <c r="AV1422" s="13" t="s">
        <v>81</v>
      </c>
      <c r="AW1422" s="13" t="s">
        <v>32</v>
      </c>
      <c r="AX1422" s="13" t="s">
        <v>71</v>
      </c>
      <c r="AY1422" s="153" t="s">
        <v>133</v>
      </c>
    </row>
    <row r="1423" spans="2:65" s="14" customFormat="1" ht="11.25" x14ac:dyDescent="0.2">
      <c r="B1423" s="159"/>
      <c r="D1423" s="146" t="s">
        <v>144</v>
      </c>
      <c r="E1423" s="160" t="s">
        <v>18</v>
      </c>
      <c r="F1423" s="161" t="s">
        <v>147</v>
      </c>
      <c r="H1423" s="162">
        <v>5</v>
      </c>
      <c r="I1423" s="163"/>
      <c r="L1423" s="159"/>
      <c r="M1423" s="164"/>
      <c r="T1423" s="165"/>
      <c r="AT1423" s="160" t="s">
        <v>144</v>
      </c>
      <c r="AU1423" s="160" t="s">
        <v>81</v>
      </c>
      <c r="AV1423" s="14" t="s">
        <v>140</v>
      </c>
      <c r="AW1423" s="14" t="s">
        <v>32</v>
      </c>
      <c r="AX1423" s="14" t="s">
        <v>79</v>
      </c>
      <c r="AY1423" s="160" t="s">
        <v>133</v>
      </c>
    </row>
    <row r="1424" spans="2:65" s="1" customFormat="1" ht="24.2" customHeight="1" x14ac:dyDescent="0.2">
      <c r="B1424" s="33"/>
      <c r="C1424" s="173" t="s">
        <v>1176</v>
      </c>
      <c r="D1424" s="173" t="s">
        <v>265</v>
      </c>
      <c r="E1424" s="174" t="s">
        <v>2556</v>
      </c>
      <c r="F1424" s="175" t="s">
        <v>2557</v>
      </c>
      <c r="G1424" s="176" t="s">
        <v>138</v>
      </c>
      <c r="H1424" s="177">
        <v>5.15</v>
      </c>
      <c r="I1424" s="178"/>
      <c r="J1424" s="179">
        <f>ROUND(I1424*H1424,2)</f>
        <v>0</v>
      </c>
      <c r="K1424" s="175" t="s">
        <v>189</v>
      </c>
      <c r="L1424" s="180"/>
      <c r="M1424" s="181" t="s">
        <v>18</v>
      </c>
      <c r="N1424" s="182" t="s">
        <v>42</v>
      </c>
      <c r="P1424" s="137">
        <f>O1424*H1424</f>
        <v>0</v>
      </c>
      <c r="Q1424" s="137">
        <v>1.4E-3</v>
      </c>
      <c r="R1424" s="137">
        <f>Q1424*H1424</f>
        <v>7.2100000000000003E-3</v>
      </c>
      <c r="S1424" s="137">
        <v>0</v>
      </c>
      <c r="T1424" s="138">
        <f>S1424*H1424</f>
        <v>0</v>
      </c>
      <c r="AR1424" s="139" t="s">
        <v>446</v>
      </c>
      <c r="AT1424" s="139" t="s">
        <v>265</v>
      </c>
      <c r="AU1424" s="139" t="s">
        <v>81</v>
      </c>
      <c r="AY1424" s="18" t="s">
        <v>133</v>
      </c>
      <c r="BE1424" s="140">
        <f>IF(N1424="základní",J1424,0)</f>
        <v>0</v>
      </c>
      <c r="BF1424" s="140">
        <f>IF(N1424="snížená",J1424,0)</f>
        <v>0</v>
      </c>
      <c r="BG1424" s="140">
        <f>IF(N1424="zákl. přenesená",J1424,0)</f>
        <v>0</v>
      </c>
      <c r="BH1424" s="140">
        <f>IF(N1424="sníž. přenesená",J1424,0)</f>
        <v>0</v>
      </c>
      <c r="BI1424" s="140">
        <f>IF(N1424="nulová",J1424,0)</f>
        <v>0</v>
      </c>
      <c r="BJ1424" s="18" t="s">
        <v>79</v>
      </c>
      <c r="BK1424" s="140">
        <f>ROUND(I1424*H1424,2)</f>
        <v>0</v>
      </c>
      <c r="BL1424" s="18" t="s">
        <v>285</v>
      </c>
      <c r="BM1424" s="139" t="s">
        <v>2558</v>
      </c>
    </row>
    <row r="1425" spans="2:65" s="13" customFormat="1" ht="11.25" x14ac:dyDescent="0.2">
      <c r="B1425" s="152"/>
      <c r="D1425" s="146" t="s">
        <v>144</v>
      </c>
      <c r="F1425" s="154" t="s">
        <v>2550</v>
      </c>
      <c r="H1425" s="155">
        <v>5.15</v>
      </c>
      <c r="I1425" s="156"/>
      <c r="L1425" s="152"/>
      <c r="M1425" s="157"/>
      <c r="T1425" s="158"/>
      <c r="AT1425" s="153" t="s">
        <v>144</v>
      </c>
      <c r="AU1425" s="153" t="s">
        <v>81</v>
      </c>
      <c r="AV1425" s="13" t="s">
        <v>81</v>
      </c>
      <c r="AW1425" s="13" t="s">
        <v>4</v>
      </c>
      <c r="AX1425" s="13" t="s">
        <v>79</v>
      </c>
      <c r="AY1425" s="153" t="s">
        <v>133</v>
      </c>
    </row>
    <row r="1426" spans="2:65" s="1" customFormat="1" ht="33" customHeight="1" x14ac:dyDescent="0.2">
      <c r="B1426" s="33"/>
      <c r="C1426" s="128" t="s">
        <v>1183</v>
      </c>
      <c r="D1426" s="128" t="s">
        <v>135</v>
      </c>
      <c r="E1426" s="129" t="s">
        <v>2559</v>
      </c>
      <c r="F1426" s="130" t="s">
        <v>2560</v>
      </c>
      <c r="G1426" s="131" t="s">
        <v>138</v>
      </c>
      <c r="H1426" s="132">
        <v>5</v>
      </c>
      <c r="I1426" s="133"/>
      <c r="J1426" s="134">
        <f>ROUND(I1426*H1426,2)</f>
        <v>0</v>
      </c>
      <c r="K1426" s="130" t="s">
        <v>189</v>
      </c>
      <c r="L1426" s="33"/>
      <c r="M1426" s="135" t="s">
        <v>18</v>
      </c>
      <c r="N1426" s="136" t="s">
        <v>42</v>
      </c>
      <c r="P1426" s="137">
        <f>O1426*H1426</f>
        <v>0</v>
      </c>
      <c r="Q1426" s="137">
        <v>0</v>
      </c>
      <c r="R1426" s="137">
        <f>Q1426*H1426</f>
        <v>0</v>
      </c>
      <c r="S1426" s="137">
        <v>0</v>
      </c>
      <c r="T1426" s="138">
        <f>S1426*H1426</f>
        <v>0</v>
      </c>
      <c r="AR1426" s="139" t="s">
        <v>285</v>
      </c>
      <c r="AT1426" s="139" t="s">
        <v>135</v>
      </c>
      <c r="AU1426" s="139" t="s">
        <v>81</v>
      </c>
      <c r="AY1426" s="18" t="s">
        <v>133</v>
      </c>
      <c r="BE1426" s="140">
        <f>IF(N1426="základní",J1426,0)</f>
        <v>0</v>
      </c>
      <c r="BF1426" s="140">
        <f>IF(N1426="snížená",J1426,0)</f>
        <v>0</v>
      </c>
      <c r="BG1426" s="140">
        <f>IF(N1426="zákl. přenesená",J1426,0)</f>
        <v>0</v>
      </c>
      <c r="BH1426" s="140">
        <f>IF(N1426="sníž. přenesená",J1426,0)</f>
        <v>0</v>
      </c>
      <c r="BI1426" s="140">
        <f>IF(N1426="nulová",J1426,0)</f>
        <v>0</v>
      </c>
      <c r="BJ1426" s="18" t="s">
        <v>79</v>
      </c>
      <c r="BK1426" s="140">
        <f>ROUND(I1426*H1426,2)</f>
        <v>0</v>
      </c>
      <c r="BL1426" s="18" t="s">
        <v>285</v>
      </c>
      <c r="BM1426" s="139" t="s">
        <v>2561</v>
      </c>
    </row>
    <row r="1427" spans="2:65" s="1" customFormat="1" ht="11.25" x14ac:dyDescent="0.2">
      <c r="B1427" s="33"/>
      <c r="D1427" s="141" t="s">
        <v>142</v>
      </c>
      <c r="F1427" s="142" t="s">
        <v>2562</v>
      </c>
      <c r="I1427" s="143"/>
      <c r="L1427" s="33"/>
      <c r="M1427" s="144"/>
      <c r="T1427" s="54"/>
      <c r="AT1427" s="18" t="s">
        <v>142</v>
      </c>
      <c r="AU1427" s="18" t="s">
        <v>81</v>
      </c>
    </row>
    <row r="1428" spans="2:65" s="12" customFormat="1" ht="11.25" x14ac:dyDescent="0.2">
      <c r="B1428" s="145"/>
      <c r="D1428" s="146" t="s">
        <v>144</v>
      </c>
      <c r="E1428" s="147" t="s">
        <v>18</v>
      </c>
      <c r="F1428" s="148" t="s">
        <v>1774</v>
      </c>
      <c r="H1428" s="147" t="s">
        <v>18</v>
      </c>
      <c r="I1428" s="149"/>
      <c r="L1428" s="145"/>
      <c r="M1428" s="150"/>
      <c r="T1428" s="151"/>
      <c r="AT1428" s="147" t="s">
        <v>144</v>
      </c>
      <c r="AU1428" s="147" t="s">
        <v>81</v>
      </c>
      <c r="AV1428" s="12" t="s">
        <v>79</v>
      </c>
      <c r="AW1428" s="12" t="s">
        <v>32</v>
      </c>
      <c r="AX1428" s="12" t="s">
        <v>71</v>
      </c>
      <c r="AY1428" s="147" t="s">
        <v>133</v>
      </c>
    </row>
    <row r="1429" spans="2:65" s="12" customFormat="1" ht="11.25" x14ac:dyDescent="0.2">
      <c r="B1429" s="145"/>
      <c r="D1429" s="146" t="s">
        <v>144</v>
      </c>
      <c r="E1429" s="147" t="s">
        <v>18</v>
      </c>
      <c r="F1429" s="148" t="s">
        <v>2563</v>
      </c>
      <c r="H1429" s="147" t="s">
        <v>18</v>
      </c>
      <c r="I1429" s="149"/>
      <c r="L1429" s="145"/>
      <c r="M1429" s="150"/>
      <c r="T1429" s="151"/>
      <c r="AT1429" s="147" t="s">
        <v>144</v>
      </c>
      <c r="AU1429" s="147" t="s">
        <v>81</v>
      </c>
      <c r="AV1429" s="12" t="s">
        <v>79</v>
      </c>
      <c r="AW1429" s="12" t="s">
        <v>32</v>
      </c>
      <c r="AX1429" s="12" t="s">
        <v>71</v>
      </c>
      <c r="AY1429" s="147" t="s">
        <v>133</v>
      </c>
    </row>
    <row r="1430" spans="2:65" s="13" customFormat="1" ht="11.25" x14ac:dyDescent="0.2">
      <c r="B1430" s="152"/>
      <c r="D1430" s="146" t="s">
        <v>144</v>
      </c>
      <c r="E1430" s="153" t="s">
        <v>18</v>
      </c>
      <c r="F1430" s="154" t="s">
        <v>185</v>
      </c>
      <c r="H1430" s="155">
        <v>5</v>
      </c>
      <c r="I1430" s="156"/>
      <c r="L1430" s="152"/>
      <c r="M1430" s="157"/>
      <c r="T1430" s="158"/>
      <c r="AT1430" s="153" t="s">
        <v>144</v>
      </c>
      <c r="AU1430" s="153" t="s">
        <v>81</v>
      </c>
      <c r="AV1430" s="13" t="s">
        <v>81</v>
      </c>
      <c r="AW1430" s="13" t="s">
        <v>32</v>
      </c>
      <c r="AX1430" s="13" t="s">
        <v>71</v>
      </c>
      <c r="AY1430" s="153" t="s">
        <v>133</v>
      </c>
    </row>
    <row r="1431" spans="2:65" s="14" customFormat="1" ht="11.25" x14ac:dyDescent="0.2">
      <c r="B1431" s="159"/>
      <c r="D1431" s="146" t="s">
        <v>144</v>
      </c>
      <c r="E1431" s="160" t="s">
        <v>18</v>
      </c>
      <c r="F1431" s="161" t="s">
        <v>147</v>
      </c>
      <c r="H1431" s="162">
        <v>5</v>
      </c>
      <c r="I1431" s="163"/>
      <c r="L1431" s="159"/>
      <c r="M1431" s="164"/>
      <c r="T1431" s="165"/>
      <c r="AT1431" s="160" t="s">
        <v>144</v>
      </c>
      <c r="AU1431" s="160" t="s">
        <v>81</v>
      </c>
      <c r="AV1431" s="14" t="s">
        <v>140</v>
      </c>
      <c r="AW1431" s="14" t="s">
        <v>32</v>
      </c>
      <c r="AX1431" s="14" t="s">
        <v>79</v>
      </c>
      <c r="AY1431" s="160" t="s">
        <v>133</v>
      </c>
    </row>
    <row r="1432" spans="2:65" s="1" customFormat="1" ht="24.2" customHeight="1" x14ac:dyDescent="0.2">
      <c r="B1432" s="33"/>
      <c r="C1432" s="173" t="s">
        <v>1187</v>
      </c>
      <c r="D1432" s="173" t="s">
        <v>265</v>
      </c>
      <c r="E1432" s="174" t="s">
        <v>2564</v>
      </c>
      <c r="F1432" s="175" t="s">
        <v>2565</v>
      </c>
      <c r="G1432" s="176" t="s">
        <v>138</v>
      </c>
      <c r="H1432" s="177">
        <v>5.15</v>
      </c>
      <c r="I1432" s="178"/>
      <c r="J1432" s="179">
        <f>ROUND(I1432*H1432,2)</f>
        <v>0</v>
      </c>
      <c r="K1432" s="175" t="s">
        <v>189</v>
      </c>
      <c r="L1432" s="180"/>
      <c r="M1432" s="181" t="s">
        <v>18</v>
      </c>
      <c r="N1432" s="182" t="s">
        <v>42</v>
      </c>
      <c r="P1432" s="137">
        <f>O1432*H1432</f>
        <v>0</v>
      </c>
      <c r="Q1432" s="137">
        <v>1.8E-3</v>
      </c>
      <c r="R1432" s="137">
        <f>Q1432*H1432</f>
        <v>9.2700000000000005E-3</v>
      </c>
      <c r="S1432" s="137">
        <v>0</v>
      </c>
      <c r="T1432" s="138">
        <f>S1432*H1432</f>
        <v>0</v>
      </c>
      <c r="AR1432" s="139" t="s">
        <v>446</v>
      </c>
      <c r="AT1432" s="139" t="s">
        <v>265</v>
      </c>
      <c r="AU1432" s="139" t="s">
        <v>81</v>
      </c>
      <c r="AY1432" s="18" t="s">
        <v>133</v>
      </c>
      <c r="BE1432" s="140">
        <f>IF(N1432="základní",J1432,0)</f>
        <v>0</v>
      </c>
      <c r="BF1432" s="140">
        <f>IF(N1432="snížená",J1432,0)</f>
        <v>0</v>
      </c>
      <c r="BG1432" s="140">
        <f>IF(N1432="zákl. přenesená",J1432,0)</f>
        <v>0</v>
      </c>
      <c r="BH1432" s="140">
        <f>IF(N1432="sníž. přenesená",J1432,0)</f>
        <v>0</v>
      </c>
      <c r="BI1432" s="140">
        <f>IF(N1432="nulová",J1432,0)</f>
        <v>0</v>
      </c>
      <c r="BJ1432" s="18" t="s">
        <v>79</v>
      </c>
      <c r="BK1432" s="140">
        <f>ROUND(I1432*H1432,2)</f>
        <v>0</v>
      </c>
      <c r="BL1432" s="18" t="s">
        <v>285</v>
      </c>
      <c r="BM1432" s="139" t="s">
        <v>2566</v>
      </c>
    </row>
    <row r="1433" spans="2:65" s="13" customFormat="1" ht="11.25" x14ac:dyDescent="0.2">
      <c r="B1433" s="152"/>
      <c r="D1433" s="146" t="s">
        <v>144</v>
      </c>
      <c r="F1433" s="154" t="s">
        <v>2550</v>
      </c>
      <c r="H1433" s="155">
        <v>5.15</v>
      </c>
      <c r="I1433" s="156"/>
      <c r="L1433" s="152"/>
      <c r="M1433" s="157"/>
      <c r="T1433" s="158"/>
      <c r="AT1433" s="153" t="s">
        <v>144</v>
      </c>
      <c r="AU1433" s="153" t="s">
        <v>81</v>
      </c>
      <c r="AV1433" s="13" t="s">
        <v>81</v>
      </c>
      <c r="AW1433" s="13" t="s">
        <v>4</v>
      </c>
      <c r="AX1433" s="13" t="s">
        <v>79</v>
      </c>
      <c r="AY1433" s="153" t="s">
        <v>133</v>
      </c>
    </row>
    <row r="1434" spans="2:65" s="1" customFormat="1" ht="44.25" customHeight="1" x14ac:dyDescent="0.2">
      <c r="B1434" s="33"/>
      <c r="C1434" s="128" t="s">
        <v>1194</v>
      </c>
      <c r="D1434" s="128" t="s">
        <v>135</v>
      </c>
      <c r="E1434" s="129" t="s">
        <v>2567</v>
      </c>
      <c r="F1434" s="130" t="s">
        <v>2568</v>
      </c>
      <c r="G1434" s="131" t="s">
        <v>834</v>
      </c>
      <c r="H1434" s="183"/>
      <c r="I1434" s="133"/>
      <c r="J1434" s="134">
        <f>ROUND(I1434*H1434,2)</f>
        <v>0</v>
      </c>
      <c r="K1434" s="130" t="s">
        <v>139</v>
      </c>
      <c r="L1434" s="33"/>
      <c r="M1434" s="135" t="s">
        <v>18</v>
      </c>
      <c r="N1434" s="136" t="s">
        <v>42</v>
      </c>
      <c r="P1434" s="137">
        <f>O1434*H1434</f>
        <v>0</v>
      </c>
      <c r="Q1434" s="137">
        <v>0</v>
      </c>
      <c r="R1434" s="137">
        <f>Q1434*H1434</f>
        <v>0</v>
      </c>
      <c r="S1434" s="137">
        <v>0</v>
      </c>
      <c r="T1434" s="138">
        <f>S1434*H1434</f>
        <v>0</v>
      </c>
      <c r="AR1434" s="139" t="s">
        <v>285</v>
      </c>
      <c r="AT1434" s="139" t="s">
        <v>135</v>
      </c>
      <c r="AU1434" s="139" t="s">
        <v>81</v>
      </c>
      <c r="AY1434" s="18" t="s">
        <v>133</v>
      </c>
      <c r="BE1434" s="140">
        <f>IF(N1434="základní",J1434,0)</f>
        <v>0</v>
      </c>
      <c r="BF1434" s="140">
        <f>IF(N1434="snížená",J1434,0)</f>
        <v>0</v>
      </c>
      <c r="BG1434" s="140">
        <f>IF(N1434="zákl. přenesená",J1434,0)</f>
        <v>0</v>
      </c>
      <c r="BH1434" s="140">
        <f>IF(N1434="sníž. přenesená",J1434,0)</f>
        <v>0</v>
      </c>
      <c r="BI1434" s="140">
        <f>IF(N1434="nulová",J1434,0)</f>
        <v>0</v>
      </c>
      <c r="BJ1434" s="18" t="s">
        <v>79</v>
      </c>
      <c r="BK1434" s="140">
        <f>ROUND(I1434*H1434,2)</f>
        <v>0</v>
      </c>
      <c r="BL1434" s="18" t="s">
        <v>285</v>
      </c>
      <c r="BM1434" s="139" t="s">
        <v>2569</v>
      </c>
    </row>
    <row r="1435" spans="2:65" s="1" customFormat="1" ht="11.25" x14ac:dyDescent="0.2">
      <c r="B1435" s="33"/>
      <c r="D1435" s="141" t="s">
        <v>142</v>
      </c>
      <c r="F1435" s="142" t="s">
        <v>2570</v>
      </c>
      <c r="I1435" s="143"/>
      <c r="L1435" s="33"/>
      <c r="M1435" s="144"/>
      <c r="T1435" s="54"/>
      <c r="AT1435" s="18" t="s">
        <v>142</v>
      </c>
      <c r="AU1435" s="18" t="s">
        <v>81</v>
      </c>
    </row>
    <row r="1436" spans="2:65" s="1" customFormat="1" ht="49.15" customHeight="1" x14ac:dyDescent="0.2">
      <c r="B1436" s="33"/>
      <c r="C1436" s="128" t="s">
        <v>1198</v>
      </c>
      <c r="D1436" s="128" t="s">
        <v>135</v>
      </c>
      <c r="E1436" s="129" t="s">
        <v>2571</v>
      </c>
      <c r="F1436" s="130" t="s">
        <v>2572</v>
      </c>
      <c r="G1436" s="131" t="s">
        <v>834</v>
      </c>
      <c r="H1436" s="183"/>
      <c r="I1436" s="133"/>
      <c r="J1436" s="134">
        <f>ROUND(I1436*H1436,2)</f>
        <v>0</v>
      </c>
      <c r="K1436" s="130" t="s">
        <v>139</v>
      </c>
      <c r="L1436" s="33"/>
      <c r="M1436" s="135" t="s">
        <v>18</v>
      </c>
      <c r="N1436" s="136" t="s">
        <v>42</v>
      </c>
      <c r="P1436" s="137">
        <f>O1436*H1436</f>
        <v>0</v>
      </c>
      <c r="Q1436" s="137">
        <v>0</v>
      </c>
      <c r="R1436" s="137">
        <f>Q1436*H1436</f>
        <v>0</v>
      </c>
      <c r="S1436" s="137">
        <v>0</v>
      </c>
      <c r="T1436" s="138">
        <f>S1436*H1436</f>
        <v>0</v>
      </c>
      <c r="AR1436" s="139" t="s">
        <v>285</v>
      </c>
      <c r="AT1436" s="139" t="s">
        <v>135</v>
      </c>
      <c r="AU1436" s="139" t="s">
        <v>81</v>
      </c>
      <c r="AY1436" s="18" t="s">
        <v>133</v>
      </c>
      <c r="BE1436" s="140">
        <f>IF(N1436="základní",J1436,0)</f>
        <v>0</v>
      </c>
      <c r="BF1436" s="140">
        <f>IF(N1436="snížená",J1436,0)</f>
        <v>0</v>
      </c>
      <c r="BG1436" s="140">
        <f>IF(N1436="zákl. přenesená",J1436,0)</f>
        <v>0</v>
      </c>
      <c r="BH1436" s="140">
        <f>IF(N1436="sníž. přenesená",J1436,0)</f>
        <v>0</v>
      </c>
      <c r="BI1436" s="140">
        <f>IF(N1436="nulová",J1436,0)</f>
        <v>0</v>
      </c>
      <c r="BJ1436" s="18" t="s">
        <v>79</v>
      </c>
      <c r="BK1436" s="140">
        <f>ROUND(I1436*H1436,2)</f>
        <v>0</v>
      </c>
      <c r="BL1436" s="18" t="s">
        <v>285</v>
      </c>
      <c r="BM1436" s="139" t="s">
        <v>2573</v>
      </c>
    </row>
    <row r="1437" spans="2:65" s="1" customFormat="1" ht="11.25" x14ac:dyDescent="0.2">
      <c r="B1437" s="33"/>
      <c r="D1437" s="141" t="s">
        <v>142</v>
      </c>
      <c r="F1437" s="142" t="s">
        <v>2574</v>
      </c>
      <c r="I1437" s="143"/>
      <c r="L1437" s="33"/>
      <c r="M1437" s="144"/>
      <c r="T1437" s="54"/>
      <c r="AT1437" s="18" t="s">
        <v>142</v>
      </c>
      <c r="AU1437" s="18" t="s">
        <v>81</v>
      </c>
    </row>
    <row r="1438" spans="2:65" s="11" customFormat="1" ht="25.9" customHeight="1" x14ac:dyDescent="0.2">
      <c r="B1438" s="116"/>
      <c r="D1438" s="117" t="s">
        <v>70</v>
      </c>
      <c r="E1438" s="118" t="s">
        <v>89</v>
      </c>
      <c r="F1438" s="118" t="s">
        <v>2575</v>
      </c>
      <c r="I1438" s="119"/>
      <c r="J1438" s="120">
        <f>BK1438</f>
        <v>0</v>
      </c>
      <c r="L1438" s="116"/>
      <c r="M1438" s="121"/>
      <c r="P1438" s="122">
        <f>P1439</f>
        <v>0</v>
      </c>
      <c r="R1438" s="122">
        <f>R1439</f>
        <v>0</v>
      </c>
      <c r="T1438" s="123">
        <f>T1439</f>
        <v>0</v>
      </c>
      <c r="AR1438" s="117" t="s">
        <v>185</v>
      </c>
      <c r="AT1438" s="124" t="s">
        <v>70</v>
      </c>
      <c r="AU1438" s="124" t="s">
        <v>71</v>
      </c>
      <c r="AY1438" s="117" t="s">
        <v>133</v>
      </c>
      <c r="BK1438" s="125">
        <f>BK1439</f>
        <v>0</v>
      </c>
    </row>
    <row r="1439" spans="2:65" s="11" customFormat="1" ht="22.9" customHeight="1" x14ac:dyDescent="0.2">
      <c r="B1439" s="116"/>
      <c r="D1439" s="117" t="s">
        <v>70</v>
      </c>
      <c r="E1439" s="126" t="s">
        <v>2576</v>
      </c>
      <c r="F1439" s="126" t="s">
        <v>2577</v>
      </c>
      <c r="I1439" s="119"/>
      <c r="J1439" s="127">
        <f>BK1439</f>
        <v>0</v>
      </c>
      <c r="L1439" s="116"/>
      <c r="M1439" s="121"/>
      <c r="P1439" s="122">
        <f>SUM(P1440:P1441)</f>
        <v>0</v>
      </c>
      <c r="R1439" s="122">
        <f>SUM(R1440:R1441)</f>
        <v>0</v>
      </c>
      <c r="T1439" s="123">
        <f>SUM(T1440:T1441)</f>
        <v>0</v>
      </c>
      <c r="AR1439" s="117" t="s">
        <v>185</v>
      </c>
      <c r="AT1439" s="124" t="s">
        <v>70</v>
      </c>
      <c r="AU1439" s="124" t="s">
        <v>79</v>
      </c>
      <c r="AY1439" s="117" t="s">
        <v>133</v>
      </c>
      <c r="BK1439" s="125">
        <f>SUM(BK1440:BK1441)</f>
        <v>0</v>
      </c>
    </row>
    <row r="1440" spans="2:65" s="1" customFormat="1" ht="16.5" customHeight="1" x14ac:dyDescent="0.2">
      <c r="B1440" s="33"/>
      <c r="C1440" s="128" t="s">
        <v>1202</v>
      </c>
      <c r="D1440" s="128" t="s">
        <v>135</v>
      </c>
      <c r="E1440" s="129" t="s">
        <v>2578</v>
      </c>
      <c r="F1440" s="130" t="s">
        <v>2579</v>
      </c>
      <c r="G1440" s="131" t="s">
        <v>2580</v>
      </c>
      <c r="H1440" s="132">
        <v>1</v>
      </c>
      <c r="I1440" s="133"/>
      <c r="J1440" s="134">
        <f>ROUND(I1440*H1440,2)</f>
        <v>0</v>
      </c>
      <c r="K1440" s="130" t="s">
        <v>189</v>
      </c>
      <c r="L1440" s="33"/>
      <c r="M1440" s="135" t="s">
        <v>18</v>
      </c>
      <c r="N1440" s="136" t="s">
        <v>42</v>
      </c>
      <c r="P1440" s="137">
        <f>O1440*H1440</f>
        <v>0</v>
      </c>
      <c r="Q1440" s="137">
        <v>0</v>
      </c>
      <c r="R1440" s="137">
        <f>Q1440*H1440</f>
        <v>0</v>
      </c>
      <c r="S1440" s="137">
        <v>0</v>
      </c>
      <c r="T1440" s="138">
        <f>S1440*H1440</f>
        <v>0</v>
      </c>
      <c r="AR1440" s="139" t="s">
        <v>2581</v>
      </c>
      <c r="AT1440" s="139" t="s">
        <v>135</v>
      </c>
      <c r="AU1440" s="139" t="s">
        <v>81</v>
      </c>
      <c r="AY1440" s="18" t="s">
        <v>133</v>
      </c>
      <c r="BE1440" s="140">
        <f>IF(N1440="základní",J1440,0)</f>
        <v>0</v>
      </c>
      <c r="BF1440" s="140">
        <f>IF(N1440="snížená",J1440,0)</f>
        <v>0</v>
      </c>
      <c r="BG1440" s="140">
        <f>IF(N1440="zákl. přenesená",J1440,0)</f>
        <v>0</v>
      </c>
      <c r="BH1440" s="140">
        <f>IF(N1440="sníž. přenesená",J1440,0)</f>
        <v>0</v>
      </c>
      <c r="BI1440" s="140">
        <f>IF(N1440="nulová",J1440,0)</f>
        <v>0</v>
      </c>
      <c r="BJ1440" s="18" t="s">
        <v>79</v>
      </c>
      <c r="BK1440" s="140">
        <f>ROUND(I1440*H1440,2)</f>
        <v>0</v>
      </c>
      <c r="BL1440" s="18" t="s">
        <v>2581</v>
      </c>
      <c r="BM1440" s="139" t="s">
        <v>2582</v>
      </c>
    </row>
    <row r="1441" spans="2:47" s="1" customFormat="1" ht="11.25" x14ac:dyDescent="0.2">
      <c r="B1441" s="33"/>
      <c r="D1441" s="141" t="s">
        <v>142</v>
      </c>
      <c r="F1441" s="142" t="s">
        <v>2583</v>
      </c>
      <c r="I1441" s="143"/>
      <c r="L1441" s="33"/>
      <c r="M1441" s="187"/>
      <c r="N1441" s="188"/>
      <c r="O1441" s="188"/>
      <c r="P1441" s="188"/>
      <c r="Q1441" s="188"/>
      <c r="R1441" s="188"/>
      <c r="S1441" s="188"/>
      <c r="T1441" s="189"/>
      <c r="AT1441" s="18" t="s">
        <v>142</v>
      </c>
      <c r="AU1441" s="18" t="s">
        <v>81</v>
      </c>
    </row>
    <row r="1442" spans="2:47" s="1" customFormat="1" ht="6.95" customHeight="1" x14ac:dyDescent="0.2">
      <c r="B1442" s="42"/>
      <c r="C1442" s="43"/>
      <c r="D1442" s="43"/>
      <c r="E1442" s="43"/>
      <c r="F1442" s="43"/>
      <c r="G1442" s="43"/>
      <c r="H1442" s="43"/>
      <c r="I1442" s="43"/>
      <c r="J1442" s="43"/>
      <c r="K1442" s="43"/>
      <c r="L1442" s="33"/>
    </row>
  </sheetData>
  <sheetProtection algorithmName="SHA-512" hashValue="+bDASvqk+x0dkWBCA7hGpCmkN0qta+xzLbaBRXferEI2O//evcuGPlPZhmjVh0/JUktKM0tBKEue8j8W3w+wjw==" saltValue="TsiH2NxJb9i9ZqJsOTEUI/+Qg20wj1LXhF7StSHw2NWkdq1Sqs9FnTNaZ9gczrHqhOjZq1dBNjyuBJMgo/hrMQ==" spinCount="100000" sheet="1" objects="1" scenarios="1" formatColumns="0" formatRows="0" autoFilter="0"/>
  <autoFilter ref="C84:K1441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118" r:id="rId2" xr:uid="{00000000-0004-0000-0200-000001000000}"/>
    <hyperlink ref="F130" r:id="rId3" xr:uid="{00000000-0004-0000-0200-000002000000}"/>
    <hyperlink ref="F132" r:id="rId4" xr:uid="{00000000-0004-0000-0200-000003000000}"/>
    <hyperlink ref="F151" r:id="rId5" xr:uid="{00000000-0004-0000-0200-000004000000}"/>
    <hyperlink ref="F153" r:id="rId6" xr:uid="{00000000-0004-0000-0200-000005000000}"/>
    <hyperlink ref="F195" r:id="rId7" xr:uid="{00000000-0004-0000-0200-000006000000}"/>
    <hyperlink ref="F203" r:id="rId8" xr:uid="{00000000-0004-0000-0200-000007000000}"/>
    <hyperlink ref="F235" r:id="rId9" xr:uid="{00000000-0004-0000-0200-000008000000}"/>
    <hyperlink ref="F311" r:id="rId10" xr:uid="{00000000-0004-0000-0200-000009000000}"/>
    <hyperlink ref="F322" r:id="rId11" xr:uid="{00000000-0004-0000-0200-00000A000000}"/>
    <hyperlink ref="F330" r:id="rId12" xr:uid="{00000000-0004-0000-0200-00000B000000}"/>
    <hyperlink ref="F348" r:id="rId13" xr:uid="{00000000-0004-0000-0200-00000C000000}"/>
    <hyperlink ref="F359" r:id="rId14" xr:uid="{00000000-0004-0000-0200-00000D000000}"/>
    <hyperlink ref="F369" r:id="rId15" xr:uid="{00000000-0004-0000-0200-00000E000000}"/>
    <hyperlink ref="F388" r:id="rId16" xr:uid="{00000000-0004-0000-0200-00000F000000}"/>
    <hyperlink ref="F407" r:id="rId17" xr:uid="{00000000-0004-0000-0200-000010000000}"/>
    <hyperlink ref="F426" r:id="rId18" xr:uid="{00000000-0004-0000-0200-000011000000}"/>
    <hyperlink ref="F437" r:id="rId19" xr:uid="{00000000-0004-0000-0200-000012000000}"/>
    <hyperlink ref="F450" r:id="rId20" xr:uid="{00000000-0004-0000-0200-000013000000}"/>
    <hyperlink ref="F458" r:id="rId21" xr:uid="{00000000-0004-0000-0200-000014000000}"/>
    <hyperlink ref="F466" r:id="rId22" xr:uid="{00000000-0004-0000-0200-000015000000}"/>
    <hyperlink ref="F584" r:id="rId23" xr:uid="{00000000-0004-0000-0200-000016000000}"/>
    <hyperlink ref="F592" r:id="rId24" xr:uid="{00000000-0004-0000-0200-000017000000}"/>
    <hyperlink ref="F643" r:id="rId25" xr:uid="{00000000-0004-0000-0200-000018000000}"/>
    <hyperlink ref="F722" r:id="rId26" xr:uid="{00000000-0004-0000-0200-000019000000}"/>
    <hyperlink ref="F757" r:id="rId27" xr:uid="{00000000-0004-0000-0200-00001A000000}"/>
    <hyperlink ref="F798" r:id="rId28" xr:uid="{00000000-0004-0000-0200-00001B000000}"/>
    <hyperlink ref="F811" r:id="rId29" xr:uid="{00000000-0004-0000-0200-00001C000000}"/>
    <hyperlink ref="F836" r:id="rId30" xr:uid="{00000000-0004-0000-0200-00001D000000}"/>
    <hyperlink ref="F859" r:id="rId31" xr:uid="{00000000-0004-0000-0200-00001E000000}"/>
    <hyperlink ref="F867" r:id="rId32" xr:uid="{00000000-0004-0000-0200-00001F000000}"/>
    <hyperlink ref="F878" r:id="rId33" xr:uid="{00000000-0004-0000-0200-000020000000}"/>
    <hyperlink ref="F897" r:id="rId34" xr:uid="{00000000-0004-0000-0200-000021000000}"/>
    <hyperlink ref="F918" r:id="rId35" xr:uid="{00000000-0004-0000-0200-000022000000}"/>
    <hyperlink ref="F959" r:id="rId36" xr:uid="{00000000-0004-0000-0200-000023000000}"/>
    <hyperlink ref="F967" r:id="rId37" xr:uid="{00000000-0004-0000-0200-000024000000}"/>
    <hyperlink ref="F976" r:id="rId38" xr:uid="{00000000-0004-0000-0200-000025000000}"/>
    <hyperlink ref="F984" r:id="rId39" xr:uid="{00000000-0004-0000-0200-000026000000}"/>
    <hyperlink ref="F1021" r:id="rId40" xr:uid="{00000000-0004-0000-0200-000027000000}"/>
    <hyperlink ref="F1093" r:id="rId41" xr:uid="{00000000-0004-0000-0200-000028000000}"/>
    <hyperlink ref="F1101" r:id="rId42" xr:uid="{00000000-0004-0000-0200-000029000000}"/>
    <hyperlink ref="F1130" r:id="rId43" xr:uid="{00000000-0004-0000-0200-00002A000000}"/>
    <hyperlink ref="F1198" r:id="rId44" xr:uid="{00000000-0004-0000-0200-00002B000000}"/>
    <hyperlink ref="F1230" r:id="rId45" xr:uid="{00000000-0004-0000-0200-00002C000000}"/>
    <hyperlink ref="F1238" r:id="rId46" xr:uid="{00000000-0004-0000-0200-00002D000000}"/>
    <hyperlink ref="F1257" r:id="rId47" xr:uid="{00000000-0004-0000-0200-00002E000000}"/>
    <hyperlink ref="F1292" r:id="rId48" xr:uid="{00000000-0004-0000-0200-00002F000000}"/>
    <hyperlink ref="F1311" r:id="rId49" xr:uid="{00000000-0004-0000-0200-000030000000}"/>
    <hyperlink ref="F1319" r:id="rId50" xr:uid="{00000000-0004-0000-0200-000031000000}"/>
    <hyperlink ref="F1327" r:id="rId51" xr:uid="{00000000-0004-0000-0200-000032000000}"/>
    <hyperlink ref="F1359" r:id="rId52" xr:uid="{00000000-0004-0000-0200-000033000000}"/>
    <hyperlink ref="F1371" r:id="rId53" xr:uid="{00000000-0004-0000-0200-000034000000}"/>
    <hyperlink ref="F1379" r:id="rId54" xr:uid="{00000000-0004-0000-0200-000035000000}"/>
    <hyperlink ref="F1390" r:id="rId55" xr:uid="{00000000-0004-0000-0200-000036000000}"/>
    <hyperlink ref="F1411" r:id="rId56" xr:uid="{00000000-0004-0000-0200-000037000000}"/>
    <hyperlink ref="F1419" r:id="rId57" xr:uid="{00000000-0004-0000-0200-000038000000}"/>
    <hyperlink ref="F1427" r:id="rId58" xr:uid="{00000000-0004-0000-0200-000039000000}"/>
    <hyperlink ref="F1435" r:id="rId59" xr:uid="{00000000-0004-0000-0200-00003A000000}"/>
    <hyperlink ref="F1437" r:id="rId60" xr:uid="{00000000-0004-0000-0200-00003B000000}"/>
    <hyperlink ref="F1441" r:id="rId61" xr:uid="{00000000-0004-0000-0200-00003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6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 x14ac:dyDescent="0.2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15</v>
      </c>
      <c r="L6" s="21"/>
    </row>
    <row r="7" spans="2:46" ht="16.5" customHeight="1" x14ac:dyDescent="0.2">
      <c r="B7" s="21"/>
      <c r="E7" s="312" t="str">
        <f>'Rekapitulace stavby'!K6</f>
        <v>Dětské skupiny Mirovická 1282/6, Praha 8 - Kobylisy</v>
      </c>
      <c r="F7" s="313"/>
      <c r="G7" s="313"/>
      <c r="H7" s="313"/>
      <c r="L7" s="21"/>
    </row>
    <row r="8" spans="2:46" s="1" customFormat="1" ht="12" customHeight="1" x14ac:dyDescent="0.2">
      <c r="B8" s="33"/>
      <c r="D8" s="28" t="s">
        <v>92</v>
      </c>
      <c r="L8" s="33"/>
    </row>
    <row r="9" spans="2:46" s="1" customFormat="1" ht="16.5" customHeight="1" x14ac:dyDescent="0.2">
      <c r="B9" s="33"/>
      <c r="E9" s="275" t="s">
        <v>2584</v>
      </c>
      <c r="F9" s="314"/>
      <c r="G9" s="314"/>
      <c r="H9" s="314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 x14ac:dyDescent="0.2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5" t="str">
        <f>'Rekapitulace stavby'!E14</f>
        <v>Vyplň údaj</v>
      </c>
      <c r="F18" s="296"/>
      <c r="G18" s="296"/>
      <c r="H18" s="29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35</v>
      </c>
      <c r="L26" s="33"/>
    </row>
    <row r="27" spans="2:12" s="7" customFormat="1" ht="16.5" customHeight="1" x14ac:dyDescent="0.2">
      <c r="B27" s="87"/>
      <c r="E27" s="301" t="s">
        <v>18</v>
      </c>
      <c r="F27" s="301"/>
      <c r="G27" s="301"/>
      <c r="H27" s="30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37</v>
      </c>
      <c r="J30" s="64">
        <f>ROUND(J84,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 x14ac:dyDescent="0.2">
      <c r="B33" s="33"/>
      <c r="D33" s="53" t="s">
        <v>41</v>
      </c>
      <c r="E33" s="28" t="s">
        <v>42</v>
      </c>
      <c r="F33" s="89">
        <f>ROUND((SUM(BE84:BE366)),  2)</f>
        <v>0</v>
      </c>
      <c r="I33" s="90">
        <v>0.21</v>
      </c>
      <c r="J33" s="89">
        <f>ROUND(((SUM(BE84:BE366))*I33),  2)</f>
        <v>0</v>
      </c>
      <c r="L33" s="33"/>
    </row>
    <row r="34" spans="2:12" s="1" customFormat="1" ht="14.45" customHeight="1" x14ac:dyDescent="0.2">
      <c r="B34" s="33"/>
      <c r="E34" s="28" t="s">
        <v>43</v>
      </c>
      <c r="F34" s="89">
        <f>ROUND((SUM(BF84:BF366)),  2)</f>
        <v>0</v>
      </c>
      <c r="I34" s="90">
        <v>0.12</v>
      </c>
      <c r="J34" s="89">
        <f>ROUND(((SUM(BF84:BF366))*I34),  2)</f>
        <v>0</v>
      </c>
      <c r="L34" s="33"/>
    </row>
    <row r="35" spans="2:12" s="1" customFormat="1" ht="14.45" hidden="1" customHeight="1" x14ac:dyDescent="0.2">
      <c r="B35" s="33"/>
      <c r="E35" s="28" t="s">
        <v>44</v>
      </c>
      <c r="F35" s="89">
        <f>ROUND((SUM(BG84:BG366)),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45</v>
      </c>
      <c r="F36" s="89">
        <f>ROUND((SUM(BH84:BH366)),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9">
        <f>ROUND((SUM(BI84:BI366)),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94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15</v>
      </c>
      <c r="L47" s="33"/>
    </row>
    <row r="48" spans="2:12" s="1" customFormat="1" ht="16.5" customHeight="1" x14ac:dyDescent="0.2">
      <c r="B48" s="33"/>
      <c r="E48" s="312" t="str">
        <f>E7</f>
        <v>Dětské skupiny Mirovická 1282/6, Praha 8 - Kobylisy</v>
      </c>
      <c r="F48" s="313"/>
      <c r="G48" s="313"/>
      <c r="H48" s="313"/>
      <c r="L48" s="33"/>
    </row>
    <row r="49" spans="2:47" s="1" customFormat="1" ht="12" customHeight="1" x14ac:dyDescent="0.2">
      <c r="B49" s="33"/>
      <c r="C49" s="28" t="s">
        <v>92</v>
      </c>
      <c r="L49" s="33"/>
    </row>
    <row r="50" spans="2:47" s="1" customFormat="1" ht="16.5" customHeight="1" x14ac:dyDescent="0.2">
      <c r="B50" s="33"/>
      <c r="E50" s="275" t="str">
        <f>E9</f>
        <v>03 - Elektroinstalace</v>
      </c>
      <c r="F50" s="314"/>
      <c r="G50" s="314"/>
      <c r="H50" s="314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25.7" customHeight="1" x14ac:dyDescent="0.2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 x14ac:dyDescent="0.2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69</v>
      </c>
      <c r="J59" s="64">
        <f>J84</f>
        <v>0</v>
      </c>
      <c r="L59" s="33"/>
      <c r="AU59" s="18" t="s">
        <v>97</v>
      </c>
    </row>
    <row r="60" spans="2:47" s="8" customFormat="1" ht="24.95" customHeight="1" x14ac:dyDescent="0.2">
      <c r="B60" s="100"/>
      <c r="D60" s="101" t="s">
        <v>105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 x14ac:dyDescent="0.2">
      <c r="B61" s="104"/>
      <c r="D61" s="105" t="s">
        <v>2585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 x14ac:dyDescent="0.2">
      <c r="B62" s="104"/>
      <c r="D62" s="105" t="s">
        <v>1729</v>
      </c>
      <c r="E62" s="106"/>
      <c r="F62" s="106"/>
      <c r="G62" s="106"/>
      <c r="H62" s="106"/>
      <c r="I62" s="106"/>
      <c r="J62" s="107">
        <f>J317</f>
        <v>0</v>
      </c>
      <c r="L62" s="104"/>
    </row>
    <row r="63" spans="2:47" s="8" customFormat="1" ht="24.95" customHeight="1" x14ac:dyDescent="0.2">
      <c r="B63" s="100"/>
      <c r="D63" s="101" t="s">
        <v>2586</v>
      </c>
      <c r="E63" s="102"/>
      <c r="F63" s="102"/>
      <c r="G63" s="102"/>
      <c r="H63" s="102"/>
      <c r="I63" s="102"/>
      <c r="J63" s="103">
        <f>J331</f>
        <v>0</v>
      </c>
      <c r="L63" s="100"/>
    </row>
    <row r="64" spans="2:47" s="9" customFormat="1" ht="19.899999999999999" customHeight="1" x14ac:dyDescent="0.2">
      <c r="B64" s="104"/>
      <c r="D64" s="105" t="s">
        <v>2587</v>
      </c>
      <c r="E64" s="106"/>
      <c r="F64" s="106"/>
      <c r="G64" s="106"/>
      <c r="H64" s="106"/>
      <c r="I64" s="106"/>
      <c r="J64" s="107">
        <f>J332</f>
        <v>0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118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15</v>
      </c>
      <c r="L73" s="33"/>
    </row>
    <row r="74" spans="2:12" s="1" customFormat="1" ht="16.5" customHeight="1" x14ac:dyDescent="0.2">
      <c r="B74" s="33"/>
      <c r="E74" s="312" t="str">
        <f>E7</f>
        <v>Dětské skupiny Mirovická 1282/6, Praha 8 - Kobylisy</v>
      </c>
      <c r="F74" s="313"/>
      <c r="G74" s="313"/>
      <c r="H74" s="313"/>
      <c r="L74" s="33"/>
    </row>
    <row r="75" spans="2:12" s="1" customFormat="1" ht="12" customHeight="1" x14ac:dyDescent="0.2">
      <c r="B75" s="33"/>
      <c r="C75" s="28" t="s">
        <v>92</v>
      </c>
      <c r="L75" s="33"/>
    </row>
    <row r="76" spans="2:12" s="1" customFormat="1" ht="16.5" customHeight="1" x14ac:dyDescent="0.2">
      <c r="B76" s="33"/>
      <c r="E76" s="275" t="str">
        <f>E9</f>
        <v>03 - Elektroinstalace</v>
      </c>
      <c r="F76" s="314"/>
      <c r="G76" s="314"/>
      <c r="H76" s="314"/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20</v>
      </c>
      <c r="F78" s="26" t="str">
        <f>F12</f>
        <v xml:space="preserve"> </v>
      </c>
      <c r="I78" s="28" t="s">
        <v>22</v>
      </c>
      <c r="J78" s="50" t="str">
        <f>IF(J12="","",J12)</f>
        <v>2. 6. 2025</v>
      </c>
      <c r="L78" s="33"/>
    </row>
    <row r="79" spans="2:12" s="1" customFormat="1" ht="6.95" customHeight="1" x14ac:dyDescent="0.2">
      <c r="B79" s="33"/>
      <c r="L79" s="33"/>
    </row>
    <row r="80" spans="2:12" s="1" customFormat="1" ht="25.7" customHeight="1" x14ac:dyDescent="0.2">
      <c r="B80" s="33"/>
      <c r="C80" s="28" t="s">
        <v>24</v>
      </c>
      <c r="F80" s="26" t="str">
        <f>E15</f>
        <v>Osmá správa majetku a služeb a.s.Nekvasilova 2, P8</v>
      </c>
      <c r="I80" s="28" t="s">
        <v>30</v>
      </c>
      <c r="J80" s="31" t="str">
        <f>E21</f>
        <v>KVS-projekt s.r.o. Ing. Čermáková H.</v>
      </c>
      <c r="L80" s="33"/>
    </row>
    <row r="81" spans="2:65" s="1" customFormat="1" ht="15.2" customHeight="1" x14ac:dyDescent="0.2">
      <c r="B81" s="33"/>
      <c r="C81" s="28" t="s">
        <v>28</v>
      </c>
      <c r="F81" s="26" t="str">
        <f>IF(E18="","",E18)</f>
        <v>Vyplň údaj</v>
      </c>
      <c r="I81" s="28" t="s">
        <v>33</v>
      </c>
      <c r="J81" s="31" t="str">
        <f>E24</f>
        <v xml:space="preserve"> </v>
      </c>
      <c r="L81" s="33"/>
    </row>
    <row r="82" spans="2:65" s="1" customFormat="1" ht="10.35" customHeight="1" x14ac:dyDescent="0.2">
      <c r="B82" s="33"/>
      <c r="L82" s="33"/>
    </row>
    <row r="83" spans="2:65" s="10" customFormat="1" ht="29.25" customHeight="1" x14ac:dyDescent="0.2">
      <c r="B83" s="108"/>
      <c r="C83" s="109" t="s">
        <v>119</v>
      </c>
      <c r="D83" s="110" t="s">
        <v>56</v>
      </c>
      <c r="E83" s="110" t="s">
        <v>52</v>
      </c>
      <c r="F83" s="110" t="s">
        <v>53</v>
      </c>
      <c r="G83" s="110" t="s">
        <v>120</v>
      </c>
      <c r="H83" s="110" t="s">
        <v>121</v>
      </c>
      <c r="I83" s="110" t="s">
        <v>122</v>
      </c>
      <c r="J83" s="110" t="s">
        <v>96</v>
      </c>
      <c r="K83" s="111" t="s">
        <v>123</v>
      </c>
      <c r="L83" s="108"/>
      <c r="M83" s="57" t="s">
        <v>18</v>
      </c>
      <c r="N83" s="58" t="s">
        <v>41</v>
      </c>
      <c r="O83" s="58" t="s">
        <v>124</v>
      </c>
      <c r="P83" s="58" t="s">
        <v>125</v>
      </c>
      <c r="Q83" s="58" t="s">
        <v>126</v>
      </c>
      <c r="R83" s="58" t="s">
        <v>127</v>
      </c>
      <c r="S83" s="58" t="s">
        <v>128</v>
      </c>
      <c r="T83" s="59" t="s">
        <v>129</v>
      </c>
    </row>
    <row r="84" spans="2:65" s="1" customFormat="1" ht="22.9" customHeight="1" x14ac:dyDescent="0.25">
      <c r="B84" s="33"/>
      <c r="C84" s="62" t="s">
        <v>130</v>
      </c>
      <c r="J84" s="112">
        <f>BK84</f>
        <v>0</v>
      </c>
      <c r="L84" s="33"/>
      <c r="M84" s="60"/>
      <c r="N84" s="51"/>
      <c r="O84" s="51"/>
      <c r="P84" s="113">
        <f>P85+P331</f>
        <v>0</v>
      </c>
      <c r="Q84" s="51"/>
      <c r="R84" s="113">
        <f>R85+R331</f>
        <v>2.4873379799999995</v>
      </c>
      <c r="S84" s="51"/>
      <c r="T84" s="114">
        <f>T85+T331</f>
        <v>0.22800000000000004</v>
      </c>
      <c r="AT84" s="18" t="s">
        <v>70</v>
      </c>
      <c r="AU84" s="18" t="s">
        <v>97</v>
      </c>
      <c r="BK84" s="115">
        <f>BK85+BK331</f>
        <v>0</v>
      </c>
    </row>
    <row r="85" spans="2:65" s="11" customFormat="1" ht="25.9" customHeight="1" x14ac:dyDescent="0.2">
      <c r="B85" s="116"/>
      <c r="D85" s="117" t="s">
        <v>70</v>
      </c>
      <c r="E85" s="118" t="s">
        <v>639</v>
      </c>
      <c r="F85" s="118" t="s">
        <v>640</v>
      </c>
      <c r="I85" s="119"/>
      <c r="J85" s="120">
        <f>BK85</f>
        <v>0</v>
      </c>
      <c r="L85" s="116"/>
      <c r="M85" s="121"/>
      <c r="P85" s="122">
        <f>P86+P317</f>
        <v>0</v>
      </c>
      <c r="R85" s="122">
        <f>R86+R317</f>
        <v>2.4693379799999997</v>
      </c>
      <c r="T85" s="123">
        <f>T86+T317</f>
        <v>0.22800000000000004</v>
      </c>
      <c r="AR85" s="117" t="s">
        <v>81</v>
      </c>
      <c r="AT85" s="124" t="s">
        <v>70</v>
      </c>
      <c r="AU85" s="124" t="s">
        <v>71</v>
      </c>
      <c r="AY85" s="117" t="s">
        <v>133</v>
      </c>
      <c r="BK85" s="125">
        <f>BK86+BK317</f>
        <v>0</v>
      </c>
    </row>
    <row r="86" spans="2:65" s="11" customFormat="1" ht="22.9" customHeight="1" x14ac:dyDescent="0.2">
      <c r="B86" s="116"/>
      <c r="D86" s="117" t="s">
        <v>70</v>
      </c>
      <c r="E86" s="126" t="s">
        <v>2588</v>
      </c>
      <c r="F86" s="126" t="s">
        <v>2589</v>
      </c>
      <c r="I86" s="119"/>
      <c r="J86" s="127">
        <f>BK86</f>
        <v>0</v>
      </c>
      <c r="L86" s="116"/>
      <c r="M86" s="121"/>
      <c r="P86" s="122">
        <f>SUM(P87:P316)</f>
        <v>0</v>
      </c>
      <c r="R86" s="122">
        <f>SUM(R87:R316)</f>
        <v>2.4651579799999999</v>
      </c>
      <c r="T86" s="123">
        <f>SUM(T87:T316)</f>
        <v>0.22800000000000004</v>
      </c>
      <c r="AR86" s="117" t="s">
        <v>81</v>
      </c>
      <c r="AT86" s="124" t="s">
        <v>70</v>
      </c>
      <c r="AU86" s="124" t="s">
        <v>79</v>
      </c>
      <c r="AY86" s="117" t="s">
        <v>133</v>
      </c>
      <c r="BK86" s="125">
        <f>SUM(BK87:BK316)</f>
        <v>0</v>
      </c>
    </row>
    <row r="87" spans="2:65" s="1" customFormat="1" ht="24.2" customHeight="1" x14ac:dyDescent="0.2">
      <c r="B87" s="33"/>
      <c r="C87" s="128" t="s">
        <v>79</v>
      </c>
      <c r="D87" s="128" t="s">
        <v>135</v>
      </c>
      <c r="E87" s="129" t="s">
        <v>2590</v>
      </c>
      <c r="F87" s="130" t="s">
        <v>2591</v>
      </c>
      <c r="G87" s="131" t="s">
        <v>2592</v>
      </c>
      <c r="H87" s="132">
        <v>2</v>
      </c>
      <c r="I87" s="133"/>
      <c r="J87" s="134">
        <f>ROUND(I87*H87,2)</f>
        <v>0</v>
      </c>
      <c r="K87" s="130" t="s">
        <v>18</v>
      </c>
      <c r="L87" s="33"/>
      <c r="M87" s="135" t="s">
        <v>18</v>
      </c>
      <c r="N87" s="136" t="s">
        <v>42</v>
      </c>
      <c r="P87" s="137">
        <f>O87*H87</f>
        <v>0</v>
      </c>
      <c r="Q87" s="137">
        <v>1.7999999999999999E-2</v>
      </c>
      <c r="R87" s="137">
        <f>Q87*H87</f>
        <v>3.5999999999999997E-2</v>
      </c>
      <c r="S87" s="137">
        <v>0</v>
      </c>
      <c r="T87" s="138">
        <f>S87*H87</f>
        <v>0</v>
      </c>
      <c r="AR87" s="139" t="s">
        <v>2593</v>
      </c>
      <c r="AT87" s="139" t="s">
        <v>135</v>
      </c>
      <c r="AU87" s="139" t="s">
        <v>81</v>
      </c>
      <c r="AY87" s="18" t="s">
        <v>133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79</v>
      </c>
      <c r="BK87" s="140">
        <f>ROUND(I87*H87,2)</f>
        <v>0</v>
      </c>
      <c r="BL87" s="18" t="s">
        <v>2593</v>
      </c>
      <c r="BM87" s="139" t="s">
        <v>2594</v>
      </c>
    </row>
    <row r="88" spans="2:65" s="12" customFormat="1" ht="11.25" x14ac:dyDescent="0.2">
      <c r="B88" s="145"/>
      <c r="D88" s="146" t="s">
        <v>144</v>
      </c>
      <c r="E88" s="147" t="s">
        <v>18</v>
      </c>
      <c r="F88" s="148" t="s">
        <v>176</v>
      </c>
      <c r="H88" s="147" t="s">
        <v>18</v>
      </c>
      <c r="I88" s="149"/>
      <c r="L88" s="145"/>
      <c r="M88" s="150"/>
      <c r="T88" s="151"/>
      <c r="AT88" s="147" t="s">
        <v>144</v>
      </c>
      <c r="AU88" s="147" t="s">
        <v>81</v>
      </c>
      <c r="AV88" s="12" t="s">
        <v>79</v>
      </c>
      <c r="AW88" s="12" t="s">
        <v>32</v>
      </c>
      <c r="AX88" s="12" t="s">
        <v>71</v>
      </c>
      <c r="AY88" s="147" t="s">
        <v>133</v>
      </c>
    </row>
    <row r="89" spans="2:65" s="13" customFormat="1" ht="11.25" x14ac:dyDescent="0.2">
      <c r="B89" s="152"/>
      <c r="D89" s="146" t="s">
        <v>144</v>
      </c>
      <c r="E89" s="153" t="s">
        <v>18</v>
      </c>
      <c r="F89" s="154" t="s">
        <v>81</v>
      </c>
      <c r="H89" s="155">
        <v>2</v>
      </c>
      <c r="I89" s="156"/>
      <c r="L89" s="152"/>
      <c r="M89" s="157"/>
      <c r="T89" s="158"/>
      <c r="AT89" s="153" t="s">
        <v>144</v>
      </c>
      <c r="AU89" s="153" t="s">
        <v>81</v>
      </c>
      <c r="AV89" s="13" t="s">
        <v>81</v>
      </c>
      <c r="AW89" s="13" t="s">
        <v>32</v>
      </c>
      <c r="AX89" s="13" t="s">
        <v>71</v>
      </c>
      <c r="AY89" s="153" t="s">
        <v>133</v>
      </c>
    </row>
    <row r="90" spans="2:65" s="14" customFormat="1" ht="11.25" x14ac:dyDescent="0.2">
      <c r="B90" s="159"/>
      <c r="D90" s="146" t="s">
        <v>144</v>
      </c>
      <c r="E90" s="160" t="s">
        <v>18</v>
      </c>
      <c r="F90" s="161" t="s">
        <v>147</v>
      </c>
      <c r="H90" s="162">
        <v>2</v>
      </c>
      <c r="I90" s="163"/>
      <c r="L90" s="159"/>
      <c r="M90" s="164"/>
      <c r="T90" s="165"/>
      <c r="AT90" s="160" t="s">
        <v>144</v>
      </c>
      <c r="AU90" s="160" t="s">
        <v>81</v>
      </c>
      <c r="AV90" s="14" t="s">
        <v>140</v>
      </c>
      <c r="AW90" s="14" t="s">
        <v>32</v>
      </c>
      <c r="AX90" s="14" t="s">
        <v>79</v>
      </c>
      <c r="AY90" s="160" t="s">
        <v>133</v>
      </c>
    </row>
    <row r="91" spans="2:65" s="1" customFormat="1" ht="24.2" customHeight="1" x14ac:dyDescent="0.2">
      <c r="B91" s="33"/>
      <c r="C91" s="128" t="s">
        <v>81</v>
      </c>
      <c r="D91" s="128" t="s">
        <v>135</v>
      </c>
      <c r="E91" s="129" t="s">
        <v>2595</v>
      </c>
      <c r="F91" s="130" t="s">
        <v>2591</v>
      </c>
      <c r="G91" s="131" t="s">
        <v>2592</v>
      </c>
      <c r="H91" s="132">
        <v>1</v>
      </c>
      <c r="I91" s="133"/>
      <c r="J91" s="134">
        <f>ROUND(I91*H91,2)</f>
        <v>0</v>
      </c>
      <c r="K91" s="130" t="s">
        <v>18</v>
      </c>
      <c r="L91" s="33"/>
      <c r="M91" s="135" t="s">
        <v>18</v>
      </c>
      <c r="N91" s="136" t="s">
        <v>42</v>
      </c>
      <c r="P91" s="137">
        <f>O91*H91</f>
        <v>0</v>
      </c>
      <c r="Q91" s="137">
        <v>1.7999999999999999E-2</v>
      </c>
      <c r="R91" s="137">
        <f>Q91*H91</f>
        <v>1.7999999999999999E-2</v>
      </c>
      <c r="S91" s="137">
        <v>0</v>
      </c>
      <c r="T91" s="138">
        <f>S91*H91</f>
        <v>0</v>
      </c>
      <c r="AR91" s="139" t="s">
        <v>2593</v>
      </c>
      <c r="AT91" s="139" t="s">
        <v>135</v>
      </c>
      <c r="AU91" s="139" t="s">
        <v>81</v>
      </c>
      <c r="AY91" s="18" t="s">
        <v>133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2593</v>
      </c>
      <c r="BM91" s="139" t="s">
        <v>2596</v>
      </c>
    </row>
    <row r="92" spans="2:65" s="12" customFormat="1" ht="11.25" x14ac:dyDescent="0.2">
      <c r="B92" s="145"/>
      <c r="D92" s="146" t="s">
        <v>144</v>
      </c>
      <c r="E92" s="147" t="s">
        <v>18</v>
      </c>
      <c r="F92" s="148" t="s">
        <v>178</v>
      </c>
      <c r="H92" s="147" t="s">
        <v>18</v>
      </c>
      <c r="I92" s="149"/>
      <c r="L92" s="145"/>
      <c r="M92" s="150"/>
      <c r="T92" s="151"/>
      <c r="AT92" s="147" t="s">
        <v>144</v>
      </c>
      <c r="AU92" s="147" t="s">
        <v>81</v>
      </c>
      <c r="AV92" s="12" t="s">
        <v>79</v>
      </c>
      <c r="AW92" s="12" t="s">
        <v>32</v>
      </c>
      <c r="AX92" s="12" t="s">
        <v>71</v>
      </c>
      <c r="AY92" s="147" t="s">
        <v>133</v>
      </c>
    </row>
    <row r="93" spans="2:65" s="13" customFormat="1" ht="11.25" x14ac:dyDescent="0.2">
      <c r="B93" s="152"/>
      <c r="D93" s="146" t="s">
        <v>144</v>
      </c>
      <c r="E93" s="153" t="s">
        <v>18</v>
      </c>
      <c r="F93" s="154" t="s">
        <v>79</v>
      </c>
      <c r="H93" s="155">
        <v>1</v>
      </c>
      <c r="I93" s="156"/>
      <c r="L93" s="152"/>
      <c r="M93" s="157"/>
      <c r="T93" s="158"/>
      <c r="AT93" s="153" t="s">
        <v>144</v>
      </c>
      <c r="AU93" s="153" t="s">
        <v>81</v>
      </c>
      <c r="AV93" s="13" t="s">
        <v>81</v>
      </c>
      <c r="AW93" s="13" t="s">
        <v>32</v>
      </c>
      <c r="AX93" s="13" t="s">
        <v>71</v>
      </c>
      <c r="AY93" s="153" t="s">
        <v>133</v>
      </c>
    </row>
    <row r="94" spans="2:65" s="14" customFormat="1" ht="11.25" x14ac:dyDescent="0.2">
      <c r="B94" s="159"/>
      <c r="D94" s="146" t="s">
        <v>144</v>
      </c>
      <c r="E94" s="160" t="s">
        <v>18</v>
      </c>
      <c r="F94" s="161" t="s">
        <v>147</v>
      </c>
      <c r="H94" s="162">
        <v>1</v>
      </c>
      <c r="I94" s="163"/>
      <c r="L94" s="159"/>
      <c r="M94" s="164"/>
      <c r="T94" s="165"/>
      <c r="AT94" s="160" t="s">
        <v>144</v>
      </c>
      <c r="AU94" s="160" t="s">
        <v>81</v>
      </c>
      <c r="AV94" s="14" t="s">
        <v>140</v>
      </c>
      <c r="AW94" s="14" t="s">
        <v>32</v>
      </c>
      <c r="AX94" s="14" t="s">
        <v>79</v>
      </c>
      <c r="AY94" s="160" t="s">
        <v>133</v>
      </c>
    </row>
    <row r="95" spans="2:65" s="1" customFormat="1" ht="24.2" customHeight="1" x14ac:dyDescent="0.2">
      <c r="B95" s="33"/>
      <c r="C95" s="128" t="s">
        <v>148</v>
      </c>
      <c r="D95" s="128" t="s">
        <v>135</v>
      </c>
      <c r="E95" s="129" t="s">
        <v>2597</v>
      </c>
      <c r="F95" s="130" t="s">
        <v>2598</v>
      </c>
      <c r="G95" s="131" t="s">
        <v>2592</v>
      </c>
      <c r="H95" s="132">
        <v>1</v>
      </c>
      <c r="I95" s="133"/>
      <c r="J95" s="134">
        <f>ROUND(I95*H95,2)</f>
        <v>0</v>
      </c>
      <c r="K95" s="130" t="s">
        <v>18</v>
      </c>
      <c r="L95" s="33"/>
      <c r="M95" s="135" t="s">
        <v>18</v>
      </c>
      <c r="N95" s="136" t="s">
        <v>42</v>
      </c>
      <c r="P95" s="137">
        <f>O95*H95</f>
        <v>0</v>
      </c>
      <c r="Q95" s="137">
        <v>1.7999999999999999E-2</v>
      </c>
      <c r="R95" s="137">
        <f>Q95*H95</f>
        <v>1.7999999999999999E-2</v>
      </c>
      <c r="S95" s="137">
        <v>0</v>
      </c>
      <c r="T95" s="138">
        <f>S95*H95</f>
        <v>0</v>
      </c>
      <c r="AR95" s="139" t="s">
        <v>285</v>
      </c>
      <c r="AT95" s="139" t="s">
        <v>135</v>
      </c>
      <c r="AU95" s="139" t="s">
        <v>81</v>
      </c>
      <c r="AY95" s="18" t="s">
        <v>133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285</v>
      </c>
      <c r="BM95" s="139" t="s">
        <v>2599</v>
      </c>
    </row>
    <row r="96" spans="2:65" s="1" customFormat="1" ht="49.15" customHeight="1" x14ac:dyDescent="0.2">
      <c r="B96" s="33"/>
      <c r="C96" s="128" t="s">
        <v>140</v>
      </c>
      <c r="D96" s="128" t="s">
        <v>135</v>
      </c>
      <c r="E96" s="129" t="s">
        <v>2600</v>
      </c>
      <c r="F96" s="130" t="s">
        <v>2601</v>
      </c>
      <c r="G96" s="131" t="s">
        <v>2592</v>
      </c>
      <c r="H96" s="132">
        <v>1</v>
      </c>
      <c r="I96" s="133"/>
      <c r="J96" s="134">
        <f>ROUND(I96*H96,2)</f>
        <v>0</v>
      </c>
      <c r="K96" s="130" t="s">
        <v>18</v>
      </c>
      <c r="L96" s="33"/>
      <c r="M96" s="135" t="s">
        <v>18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0.11</v>
      </c>
      <c r="T96" s="138">
        <f>S96*H96</f>
        <v>0.11</v>
      </c>
      <c r="AR96" s="139" t="s">
        <v>285</v>
      </c>
      <c r="AT96" s="139" t="s">
        <v>135</v>
      </c>
      <c r="AU96" s="139" t="s">
        <v>81</v>
      </c>
      <c r="AY96" s="18" t="s">
        <v>133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285</v>
      </c>
      <c r="BM96" s="139" t="s">
        <v>2602</v>
      </c>
    </row>
    <row r="97" spans="2:65" s="1" customFormat="1" ht="16.5" customHeight="1" x14ac:dyDescent="0.2">
      <c r="B97" s="33"/>
      <c r="C97" s="128" t="s">
        <v>185</v>
      </c>
      <c r="D97" s="128" t="s">
        <v>135</v>
      </c>
      <c r="E97" s="129" t="s">
        <v>2603</v>
      </c>
      <c r="F97" s="130" t="s">
        <v>2604</v>
      </c>
      <c r="G97" s="131" t="s">
        <v>188</v>
      </c>
      <c r="H97" s="132">
        <v>1</v>
      </c>
      <c r="I97" s="133"/>
      <c r="J97" s="134">
        <f>ROUND(I97*H97,2)</f>
        <v>0</v>
      </c>
      <c r="K97" s="130" t="s">
        <v>18</v>
      </c>
      <c r="L97" s="33"/>
      <c r="M97" s="135" t="s">
        <v>18</v>
      </c>
      <c r="N97" s="136" t="s">
        <v>42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285</v>
      </c>
      <c r="AT97" s="139" t="s">
        <v>135</v>
      </c>
      <c r="AU97" s="139" t="s">
        <v>81</v>
      </c>
      <c r="AY97" s="18" t="s">
        <v>133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285</v>
      </c>
      <c r="BM97" s="139" t="s">
        <v>2605</v>
      </c>
    </row>
    <row r="98" spans="2:65" s="12" customFormat="1" ht="11.25" x14ac:dyDescent="0.2">
      <c r="B98" s="145"/>
      <c r="D98" s="146" t="s">
        <v>144</v>
      </c>
      <c r="E98" s="147" t="s">
        <v>18</v>
      </c>
      <c r="F98" s="148" t="s">
        <v>2606</v>
      </c>
      <c r="H98" s="147" t="s">
        <v>18</v>
      </c>
      <c r="I98" s="149"/>
      <c r="L98" s="145"/>
      <c r="M98" s="150"/>
      <c r="T98" s="151"/>
      <c r="AT98" s="147" t="s">
        <v>144</v>
      </c>
      <c r="AU98" s="147" t="s">
        <v>81</v>
      </c>
      <c r="AV98" s="12" t="s">
        <v>79</v>
      </c>
      <c r="AW98" s="12" t="s">
        <v>32</v>
      </c>
      <c r="AX98" s="12" t="s">
        <v>71</v>
      </c>
      <c r="AY98" s="147" t="s">
        <v>133</v>
      </c>
    </row>
    <row r="99" spans="2:65" s="13" customFormat="1" ht="11.25" x14ac:dyDescent="0.2">
      <c r="B99" s="152"/>
      <c r="D99" s="146" t="s">
        <v>144</v>
      </c>
      <c r="E99" s="153" t="s">
        <v>18</v>
      </c>
      <c r="F99" s="154" t="s">
        <v>79</v>
      </c>
      <c r="H99" s="155">
        <v>1</v>
      </c>
      <c r="I99" s="156"/>
      <c r="L99" s="152"/>
      <c r="M99" s="157"/>
      <c r="T99" s="158"/>
      <c r="AT99" s="153" t="s">
        <v>144</v>
      </c>
      <c r="AU99" s="153" t="s">
        <v>81</v>
      </c>
      <c r="AV99" s="13" t="s">
        <v>81</v>
      </c>
      <c r="AW99" s="13" t="s">
        <v>32</v>
      </c>
      <c r="AX99" s="13" t="s">
        <v>71</v>
      </c>
      <c r="AY99" s="153" t="s">
        <v>133</v>
      </c>
    </row>
    <row r="100" spans="2:65" s="14" customFormat="1" ht="11.25" x14ac:dyDescent="0.2">
      <c r="B100" s="159"/>
      <c r="D100" s="146" t="s">
        <v>144</v>
      </c>
      <c r="E100" s="160" t="s">
        <v>18</v>
      </c>
      <c r="F100" s="161" t="s">
        <v>147</v>
      </c>
      <c r="H100" s="162">
        <v>1</v>
      </c>
      <c r="I100" s="163"/>
      <c r="L100" s="159"/>
      <c r="M100" s="164"/>
      <c r="T100" s="165"/>
      <c r="AT100" s="160" t="s">
        <v>144</v>
      </c>
      <c r="AU100" s="160" t="s">
        <v>81</v>
      </c>
      <c r="AV100" s="14" t="s">
        <v>140</v>
      </c>
      <c r="AW100" s="14" t="s">
        <v>32</v>
      </c>
      <c r="AX100" s="14" t="s">
        <v>79</v>
      </c>
      <c r="AY100" s="160" t="s">
        <v>133</v>
      </c>
    </row>
    <row r="101" spans="2:65" s="1" customFormat="1" ht="16.5" customHeight="1" x14ac:dyDescent="0.2">
      <c r="B101" s="33"/>
      <c r="C101" s="173" t="s">
        <v>167</v>
      </c>
      <c r="D101" s="173" t="s">
        <v>265</v>
      </c>
      <c r="E101" s="174" t="s">
        <v>2607</v>
      </c>
      <c r="F101" s="175" t="s">
        <v>2608</v>
      </c>
      <c r="G101" s="176" t="s">
        <v>188</v>
      </c>
      <c r="H101" s="177">
        <v>1</v>
      </c>
      <c r="I101" s="178"/>
      <c r="J101" s="179">
        <f t="shared" ref="J101:J109" si="0">ROUND(I101*H101,2)</f>
        <v>0</v>
      </c>
      <c r="K101" s="175" t="s">
        <v>18</v>
      </c>
      <c r="L101" s="180"/>
      <c r="M101" s="181" t="s">
        <v>18</v>
      </c>
      <c r="N101" s="182" t="s">
        <v>42</v>
      </c>
      <c r="P101" s="137">
        <f t="shared" ref="P101:P109" si="1">O101*H101</f>
        <v>0</v>
      </c>
      <c r="Q101" s="137">
        <v>0</v>
      </c>
      <c r="R101" s="137">
        <f t="shared" ref="R101:R109" si="2">Q101*H101</f>
        <v>0</v>
      </c>
      <c r="S101" s="137">
        <v>0</v>
      </c>
      <c r="T101" s="138">
        <f t="shared" ref="T101:T109" si="3">S101*H101</f>
        <v>0</v>
      </c>
      <c r="AR101" s="139" t="s">
        <v>446</v>
      </c>
      <c r="AT101" s="139" t="s">
        <v>265</v>
      </c>
      <c r="AU101" s="139" t="s">
        <v>81</v>
      </c>
      <c r="AY101" s="18" t="s">
        <v>133</v>
      </c>
      <c r="BE101" s="140">
        <f t="shared" ref="BE101:BE109" si="4">IF(N101="základní",J101,0)</f>
        <v>0</v>
      </c>
      <c r="BF101" s="140">
        <f t="shared" ref="BF101:BF109" si="5">IF(N101="snížená",J101,0)</f>
        <v>0</v>
      </c>
      <c r="BG101" s="140">
        <f t="shared" ref="BG101:BG109" si="6">IF(N101="zákl. přenesená",J101,0)</f>
        <v>0</v>
      </c>
      <c r="BH101" s="140">
        <f t="shared" ref="BH101:BH109" si="7">IF(N101="sníž. přenesená",J101,0)</f>
        <v>0</v>
      </c>
      <c r="BI101" s="140">
        <f t="shared" ref="BI101:BI109" si="8">IF(N101="nulová",J101,0)</f>
        <v>0</v>
      </c>
      <c r="BJ101" s="18" t="s">
        <v>79</v>
      </c>
      <c r="BK101" s="140">
        <f t="shared" ref="BK101:BK109" si="9">ROUND(I101*H101,2)</f>
        <v>0</v>
      </c>
      <c r="BL101" s="18" t="s">
        <v>285</v>
      </c>
      <c r="BM101" s="139" t="s">
        <v>2609</v>
      </c>
    </row>
    <row r="102" spans="2:65" s="1" customFormat="1" ht="16.5" customHeight="1" x14ac:dyDescent="0.2">
      <c r="B102" s="33"/>
      <c r="C102" s="128" t="s">
        <v>206</v>
      </c>
      <c r="D102" s="128" t="s">
        <v>135</v>
      </c>
      <c r="E102" s="129" t="s">
        <v>2610</v>
      </c>
      <c r="F102" s="130" t="s">
        <v>2611</v>
      </c>
      <c r="G102" s="131" t="s">
        <v>188</v>
      </c>
      <c r="H102" s="132">
        <v>1</v>
      </c>
      <c r="I102" s="133"/>
      <c r="J102" s="134">
        <f t="shared" si="0"/>
        <v>0</v>
      </c>
      <c r="K102" s="130" t="s">
        <v>18</v>
      </c>
      <c r="L102" s="33"/>
      <c r="M102" s="135" t="s">
        <v>18</v>
      </c>
      <c r="N102" s="136" t="s">
        <v>42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285</v>
      </c>
      <c r="AT102" s="139" t="s">
        <v>135</v>
      </c>
      <c r="AU102" s="139" t="s">
        <v>81</v>
      </c>
      <c r="AY102" s="18" t="s">
        <v>133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79</v>
      </c>
      <c r="BK102" s="140">
        <f t="shared" si="9"/>
        <v>0</v>
      </c>
      <c r="BL102" s="18" t="s">
        <v>285</v>
      </c>
      <c r="BM102" s="139" t="s">
        <v>2612</v>
      </c>
    </row>
    <row r="103" spans="2:65" s="1" customFormat="1" ht="16.5" customHeight="1" x14ac:dyDescent="0.2">
      <c r="B103" s="33"/>
      <c r="C103" s="173" t="s">
        <v>177</v>
      </c>
      <c r="D103" s="173" t="s">
        <v>265</v>
      </c>
      <c r="E103" s="174" t="s">
        <v>2613</v>
      </c>
      <c r="F103" s="175" t="s">
        <v>2614</v>
      </c>
      <c r="G103" s="176" t="s">
        <v>188</v>
      </c>
      <c r="H103" s="177">
        <v>1</v>
      </c>
      <c r="I103" s="178"/>
      <c r="J103" s="179">
        <f t="shared" si="0"/>
        <v>0</v>
      </c>
      <c r="K103" s="175" t="s">
        <v>18</v>
      </c>
      <c r="L103" s="180"/>
      <c r="M103" s="181" t="s">
        <v>18</v>
      </c>
      <c r="N103" s="182" t="s">
        <v>42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446</v>
      </c>
      <c r="AT103" s="139" t="s">
        <v>265</v>
      </c>
      <c r="AU103" s="139" t="s">
        <v>81</v>
      </c>
      <c r="AY103" s="18" t="s">
        <v>133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79</v>
      </c>
      <c r="BK103" s="140">
        <f t="shared" si="9"/>
        <v>0</v>
      </c>
      <c r="BL103" s="18" t="s">
        <v>285</v>
      </c>
      <c r="BM103" s="139" t="s">
        <v>2615</v>
      </c>
    </row>
    <row r="104" spans="2:65" s="1" customFormat="1" ht="24.2" customHeight="1" x14ac:dyDescent="0.2">
      <c r="B104" s="33"/>
      <c r="C104" s="128" t="s">
        <v>220</v>
      </c>
      <c r="D104" s="128" t="s">
        <v>135</v>
      </c>
      <c r="E104" s="129" t="s">
        <v>2616</v>
      </c>
      <c r="F104" s="130" t="s">
        <v>2617</v>
      </c>
      <c r="G104" s="131" t="s">
        <v>188</v>
      </c>
      <c r="H104" s="132">
        <v>1</v>
      </c>
      <c r="I104" s="133"/>
      <c r="J104" s="134">
        <f t="shared" si="0"/>
        <v>0</v>
      </c>
      <c r="K104" s="130" t="s">
        <v>18</v>
      </c>
      <c r="L104" s="33"/>
      <c r="M104" s="135" t="s">
        <v>18</v>
      </c>
      <c r="N104" s="136" t="s">
        <v>42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285</v>
      </c>
      <c r="AT104" s="139" t="s">
        <v>135</v>
      </c>
      <c r="AU104" s="139" t="s">
        <v>81</v>
      </c>
      <c r="AY104" s="18" t="s">
        <v>133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79</v>
      </c>
      <c r="BK104" s="140">
        <f t="shared" si="9"/>
        <v>0</v>
      </c>
      <c r="BL104" s="18" t="s">
        <v>285</v>
      </c>
      <c r="BM104" s="139" t="s">
        <v>2618</v>
      </c>
    </row>
    <row r="105" spans="2:65" s="1" customFormat="1" ht="24.2" customHeight="1" x14ac:dyDescent="0.2">
      <c r="B105" s="33"/>
      <c r="C105" s="173" t="s">
        <v>175</v>
      </c>
      <c r="D105" s="173" t="s">
        <v>265</v>
      </c>
      <c r="E105" s="174" t="s">
        <v>2616</v>
      </c>
      <c r="F105" s="175" t="s">
        <v>2619</v>
      </c>
      <c r="G105" s="176" t="s">
        <v>188</v>
      </c>
      <c r="H105" s="177">
        <v>1</v>
      </c>
      <c r="I105" s="178"/>
      <c r="J105" s="179">
        <f t="shared" si="0"/>
        <v>0</v>
      </c>
      <c r="K105" s="175" t="s">
        <v>18</v>
      </c>
      <c r="L105" s="180"/>
      <c r="M105" s="181" t="s">
        <v>18</v>
      </c>
      <c r="N105" s="182" t="s">
        <v>42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446</v>
      </c>
      <c r="AT105" s="139" t="s">
        <v>265</v>
      </c>
      <c r="AU105" s="139" t="s">
        <v>81</v>
      </c>
      <c r="AY105" s="18" t="s">
        <v>133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79</v>
      </c>
      <c r="BK105" s="140">
        <f t="shared" si="9"/>
        <v>0</v>
      </c>
      <c r="BL105" s="18" t="s">
        <v>285</v>
      </c>
      <c r="BM105" s="139" t="s">
        <v>2620</v>
      </c>
    </row>
    <row r="106" spans="2:65" s="1" customFormat="1" ht="21.75" customHeight="1" x14ac:dyDescent="0.2">
      <c r="B106" s="33"/>
      <c r="C106" s="128" t="s">
        <v>259</v>
      </c>
      <c r="D106" s="128" t="s">
        <v>135</v>
      </c>
      <c r="E106" s="129" t="s">
        <v>2621</v>
      </c>
      <c r="F106" s="130" t="s">
        <v>2622</v>
      </c>
      <c r="G106" s="131" t="s">
        <v>2592</v>
      </c>
      <c r="H106" s="132">
        <v>1</v>
      </c>
      <c r="I106" s="133"/>
      <c r="J106" s="134">
        <f t="shared" si="0"/>
        <v>0</v>
      </c>
      <c r="K106" s="130" t="s">
        <v>18</v>
      </c>
      <c r="L106" s="33"/>
      <c r="M106" s="135" t="s">
        <v>18</v>
      </c>
      <c r="N106" s="136" t="s">
        <v>42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285</v>
      </c>
      <c r="AT106" s="139" t="s">
        <v>135</v>
      </c>
      <c r="AU106" s="139" t="s">
        <v>81</v>
      </c>
      <c r="AY106" s="18" t="s">
        <v>133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79</v>
      </c>
      <c r="BK106" s="140">
        <f t="shared" si="9"/>
        <v>0</v>
      </c>
      <c r="BL106" s="18" t="s">
        <v>285</v>
      </c>
      <c r="BM106" s="139" t="s">
        <v>2623</v>
      </c>
    </row>
    <row r="107" spans="2:65" s="1" customFormat="1" ht="16.5" customHeight="1" x14ac:dyDescent="0.2">
      <c r="B107" s="33"/>
      <c r="C107" s="128" t="s">
        <v>8</v>
      </c>
      <c r="D107" s="128" t="s">
        <v>135</v>
      </c>
      <c r="E107" s="129" t="s">
        <v>2624</v>
      </c>
      <c r="F107" s="130" t="s">
        <v>2625</v>
      </c>
      <c r="G107" s="131" t="s">
        <v>2592</v>
      </c>
      <c r="H107" s="132">
        <v>1</v>
      </c>
      <c r="I107" s="133"/>
      <c r="J107" s="134">
        <f t="shared" si="0"/>
        <v>0</v>
      </c>
      <c r="K107" s="130" t="s">
        <v>18</v>
      </c>
      <c r="L107" s="33"/>
      <c r="M107" s="135" t="s">
        <v>18</v>
      </c>
      <c r="N107" s="136" t="s">
        <v>42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285</v>
      </c>
      <c r="AT107" s="139" t="s">
        <v>135</v>
      </c>
      <c r="AU107" s="139" t="s">
        <v>81</v>
      </c>
      <c r="AY107" s="18" t="s">
        <v>133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79</v>
      </c>
      <c r="BK107" s="140">
        <f t="shared" si="9"/>
        <v>0</v>
      </c>
      <c r="BL107" s="18" t="s">
        <v>285</v>
      </c>
      <c r="BM107" s="139" t="s">
        <v>2626</v>
      </c>
    </row>
    <row r="108" spans="2:65" s="1" customFormat="1" ht="16.5" customHeight="1" x14ac:dyDescent="0.2">
      <c r="B108" s="33"/>
      <c r="C108" s="128" t="s">
        <v>269</v>
      </c>
      <c r="D108" s="128" t="s">
        <v>135</v>
      </c>
      <c r="E108" s="129" t="s">
        <v>2627</v>
      </c>
      <c r="F108" s="130" t="s">
        <v>2628</v>
      </c>
      <c r="G108" s="131" t="s">
        <v>2580</v>
      </c>
      <c r="H108" s="132">
        <v>1</v>
      </c>
      <c r="I108" s="133"/>
      <c r="J108" s="134">
        <f t="shared" si="0"/>
        <v>0</v>
      </c>
      <c r="K108" s="130" t="s">
        <v>18</v>
      </c>
      <c r="L108" s="33"/>
      <c r="M108" s="135" t="s">
        <v>18</v>
      </c>
      <c r="N108" s="136" t="s">
        <v>42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285</v>
      </c>
      <c r="AT108" s="139" t="s">
        <v>135</v>
      </c>
      <c r="AU108" s="139" t="s">
        <v>81</v>
      </c>
      <c r="AY108" s="18" t="s">
        <v>133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79</v>
      </c>
      <c r="BK108" s="140">
        <f t="shared" si="9"/>
        <v>0</v>
      </c>
      <c r="BL108" s="18" t="s">
        <v>285</v>
      </c>
      <c r="BM108" s="139" t="s">
        <v>2629</v>
      </c>
    </row>
    <row r="109" spans="2:65" s="1" customFormat="1" ht="37.9" customHeight="1" x14ac:dyDescent="0.2">
      <c r="B109" s="33"/>
      <c r="C109" s="128" t="s">
        <v>193</v>
      </c>
      <c r="D109" s="128" t="s">
        <v>135</v>
      </c>
      <c r="E109" s="129" t="s">
        <v>2630</v>
      </c>
      <c r="F109" s="130" t="s">
        <v>2631</v>
      </c>
      <c r="G109" s="131" t="s">
        <v>138</v>
      </c>
      <c r="H109" s="132">
        <v>509</v>
      </c>
      <c r="I109" s="133"/>
      <c r="J109" s="134">
        <f t="shared" si="0"/>
        <v>0</v>
      </c>
      <c r="K109" s="130" t="s">
        <v>139</v>
      </c>
      <c r="L109" s="33"/>
      <c r="M109" s="135" t="s">
        <v>18</v>
      </c>
      <c r="N109" s="136" t="s">
        <v>42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285</v>
      </c>
      <c r="AT109" s="139" t="s">
        <v>135</v>
      </c>
      <c r="AU109" s="139" t="s">
        <v>81</v>
      </c>
      <c r="AY109" s="18" t="s">
        <v>133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79</v>
      </c>
      <c r="BK109" s="140">
        <f t="shared" si="9"/>
        <v>0</v>
      </c>
      <c r="BL109" s="18" t="s">
        <v>285</v>
      </c>
      <c r="BM109" s="139" t="s">
        <v>2632</v>
      </c>
    </row>
    <row r="110" spans="2:65" s="1" customFormat="1" ht="11.25" x14ac:dyDescent="0.2">
      <c r="B110" s="33"/>
      <c r="D110" s="141" t="s">
        <v>142</v>
      </c>
      <c r="F110" s="142" t="s">
        <v>2633</v>
      </c>
      <c r="I110" s="143"/>
      <c r="L110" s="33"/>
      <c r="M110" s="144"/>
      <c r="T110" s="54"/>
      <c r="AT110" s="18" t="s">
        <v>142</v>
      </c>
      <c r="AU110" s="18" t="s">
        <v>81</v>
      </c>
    </row>
    <row r="111" spans="2:65" s="12" customFormat="1" ht="11.25" x14ac:dyDescent="0.2">
      <c r="B111" s="145"/>
      <c r="D111" s="146" t="s">
        <v>144</v>
      </c>
      <c r="E111" s="147" t="s">
        <v>18</v>
      </c>
      <c r="F111" s="148" t="s">
        <v>181</v>
      </c>
      <c r="H111" s="147" t="s">
        <v>18</v>
      </c>
      <c r="I111" s="149"/>
      <c r="L111" s="145"/>
      <c r="M111" s="150"/>
      <c r="T111" s="151"/>
      <c r="AT111" s="147" t="s">
        <v>144</v>
      </c>
      <c r="AU111" s="147" t="s">
        <v>81</v>
      </c>
      <c r="AV111" s="12" t="s">
        <v>79</v>
      </c>
      <c r="AW111" s="12" t="s">
        <v>32</v>
      </c>
      <c r="AX111" s="12" t="s">
        <v>71</v>
      </c>
      <c r="AY111" s="147" t="s">
        <v>133</v>
      </c>
    </row>
    <row r="112" spans="2:65" s="13" customFormat="1" ht="11.25" x14ac:dyDescent="0.2">
      <c r="B112" s="152"/>
      <c r="D112" s="146" t="s">
        <v>144</v>
      </c>
      <c r="E112" s="153" t="s">
        <v>18</v>
      </c>
      <c r="F112" s="154" t="s">
        <v>925</v>
      </c>
      <c r="H112" s="155">
        <v>107</v>
      </c>
      <c r="I112" s="156"/>
      <c r="L112" s="152"/>
      <c r="M112" s="157"/>
      <c r="T112" s="158"/>
      <c r="AT112" s="153" t="s">
        <v>144</v>
      </c>
      <c r="AU112" s="153" t="s">
        <v>81</v>
      </c>
      <c r="AV112" s="13" t="s">
        <v>81</v>
      </c>
      <c r="AW112" s="13" t="s">
        <v>32</v>
      </c>
      <c r="AX112" s="13" t="s">
        <v>71</v>
      </c>
      <c r="AY112" s="153" t="s">
        <v>133</v>
      </c>
    </row>
    <row r="113" spans="2:65" s="12" customFormat="1" ht="11.25" x14ac:dyDescent="0.2">
      <c r="B113" s="145"/>
      <c r="D113" s="146" t="s">
        <v>144</v>
      </c>
      <c r="E113" s="147" t="s">
        <v>18</v>
      </c>
      <c r="F113" s="148" t="s">
        <v>174</v>
      </c>
      <c r="H113" s="147" t="s">
        <v>18</v>
      </c>
      <c r="I113" s="149"/>
      <c r="L113" s="145"/>
      <c r="M113" s="150"/>
      <c r="T113" s="151"/>
      <c r="AT113" s="147" t="s">
        <v>144</v>
      </c>
      <c r="AU113" s="147" t="s">
        <v>81</v>
      </c>
      <c r="AV113" s="12" t="s">
        <v>79</v>
      </c>
      <c r="AW113" s="12" t="s">
        <v>32</v>
      </c>
      <c r="AX113" s="12" t="s">
        <v>71</v>
      </c>
      <c r="AY113" s="147" t="s">
        <v>133</v>
      </c>
    </row>
    <row r="114" spans="2:65" s="13" customFormat="1" ht="11.25" x14ac:dyDescent="0.2">
      <c r="B114" s="152"/>
      <c r="D114" s="146" t="s">
        <v>144</v>
      </c>
      <c r="E114" s="153" t="s">
        <v>18</v>
      </c>
      <c r="F114" s="154" t="s">
        <v>2634</v>
      </c>
      <c r="H114" s="155">
        <v>402</v>
      </c>
      <c r="I114" s="156"/>
      <c r="L114" s="152"/>
      <c r="M114" s="157"/>
      <c r="T114" s="158"/>
      <c r="AT114" s="153" t="s">
        <v>144</v>
      </c>
      <c r="AU114" s="153" t="s">
        <v>81</v>
      </c>
      <c r="AV114" s="13" t="s">
        <v>81</v>
      </c>
      <c r="AW114" s="13" t="s">
        <v>32</v>
      </c>
      <c r="AX114" s="13" t="s">
        <v>71</v>
      </c>
      <c r="AY114" s="153" t="s">
        <v>133</v>
      </c>
    </row>
    <row r="115" spans="2:65" s="14" customFormat="1" ht="11.25" x14ac:dyDescent="0.2">
      <c r="B115" s="159"/>
      <c r="D115" s="146" t="s">
        <v>144</v>
      </c>
      <c r="E115" s="160" t="s">
        <v>18</v>
      </c>
      <c r="F115" s="161" t="s">
        <v>147</v>
      </c>
      <c r="H115" s="162">
        <v>509</v>
      </c>
      <c r="I115" s="163"/>
      <c r="L115" s="159"/>
      <c r="M115" s="164"/>
      <c r="T115" s="165"/>
      <c r="AT115" s="160" t="s">
        <v>144</v>
      </c>
      <c r="AU115" s="160" t="s">
        <v>81</v>
      </c>
      <c r="AV115" s="14" t="s">
        <v>140</v>
      </c>
      <c r="AW115" s="14" t="s">
        <v>32</v>
      </c>
      <c r="AX115" s="14" t="s">
        <v>79</v>
      </c>
      <c r="AY115" s="160" t="s">
        <v>133</v>
      </c>
    </row>
    <row r="116" spans="2:65" s="1" customFormat="1" ht="16.5" customHeight="1" x14ac:dyDescent="0.2">
      <c r="B116" s="33"/>
      <c r="C116" s="173" t="s">
        <v>182</v>
      </c>
      <c r="D116" s="173" t="s">
        <v>265</v>
      </c>
      <c r="E116" s="174" t="s">
        <v>2635</v>
      </c>
      <c r="F116" s="175" t="s">
        <v>2636</v>
      </c>
      <c r="G116" s="176" t="s">
        <v>138</v>
      </c>
      <c r="H116" s="177">
        <v>534.45000000000005</v>
      </c>
      <c r="I116" s="178"/>
      <c r="J116" s="179">
        <f>ROUND(I116*H116,2)</f>
        <v>0</v>
      </c>
      <c r="K116" s="175" t="s">
        <v>139</v>
      </c>
      <c r="L116" s="180"/>
      <c r="M116" s="181" t="s">
        <v>18</v>
      </c>
      <c r="N116" s="182" t="s">
        <v>42</v>
      </c>
      <c r="P116" s="137">
        <f>O116*H116</f>
        <v>0</v>
      </c>
      <c r="Q116" s="137">
        <v>3.8999999999999999E-4</v>
      </c>
      <c r="R116" s="137">
        <f>Q116*H116</f>
        <v>0.20843550000000002</v>
      </c>
      <c r="S116" s="137">
        <v>0</v>
      </c>
      <c r="T116" s="138">
        <f>S116*H116</f>
        <v>0</v>
      </c>
      <c r="AR116" s="139" t="s">
        <v>446</v>
      </c>
      <c r="AT116" s="139" t="s">
        <v>265</v>
      </c>
      <c r="AU116" s="139" t="s">
        <v>81</v>
      </c>
      <c r="AY116" s="18" t="s">
        <v>133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285</v>
      </c>
      <c r="BM116" s="139" t="s">
        <v>2637</v>
      </c>
    </row>
    <row r="117" spans="2:65" s="13" customFormat="1" ht="11.25" x14ac:dyDescent="0.2">
      <c r="B117" s="152"/>
      <c r="D117" s="146" t="s">
        <v>144</v>
      </c>
      <c r="F117" s="154" t="s">
        <v>2638</v>
      </c>
      <c r="H117" s="155">
        <v>534.45000000000005</v>
      </c>
      <c r="I117" s="156"/>
      <c r="L117" s="152"/>
      <c r="M117" s="157"/>
      <c r="T117" s="158"/>
      <c r="AT117" s="153" t="s">
        <v>144</v>
      </c>
      <c r="AU117" s="153" t="s">
        <v>81</v>
      </c>
      <c r="AV117" s="13" t="s">
        <v>81</v>
      </c>
      <c r="AW117" s="13" t="s">
        <v>4</v>
      </c>
      <c r="AX117" s="13" t="s">
        <v>79</v>
      </c>
      <c r="AY117" s="153" t="s">
        <v>133</v>
      </c>
    </row>
    <row r="118" spans="2:65" s="1" customFormat="1" ht="44.25" customHeight="1" x14ac:dyDescent="0.2">
      <c r="B118" s="33"/>
      <c r="C118" s="128" t="s">
        <v>285</v>
      </c>
      <c r="D118" s="128" t="s">
        <v>135</v>
      </c>
      <c r="E118" s="129" t="s">
        <v>2639</v>
      </c>
      <c r="F118" s="130" t="s">
        <v>2640</v>
      </c>
      <c r="G118" s="131" t="s">
        <v>138</v>
      </c>
      <c r="H118" s="132">
        <v>615</v>
      </c>
      <c r="I118" s="133"/>
      <c r="J118" s="134">
        <f>ROUND(I118*H118,2)</f>
        <v>0</v>
      </c>
      <c r="K118" s="130" t="s">
        <v>139</v>
      </c>
      <c r="L118" s="33"/>
      <c r="M118" s="135" t="s">
        <v>18</v>
      </c>
      <c r="N118" s="136" t="s">
        <v>42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285</v>
      </c>
      <c r="AT118" s="139" t="s">
        <v>135</v>
      </c>
      <c r="AU118" s="139" t="s">
        <v>81</v>
      </c>
      <c r="AY118" s="18" t="s">
        <v>133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285</v>
      </c>
      <c r="BM118" s="139" t="s">
        <v>2641</v>
      </c>
    </row>
    <row r="119" spans="2:65" s="1" customFormat="1" ht="11.25" x14ac:dyDescent="0.2">
      <c r="B119" s="33"/>
      <c r="D119" s="141" t="s">
        <v>142</v>
      </c>
      <c r="F119" s="142" t="s">
        <v>2642</v>
      </c>
      <c r="I119" s="143"/>
      <c r="L119" s="33"/>
      <c r="M119" s="144"/>
      <c r="T119" s="54"/>
      <c r="AT119" s="18" t="s">
        <v>142</v>
      </c>
      <c r="AU119" s="18" t="s">
        <v>81</v>
      </c>
    </row>
    <row r="120" spans="2:65" s="12" customFormat="1" ht="11.25" x14ac:dyDescent="0.2">
      <c r="B120" s="145"/>
      <c r="D120" s="146" t="s">
        <v>144</v>
      </c>
      <c r="E120" s="147" t="s">
        <v>18</v>
      </c>
      <c r="F120" s="148" t="s">
        <v>174</v>
      </c>
      <c r="H120" s="147" t="s">
        <v>18</v>
      </c>
      <c r="I120" s="149"/>
      <c r="L120" s="145"/>
      <c r="M120" s="150"/>
      <c r="T120" s="151"/>
      <c r="AT120" s="147" t="s">
        <v>144</v>
      </c>
      <c r="AU120" s="147" t="s">
        <v>81</v>
      </c>
      <c r="AV120" s="12" t="s">
        <v>79</v>
      </c>
      <c r="AW120" s="12" t="s">
        <v>32</v>
      </c>
      <c r="AX120" s="12" t="s">
        <v>71</v>
      </c>
      <c r="AY120" s="147" t="s">
        <v>133</v>
      </c>
    </row>
    <row r="121" spans="2:65" s="13" customFormat="1" ht="11.25" x14ac:dyDescent="0.2">
      <c r="B121" s="152"/>
      <c r="D121" s="146" t="s">
        <v>144</v>
      </c>
      <c r="E121" s="153" t="s">
        <v>18</v>
      </c>
      <c r="F121" s="154" t="s">
        <v>225</v>
      </c>
      <c r="H121" s="155">
        <v>50</v>
      </c>
      <c r="I121" s="156"/>
      <c r="L121" s="152"/>
      <c r="M121" s="157"/>
      <c r="T121" s="158"/>
      <c r="AT121" s="153" t="s">
        <v>144</v>
      </c>
      <c r="AU121" s="153" t="s">
        <v>81</v>
      </c>
      <c r="AV121" s="13" t="s">
        <v>81</v>
      </c>
      <c r="AW121" s="13" t="s">
        <v>32</v>
      </c>
      <c r="AX121" s="13" t="s">
        <v>71</v>
      </c>
      <c r="AY121" s="153" t="s">
        <v>133</v>
      </c>
    </row>
    <row r="122" spans="2:65" s="12" customFormat="1" ht="11.25" x14ac:dyDescent="0.2">
      <c r="B122" s="145"/>
      <c r="D122" s="146" t="s">
        <v>144</v>
      </c>
      <c r="E122" s="147" t="s">
        <v>18</v>
      </c>
      <c r="F122" s="148" t="s">
        <v>176</v>
      </c>
      <c r="H122" s="147" t="s">
        <v>18</v>
      </c>
      <c r="I122" s="149"/>
      <c r="L122" s="145"/>
      <c r="M122" s="150"/>
      <c r="T122" s="151"/>
      <c r="AT122" s="147" t="s">
        <v>144</v>
      </c>
      <c r="AU122" s="147" t="s">
        <v>81</v>
      </c>
      <c r="AV122" s="12" t="s">
        <v>79</v>
      </c>
      <c r="AW122" s="12" t="s">
        <v>32</v>
      </c>
      <c r="AX122" s="12" t="s">
        <v>71</v>
      </c>
      <c r="AY122" s="147" t="s">
        <v>133</v>
      </c>
    </row>
    <row r="123" spans="2:65" s="13" customFormat="1" ht="11.25" x14ac:dyDescent="0.2">
      <c r="B123" s="152"/>
      <c r="D123" s="146" t="s">
        <v>144</v>
      </c>
      <c r="E123" s="153" t="s">
        <v>18</v>
      </c>
      <c r="F123" s="154" t="s">
        <v>2643</v>
      </c>
      <c r="H123" s="155">
        <v>300</v>
      </c>
      <c r="I123" s="156"/>
      <c r="L123" s="152"/>
      <c r="M123" s="157"/>
      <c r="T123" s="158"/>
      <c r="AT123" s="153" t="s">
        <v>144</v>
      </c>
      <c r="AU123" s="153" t="s">
        <v>81</v>
      </c>
      <c r="AV123" s="13" t="s">
        <v>81</v>
      </c>
      <c r="AW123" s="13" t="s">
        <v>32</v>
      </c>
      <c r="AX123" s="13" t="s">
        <v>71</v>
      </c>
      <c r="AY123" s="153" t="s">
        <v>133</v>
      </c>
    </row>
    <row r="124" spans="2:65" s="12" customFormat="1" ht="11.25" x14ac:dyDescent="0.2">
      <c r="B124" s="145"/>
      <c r="D124" s="146" t="s">
        <v>144</v>
      </c>
      <c r="E124" s="147" t="s">
        <v>18</v>
      </c>
      <c r="F124" s="148" t="s">
        <v>2644</v>
      </c>
      <c r="H124" s="147" t="s">
        <v>18</v>
      </c>
      <c r="I124" s="149"/>
      <c r="L124" s="145"/>
      <c r="M124" s="150"/>
      <c r="T124" s="151"/>
      <c r="AT124" s="147" t="s">
        <v>144</v>
      </c>
      <c r="AU124" s="147" t="s">
        <v>81</v>
      </c>
      <c r="AV124" s="12" t="s">
        <v>79</v>
      </c>
      <c r="AW124" s="12" t="s">
        <v>32</v>
      </c>
      <c r="AX124" s="12" t="s">
        <v>71</v>
      </c>
      <c r="AY124" s="147" t="s">
        <v>133</v>
      </c>
    </row>
    <row r="125" spans="2:65" s="13" customFormat="1" ht="11.25" x14ac:dyDescent="0.2">
      <c r="B125" s="152"/>
      <c r="D125" s="146" t="s">
        <v>144</v>
      </c>
      <c r="E125" s="153" t="s">
        <v>18</v>
      </c>
      <c r="F125" s="154" t="s">
        <v>2645</v>
      </c>
      <c r="H125" s="155">
        <v>130</v>
      </c>
      <c r="I125" s="156"/>
      <c r="L125" s="152"/>
      <c r="M125" s="157"/>
      <c r="T125" s="158"/>
      <c r="AT125" s="153" t="s">
        <v>144</v>
      </c>
      <c r="AU125" s="153" t="s">
        <v>81</v>
      </c>
      <c r="AV125" s="13" t="s">
        <v>81</v>
      </c>
      <c r="AW125" s="13" t="s">
        <v>32</v>
      </c>
      <c r="AX125" s="13" t="s">
        <v>71</v>
      </c>
      <c r="AY125" s="153" t="s">
        <v>133</v>
      </c>
    </row>
    <row r="126" spans="2:65" s="12" customFormat="1" ht="11.25" x14ac:dyDescent="0.2">
      <c r="B126" s="145"/>
      <c r="D126" s="146" t="s">
        <v>144</v>
      </c>
      <c r="E126" s="147" t="s">
        <v>18</v>
      </c>
      <c r="F126" s="148" t="s">
        <v>2646</v>
      </c>
      <c r="H126" s="147" t="s">
        <v>18</v>
      </c>
      <c r="I126" s="149"/>
      <c r="L126" s="145"/>
      <c r="M126" s="150"/>
      <c r="T126" s="151"/>
      <c r="AT126" s="147" t="s">
        <v>144</v>
      </c>
      <c r="AU126" s="147" t="s">
        <v>81</v>
      </c>
      <c r="AV126" s="12" t="s">
        <v>79</v>
      </c>
      <c r="AW126" s="12" t="s">
        <v>32</v>
      </c>
      <c r="AX126" s="12" t="s">
        <v>71</v>
      </c>
      <c r="AY126" s="147" t="s">
        <v>133</v>
      </c>
    </row>
    <row r="127" spans="2:65" s="13" customFormat="1" ht="11.25" x14ac:dyDescent="0.2">
      <c r="B127" s="152"/>
      <c r="D127" s="146" t="s">
        <v>144</v>
      </c>
      <c r="E127" s="153" t="s">
        <v>18</v>
      </c>
      <c r="F127" s="154" t="s">
        <v>826</v>
      </c>
      <c r="H127" s="155">
        <v>90</v>
      </c>
      <c r="I127" s="156"/>
      <c r="L127" s="152"/>
      <c r="M127" s="157"/>
      <c r="T127" s="158"/>
      <c r="AT127" s="153" t="s">
        <v>144</v>
      </c>
      <c r="AU127" s="153" t="s">
        <v>81</v>
      </c>
      <c r="AV127" s="13" t="s">
        <v>81</v>
      </c>
      <c r="AW127" s="13" t="s">
        <v>32</v>
      </c>
      <c r="AX127" s="13" t="s">
        <v>71</v>
      </c>
      <c r="AY127" s="153" t="s">
        <v>133</v>
      </c>
    </row>
    <row r="128" spans="2:65" s="12" customFormat="1" ht="11.25" x14ac:dyDescent="0.2">
      <c r="B128" s="145"/>
      <c r="D128" s="146" t="s">
        <v>144</v>
      </c>
      <c r="E128" s="147" t="s">
        <v>18</v>
      </c>
      <c r="F128" s="148" t="s">
        <v>178</v>
      </c>
      <c r="H128" s="147" t="s">
        <v>18</v>
      </c>
      <c r="I128" s="149"/>
      <c r="L128" s="145"/>
      <c r="M128" s="150"/>
      <c r="T128" s="151"/>
      <c r="AT128" s="147" t="s">
        <v>144</v>
      </c>
      <c r="AU128" s="147" t="s">
        <v>81</v>
      </c>
      <c r="AV128" s="12" t="s">
        <v>79</v>
      </c>
      <c r="AW128" s="12" t="s">
        <v>32</v>
      </c>
      <c r="AX128" s="12" t="s">
        <v>71</v>
      </c>
      <c r="AY128" s="147" t="s">
        <v>133</v>
      </c>
    </row>
    <row r="129" spans="2:65" s="13" customFormat="1" ht="11.25" x14ac:dyDescent="0.2">
      <c r="B129" s="152"/>
      <c r="D129" s="146" t="s">
        <v>144</v>
      </c>
      <c r="E129" s="153" t="s">
        <v>18</v>
      </c>
      <c r="F129" s="154" t="s">
        <v>578</v>
      </c>
      <c r="H129" s="155">
        <v>45</v>
      </c>
      <c r="I129" s="156"/>
      <c r="L129" s="152"/>
      <c r="M129" s="157"/>
      <c r="T129" s="158"/>
      <c r="AT129" s="153" t="s">
        <v>144</v>
      </c>
      <c r="AU129" s="153" t="s">
        <v>81</v>
      </c>
      <c r="AV129" s="13" t="s">
        <v>81</v>
      </c>
      <c r="AW129" s="13" t="s">
        <v>32</v>
      </c>
      <c r="AX129" s="13" t="s">
        <v>71</v>
      </c>
      <c r="AY129" s="153" t="s">
        <v>133</v>
      </c>
    </row>
    <row r="130" spans="2:65" s="14" customFormat="1" ht="11.25" x14ac:dyDescent="0.2">
      <c r="B130" s="159"/>
      <c r="D130" s="146" t="s">
        <v>144</v>
      </c>
      <c r="E130" s="160" t="s">
        <v>18</v>
      </c>
      <c r="F130" s="161" t="s">
        <v>147</v>
      </c>
      <c r="H130" s="162">
        <v>615</v>
      </c>
      <c r="I130" s="163"/>
      <c r="L130" s="159"/>
      <c r="M130" s="164"/>
      <c r="T130" s="165"/>
      <c r="AT130" s="160" t="s">
        <v>144</v>
      </c>
      <c r="AU130" s="160" t="s">
        <v>81</v>
      </c>
      <c r="AV130" s="14" t="s">
        <v>140</v>
      </c>
      <c r="AW130" s="14" t="s">
        <v>32</v>
      </c>
      <c r="AX130" s="14" t="s">
        <v>79</v>
      </c>
      <c r="AY130" s="160" t="s">
        <v>133</v>
      </c>
    </row>
    <row r="131" spans="2:65" s="1" customFormat="1" ht="16.5" customHeight="1" x14ac:dyDescent="0.2">
      <c r="B131" s="33"/>
      <c r="C131" s="173" t="s">
        <v>291</v>
      </c>
      <c r="D131" s="173" t="s">
        <v>265</v>
      </c>
      <c r="E131" s="174" t="s">
        <v>2647</v>
      </c>
      <c r="F131" s="175" t="s">
        <v>2648</v>
      </c>
      <c r="G131" s="176" t="s">
        <v>138</v>
      </c>
      <c r="H131" s="177">
        <v>409.5</v>
      </c>
      <c r="I131" s="178"/>
      <c r="J131" s="179">
        <f>ROUND(I131*H131,2)</f>
        <v>0</v>
      </c>
      <c r="K131" s="175" t="s">
        <v>139</v>
      </c>
      <c r="L131" s="180"/>
      <c r="M131" s="181" t="s">
        <v>18</v>
      </c>
      <c r="N131" s="182" t="s">
        <v>42</v>
      </c>
      <c r="P131" s="137">
        <f>O131*H131</f>
        <v>0</v>
      </c>
      <c r="Q131" s="137">
        <v>5.4000000000000001E-4</v>
      </c>
      <c r="R131" s="137">
        <f>Q131*H131</f>
        <v>0.22112999999999999</v>
      </c>
      <c r="S131" s="137">
        <v>0</v>
      </c>
      <c r="T131" s="138">
        <f>S131*H131</f>
        <v>0</v>
      </c>
      <c r="AR131" s="139" t="s">
        <v>446</v>
      </c>
      <c r="AT131" s="139" t="s">
        <v>265</v>
      </c>
      <c r="AU131" s="139" t="s">
        <v>81</v>
      </c>
      <c r="AY131" s="18" t="s">
        <v>133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285</v>
      </c>
      <c r="BM131" s="139" t="s">
        <v>2649</v>
      </c>
    </row>
    <row r="132" spans="2:65" s="12" customFormat="1" ht="11.25" x14ac:dyDescent="0.2">
      <c r="B132" s="145"/>
      <c r="D132" s="146" t="s">
        <v>144</v>
      </c>
      <c r="E132" s="147" t="s">
        <v>18</v>
      </c>
      <c r="F132" s="148" t="s">
        <v>174</v>
      </c>
      <c r="H132" s="147" t="s">
        <v>18</v>
      </c>
      <c r="I132" s="149"/>
      <c r="L132" s="145"/>
      <c r="M132" s="150"/>
      <c r="T132" s="151"/>
      <c r="AT132" s="147" t="s">
        <v>144</v>
      </c>
      <c r="AU132" s="147" t="s">
        <v>81</v>
      </c>
      <c r="AV132" s="12" t="s">
        <v>79</v>
      </c>
      <c r="AW132" s="12" t="s">
        <v>32</v>
      </c>
      <c r="AX132" s="12" t="s">
        <v>71</v>
      </c>
      <c r="AY132" s="147" t="s">
        <v>133</v>
      </c>
    </row>
    <row r="133" spans="2:65" s="13" customFormat="1" ht="11.25" x14ac:dyDescent="0.2">
      <c r="B133" s="152"/>
      <c r="D133" s="146" t="s">
        <v>144</v>
      </c>
      <c r="E133" s="153" t="s">
        <v>18</v>
      </c>
      <c r="F133" s="154" t="s">
        <v>225</v>
      </c>
      <c r="H133" s="155">
        <v>50</v>
      </c>
      <c r="I133" s="156"/>
      <c r="L133" s="152"/>
      <c r="M133" s="157"/>
      <c r="T133" s="158"/>
      <c r="AT133" s="153" t="s">
        <v>144</v>
      </c>
      <c r="AU133" s="153" t="s">
        <v>81</v>
      </c>
      <c r="AV133" s="13" t="s">
        <v>81</v>
      </c>
      <c r="AW133" s="13" t="s">
        <v>32</v>
      </c>
      <c r="AX133" s="13" t="s">
        <v>71</v>
      </c>
      <c r="AY133" s="153" t="s">
        <v>133</v>
      </c>
    </row>
    <row r="134" spans="2:65" s="12" customFormat="1" ht="11.25" x14ac:dyDescent="0.2">
      <c r="B134" s="145"/>
      <c r="D134" s="146" t="s">
        <v>144</v>
      </c>
      <c r="E134" s="147" t="s">
        <v>18</v>
      </c>
      <c r="F134" s="148" t="s">
        <v>176</v>
      </c>
      <c r="H134" s="147" t="s">
        <v>18</v>
      </c>
      <c r="I134" s="149"/>
      <c r="L134" s="145"/>
      <c r="M134" s="150"/>
      <c r="T134" s="151"/>
      <c r="AT134" s="147" t="s">
        <v>144</v>
      </c>
      <c r="AU134" s="147" t="s">
        <v>81</v>
      </c>
      <c r="AV134" s="12" t="s">
        <v>79</v>
      </c>
      <c r="AW134" s="12" t="s">
        <v>32</v>
      </c>
      <c r="AX134" s="12" t="s">
        <v>71</v>
      </c>
      <c r="AY134" s="147" t="s">
        <v>133</v>
      </c>
    </row>
    <row r="135" spans="2:65" s="13" customFormat="1" ht="11.25" x14ac:dyDescent="0.2">
      <c r="B135" s="152"/>
      <c r="D135" s="146" t="s">
        <v>144</v>
      </c>
      <c r="E135" s="153" t="s">
        <v>18</v>
      </c>
      <c r="F135" s="154" t="s">
        <v>2643</v>
      </c>
      <c r="H135" s="155">
        <v>300</v>
      </c>
      <c r="I135" s="156"/>
      <c r="L135" s="152"/>
      <c r="M135" s="157"/>
      <c r="T135" s="158"/>
      <c r="AT135" s="153" t="s">
        <v>144</v>
      </c>
      <c r="AU135" s="153" t="s">
        <v>81</v>
      </c>
      <c r="AV135" s="13" t="s">
        <v>81</v>
      </c>
      <c r="AW135" s="13" t="s">
        <v>32</v>
      </c>
      <c r="AX135" s="13" t="s">
        <v>71</v>
      </c>
      <c r="AY135" s="153" t="s">
        <v>133</v>
      </c>
    </row>
    <row r="136" spans="2:65" s="12" customFormat="1" ht="11.25" x14ac:dyDescent="0.2">
      <c r="B136" s="145"/>
      <c r="D136" s="146" t="s">
        <v>144</v>
      </c>
      <c r="E136" s="147" t="s">
        <v>18</v>
      </c>
      <c r="F136" s="148" t="s">
        <v>2644</v>
      </c>
      <c r="H136" s="147" t="s">
        <v>18</v>
      </c>
      <c r="I136" s="149"/>
      <c r="L136" s="145"/>
      <c r="M136" s="150"/>
      <c r="T136" s="151"/>
      <c r="AT136" s="147" t="s">
        <v>144</v>
      </c>
      <c r="AU136" s="147" t="s">
        <v>81</v>
      </c>
      <c r="AV136" s="12" t="s">
        <v>79</v>
      </c>
      <c r="AW136" s="12" t="s">
        <v>32</v>
      </c>
      <c r="AX136" s="12" t="s">
        <v>71</v>
      </c>
      <c r="AY136" s="147" t="s">
        <v>133</v>
      </c>
    </row>
    <row r="137" spans="2:65" s="13" customFormat="1" ht="11.25" x14ac:dyDescent="0.2">
      <c r="B137" s="152"/>
      <c r="D137" s="146" t="s">
        <v>144</v>
      </c>
      <c r="E137" s="153" t="s">
        <v>18</v>
      </c>
      <c r="F137" s="154" t="s">
        <v>203</v>
      </c>
      <c r="H137" s="155">
        <v>40</v>
      </c>
      <c r="I137" s="156"/>
      <c r="L137" s="152"/>
      <c r="M137" s="157"/>
      <c r="T137" s="158"/>
      <c r="AT137" s="153" t="s">
        <v>144</v>
      </c>
      <c r="AU137" s="153" t="s">
        <v>81</v>
      </c>
      <c r="AV137" s="13" t="s">
        <v>81</v>
      </c>
      <c r="AW137" s="13" t="s">
        <v>32</v>
      </c>
      <c r="AX137" s="13" t="s">
        <v>71</v>
      </c>
      <c r="AY137" s="153" t="s">
        <v>133</v>
      </c>
    </row>
    <row r="138" spans="2:65" s="14" customFormat="1" ht="11.25" x14ac:dyDescent="0.2">
      <c r="B138" s="159"/>
      <c r="D138" s="146" t="s">
        <v>144</v>
      </c>
      <c r="E138" s="160" t="s">
        <v>18</v>
      </c>
      <c r="F138" s="161" t="s">
        <v>147</v>
      </c>
      <c r="H138" s="162">
        <v>390</v>
      </c>
      <c r="I138" s="163"/>
      <c r="L138" s="159"/>
      <c r="M138" s="164"/>
      <c r="T138" s="165"/>
      <c r="AT138" s="160" t="s">
        <v>144</v>
      </c>
      <c r="AU138" s="160" t="s">
        <v>81</v>
      </c>
      <c r="AV138" s="14" t="s">
        <v>140</v>
      </c>
      <c r="AW138" s="14" t="s">
        <v>32</v>
      </c>
      <c r="AX138" s="14" t="s">
        <v>79</v>
      </c>
      <c r="AY138" s="160" t="s">
        <v>133</v>
      </c>
    </row>
    <row r="139" spans="2:65" s="13" customFormat="1" ht="11.25" x14ac:dyDescent="0.2">
      <c r="B139" s="152"/>
      <c r="D139" s="146" t="s">
        <v>144</v>
      </c>
      <c r="F139" s="154" t="s">
        <v>2650</v>
      </c>
      <c r="H139" s="155">
        <v>409.5</v>
      </c>
      <c r="I139" s="156"/>
      <c r="L139" s="152"/>
      <c r="M139" s="157"/>
      <c r="T139" s="158"/>
      <c r="AT139" s="153" t="s">
        <v>144</v>
      </c>
      <c r="AU139" s="153" t="s">
        <v>81</v>
      </c>
      <c r="AV139" s="13" t="s">
        <v>81</v>
      </c>
      <c r="AW139" s="13" t="s">
        <v>4</v>
      </c>
      <c r="AX139" s="13" t="s">
        <v>79</v>
      </c>
      <c r="AY139" s="153" t="s">
        <v>133</v>
      </c>
    </row>
    <row r="140" spans="2:65" s="1" customFormat="1" ht="16.5" customHeight="1" x14ac:dyDescent="0.2">
      <c r="B140" s="33"/>
      <c r="C140" s="173" t="s">
        <v>179</v>
      </c>
      <c r="D140" s="173" t="s">
        <v>265</v>
      </c>
      <c r="E140" s="174" t="s">
        <v>2651</v>
      </c>
      <c r="F140" s="175" t="s">
        <v>2652</v>
      </c>
      <c r="G140" s="176" t="s">
        <v>138</v>
      </c>
      <c r="H140" s="177">
        <v>225</v>
      </c>
      <c r="I140" s="178"/>
      <c r="J140" s="179">
        <f>ROUND(I140*H140,2)</f>
        <v>0</v>
      </c>
      <c r="K140" s="175" t="s">
        <v>139</v>
      </c>
      <c r="L140" s="180"/>
      <c r="M140" s="181" t="s">
        <v>18</v>
      </c>
      <c r="N140" s="182" t="s">
        <v>42</v>
      </c>
      <c r="P140" s="137">
        <f>O140*H140</f>
        <v>0</v>
      </c>
      <c r="Q140" s="137">
        <v>1.2999999999999999E-4</v>
      </c>
      <c r="R140" s="137">
        <f>Q140*H140</f>
        <v>2.9249999999999998E-2</v>
      </c>
      <c r="S140" s="137">
        <v>0</v>
      </c>
      <c r="T140" s="138">
        <f>S140*H140</f>
        <v>0</v>
      </c>
      <c r="AR140" s="139" t="s">
        <v>446</v>
      </c>
      <c r="AT140" s="139" t="s">
        <v>265</v>
      </c>
      <c r="AU140" s="139" t="s">
        <v>81</v>
      </c>
      <c r="AY140" s="18" t="s">
        <v>133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79</v>
      </c>
      <c r="BK140" s="140">
        <f>ROUND(I140*H140,2)</f>
        <v>0</v>
      </c>
      <c r="BL140" s="18" t="s">
        <v>285</v>
      </c>
      <c r="BM140" s="139" t="s">
        <v>2653</v>
      </c>
    </row>
    <row r="141" spans="2:65" s="12" customFormat="1" ht="11.25" x14ac:dyDescent="0.2">
      <c r="B141" s="145"/>
      <c r="D141" s="146" t="s">
        <v>144</v>
      </c>
      <c r="E141" s="147" t="s">
        <v>18</v>
      </c>
      <c r="F141" s="148" t="s">
        <v>2644</v>
      </c>
      <c r="H141" s="147" t="s">
        <v>18</v>
      </c>
      <c r="I141" s="149"/>
      <c r="L141" s="145"/>
      <c r="M141" s="150"/>
      <c r="T141" s="151"/>
      <c r="AT141" s="147" t="s">
        <v>144</v>
      </c>
      <c r="AU141" s="147" t="s">
        <v>81</v>
      </c>
      <c r="AV141" s="12" t="s">
        <v>79</v>
      </c>
      <c r="AW141" s="12" t="s">
        <v>32</v>
      </c>
      <c r="AX141" s="12" t="s">
        <v>71</v>
      </c>
      <c r="AY141" s="147" t="s">
        <v>133</v>
      </c>
    </row>
    <row r="142" spans="2:65" s="13" customFormat="1" ht="11.25" x14ac:dyDescent="0.2">
      <c r="B142" s="152"/>
      <c r="D142" s="146" t="s">
        <v>144</v>
      </c>
      <c r="E142" s="153" t="s">
        <v>18</v>
      </c>
      <c r="F142" s="154" t="s">
        <v>826</v>
      </c>
      <c r="H142" s="155">
        <v>90</v>
      </c>
      <c r="I142" s="156"/>
      <c r="L142" s="152"/>
      <c r="M142" s="157"/>
      <c r="T142" s="158"/>
      <c r="AT142" s="153" t="s">
        <v>144</v>
      </c>
      <c r="AU142" s="153" t="s">
        <v>81</v>
      </c>
      <c r="AV142" s="13" t="s">
        <v>81</v>
      </c>
      <c r="AW142" s="13" t="s">
        <v>32</v>
      </c>
      <c r="AX142" s="13" t="s">
        <v>71</v>
      </c>
      <c r="AY142" s="153" t="s">
        <v>133</v>
      </c>
    </row>
    <row r="143" spans="2:65" s="12" customFormat="1" ht="11.25" x14ac:dyDescent="0.2">
      <c r="B143" s="145"/>
      <c r="D143" s="146" t="s">
        <v>144</v>
      </c>
      <c r="E143" s="147" t="s">
        <v>18</v>
      </c>
      <c r="F143" s="148" t="s">
        <v>2646</v>
      </c>
      <c r="H143" s="147" t="s">
        <v>18</v>
      </c>
      <c r="I143" s="149"/>
      <c r="L143" s="145"/>
      <c r="M143" s="150"/>
      <c r="T143" s="151"/>
      <c r="AT143" s="147" t="s">
        <v>144</v>
      </c>
      <c r="AU143" s="147" t="s">
        <v>81</v>
      </c>
      <c r="AV143" s="12" t="s">
        <v>79</v>
      </c>
      <c r="AW143" s="12" t="s">
        <v>32</v>
      </c>
      <c r="AX143" s="12" t="s">
        <v>71</v>
      </c>
      <c r="AY143" s="147" t="s">
        <v>133</v>
      </c>
    </row>
    <row r="144" spans="2:65" s="13" customFormat="1" ht="11.25" x14ac:dyDescent="0.2">
      <c r="B144" s="152"/>
      <c r="D144" s="146" t="s">
        <v>144</v>
      </c>
      <c r="E144" s="153" t="s">
        <v>18</v>
      </c>
      <c r="F144" s="154" t="s">
        <v>826</v>
      </c>
      <c r="H144" s="155">
        <v>90</v>
      </c>
      <c r="I144" s="156"/>
      <c r="L144" s="152"/>
      <c r="M144" s="157"/>
      <c r="T144" s="158"/>
      <c r="AT144" s="153" t="s">
        <v>144</v>
      </c>
      <c r="AU144" s="153" t="s">
        <v>81</v>
      </c>
      <c r="AV144" s="13" t="s">
        <v>81</v>
      </c>
      <c r="AW144" s="13" t="s">
        <v>32</v>
      </c>
      <c r="AX144" s="13" t="s">
        <v>71</v>
      </c>
      <c r="AY144" s="153" t="s">
        <v>133</v>
      </c>
    </row>
    <row r="145" spans="2:65" s="12" customFormat="1" ht="11.25" x14ac:dyDescent="0.2">
      <c r="B145" s="145"/>
      <c r="D145" s="146" t="s">
        <v>144</v>
      </c>
      <c r="E145" s="147" t="s">
        <v>18</v>
      </c>
      <c r="F145" s="148" t="s">
        <v>178</v>
      </c>
      <c r="H145" s="147" t="s">
        <v>18</v>
      </c>
      <c r="I145" s="149"/>
      <c r="L145" s="145"/>
      <c r="M145" s="150"/>
      <c r="T145" s="151"/>
      <c r="AT145" s="147" t="s">
        <v>144</v>
      </c>
      <c r="AU145" s="147" t="s">
        <v>81</v>
      </c>
      <c r="AV145" s="12" t="s">
        <v>79</v>
      </c>
      <c r="AW145" s="12" t="s">
        <v>32</v>
      </c>
      <c r="AX145" s="12" t="s">
        <v>71</v>
      </c>
      <c r="AY145" s="147" t="s">
        <v>133</v>
      </c>
    </row>
    <row r="146" spans="2:65" s="13" customFormat="1" ht="11.25" x14ac:dyDescent="0.2">
      <c r="B146" s="152"/>
      <c r="D146" s="146" t="s">
        <v>144</v>
      </c>
      <c r="E146" s="153" t="s">
        <v>18</v>
      </c>
      <c r="F146" s="154" t="s">
        <v>578</v>
      </c>
      <c r="H146" s="155">
        <v>45</v>
      </c>
      <c r="I146" s="156"/>
      <c r="L146" s="152"/>
      <c r="M146" s="157"/>
      <c r="T146" s="158"/>
      <c r="AT146" s="153" t="s">
        <v>144</v>
      </c>
      <c r="AU146" s="153" t="s">
        <v>81</v>
      </c>
      <c r="AV146" s="13" t="s">
        <v>81</v>
      </c>
      <c r="AW146" s="13" t="s">
        <v>32</v>
      </c>
      <c r="AX146" s="13" t="s">
        <v>71</v>
      </c>
      <c r="AY146" s="153" t="s">
        <v>133</v>
      </c>
    </row>
    <row r="147" spans="2:65" s="14" customFormat="1" ht="11.25" x14ac:dyDescent="0.2">
      <c r="B147" s="159"/>
      <c r="D147" s="146" t="s">
        <v>144</v>
      </c>
      <c r="E147" s="160" t="s">
        <v>18</v>
      </c>
      <c r="F147" s="161" t="s">
        <v>147</v>
      </c>
      <c r="H147" s="162">
        <v>225</v>
      </c>
      <c r="I147" s="163"/>
      <c r="L147" s="159"/>
      <c r="M147" s="164"/>
      <c r="T147" s="165"/>
      <c r="AT147" s="160" t="s">
        <v>144</v>
      </c>
      <c r="AU147" s="160" t="s">
        <v>81</v>
      </c>
      <c r="AV147" s="14" t="s">
        <v>140</v>
      </c>
      <c r="AW147" s="14" t="s">
        <v>32</v>
      </c>
      <c r="AX147" s="14" t="s">
        <v>79</v>
      </c>
      <c r="AY147" s="160" t="s">
        <v>133</v>
      </c>
    </row>
    <row r="148" spans="2:65" s="1" customFormat="1" ht="62.65" customHeight="1" x14ac:dyDescent="0.2">
      <c r="B148" s="33"/>
      <c r="C148" s="128" t="s">
        <v>300</v>
      </c>
      <c r="D148" s="128" t="s">
        <v>135</v>
      </c>
      <c r="E148" s="129" t="s">
        <v>2654</v>
      </c>
      <c r="F148" s="130" t="s">
        <v>2655</v>
      </c>
      <c r="G148" s="131" t="s">
        <v>138</v>
      </c>
      <c r="H148" s="132">
        <v>528</v>
      </c>
      <c r="I148" s="133"/>
      <c r="J148" s="134">
        <f>ROUND(I148*H148,2)</f>
        <v>0</v>
      </c>
      <c r="K148" s="130" t="s">
        <v>2656</v>
      </c>
      <c r="L148" s="33"/>
      <c r="M148" s="135" t="s">
        <v>18</v>
      </c>
      <c r="N148" s="136" t="s">
        <v>42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285</v>
      </c>
      <c r="AT148" s="139" t="s">
        <v>135</v>
      </c>
      <c r="AU148" s="139" t="s">
        <v>81</v>
      </c>
      <c r="AY148" s="18" t="s">
        <v>133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79</v>
      </c>
      <c r="BK148" s="140">
        <f>ROUND(I148*H148,2)</f>
        <v>0</v>
      </c>
      <c r="BL148" s="18" t="s">
        <v>285</v>
      </c>
      <c r="BM148" s="139" t="s">
        <v>2657</v>
      </c>
    </row>
    <row r="149" spans="2:65" s="1" customFormat="1" ht="11.25" x14ac:dyDescent="0.2">
      <c r="B149" s="33"/>
      <c r="D149" s="141" t="s">
        <v>142</v>
      </c>
      <c r="F149" s="142" t="s">
        <v>2658</v>
      </c>
      <c r="I149" s="143"/>
      <c r="L149" s="33"/>
      <c r="M149" s="144"/>
      <c r="T149" s="54"/>
      <c r="AT149" s="18" t="s">
        <v>142</v>
      </c>
      <c r="AU149" s="18" t="s">
        <v>81</v>
      </c>
    </row>
    <row r="150" spans="2:65" s="12" customFormat="1" ht="11.25" x14ac:dyDescent="0.2">
      <c r="B150" s="145"/>
      <c r="D150" s="146" t="s">
        <v>144</v>
      </c>
      <c r="E150" s="147" t="s">
        <v>18</v>
      </c>
      <c r="F150" s="148" t="s">
        <v>174</v>
      </c>
      <c r="H150" s="147" t="s">
        <v>18</v>
      </c>
      <c r="I150" s="149"/>
      <c r="L150" s="145"/>
      <c r="M150" s="150"/>
      <c r="T150" s="151"/>
      <c r="AT150" s="147" t="s">
        <v>144</v>
      </c>
      <c r="AU150" s="147" t="s">
        <v>81</v>
      </c>
      <c r="AV150" s="12" t="s">
        <v>79</v>
      </c>
      <c r="AW150" s="12" t="s">
        <v>32</v>
      </c>
      <c r="AX150" s="12" t="s">
        <v>71</v>
      </c>
      <c r="AY150" s="147" t="s">
        <v>133</v>
      </c>
    </row>
    <row r="151" spans="2:65" s="13" customFormat="1" ht="11.25" x14ac:dyDescent="0.2">
      <c r="B151" s="152"/>
      <c r="D151" s="146" t="s">
        <v>144</v>
      </c>
      <c r="E151" s="153" t="s">
        <v>18</v>
      </c>
      <c r="F151" s="154" t="s">
        <v>2659</v>
      </c>
      <c r="H151" s="155">
        <v>528</v>
      </c>
      <c r="I151" s="156"/>
      <c r="L151" s="152"/>
      <c r="M151" s="157"/>
      <c r="T151" s="158"/>
      <c r="AT151" s="153" t="s">
        <v>144</v>
      </c>
      <c r="AU151" s="153" t="s">
        <v>81</v>
      </c>
      <c r="AV151" s="13" t="s">
        <v>81</v>
      </c>
      <c r="AW151" s="13" t="s">
        <v>32</v>
      </c>
      <c r="AX151" s="13" t="s">
        <v>71</v>
      </c>
      <c r="AY151" s="153" t="s">
        <v>133</v>
      </c>
    </row>
    <row r="152" spans="2:65" s="14" customFormat="1" ht="11.25" x14ac:dyDescent="0.2">
      <c r="B152" s="159"/>
      <c r="D152" s="146" t="s">
        <v>144</v>
      </c>
      <c r="E152" s="160" t="s">
        <v>18</v>
      </c>
      <c r="F152" s="161" t="s">
        <v>147</v>
      </c>
      <c r="H152" s="162">
        <v>528</v>
      </c>
      <c r="I152" s="163"/>
      <c r="L152" s="159"/>
      <c r="M152" s="164"/>
      <c r="T152" s="165"/>
      <c r="AT152" s="160" t="s">
        <v>144</v>
      </c>
      <c r="AU152" s="160" t="s">
        <v>81</v>
      </c>
      <c r="AV152" s="14" t="s">
        <v>140</v>
      </c>
      <c r="AW152" s="14" t="s">
        <v>32</v>
      </c>
      <c r="AX152" s="14" t="s">
        <v>79</v>
      </c>
      <c r="AY152" s="160" t="s">
        <v>133</v>
      </c>
    </row>
    <row r="153" spans="2:65" s="1" customFormat="1" ht="37.9" customHeight="1" x14ac:dyDescent="0.2">
      <c r="B153" s="33"/>
      <c r="C153" s="173" t="s">
        <v>307</v>
      </c>
      <c r="D153" s="173" t="s">
        <v>265</v>
      </c>
      <c r="E153" s="174" t="s">
        <v>2660</v>
      </c>
      <c r="F153" s="175" t="s">
        <v>2661</v>
      </c>
      <c r="G153" s="176" t="s">
        <v>138</v>
      </c>
      <c r="H153" s="177">
        <v>745.51400000000001</v>
      </c>
      <c r="I153" s="178"/>
      <c r="J153" s="179">
        <f>ROUND(I153*H153,2)</f>
        <v>0</v>
      </c>
      <c r="K153" s="175" t="s">
        <v>139</v>
      </c>
      <c r="L153" s="180"/>
      <c r="M153" s="181" t="s">
        <v>18</v>
      </c>
      <c r="N153" s="182" t="s">
        <v>42</v>
      </c>
      <c r="P153" s="137">
        <f>O153*H153</f>
        <v>0</v>
      </c>
      <c r="Q153" s="137">
        <v>6.9999999999999994E-5</v>
      </c>
      <c r="R153" s="137">
        <f>Q153*H153</f>
        <v>5.2185979999999993E-2</v>
      </c>
      <c r="S153" s="137">
        <v>0</v>
      </c>
      <c r="T153" s="138">
        <f>S153*H153</f>
        <v>0</v>
      </c>
      <c r="AR153" s="139" t="s">
        <v>446</v>
      </c>
      <c r="AT153" s="139" t="s">
        <v>265</v>
      </c>
      <c r="AU153" s="139" t="s">
        <v>81</v>
      </c>
      <c r="AY153" s="18" t="s">
        <v>133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79</v>
      </c>
      <c r="BK153" s="140">
        <f>ROUND(I153*H153,2)</f>
        <v>0</v>
      </c>
      <c r="BL153" s="18" t="s">
        <v>285</v>
      </c>
      <c r="BM153" s="139" t="s">
        <v>2662</v>
      </c>
    </row>
    <row r="154" spans="2:65" s="13" customFormat="1" ht="11.25" x14ac:dyDescent="0.2">
      <c r="B154" s="152"/>
      <c r="D154" s="146" t="s">
        <v>144</v>
      </c>
      <c r="F154" s="154" t="s">
        <v>2663</v>
      </c>
      <c r="H154" s="155">
        <v>745.51400000000001</v>
      </c>
      <c r="I154" s="156"/>
      <c r="L154" s="152"/>
      <c r="M154" s="157"/>
      <c r="T154" s="158"/>
      <c r="AT154" s="153" t="s">
        <v>144</v>
      </c>
      <c r="AU154" s="153" t="s">
        <v>81</v>
      </c>
      <c r="AV154" s="13" t="s">
        <v>81</v>
      </c>
      <c r="AW154" s="13" t="s">
        <v>4</v>
      </c>
      <c r="AX154" s="13" t="s">
        <v>79</v>
      </c>
      <c r="AY154" s="153" t="s">
        <v>133</v>
      </c>
    </row>
    <row r="155" spans="2:65" s="1" customFormat="1" ht="33" customHeight="1" x14ac:dyDescent="0.2">
      <c r="B155" s="33"/>
      <c r="C155" s="128" t="s">
        <v>7</v>
      </c>
      <c r="D155" s="128" t="s">
        <v>135</v>
      </c>
      <c r="E155" s="129" t="s">
        <v>2664</v>
      </c>
      <c r="F155" s="130" t="s">
        <v>2665</v>
      </c>
      <c r="G155" s="131" t="s">
        <v>138</v>
      </c>
      <c r="H155" s="132">
        <v>80</v>
      </c>
      <c r="I155" s="133"/>
      <c r="J155" s="134">
        <f>ROUND(I155*H155,2)</f>
        <v>0</v>
      </c>
      <c r="K155" s="130" t="s">
        <v>139</v>
      </c>
      <c r="L155" s="33"/>
      <c r="M155" s="135" t="s">
        <v>18</v>
      </c>
      <c r="N155" s="136" t="s">
        <v>42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285</v>
      </c>
      <c r="AT155" s="139" t="s">
        <v>135</v>
      </c>
      <c r="AU155" s="139" t="s">
        <v>81</v>
      </c>
      <c r="AY155" s="18" t="s">
        <v>133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79</v>
      </c>
      <c r="BK155" s="140">
        <f>ROUND(I155*H155,2)</f>
        <v>0</v>
      </c>
      <c r="BL155" s="18" t="s">
        <v>285</v>
      </c>
      <c r="BM155" s="139" t="s">
        <v>2666</v>
      </c>
    </row>
    <row r="156" spans="2:65" s="1" customFormat="1" ht="11.25" x14ac:dyDescent="0.2">
      <c r="B156" s="33"/>
      <c r="D156" s="141" t="s">
        <v>142</v>
      </c>
      <c r="F156" s="142" t="s">
        <v>2667</v>
      </c>
      <c r="I156" s="143"/>
      <c r="L156" s="33"/>
      <c r="M156" s="144"/>
      <c r="T156" s="54"/>
      <c r="AT156" s="18" t="s">
        <v>142</v>
      </c>
      <c r="AU156" s="18" t="s">
        <v>81</v>
      </c>
    </row>
    <row r="157" spans="2:65" s="1" customFormat="1" ht="21.75" customHeight="1" x14ac:dyDescent="0.2">
      <c r="B157" s="33"/>
      <c r="C157" s="173" t="s">
        <v>331</v>
      </c>
      <c r="D157" s="173" t="s">
        <v>265</v>
      </c>
      <c r="E157" s="174" t="s">
        <v>2668</v>
      </c>
      <c r="F157" s="175" t="s">
        <v>2669</v>
      </c>
      <c r="G157" s="176" t="s">
        <v>138</v>
      </c>
      <c r="H157" s="177">
        <v>96</v>
      </c>
      <c r="I157" s="178"/>
      <c r="J157" s="179">
        <f>ROUND(I157*H157,2)</f>
        <v>0</v>
      </c>
      <c r="K157" s="175" t="s">
        <v>139</v>
      </c>
      <c r="L157" s="180"/>
      <c r="M157" s="181" t="s">
        <v>18</v>
      </c>
      <c r="N157" s="182" t="s">
        <v>42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446</v>
      </c>
      <c r="AT157" s="139" t="s">
        <v>265</v>
      </c>
      <c r="AU157" s="139" t="s">
        <v>81</v>
      </c>
      <c r="AY157" s="18" t="s">
        <v>133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285</v>
      </c>
      <c r="BM157" s="139" t="s">
        <v>2670</v>
      </c>
    </row>
    <row r="158" spans="2:65" s="13" customFormat="1" ht="11.25" x14ac:dyDescent="0.2">
      <c r="B158" s="152"/>
      <c r="D158" s="146" t="s">
        <v>144</v>
      </c>
      <c r="F158" s="154" t="s">
        <v>2671</v>
      </c>
      <c r="H158" s="155">
        <v>96</v>
      </c>
      <c r="I158" s="156"/>
      <c r="L158" s="152"/>
      <c r="M158" s="157"/>
      <c r="T158" s="158"/>
      <c r="AT158" s="153" t="s">
        <v>144</v>
      </c>
      <c r="AU158" s="153" t="s">
        <v>81</v>
      </c>
      <c r="AV158" s="13" t="s">
        <v>81</v>
      </c>
      <c r="AW158" s="13" t="s">
        <v>4</v>
      </c>
      <c r="AX158" s="13" t="s">
        <v>79</v>
      </c>
      <c r="AY158" s="153" t="s">
        <v>133</v>
      </c>
    </row>
    <row r="159" spans="2:65" s="1" customFormat="1" ht="55.5" customHeight="1" x14ac:dyDescent="0.2">
      <c r="B159" s="33"/>
      <c r="C159" s="128" t="s">
        <v>340</v>
      </c>
      <c r="D159" s="128" t="s">
        <v>135</v>
      </c>
      <c r="E159" s="129" t="s">
        <v>2672</v>
      </c>
      <c r="F159" s="130" t="s">
        <v>2673</v>
      </c>
      <c r="G159" s="131" t="s">
        <v>138</v>
      </c>
      <c r="H159" s="132">
        <v>450</v>
      </c>
      <c r="I159" s="133"/>
      <c r="J159" s="134">
        <f>ROUND(I159*H159,2)</f>
        <v>0</v>
      </c>
      <c r="K159" s="130" t="s">
        <v>139</v>
      </c>
      <c r="L159" s="33"/>
      <c r="M159" s="135" t="s">
        <v>18</v>
      </c>
      <c r="N159" s="136" t="s">
        <v>42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285</v>
      </c>
      <c r="AT159" s="139" t="s">
        <v>135</v>
      </c>
      <c r="AU159" s="139" t="s">
        <v>81</v>
      </c>
      <c r="AY159" s="18" t="s">
        <v>133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79</v>
      </c>
      <c r="BK159" s="140">
        <f>ROUND(I159*H159,2)</f>
        <v>0</v>
      </c>
      <c r="BL159" s="18" t="s">
        <v>285</v>
      </c>
      <c r="BM159" s="139" t="s">
        <v>2674</v>
      </c>
    </row>
    <row r="160" spans="2:65" s="1" customFormat="1" ht="11.25" x14ac:dyDescent="0.2">
      <c r="B160" s="33"/>
      <c r="D160" s="141" t="s">
        <v>142</v>
      </c>
      <c r="F160" s="142" t="s">
        <v>2675</v>
      </c>
      <c r="I160" s="143"/>
      <c r="L160" s="33"/>
      <c r="M160" s="144"/>
      <c r="T160" s="54"/>
      <c r="AT160" s="18" t="s">
        <v>142</v>
      </c>
      <c r="AU160" s="18" t="s">
        <v>81</v>
      </c>
    </row>
    <row r="161" spans="2:65" s="12" customFormat="1" ht="11.25" x14ac:dyDescent="0.2">
      <c r="B161" s="145"/>
      <c r="D161" s="146" t="s">
        <v>144</v>
      </c>
      <c r="E161" s="147" t="s">
        <v>18</v>
      </c>
      <c r="F161" s="148" t="s">
        <v>181</v>
      </c>
      <c r="H161" s="147" t="s">
        <v>18</v>
      </c>
      <c r="I161" s="149"/>
      <c r="L161" s="145"/>
      <c r="M161" s="150"/>
      <c r="T161" s="151"/>
      <c r="AT161" s="147" t="s">
        <v>144</v>
      </c>
      <c r="AU161" s="147" t="s">
        <v>81</v>
      </c>
      <c r="AV161" s="12" t="s">
        <v>79</v>
      </c>
      <c r="AW161" s="12" t="s">
        <v>32</v>
      </c>
      <c r="AX161" s="12" t="s">
        <v>71</v>
      </c>
      <c r="AY161" s="147" t="s">
        <v>133</v>
      </c>
    </row>
    <row r="162" spans="2:65" s="12" customFormat="1" ht="11.25" x14ac:dyDescent="0.2">
      <c r="B162" s="145"/>
      <c r="D162" s="146" t="s">
        <v>144</v>
      </c>
      <c r="E162" s="147" t="s">
        <v>18</v>
      </c>
      <c r="F162" s="148" t="s">
        <v>2676</v>
      </c>
      <c r="H162" s="147" t="s">
        <v>18</v>
      </c>
      <c r="I162" s="149"/>
      <c r="L162" s="145"/>
      <c r="M162" s="150"/>
      <c r="T162" s="151"/>
      <c r="AT162" s="147" t="s">
        <v>144</v>
      </c>
      <c r="AU162" s="147" t="s">
        <v>81</v>
      </c>
      <c r="AV162" s="12" t="s">
        <v>79</v>
      </c>
      <c r="AW162" s="12" t="s">
        <v>32</v>
      </c>
      <c r="AX162" s="12" t="s">
        <v>71</v>
      </c>
      <c r="AY162" s="147" t="s">
        <v>133</v>
      </c>
    </row>
    <row r="163" spans="2:65" s="13" customFormat="1" ht="11.25" x14ac:dyDescent="0.2">
      <c r="B163" s="152"/>
      <c r="D163" s="146" t="s">
        <v>144</v>
      </c>
      <c r="E163" s="153" t="s">
        <v>18</v>
      </c>
      <c r="F163" s="154" t="s">
        <v>740</v>
      </c>
      <c r="H163" s="155">
        <v>73</v>
      </c>
      <c r="I163" s="156"/>
      <c r="L163" s="152"/>
      <c r="M163" s="157"/>
      <c r="T163" s="158"/>
      <c r="AT163" s="153" t="s">
        <v>144</v>
      </c>
      <c r="AU163" s="153" t="s">
        <v>81</v>
      </c>
      <c r="AV163" s="13" t="s">
        <v>81</v>
      </c>
      <c r="AW163" s="13" t="s">
        <v>32</v>
      </c>
      <c r="AX163" s="13" t="s">
        <v>71</v>
      </c>
      <c r="AY163" s="153" t="s">
        <v>133</v>
      </c>
    </row>
    <row r="164" spans="2:65" s="12" customFormat="1" ht="11.25" x14ac:dyDescent="0.2">
      <c r="B164" s="145"/>
      <c r="D164" s="146" t="s">
        <v>144</v>
      </c>
      <c r="E164" s="147" t="s">
        <v>18</v>
      </c>
      <c r="F164" s="148" t="s">
        <v>2677</v>
      </c>
      <c r="H164" s="147" t="s">
        <v>18</v>
      </c>
      <c r="I164" s="149"/>
      <c r="L164" s="145"/>
      <c r="M164" s="150"/>
      <c r="T164" s="151"/>
      <c r="AT164" s="147" t="s">
        <v>144</v>
      </c>
      <c r="AU164" s="147" t="s">
        <v>81</v>
      </c>
      <c r="AV164" s="12" t="s">
        <v>79</v>
      </c>
      <c r="AW164" s="12" t="s">
        <v>32</v>
      </c>
      <c r="AX164" s="12" t="s">
        <v>71</v>
      </c>
      <c r="AY164" s="147" t="s">
        <v>133</v>
      </c>
    </row>
    <row r="165" spans="2:65" s="13" customFormat="1" ht="11.25" x14ac:dyDescent="0.2">
      <c r="B165" s="152"/>
      <c r="D165" s="146" t="s">
        <v>144</v>
      </c>
      <c r="E165" s="153" t="s">
        <v>18</v>
      </c>
      <c r="F165" s="154" t="s">
        <v>893</v>
      </c>
      <c r="H165" s="155">
        <v>102</v>
      </c>
      <c r="I165" s="156"/>
      <c r="L165" s="152"/>
      <c r="M165" s="157"/>
      <c r="T165" s="158"/>
      <c r="AT165" s="153" t="s">
        <v>144</v>
      </c>
      <c r="AU165" s="153" t="s">
        <v>81</v>
      </c>
      <c r="AV165" s="13" t="s">
        <v>81</v>
      </c>
      <c r="AW165" s="13" t="s">
        <v>32</v>
      </c>
      <c r="AX165" s="13" t="s">
        <v>71</v>
      </c>
      <c r="AY165" s="153" t="s">
        <v>133</v>
      </c>
    </row>
    <row r="166" spans="2:65" s="12" customFormat="1" ht="11.25" x14ac:dyDescent="0.2">
      <c r="B166" s="145"/>
      <c r="D166" s="146" t="s">
        <v>144</v>
      </c>
      <c r="E166" s="147" t="s">
        <v>18</v>
      </c>
      <c r="F166" s="148" t="s">
        <v>2678</v>
      </c>
      <c r="H166" s="147" t="s">
        <v>18</v>
      </c>
      <c r="I166" s="149"/>
      <c r="L166" s="145"/>
      <c r="M166" s="150"/>
      <c r="T166" s="151"/>
      <c r="AT166" s="147" t="s">
        <v>144</v>
      </c>
      <c r="AU166" s="147" t="s">
        <v>81</v>
      </c>
      <c r="AV166" s="12" t="s">
        <v>79</v>
      </c>
      <c r="AW166" s="12" t="s">
        <v>32</v>
      </c>
      <c r="AX166" s="12" t="s">
        <v>71</v>
      </c>
      <c r="AY166" s="147" t="s">
        <v>133</v>
      </c>
    </row>
    <row r="167" spans="2:65" s="13" customFormat="1" ht="11.25" x14ac:dyDescent="0.2">
      <c r="B167" s="152"/>
      <c r="D167" s="146" t="s">
        <v>144</v>
      </c>
      <c r="E167" s="153" t="s">
        <v>18</v>
      </c>
      <c r="F167" s="154" t="s">
        <v>876</v>
      </c>
      <c r="H167" s="155">
        <v>99</v>
      </c>
      <c r="I167" s="156"/>
      <c r="L167" s="152"/>
      <c r="M167" s="157"/>
      <c r="T167" s="158"/>
      <c r="AT167" s="153" t="s">
        <v>144</v>
      </c>
      <c r="AU167" s="153" t="s">
        <v>81</v>
      </c>
      <c r="AV167" s="13" t="s">
        <v>81</v>
      </c>
      <c r="AW167" s="13" t="s">
        <v>32</v>
      </c>
      <c r="AX167" s="13" t="s">
        <v>71</v>
      </c>
      <c r="AY167" s="153" t="s">
        <v>133</v>
      </c>
    </row>
    <row r="168" spans="2:65" s="12" customFormat="1" ht="11.25" x14ac:dyDescent="0.2">
      <c r="B168" s="145"/>
      <c r="D168" s="146" t="s">
        <v>144</v>
      </c>
      <c r="E168" s="147" t="s">
        <v>18</v>
      </c>
      <c r="F168" s="148" t="s">
        <v>2679</v>
      </c>
      <c r="H168" s="147" t="s">
        <v>18</v>
      </c>
      <c r="I168" s="149"/>
      <c r="L168" s="145"/>
      <c r="M168" s="150"/>
      <c r="T168" s="151"/>
      <c r="AT168" s="147" t="s">
        <v>144</v>
      </c>
      <c r="AU168" s="147" t="s">
        <v>81</v>
      </c>
      <c r="AV168" s="12" t="s">
        <v>79</v>
      </c>
      <c r="AW168" s="12" t="s">
        <v>32</v>
      </c>
      <c r="AX168" s="12" t="s">
        <v>71</v>
      </c>
      <c r="AY168" s="147" t="s">
        <v>133</v>
      </c>
    </row>
    <row r="169" spans="2:65" s="13" customFormat="1" ht="11.25" x14ac:dyDescent="0.2">
      <c r="B169" s="152"/>
      <c r="D169" s="146" t="s">
        <v>144</v>
      </c>
      <c r="E169" s="153" t="s">
        <v>18</v>
      </c>
      <c r="F169" s="154" t="s">
        <v>1354</v>
      </c>
      <c r="H169" s="155">
        <v>176</v>
      </c>
      <c r="I169" s="156"/>
      <c r="L169" s="152"/>
      <c r="M169" s="157"/>
      <c r="T169" s="158"/>
      <c r="AT169" s="153" t="s">
        <v>144</v>
      </c>
      <c r="AU169" s="153" t="s">
        <v>81</v>
      </c>
      <c r="AV169" s="13" t="s">
        <v>81</v>
      </c>
      <c r="AW169" s="13" t="s">
        <v>32</v>
      </c>
      <c r="AX169" s="13" t="s">
        <v>71</v>
      </c>
      <c r="AY169" s="153" t="s">
        <v>133</v>
      </c>
    </row>
    <row r="170" spans="2:65" s="14" customFormat="1" ht="11.25" x14ac:dyDescent="0.2">
      <c r="B170" s="159"/>
      <c r="D170" s="146" t="s">
        <v>144</v>
      </c>
      <c r="E170" s="160" t="s">
        <v>18</v>
      </c>
      <c r="F170" s="161" t="s">
        <v>147</v>
      </c>
      <c r="H170" s="162">
        <v>450</v>
      </c>
      <c r="I170" s="163"/>
      <c r="L170" s="159"/>
      <c r="M170" s="164"/>
      <c r="T170" s="165"/>
      <c r="AT170" s="160" t="s">
        <v>144</v>
      </c>
      <c r="AU170" s="160" t="s">
        <v>81</v>
      </c>
      <c r="AV170" s="14" t="s">
        <v>140</v>
      </c>
      <c r="AW170" s="14" t="s">
        <v>32</v>
      </c>
      <c r="AX170" s="14" t="s">
        <v>79</v>
      </c>
      <c r="AY170" s="160" t="s">
        <v>133</v>
      </c>
    </row>
    <row r="171" spans="2:65" s="1" customFormat="1" ht="24.95" customHeight="1" x14ac:dyDescent="0.2">
      <c r="B171" s="33"/>
      <c r="C171" s="173" t="s">
        <v>347</v>
      </c>
      <c r="D171" s="173" t="s">
        <v>265</v>
      </c>
      <c r="E171" s="174" t="s">
        <v>2680</v>
      </c>
      <c r="F171" s="175" t="s">
        <v>2681</v>
      </c>
      <c r="G171" s="176" t="s">
        <v>138</v>
      </c>
      <c r="H171" s="177">
        <v>83.95</v>
      </c>
      <c r="I171" s="178"/>
      <c r="J171" s="179">
        <f>ROUND(I171*H171,2)</f>
        <v>0</v>
      </c>
      <c r="K171" s="175" t="s">
        <v>18</v>
      </c>
      <c r="L171" s="180"/>
      <c r="M171" s="181" t="s">
        <v>18</v>
      </c>
      <c r="N171" s="182" t="s">
        <v>42</v>
      </c>
      <c r="P171" s="137">
        <f>O171*H171</f>
        <v>0</v>
      </c>
      <c r="Q171" s="137">
        <v>1.2999999999999999E-4</v>
      </c>
      <c r="R171" s="137">
        <f>Q171*H171</f>
        <v>1.09135E-2</v>
      </c>
      <c r="S171" s="137">
        <v>0</v>
      </c>
      <c r="T171" s="138">
        <f>S171*H171</f>
        <v>0</v>
      </c>
      <c r="AR171" s="139" t="s">
        <v>446</v>
      </c>
      <c r="AT171" s="139" t="s">
        <v>265</v>
      </c>
      <c r="AU171" s="139" t="s">
        <v>81</v>
      </c>
      <c r="AY171" s="18" t="s">
        <v>133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285</v>
      </c>
      <c r="BM171" s="139" t="s">
        <v>2682</v>
      </c>
    </row>
    <row r="172" spans="2:65" s="13" customFormat="1" ht="11.25" x14ac:dyDescent="0.2">
      <c r="B172" s="152"/>
      <c r="D172" s="146" t="s">
        <v>144</v>
      </c>
      <c r="F172" s="154" t="s">
        <v>2683</v>
      </c>
      <c r="H172" s="155">
        <v>83.95</v>
      </c>
      <c r="I172" s="156"/>
      <c r="L172" s="152"/>
      <c r="M172" s="157"/>
      <c r="T172" s="158"/>
      <c r="AT172" s="153" t="s">
        <v>144</v>
      </c>
      <c r="AU172" s="153" t="s">
        <v>81</v>
      </c>
      <c r="AV172" s="13" t="s">
        <v>81</v>
      </c>
      <c r="AW172" s="13" t="s">
        <v>4</v>
      </c>
      <c r="AX172" s="13" t="s">
        <v>79</v>
      </c>
      <c r="AY172" s="153" t="s">
        <v>133</v>
      </c>
    </row>
    <row r="173" spans="2:65" s="1" customFormat="1" ht="24.95" customHeight="1" x14ac:dyDescent="0.2">
      <c r="B173" s="33"/>
      <c r="C173" s="173" t="s">
        <v>356</v>
      </c>
      <c r="D173" s="173" t="s">
        <v>265</v>
      </c>
      <c r="E173" s="174" t="s">
        <v>2684</v>
      </c>
      <c r="F173" s="175" t="s">
        <v>2685</v>
      </c>
      <c r="G173" s="176" t="s">
        <v>138</v>
      </c>
      <c r="H173" s="177">
        <v>117.3</v>
      </c>
      <c r="I173" s="178"/>
      <c r="J173" s="179">
        <f>ROUND(I173*H173,2)</f>
        <v>0</v>
      </c>
      <c r="K173" s="175" t="s">
        <v>18</v>
      </c>
      <c r="L173" s="180"/>
      <c r="M173" s="181" t="s">
        <v>18</v>
      </c>
      <c r="N173" s="182" t="s">
        <v>42</v>
      </c>
      <c r="P173" s="137">
        <f>O173*H173</f>
        <v>0</v>
      </c>
      <c r="Q173" s="137">
        <v>9.0000000000000006E-5</v>
      </c>
      <c r="R173" s="137">
        <f>Q173*H173</f>
        <v>1.0557E-2</v>
      </c>
      <c r="S173" s="137">
        <v>0</v>
      </c>
      <c r="T173" s="138">
        <f>S173*H173</f>
        <v>0</v>
      </c>
      <c r="AR173" s="139" t="s">
        <v>446</v>
      </c>
      <c r="AT173" s="139" t="s">
        <v>265</v>
      </c>
      <c r="AU173" s="139" t="s">
        <v>81</v>
      </c>
      <c r="AY173" s="18" t="s">
        <v>133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79</v>
      </c>
      <c r="BK173" s="140">
        <f>ROUND(I173*H173,2)</f>
        <v>0</v>
      </c>
      <c r="BL173" s="18" t="s">
        <v>285</v>
      </c>
      <c r="BM173" s="139" t="s">
        <v>2686</v>
      </c>
    </row>
    <row r="174" spans="2:65" s="13" customFormat="1" ht="11.25" x14ac:dyDescent="0.2">
      <c r="B174" s="152"/>
      <c r="D174" s="146" t="s">
        <v>144</v>
      </c>
      <c r="F174" s="154" t="s">
        <v>2687</v>
      </c>
      <c r="H174" s="155">
        <v>117.3</v>
      </c>
      <c r="I174" s="156"/>
      <c r="L174" s="152"/>
      <c r="M174" s="157"/>
      <c r="T174" s="158"/>
      <c r="AT174" s="153" t="s">
        <v>144</v>
      </c>
      <c r="AU174" s="153" t="s">
        <v>81</v>
      </c>
      <c r="AV174" s="13" t="s">
        <v>81</v>
      </c>
      <c r="AW174" s="13" t="s">
        <v>4</v>
      </c>
      <c r="AX174" s="13" t="s">
        <v>79</v>
      </c>
      <c r="AY174" s="153" t="s">
        <v>133</v>
      </c>
    </row>
    <row r="175" spans="2:65" s="1" customFormat="1" ht="16.5" customHeight="1" x14ac:dyDescent="0.2">
      <c r="B175" s="33"/>
      <c r="C175" s="173" t="s">
        <v>363</v>
      </c>
      <c r="D175" s="173" t="s">
        <v>265</v>
      </c>
      <c r="E175" s="174" t="s">
        <v>2688</v>
      </c>
      <c r="F175" s="175" t="s">
        <v>2678</v>
      </c>
      <c r="G175" s="176" t="s">
        <v>138</v>
      </c>
      <c r="H175" s="177">
        <v>113.85</v>
      </c>
      <c r="I175" s="178"/>
      <c r="J175" s="179">
        <f>ROUND(I175*H175,2)</f>
        <v>0</v>
      </c>
      <c r="K175" s="175" t="s">
        <v>18</v>
      </c>
      <c r="L175" s="180"/>
      <c r="M175" s="181" t="s">
        <v>18</v>
      </c>
      <c r="N175" s="182" t="s">
        <v>42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446</v>
      </c>
      <c r="AT175" s="139" t="s">
        <v>265</v>
      </c>
      <c r="AU175" s="139" t="s">
        <v>81</v>
      </c>
      <c r="AY175" s="18" t="s">
        <v>133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285</v>
      </c>
      <c r="BM175" s="139" t="s">
        <v>2689</v>
      </c>
    </row>
    <row r="176" spans="2:65" s="13" customFormat="1" ht="11.25" x14ac:dyDescent="0.2">
      <c r="B176" s="152"/>
      <c r="D176" s="146" t="s">
        <v>144</v>
      </c>
      <c r="F176" s="154" t="s">
        <v>2690</v>
      </c>
      <c r="H176" s="155">
        <v>113.85</v>
      </c>
      <c r="I176" s="156"/>
      <c r="L176" s="152"/>
      <c r="M176" s="157"/>
      <c r="T176" s="158"/>
      <c r="AT176" s="153" t="s">
        <v>144</v>
      </c>
      <c r="AU176" s="153" t="s">
        <v>81</v>
      </c>
      <c r="AV176" s="13" t="s">
        <v>81</v>
      </c>
      <c r="AW176" s="13" t="s">
        <v>4</v>
      </c>
      <c r="AX176" s="13" t="s">
        <v>79</v>
      </c>
      <c r="AY176" s="153" t="s">
        <v>133</v>
      </c>
    </row>
    <row r="177" spans="2:65" s="1" customFormat="1" ht="16.5" customHeight="1" x14ac:dyDescent="0.2">
      <c r="B177" s="33"/>
      <c r="C177" s="173" t="s">
        <v>394</v>
      </c>
      <c r="D177" s="173" t="s">
        <v>265</v>
      </c>
      <c r="E177" s="174" t="s">
        <v>2691</v>
      </c>
      <c r="F177" s="175" t="s">
        <v>2692</v>
      </c>
      <c r="G177" s="176" t="s">
        <v>138</v>
      </c>
      <c r="H177" s="177">
        <v>202.4</v>
      </c>
      <c r="I177" s="178"/>
      <c r="J177" s="179">
        <f>ROUND(I177*H177,2)</f>
        <v>0</v>
      </c>
      <c r="K177" s="175" t="s">
        <v>18</v>
      </c>
      <c r="L177" s="180"/>
      <c r="M177" s="181" t="s">
        <v>18</v>
      </c>
      <c r="N177" s="182" t="s">
        <v>42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446</v>
      </c>
      <c r="AT177" s="139" t="s">
        <v>265</v>
      </c>
      <c r="AU177" s="139" t="s">
        <v>81</v>
      </c>
      <c r="AY177" s="18" t="s">
        <v>133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79</v>
      </c>
      <c r="BK177" s="140">
        <f>ROUND(I177*H177,2)</f>
        <v>0</v>
      </c>
      <c r="BL177" s="18" t="s">
        <v>285</v>
      </c>
      <c r="BM177" s="139" t="s">
        <v>2693</v>
      </c>
    </row>
    <row r="178" spans="2:65" s="13" customFormat="1" ht="11.25" x14ac:dyDescent="0.2">
      <c r="B178" s="152"/>
      <c r="D178" s="146" t="s">
        <v>144</v>
      </c>
      <c r="F178" s="154" t="s">
        <v>2694</v>
      </c>
      <c r="H178" s="155">
        <v>202.4</v>
      </c>
      <c r="I178" s="156"/>
      <c r="L178" s="152"/>
      <c r="M178" s="157"/>
      <c r="T178" s="158"/>
      <c r="AT178" s="153" t="s">
        <v>144</v>
      </c>
      <c r="AU178" s="153" t="s">
        <v>81</v>
      </c>
      <c r="AV178" s="13" t="s">
        <v>81</v>
      </c>
      <c r="AW178" s="13" t="s">
        <v>4</v>
      </c>
      <c r="AX178" s="13" t="s">
        <v>79</v>
      </c>
      <c r="AY178" s="153" t="s">
        <v>133</v>
      </c>
    </row>
    <row r="179" spans="2:65" s="1" customFormat="1" ht="44.25" customHeight="1" x14ac:dyDescent="0.2">
      <c r="B179" s="33"/>
      <c r="C179" s="128" t="s">
        <v>414</v>
      </c>
      <c r="D179" s="128" t="s">
        <v>135</v>
      </c>
      <c r="E179" s="129" t="s">
        <v>2695</v>
      </c>
      <c r="F179" s="130" t="s">
        <v>2696</v>
      </c>
      <c r="G179" s="131" t="s">
        <v>138</v>
      </c>
      <c r="H179" s="132">
        <v>743</v>
      </c>
      <c r="I179" s="133"/>
      <c r="J179" s="134">
        <f>ROUND(I179*H179,2)</f>
        <v>0</v>
      </c>
      <c r="K179" s="130" t="s">
        <v>2656</v>
      </c>
      <c r="L179" s="33"/>
      <c r="M179" s="135" t="s">
        <v>18</v>
      </c>
      <c r="N179" s="136" t="s">
        <v>42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285</v>
      </c>
      <c r="AT179" s="139" t="s">
        <v>135</v>
      </c>
      <c r="AU179" s="139" t="s">
        <v>81</v>
      </c>
      <c r="AY179" s="18" t="s">
        <v>133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285</v>
      </c>
      <c r="BM179" s="139" t="s">
        <v>2697</v>
      </c>
    </row>
    <row r="180" spans="2:65" s="1" customFormat="1" ht="11.25" x14ac:dyDescent="0.2">
      <c r="B180" s="33"/>
      <c r="D180" s="141" t="s">
        <v>142</v>
      </c>
      <c r="F180" s="142" t="s">
        <v>2698</v>
      </c>
      <c r="I180" s="143"/>
      <c r="L180" s="33"/>
      <c r="M180" s="144"/>
      <c r="T180" s="54"/>
      <c r="AT180" s="18" t="s">
        <v>142</v>
      </c>
      <c r="AU180" s="18" t="s">
        <v>81</v>
      </c>
    </row>
    <row r="181" spans="2:65" s="12" customFormat="1" ht="11.25" x14ac:dyDescent="0.2">
      <c r="B181" s="145"/>
      <c r="D181" s="146" t="s">
        <v>144</v>
      </c>
      <c r="E181" s="147" t="s">
        <v>18</v>
      </c>
      <c r="F181" s="148" t="s">
        <v>176</v>
      </c>
      <c r="H181" s="147" t="s">
        <v>18</v>
      </c>
      <c r="I181" s="149"/>
      <c r="L181" s="145"/>
      <c r="M181" s="150"/>
      <c r="T181" s="151"/>
      <c r="AT181" s="147" t="s">
        <v>144</v>
      </c>
      <c r="AU181" s="147" t="s">
        <v>81</v>
      </c>
      <c r="AV181" s="12" t="s">
        <v>79</v>
      </c>
      <c r="AW181" s="12" t="s">
        <v>32</v>
      </c>
      <c r="AX181" s="12" t="s">
        <v>71</v>
      </c>
      <c r="AY181" s="147" t="s">
        <v>133</v>
      </c>
    </row>
    <row r="182" spans="2:65" s="13" customFormat="1" ht="11.25" x14ac:dyDescent="0.2">
      <c r="B182" s="152"/>
      <c r="D182" s="146" t="s">
        <v>144</v>
      </c>
      <c r="E182" s="153" t="s">
        <v>18</v>
      </c>
      <c r="F182" s="154" t="s">
        <v>2699</v>
      </c>
      <c r="H182" s="155">
        <v>320</v>
      </c>
      <c r="I182" s="156"/>
      <c r="L182" s="152"/>
      <c r="M182" s="157"/>
      <c r="T182" s="158"/>
      <c r="AT182" s="153" t="s">
        <v>144</v>
      </c>
      <c r="AU182" s="153" t="s">
        <v>81</v>
      </c>
      <c r="AV182" s="13" t="s">
        <v>81</v>
      </c>
      <c r="AW182" s="13" t="s">
        <v>32</v>
      </c>
      <c r="AX182" s="13" t="s">
        <v>71</v>
      </c>
      <c r="AY182" s="153" t="s">
        <v>133</v>
      </c>
    </row>
    <row r="183" spans="2:65" s="12" customFormat="1" ht="11.25" x14ac:dyDescent="0.2">
      <c r="B183" s="145"/>
      <c r="D183" s="146" t="s">
        <v>144</v>
      </c>
      <c r="E183" s="147" t="s">
        <v>18</v>
      </c>
      <c r="F183" s="148" t="s">
        <v>2700</v>
      </c>
      <c r="H183" s="147" t="s">
        <v>18</v>
      </c>
      <c r="I183" s="149"/>
      <c r="L183" s="145"/>
      <c r="M183" s="150"/>
      <c r="T183" s="151"/>
      <c r="AT183" s="147" t="s">
        <v>144</v>
      </c>
      <c r="AU183" s="147" t="s">
        <v>81</v>
      </c>
      <c r="AV183" s="12" t="s">
        <v>79</v>
      </c>
      <c r="AW183" s="12" t="s">
        <v>32</v>
      </c>
      <c r="AX183" s="12" t="s">
        <v>71</v>
      </c>
      <c r="AY183" s="147" t="s">
        <v>133</v>
      </c>
    </row>
    <row r="184" spans="2:65" s="13" customFormat="1" ht="11.25" x14ac:dyDescent="0.2">
      <c r="B184" s="152"/>
      <c r="D184" s="146" t="s">
        <v>144</v>
      </c>
      <c r="E184" s="153" t="s">
        <v>18</v>
      </c>
      <c r="F184" s="154" t="s">
        <v>1700</v>
      </c>
      <c r="H184" s="155">
        <v>203</v>
      </c>
      <c r="I184" s="156"/>
      <c r="L184" s="152"/>
      <c r="M184" s="157"/>
      <c r="T184" s="158"/>
      <c r="AT184" s="153" t="s">
        <v>144</v>
      </c>
      <c r="AU184" s="153" t="s">
        <v>81</v>
      </c>
      <c r="AV184" s="13" t="s">
        <v>81</v>
      </c>
      <c r="AW184" s="13" t="s">
        <v>32</v>
      </c>
      <c r="AX184" s="13" t="s">
        <v>71</v>
      </c>
      <c r="AY184" s="153" t="s">
        <v>133</v>
      </c>
    </row>
    <row r="185" spans="2:65" s="12" customFormat="1" ht="11.25" x14ac:dyDescent="0.2">
      <c r="B185" s="145"/>
      <c r="D185" s="146" t="s">
        <v>144</v>
      </c>
      <c r="E185" s="147" t="s">
        <v>18</v>
      </c>
      <c r="F185" s="148" t="s">
        <v>2701</v>
      </c>
      <c r="H185" s="147" t="s">
        <v>18</v>
      </c>
      <c r="I185" s="149"/>
      <c r="L185" s="145"/>
      <c r="M185" s="150"/>
      <c r="T185" s="151"/>
      <c r="AT185" s="147" t="s">
        <v>144</v>
      </c>
      <c r="AU185" s="147" t="s">
        <v>81</v>
      </c>
      <c r="AV185" s="12" t="s">
        <v>79</v>
      </c>
      <c r="AW185" s="12" t="s">
        <v>32</v>
      </c>
      <c r="AX185" s="12" t="s">
        <v>71</v>
      </c>
      <c r="AY185" s="147" t="s">
        <v>133</v>
      </c>
    </row>
    <row r="186" spans="2:65" s="13" customFormat="1" ht="11.25" x14ac:dyDescent="0.2">
      <c r="B186" s="152"/>
      <c r="D186" s="146" t="s">
        <v>144</v>
      </c>
      <c r="E186" s="153" t="s">
        <v>18</v>
      </c>
      <c r="F186" s="154" t="s">
        <v>2702</v>
      </c>
      <c r="H186" s="155">
        <v>220</v>
      </c>
      <c r="I186" s="156"/>
      <c r="L186" s="152"/>
      <c r="M186" s="157"/>
      <c r="T186" s="158"/>
      <c r="AT186" s="153" t="s">
        <v>144</v>
      </c>
      <c r="AU186" s="153" t="s">
        <v>81</v>
      </c>
      <c r="AV186" s="13" t="s">
        <v>81</v>
      </c>
      <c r="AW186" s="13" t="s">
        <v>32</v>
      </c>
      <c r="AX186" s="13" t="s">
        <v>71</v>
      </c>
      <c r="AY186" s="153" t="s">
        <v>133</v>
      </c>
    </row>
    <row r="187" spans="2:65" s="14" customFormat="1" ht="11.25" x14ac:dyDescent="0.2">
      <c r="B187" s="159"/>
      <c r="D187" s="146" t="s">
        <v>144</v>
      </c>
      <c r="E187" s="160" t="s">
        <v>18</v>
      </c>
      <c r="F187" s="161" t="s">
        <v>147</v>
      </c>
      <c r="H187" s="162">
        <v>743</v>
      </c>
      <c r="I187" s="163"/>
      <c r="L187" s="159"/>
      <c r="M187" s="164"/>
      <c r="T187" s="165"/>
      <c r="AT187" s="160" t="s">
        <v>144</v>
      </c>
      <c r="AU187" s="160" t="s">
        <v>81</v>
      </c>
      <c r="AV187" s="14" t="s">
        <v>140</v>
      </c>
      <c r="AW187" s="14" t="s">
        <v>32</v>
      </c>
      <c r="AX187" s="14" t="s">
        <v>79</v>
      </c>
      <c r="AY187" s="160" t="s">
        <v>133</v>
      </c>
    </row>
    <row r="188" spans="2:65" s="1" customFormat="1" ht="24.2" customHeight="1" x14ac:dyDescent="0.2">
      <c r="B188" s="33"/>
      <c r="C188" s="173" t="s">
        <v>421</v>
      </c>
      <c r="D188" s="173" t="s">
        <v>265</v>
      </c>
      <c r="E188" s="174" t="s">
        <v>2703</v>
      </c>
      <c r="F188" s="175" t="s">
        <v>2704</v>
      </c>
      <c r="G188" s="176" t="s">
        <v>138</v>
      </c>
      <c r="H188" s="177">
        <v>601.45000000000005</v>
      </c>
      <c r="I188" s="178"/>
      <c r="J188" s="179">
        <f>ROUND(I188*H188,2)</f>
        <v>0</v>
      </c>
      <c r="K188" s="175" t="s">
        <v>139</v>
      </c>
      <c r="L188" s="180"/>
      <c r="M188" s="181" t="s">
        <v>18</v>
      </c>
      <c r="N188" s="182" t="s">
        <v>42</v>
      </c>
      <c r="P188" s="137">
        <f>O188*H188</f>
        <v>0</v>
      </c>
      <c r="Q188" s="137">
        <v>1.2E-4</v>
      </c>
      <c r="R188" s="137">
        <f>Q188*H188</f>
        <v>7.2174000000000002E-2</v>
      </c>
      <c r="S188" s="137">
        <v>0</v>
      </c>
      <c r="T188" s="138">
        <f>S188*H188</f>
        <v>0</v>
      </c>
      <c r="AR188" s="139" t="s">
        <v>446</v>
      </c>
      <c r="AT188" s="139" t="s">
        <v>265</v>
      </c>
      <c r="AU188" s="139" t="s">
        <v>81</v>
      </c>
      <c r="AY188" s="18" t="s">
        <v>133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79</v>
      </c>
      <c r="BK188" s="140">
        <f>ROUND(I188*H188,2)</f>
        <v>0</v>
      </c>
      <c r="BL188" s="18" t="s">
        <v>285</v>
      </c>
      <c r="BM188" s="139" t="s">
        <v>2705</v>
      </c>
    </row>
    <row r="189" spans="2:65" s="12" customFormat="1" ht="11.25" x14ac:dyDescent="0.2">
      <c r="B189" s="145"/>
      <c r="D189" s="146" t="s">
        <v>144</v>
      </c>
      <c r="E189" s="147" t="s">
        <v>18</v>
      </c>
      <c r="F189" s="148" t="s">
        <v>176</v>
      </c>
      <c r="H189" s="147" t="s">
        <v>18</v>
      </c>
      <c r="I189" s="149"/>
      <c r="L189" s="145"/>
      <c r="M189" s="150"/>
      <c r="T189" s="151"/>
      <c r="AT189" s="147" t="s">
        <v>144</v>
      </c>
      <c r="AU189" s="147" t="s">
        <v>81</v>
      </c>
      <c r="AV189" s="12" t="s">
        <v>79</v>
      </c>
      <c r="AW189" s="12" t="s">
        <v>32</v>
      </c>
      <c r="AX189" s="12" t="s">
        <v>71</v>
      </c>
      <c r="AY189" s="147" t="s">
        <v>133</v>
      </c>
    </row>
    <row r="190" spans="2:65" s="13" customFormat="1" ht="11.25" x14ac:dyDescent="0.2">
      <c r="B190" s="152"/>
      <c r="D190" s="146" t="s">
        <v>144</v>
      </c>
      <c r="E190" s="153" t="s">
        <v>18</v>
      </c>
      <c r="F190" s="154" t="s">
        <v>2699</v>
      </c>
      <c r="H190" s="155">
        <v>320</v>
      </c>
      <c r="I190" s="156"/>
      <c r="L190" s="152"/>
      <c r="M190" s="157"/>
      <c r="T190" s="158"/>
      <c r="AT190" s="153" t="s">
        <v>144</v>
      </c>
      <c r="AU190" s="153" t="s">
        <v>81</v>
      </c>
      <c r="AV190" s="13" t="s">
        <v>81</v>
      </c>
      <c r="AW190" s="13" t="s">
        <v>32</v>
      </c>
      <c r="AX190" s="13" t="s">
        <v>71</v>
      </c>
      <c r="AY190" s="153" t="s">
        <v>133</v>
      </c>
    </row>
    <row r="191" spans="2:65" s="12" customFormat="1" ht="11.25" x14ac:dyDescent="0.2">
      <c r="B191" s="145"/>
      <c r="D191" s="146" t="s">
        <v>144</v>
      </c>
      <c r="E191" s="147" t="s">
        <v>18</v>
      </c>
      <c r="F191" s="148" t="s">
        <v>2700</v>
      </c>
      <c r="H191" s="147" t="s">
        <v>18</v>
      </c>
      <c r="I191" s="149"/>
      <c r="L191" s="145"/>
      <c r="M191" s="150"/>
      <c r="T191" s="151"/>
      <c r="AT191" s="147" t="s">
        <v>144</v>
      </c>
      <c r="AU191" s="147" t="s">
        <v>81</v>
      </c>
      <c r="AV191" s="12" t="s">
        <v>79</v>
      </c>
      <c r="AW191" s="12" t="s">
        <v>32</v>
      </c>
      <c r="AX191" s="12" t="s">
        <v>71</v>
      </c>
      <c r="AY191" s="147" t="s">
        <v>133</v>
      </c>
    </row>
    <row r="192" spans="2:65" s="13" customFormat="1" ht="11.25" x14ac:dyDescent="0.2">
      <c r="B192" s="152"/>
      <c r="D192" s="146" t="s">
        <v>144</v>
      </c>
      <c r="E192" s="153" t="s">
        <v>18</v>
      </c>
      <c r="F192" s="154" t="s">
        <v>1700</v>
      </c>
      <c r="H192" s="155">
        <v>203</v>
      </c>
      <c r="I192" s="156"/>
      <c r="L192" s="152"/>
      <c r="M192" s="157"/>
      <c r="T192" s="158"/>
      <c r="AT192" s="153" t="s">
        <v>144</v>
      </c>
      <c r="AU192" s="153" t="s">
        <v>81</v>
      </c>
      <c r="AV192" s="13" t="s">
        <v>81</v>
      </c>
      <c r="AW192" s="13" t="s">
        <v>32</v>
      </c>
      <c r="AX192" s="13" t="s">
        <v>71</v>
      </c>
      <c r="AY192" s="153" t="s">
        <v>133</v>
      </c>
    </row>
    <row r="193" spans="2:65" s="14" customFormat="1" ht="11.25" x14ac:dyDescent="0.2">
      <c r="B193" s="159"/>
      <c r="D193" s="146" t="s">
        <v>144</v>
      </c>
      <c r="E193" s="160" t="s">
        <v>18</v>
      </c>
      <c r="F193" s="161" t="s">
        <v>147</v>
      </c>
      <c r="H193" s="162">
        <v>523</v>
      </c>
      <c r="I193" s="163"/>
      <c r="L193" s="159"/>
      <c r="M193" s="164"/>
      <c r="T193" s="165"/>
      <c r="AT193" s="160" t="s">
        <v>144</v>
      </c>
      <c r="AU193" s="160" t="s">
        <v>81</v>
      </c>
      <c r="AV193" s="14" t="s">
        <v>140</v>
      </c>
      <c r="AW193" s="14" t="s">
        <v>32</v>
      </c>
      <c r="AX193" s="14" t="s">
        <v>79</v>
      </c>
      <c r="AY193" s="160" t="s">
        <v>133</v>
      </c>
    </row>
    <row r="194" spans="2:65" s="13" customFormat="1" ht="11.25" x14ac:dyDescent="0.2">
      <c r="B194" s="152"/>
      <c r="D194" s="146" t="s">
        <v>144</v>
      </c>
      <c r="F194" s="154" t="s">
        <v>2706</v>
      </c>
      <c r="H194" s="155">
        <v>601.45000000000005</v>
      </c>
      <c r="I194" s="156"/>
      <c r="L194" s="152"/>
      <c r="M194" s="157"/>
      <c r="T194" s="158"/>
      <c r="AT194" s="153" t="s">
        <v>144</v>
      </c>
      <c r="AU194" s="153" t="s">
        <v>81</v>
      </c>
      <c r="AV194" s="13" t="s">
        <v>81</v>
      </c>
      <c r="AW194" s="13" t="s">
        <v>4</v>
      </c>
      <c r="AX194" s="13" t="s">
        <v>79</v>
      </c>
      <c r="AY194" s="153" t="s">
        <v>133</v>
      </c>
    </row>
    <row r="195" spans="2:65" s="1" customFormat="1" ht="24.2" customHeight="1" x14ac:dyDescent="0.2">
      <c r="B195" s="33"/>
      <c r="C195" s="173" t="s">
        <v>429</v>
      </c>
      <c r="D195" s="173" t="s">
        <v>265</v>
      </c>
      <c r="E195" s="174" t="s">
        <v>2707</v>
      </c>
      <c r="F195" s="175" t="s">
        <v>2708</v>
      </c>
      <c r="G195" s="176" t="s">
        <v>138</v>
      </c>
      <c r="H195" s="177">
        <v>253</v>
      </c>
      <c r="I195" s="178"/>
      <c r="J195" s="179">
        <f>ROUND(I195*H195,2)</f>
        <v>0</v>
      </c>
      <c r="K195" s="175" t="s">
        <v>139</v>
      </c>
      <c r="L195" s="180"/>
      <c r="M195" s="181" t="s">
        <v>18</v>
      </c>
      <c r="N195" s="182" t="s">
        <v>42</v>
      </c>
      <c r="P195" s="137">
        <f>O195*H195</f>
        <v>0</v>
      </c>
      <c r="Q195" s="137">
        <v>1.7000000000000001E-4</v>
      </c>
      <c r="R195" s="137">
        <f>Q195*H195</f>
        <v>4.3010000000000007E-2</v>
      </c>
      <c r="S195" s="137">
        <v>0</v>
      </c>
      <c r="T195" s="138">
        <f>S195*H195</f>
        <v>0</v>
      </c>
      <c r="AR195" s="139" t="s">
        <v>446</v>
      </c>
      <c r="AT195" s="139" t="s">
        <v>265</v>
      </c>
      <c r="AU195" s="139" t="s">
        <v>81</v>
      </c>
      <c r="AY195" s="18" t="s">
        <v>133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79</v>
      </c>
      <c r="BK195" s="140">
        <f>ROUND(I195*H195,2)</f>
        <v>0</v>
      </c>
      <c r="BL195" s="18" t="s">
        <v>285</v>
      </c>
      <c r="BM195" s="139" t="s">
        <v>2709</v>
      </c>
    </row>
    <row r="196" spans="2:65" s="12" customFormat="1" ht="11.25" x14ac:dyDescent="0.2">
      <c r="B196" s="145"/>
      <c r="D196" s="146" t="s">
        <v>144</v>
      </c>
      <c r="E196" s="147" t="s">
        <v>18</v>
      </c>
      <c r="F196" s="148" t="s">
        <v>2701</v>
      </c>
      <c r="H196" s="147" t="s">
        <v>18</v>
      </c>
      <c r="I196" s="149"/>
      <c r="L196" s="145"/>
      <c r="M196" s="150"/>
      <c r="T196" s="151"/>
      <c r="AT196" s="147" t="s">
        <v>144</v>
      </c>
      <c r="AU196" s="147" t="s">
        <v>81</v>
      </c>
      <c r="AV196" s="12" t="s">
        <v>79</v>
      </c>
      <c r="AW196" s="12" t="s">
        <v>32</v>
      </c>
      <c r="AX196" s="12" t="s">
        <v>71</v>
      </c>
      <c r="AY196" s="147" t="s">
        <v>133</v>
      </c>
    </row>
    <row r="197" spans="2:65" s="13" customFormat="1" ht="11.25" x14ac:dyDescent="0.2">
      <c r="B197" s="152"/>
      <c r="D197" s="146" t="s">
        <v>144</v>
      </c>
      <c r="E197" s="153" t="s">
        <v>18</v>
      </c>
      <c r="F197" s="154" t="s">
        <v>2702</v>
      </c>
      <c r="H197" s="155">
        <v>220</v>
      </c>
      <c r="I197" s="156"/>
      <c r="L197" s="152"/>
      <c r="M197" s="157"/>
      <c r="T197" s="158"/>
      <c r="AT197" s="153" t="s">
        <v>144</v>
      </c>
      <c r="AU197" s="153" t="s">
        <v>81</v>
      </c>
      <c r="AV197" s="13" t="s">
        <v>81</v>
      </c>
      <c r="AW197" s="13" t="s">
        <v>32</v>
      </c>
      <c r="AX197" s="13" t="s">
        <v>71</v>
      </c>
      <c r="AY197" s="153" t="s">
        <v>133</v>
      </c>
    </row>
    <row r="198" spans="2:65" s="14" customFormat="1" ht="11.25" x14ac:dyDescent="0.2">
      <c r="B198" s="159"/>
      <c r="D198" s="146" t="s">
        <v>144</v>
      </c>
      <c r="E198" s="160" t="s">
        <v>18</v>
      </c>
      <c r="F198" s="161" t="s">
        <v>147</v>
      </c>
      <c r="H198" s="162">
        <v>220</v>
      </c>
      <c r="I198" s="163"/>
      <c r="L198" s="159"/>
      <c r="M198" s="164"/>
      <c r="T198" s="165"/>
      <c r="AT198" s="160" t="s">
        <v>144</v>
      </c>
      <c r="AU198" s="160" t="s">
        <v>81</v>
      </c>
      <c r="AV198" s="14" t="s">
        <v>140</v>
      </c>
      <c r="AW198" s="14" t="s">
        <v>32</v>
      </c>
      <c r="AX198" s="14" t="s">
        <v>79</v>
      </c>
      <c r="AY198" s="160" t="s">
        <v>133</v>
      </c>
    </row>
    <row r="199" spans="2:65" s="13" customFormat="1" ht="11.25" x14ac:dyDescent="0.2">
      <c r="B199" s="152"/>
      <c r="D199" s="146" t="s">
        <v>144</v>
      </c>
      <c r="F199" s="154" t="s">
        <v>2710</v>
      </c>
      <c r="H199" s="155">
        <v>253</v>
      </c>
      <c r="I199" s="156"/>
      <c r="L199" s="152"/>
      <c r="M199" s="157"/>
      <c r="T199" s="158"/>
      <c r="AT199" s="153" t="s">
        <v>144</v>
      </c>
      <c r="AU199" s="153" t="s">
        <v>81</v>
      </c>
      <c r="AV199" s="13" t="s">
        <v>81</v>
      </c>
      <c r="AW199" s="13" t="s">
        <v>4</v>
      </c>
      <c r="AX199" s="13" t="s">
        <v>79</v>
      </c>
      <c r="AY199" s="153" t="s">
        <v>133</v>
      </c>
    </row>
    <row r="200" spans="2:65" s="1" customFormat="1" ht="49.15" customHeight="1" x14ac:dyDescent="0.2">
      <c r="B200" s="33"/>
      <c r="C200" s="128" t="s">
        <v>441</v>
      </c>
      <c r="D200" s="128" t="s">
        <v>135</v>
      </c>
      <c r="E200" s="129" t="s">
        <v>2711</v>
      </c>
      <c r="F200" s="130" t="s">
        <v>2712</v>
      </c>
      <c r="G200" s="131" t="s">
        <v>138</v>
      </c>
      <c r="H200" s="132">
        <v>98</v>
      </c>
      <c r="I200" s="133"/>
      <c r="J200" s="134">
        <f>ROUND(I200*H200,2)</f>
        <v>0</v>
      </c>
      <c r="K200" s="130" t="s">
        <v>2656</v>
      </c>
      <c r="L200" s="33"/>
      <c r="M200" s="135" t="s">
        <v>18</v>
      </c>
      <c r="N200" s="136" t="s">
        <v>42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285</v>
      </c>
      <c r="AT200" s="139" t="s">
        <v>135</v>
      </c>
      <c r="AU200" s="139" t="s">
        <v>81</v>
      </c>
      <c r="AY200" s="18" t="s">
        <v>133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79</v>
      </c>
      <c r="BK200" s="140">
        <f>ROUND(I200*H200,2)</f>
        <v>0</v>
      </c>
      <c r="BL200" s="18" t="s">
        <v>285</v>
      </c>
      <c r="BM200" s="139" t="s">
        <v>2713</v>
      </c>
    </row>
    <row r="201" spans="2:65" s="1" customFormat="1" ht="11.25" x14ac:dyDescent="0.2">
      <c r="B201" s="33"/>
      <c r="D201" s="141" t="s">
        <v>142</v>
      </c>
      <c r="F201" s="142" t="s">
        <v>2714</v>
      </c>
      <c r="I201" s="143"/>
      <c r="L201" s="33"/>
      <c r="M201" s="144"/>
      <c r="T201" s="54"/>
      <c r="AT201" s="18" t="s">
        <v>142</v>
      </c>
      <c r="AU201" s="18" t="s">
        <v>81</v>
      </c>
    </row>
    <row r="202" spans="2:65" s="12" customFormat="1" ht="11.25" x14ac:dyDescent="0.2">
      <c r="B202" s="145"/>
      <c r="D202" s="146" t="s">
        <v>144</v>
      </c>
      <c r="E202" s="147" t="s">
        <v>18</v>
      </c>
      <c r="F202" s="148" t="s">
        <v>181</v>
      </c>
      <c r="H202" s="147" t="s">
        <v>18</v>
      </c>
      <c r="I202" s="149"/>
      <c r="L202" s="145"/>
      <c r="M202" s="150"/>
      <c r="T202" s="151"/>
      <c r="AT202" s="147" t="s">
        <v>144</v>
      </c>
      <c r="AU202" s="147" t="s">
        <v>81</v>
      </c>
      <c r="AV202" s="12" t="s">
        <v>79</v>
      </c>
      <c r="AW202" s="12" t="s">
        <v>32</v>
      </c>
      <c r="AX202" s="12" t="s">
        <v>71</v>
      </c>
      <c r="AY202" s="147" t="s">
        <v>133</v>
      </c>
    </row>
    <row r="203" spans="2:65" s="13" customFormat="1" ht="11.25" x14ac:dyDescent="0.2">
      <c r="B203" s="152"/>
      <c r="D203" s="146" t="s">
        <v>144</v>
      </c>
      <c r="E203" s="153" t="s">
        <v>18</v>
      </c>
      <c r="F203" s="154" t="s">
        <v>871</v>
      </c>
      <c r="H203" s="155">
        <v>98</v>
      </c>
      <c r="I203" s="156"/>
      <c r="L203" s="152"/>
      <c r="M203" s="157"/>
      <c r="T203" s="158"/>
      <c r="AT203" s="153" t="s">
        <v>144</v>
      </c>
      <c r="AU203" s="153" t="s">
        <v>81</v>
      </c>
      <c r="AV203" s="13" t="s">
        <v>81</v>
      </c>
      <c r="AW203" s="13" t="s">
        <v>32</v>
      </c>
      <c r="AX203" s="13" t="s">
        <v>71</v>
      </c>
      <c r="AY203" s="153" t="s">
        <v>133</v>
      </c>
    </row>
    <row r="204" spans="2:65" s="14" customFormat="1" ht="11.25" x14ac:dyDescent="0.2">
      <c r="B204" s="159"/>
      <c r="D204" s="146" t="s">
        <v>144</v>
      </c>
      <c r="E204" s="160" t="s">
        <v>18</v>
      </c>
      <c r="F204" s="161" t="s">
        <v>147</v>
      </c>
      <c r="H204" s="162">
        <v>98</v>
      </c>
      <c r="I204" s="163"/>
      <c r="L204" s="159"/>
      <c r="M204" s="164"/>
      <c r="T204" s="165"/>
      <c r="AT204" s="160" t="s">
        <v>144</v>
      </c>
      <c r="AU204" s="160" t="s">
        <v>81</v>
      </c>
      <c r="AV204" s="14" t="s">
        <v>140</v>
      </c>
      <c r="AW204" s="14" t="s">
        <v>32</v>
      </c>
      <c r="AX204" s="14" t="s">
        <v>79</v>
      </c>
      <c r="AY204" s="160" t="s">
        <v>133</v>
      </c>
    </row>
    <row r="205" spans="2:65" s="1" customFormat="1" ht="24.2" customHeight="1" x14ac:dyDescent="0.2">
      <c r="B205" s="33"/>
      <c r="C205" s="173" t="s">
        <v>446</v>
      </c>
      <c r="D205" s="173" t="s">
        <v>265</v>
      </c>
      <c r="E205" s="174" t="s">
        <v>2715</v>
      </c>
      <c r="F205" s="175" t="s">
        <v>2716</v>
      </c>
      <c r="G205" s="176" t="s">
        <v>138</v>
      </c>
      <c r="H205" s="177">
        <v>112.7</v>
      </c>
      <c r="I205" s="178"/>
      <c r="J205" s="179">
        <f>ROUND(I205*H205,2)</f>
        <v>0</v>
      </c>
      <c r="K205" s="175" t="s">
        <v>139</v>
      </c>
      <c r="L205" s="180"/>
      <c r="M205" s="181" t="s">
        <v>18</v>
      </c>
      <c r="N205" s="182" t="s">
        <v>42</v>
      </c>
      <c r="P205" s="137">
        <f>O205*H205</f>
        <v>0</v>
      </c>
      <c r="Q205" s="137">
        <v>2.5000000000000001E-4</v>
      </c>
      <c r="R205" s="137">
        <f>Q205*H205</f>
        <v>2.8175000000000002E-2</v>
      </c>
      <c r="S205" s="137">
        <v>0</v>
      </c>
      <c r="T205" s="138">
        <f>S205*H205</f>
        <v>0</v>
      </c>
      <c r="AR205" s="139" t="s">
        <v>446</v>
      </c>
      <c r="AT205" s="139" t="s">
        <v>265</v>
      </c>
      <c r="AU205" s="139" t="s">
        <v>81</v>
      </c>
      <c r="AY205" s="18" t="s">
        <v>133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79</v>
      </c>
      <c r="BK205" s="140">
        <f>ROUND(I205*H205,2)</f>
        <v>0</v>
      </c>
      <c r="BL205" s="18" t="s">
        <v>285</v>
      </c>
      <c r="BM205" s="139" t="s">
        <v>2717</v>
      </c>
    </row>
    <row r="206" spans="2:65" s="13" customFormat="1" ht="11.25" x14ac:dyDescent="0.2">
      <c r="B206" s="152"/>
      <c r="D206" s="146" t="s">
        <v>144</v>
      </c>
      <c r="F206" s="154" t="s">
        <v>2718</v>
      </c>
      <c r="H206" s="155">
        <v>112.7</v>
      </c>
      <c r="I206" s="156"/>
      <c r="L206" s="152"/>
      <c r="M206" s="157"/>
      <c r="T206" s="158"/>
      <c r="AT206" s="153" t="s">
        <v>144</v>
      </c>
      <c r="AU206" s="153" t="s">
        <v>81</v>
      </c>
      <c r="AV206" s="13" t="s">
        <v>81</v>
      </c>
      <c r="AW206" s="13" t="s">
        <v>4</v>
      </c>
      <c r="AX206" s="13" t="s">
        <v>79</v>
      </c>
      <c r="AY206" s="153" t="s">
        <v>133</v>
      </c>
    </row>
    <row r="207" spans="2:65" s="1" customFormat="1" ht="49.15" customHeight="1" x14ac:dyDescent="0.2">
      <c r="B207" s="33"/>
      <c r="C207" s="128" t="s">
        <v>454</v>
      </c>
      <c r="D207" s="128" t="s">
        <v>135</v>
      </c>
      <c r="E207" s="129" t="s">
        <v>2719</v>
      </c>
      <c r="F207" s="130" t="s">
        <v>2720</v>
      </c>
      <c r="G207" s="131" t="s">
        <v>138</v>
      </c>
      <c r="H207" s="132">
        <v>98</v>
      </c>
      <c r="I207" s="133"/>
      <c r="J207" s="134">
        <f>ROUND(I207*H207,2)</f>
        <v>0</v>
      </c>
      <c r="K207" s="130" t="s">
        <v>2656</v>
      </c>
      <c r="L207" s="33"/>
      <c r="M207" s="135" t="s">
        <v>18</v>
      </c>
      <c r="N207" s="136" t="s">
        <v>42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285</v>
      </c>
      <c r="AT207" s="139" t="s">
        <v>135</v>
      </c>
      <c r="AU207" s="139" t="s">
        <v>81</v>
      </c>
      <c r="AY207" s="18" t="s">
        <v>133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8" t="s">
        <v>79</v>
      </c>
      <c r="BK207" s="140">
        <f>ROUND(I207*H207,2)</f>
        <v>0</v>
      </c>
      <c r="BL207" s="18" t="s">
        <v>285</v>
      </c>
      <c r="BM207" s="139" t="s">
        <v>2721</v>
      </c>
    </row>
    <row r="208" spans="2:65" s="1" customFormat="1" ht="11.25" x14ac:dyDescent="0.2">
      <c r="B208" s="33"/>
      <c r="D208" s="141" t="s">
        <v>142</v>
      </c>
      <c r="F208" s="142" t="s">
        <v>2722</v>
      </c>
      <c r="I208" s="143"/>
      <c r="L208" s="33"/>
      <c r="M208" s="144"/>
      <c r="T208" s="54"/>
      <c r="AT208" s="18" t="s">
        <v>142</v>
      </c>
      <c r="AU208" s="18" t="s">
        <v>81</v>
      </c>
    </row>
    <row r="209" spans="2:65" s="12" customFormat="1" ht="11.25" x14ac:dyDescent="0.2">
      <c r="B209" s="145"/>
      <c r="D209" s="146" t="s">
        <v>144</v>
      </c>
      <c r="E209" s="147" t="s">
        <v>18</v>
      </c>
      <c r="F209" s="148" t="s">
        <v>181</v>
      </c>
      <c r="H209" s="147" t="s">
        <v>18</v>
      </c>
      <c r="I209" s="149"/>
      <c r="L209" s="145"/>
      <c r="M209" s="150"/>
      <c r="T209" s="151"/>
      <c r="AT209" s="147" t="s">
        <v>144</v>
      </c>
      <c r="AU209" s="147" t="s">
        <v>81</v>
      </c>
      <c r="AV209" s="12" t="s">
        <v>79</v>
      </c>
      <c r="AW209" s="12" t="s">
        <v>32</v>
      </c>
      <c r="AX209" s="12" t="s">
        <v>71</v>
      </c>
      <c r="AY209" s="147" t="s">
        <v>133</v>
      </c>
    </row>
    <row r="210" spans="2:65" s="13" customFormat="1" ht="11.25" x14ac:dyDescent="0.2">
      <c r="B210" s="152"/>
      <c r="D210" s="146" t="s">
        <v>144</v>
      </c>
      <c r="E210" s="153" t="s">
        <v>18</v>
      </c>
      <c r="F210" s="154" t="s">
        <v>871</v>
      </c>
      <c r="H210" s="155">
        <v>98</v>
      </c>
      <c r="I210" s="156"/>
      <c r="L210" s="152"/>
      <c r="M210" s="157"/>
      <c r="T210" s="158"/>
      <c r="AT210" s="153" t="s">
        <v>144</v>
      </c>
      <c r="AU210" s="153" t="s">
        <v>81</v>
      </c>
      <c r="AV210" s="13" t="s">
        <v>81</v>
      </c>
      <c r="AW210" s="13" t="s">
        <v>32</v>
      </c>
      <c r="AX210" s="13" t="s">
        <v>71</v>
      </c>
      <c r="AY210" s="153" t="s">
        <v>133</v>
      </c>
    </row>
    <row r="211" spans="2:65" s="14" customFormat="1" ht="11.25" x14ac:dyDescent="0.2">
      <c r="B211" s="159"/>
      <c r="D211" s="146" t="s">
        <v>144</v>
      </c>
      <c r="E211" s="160" t="s">
        <v>18</v>
      </c>
      <c r="F211" s="161" t="s">
        <v>147</v>
      </c>
      <c r="H211" s="162">
        <v>98</v>
      </c>
      <c r="I211" s="163"/>
      <c r="L211" s="159"/>
      <c r="M211" s="164"/>
      <c r="T211" s="165"/>
      <c r="AT211" s="160" t="s">
        <v>144</v>
      </c>
      <c r="AU211" s="160" t="s">
        <v>81</v>
      </c>
      <c r="AV211" s="14" t="s">
        <v>140</v>
      </c>
      <c r="AW211" s="14" t="s">
        <v>32</v>
      </c>
      <c r="AX211" s="14" t="s">
        <v>79</v>
      </c>
      <c r="AY211" s="160" t="s">
        <v>133</v>
      </c>
    </row>
    <row r="212" spans="2:65" s="1" customFormat="1" ht="24.2" customHeight="1" x14ac:dyDescent="0.2">
      <c r="B212" s="33"/>
      <c r="C212" s="173" t="s">
        <v>480</v>
      </c>
      <c r="D212" s="173" t="s">
        <v>265</v>
      </c>
      <c r="E212" s="174" t="s">
        <v>2723</v>
      </c>
      <c r="F212" s="175" t="s">
        <v>2724</v>
      </c>
      <c r="G212" s="176" t="s">
        <v>138</v>
      </c>
      <c r="H212" s="177">
        <v>98</v>
      </c>
      <c r="I212" s="178"/>
      <c r="J212" s="179">
        <f>ROUND(I212*H212,2)</f>
        <v>0</v>
      </c>
      <c r="K212" s="175" t="s">
        <v>139</v>
      </c>
      <c r="L212" s="180"/>
      <c r="M212" s="181" t="s">
        <v>18</v>
      </c>
      <c r="N212" s="182" t="s">
        <v>42</v>
      </c>
      <c r="P212" s="137">
        <f>O212*H212</f>
        <v>0</v>
      </c>
      <c r="Q212" s="137">
        <v>5.2999999999999998E-4</v>
      </c>
      <c r="R212" s="137">
        <f>Q212*H212</f>
        <v>5.194E-2</v>
      </c>
      <c r="S212" s="137">
        <v>0</v>
      </c>
      <c r="T212" s="138">
        <f>S212*H212</f>
        <v>0</v>
      </c>
      <c r="AR212" s="139" t="s">
        <v>446</v>
      </c>
      <c r="AT212" s="139" t="s">
        <v>265</v>
      </c>
      <c r="AU212" s="139" t="s">
        <v>81</v>
      </c>
      <c r="AY212" s="18" t="s">
        <v>133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285</v>
      </c>
      <c r="BM212" s="139" t="s">
        <v>2725</v>
      </c>
    </row>
    <row r="213" spans="2:65" s="1" customFormat="1" ht="44.25" customHeight="1" x14ac:dyDescent="0.2">
      <c r="B213" s="33"/>
      <c r="C213" s="128" t="s">
        <v>487</v>
      </c>
      <c r="D213" s="128" t="s">
        <v>135</v>
      </c>
      <c r="E213" s="129" t="s">
        <v>2726</v>
      </c>
      <c r="F213" s="130" t="s">
        <v>2727</v>
      </c>
      <c r="G213" s="131" t="s">
        <v>138</v>
      </c>
      <c r="H213" s="132">
        <v>24</v>
      </c>
      <c r="I213" s="133"/>
      <c r="J213" s="134">
        <f>ROUND(I213*H213,2)</f>
        <v>0</v>
      </c>
      <c r="K213" s="130" t="s">
        <v>2656</v>
      </c>
      <c r="L213" s="33"/>
      <c r="M213" s="135" t="s">
        <v>18</v>
      </c>
      <c r="N213" s="136" t="s">
        <v>42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285</v>
      </c>
      <c r="AT213" s="139" t="s">
        <v>135</v>
      </c>
      <c r="AU213" s="139" t="s">
        <v>81</v>
      </c>
      <c r="AY213" s="18" t="s">
        <v>133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79</v>
      </c>
      <c r="BK213" s="140">
        <f>ROUND(I213*H213,2)</f>
        <v>0</v>
      </c>
      <c r="BL213" s="18" t="s">
        <v>285</v>
      </c>
      <c r="BM213" s="139" t="s">
        <v>2728</v>
      </c>
    </row>
    <row r="214" spans="2:65" s="1" customFormat="1" ht="11.25" x14ac:dyDescent="0.2">
      <c r="B214" s="33"/>
      <c r="D214" s="141" t="s">
        <v>142</v>
      </c>
      <c r="F214" s="142" t="s">
        <v>2729</v>
      </c>
      <c r="I214" s="143"/>
      <c r="L214" s="33"/>
      <c r="M214" s="144"/>
      <c r="T214" s="54"/>
      <c r="AT214" s="18" t="s">
        <v>142</v>
      </c>
      <c r="AU214" s="18" t="s">
        <v>81</v>
      </c>
    </row>
    <row r="215" spans="2:65" s="12" customFormat="1" ht="11.25" x14ac:dyDescent="0.2">
      <c r="B215" s="145"/>
      <c r="D215" s="146" t="s">
        <v>144</v>
      </c>
      <c r="E215" s="147" t="s">
        <v>18</v>
      </c>
      <c r="F215" s="148" t="s">
        <v>515</v>
      </c>
      <c r="H215" s="147" t="s">
        <v>18</v>
      </c>
      <c r="I215" s="149"/>
      <c r="L215" s="145"/>
      <c r="M215" s="150"/>
      <c r="T215" s="151"/>
      <c r="AT215" s="147" t="s">
        <v>144</v>
      </c>
      <c r="AU215" s="147" t="s">
        <v>81</v>
      </c>
      <c r="AV215" s="12" t="s">
        <v>79</v>
      </c>
      <c r="AW215" s="12" t="s">
        <v>32</v>
      </c>
      <c r="AX215" s="12" t="s">
        <v>71</v>
      </c>
      <c r="AY215" s="147" t="s">
        <v>133</v>
      </c>
    </row>
    <row r="216" spans="2:65" s="13" customFormat="1" ht="11.25" x14ac:dyDescent="0.2">
      <c r="B216" s="152"/>
      <c r="D216" s="146" t="s">
        <v>144</v>
      </c>
      <c r="E216" s="153" t="s">
        <v>18</v>
      </c>
      <c r="F216" s="154" t="s">
        <v>347</v>
      </c>
      <c r="H216" s="155">
        <v>24</v>
      </c>
      <c r="I216" s="156"/>
      <c r="L216" s="152"/>
      <c r="M216" s="157"/>
      <c r="T216" s="158"/>
      <c r="AT216" s="153" t="s">
        <v>144</v>
      </c>
      <c r="AU216" s="153" t="s">
        <v>81</v>
      </c>
      <c r="AV216" s="13" t="s">
        <v>81</v>
      </c>
      <c r="AW216" s="13" t="s">
        <v>32</v>
      </c>
      <c r="AX216" s="13" t="s">
        <v>71</v>
      </c>
      <c r="AY216" s="153" t="s">
        <v>133</v>
      </c>
    </row>
    <row r="217" spans="2:65" s="14" customFormat="1" ht="11.25" x14ac:dyDescent="0.2">
      <c r="B217" s="159"/>
      <c r="D217" s="146" t="s">
        <v>144</v>
      </c>
      <c r="E217" s="160" t="s">
        <v>18</v>
      </c>
      <c r="F217" s="161" t="s">
        <v>147</v>
      </c>
      <c r="H217" s="162">
        <v>24</v>
      </c>
      <c r="I217" s="163"/>
      <c r="L217" s="159"/>
      <c r="M217" s="164"/>
      <c r="T217" s="165"/>
      <c r="AT217" s="160" t="s">
        <v>144</v>
      </c>
      <c r="AU217" s="160" t="s">
        <v>81</v>
      </c>
      <c r="AV217" s="14" t="s">
        <v>140</v>
      </c>
      <c r="AW217" s="14" t="s">
        <v>32</v>
      </c>
      <c r="AX217" s="14" t="s">
        <v>79</v>
      </c>
      <c r="AY217" s="160" t="s">
        <v>133</v>
      </c>
    </row>
    <row r="218" spans="2:65" s="1" customFormat="1" ht="24.95" customHeight="1" x14ac:dyDescent="0.2">
      <c r="B218" s="33"/>
      <c r="C218" s="173" t="s">
        <v>493</v>
      </c>
      <c r="D218" s="173" t="s">
        <v>265</v>
      </c>
      <c r="E218" s="174" t="s">
        <v>2730</v>
      </c>
      <c r="F218" s="175" t="s">
        <v>2731</v>
      </c>
      <c r="G218" s="176" t="s">
        <v>138</v>
      </c>
      <c r="H218" s="177">
        <v>27.6</v>
      </c>
      <c r="I218" s="178"/>
      <c r="J218" s="179">
        <f>ROUND(I218*H218,2)</f>
        <v>0</v>
      </c>
      <c r="K218" s="175" t="s">
        <v>139</v>
      </c>
      <c r="L218" s="180"/>
      <c r="M218" s="181" t="s">
        <v>18</v>
      </c>
      <c r="N218" s="182" t="s">
        <v>42</v>
      </c>
      <c r="P218" s="137">
        <f>O218*H218</f>
        <v>0</v>
      </c>
      <c r="Q218" s="137">
        <v>3.2000000000000003E-4</v>
      </c>
      <c r="R218" s="137">
        <f>Q218*H218</f>
        <v>8.8320000000000013E-3</v>
      </c>
      <c r="S218" s="137">
        <v>0</v>
      </c>
      <c r="T218" s="138">
        <f>S218*H218</f>
        <v>0</v>
      </c>
      <c r="AR218" s="139" t="s">
        <v>446</v>
      </c>
      <c r="AT218" s="139" t="s">
        <v>265</v>
      </c>
      <c r="AU218" s="139" t="s">
        <v>81</v>
      </c>
      <c r="AY218" s="18" t="s">
        <v>133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79</v>
      </c>
      <c r="BK218" s="140">
        <f>ROUND(I218*H218,2)</f>
        <v>0</v>
      </c>
      <c r="BL218" s="18" t="s">
        <v>285</v>
      </c>
      <c r="BM218" s="139" t="s">
        <v>2732</v>
      </c>
    </row>
    <row r="219" spans="2:65" s="13" customFormat="1" ht="11.25" x14ac:dyDescent="0.2">
      <c r="B219" s="152"/>
      <c r="D219" s="146" t="s">
        <v>144</v>
      </c>
      <c r="F219" s="154" t="s">
        <v>2733</v>
      </c>
      <c r="H219" s="155">
        <v>27.6</v>
      </c>
      <c r="I219" s="156"/>
      <c r="L219" s="152"/>
      <c r="M219" s="157"/>
      <c r="T219" s="158"/>
      <c r="AT219" s="153" t="s">
        <v>144</v>
      </c>
      <c r="AU219" s="153" t="s">
        <v>81</v>
      </c>
      <c r="AV219" s="13" t="s">
        <v>81</v>
      </c>
      <c r="AW219" s="13" t="s">
        <v>4</v>
      </c>
      <c r="AX219" s="13" t="s">
        <v>79</v>
      </c>
      <c r="AY219" s="153" t="s">
        <v>133</v>
      </c>
    </row>
    <row r="220" spans="2:65" s="1" customFormat="1" ht="44.25" customHeight="1" x14ac:dyDescent="0.2">
      <c r="B220" s="33"/>
      <c r="C220" s="128" t="s">
        <v>499</v>
      </c>
      <c r="D220" s="128" t="s">
        <v>135</v>
      </c>
      <c r="E220" s="129" t="s">
        <v>2734</v>
      </c>
      <c r="F220" s="130" t="s">
        <v>2735</v>
      </c>
      <c r="G220" s="131" t="s">
        <v>138</v>
      </c>
      <c r="H220" s="132">
        <v>1078</v>
      </c>
      <c r="I220" s="133"/>
      <c r="J220" s="134">
        <f>ROUND(I220*H220,2)</f>
        <v>0</v>
      </c>
      <c r="K220" s="130" t="s">
        <v>139</v>
      </c>
      <c r="L220" s="33"/>
      <c r="M220" s="135" t="s">
        <v>18</v>
      </c>
      <c r="N220" s="136" t="s">
        <v>42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285</v>
      </c>
      <c r="AT220" s="139" t="s">
        <v>135</v>
      </c>
      <c r="AU220" s="139" t="s">
        <v>81</v>
      </c>
      <c r="AY220" s="18" t="s">
        <v>133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79</v>
      </c>
      <c r="BK220" s="140">
        <f>ROUND(I220*H220,2)</f>
        <v>0</v>
      </c>
      <c r="BL220" s="18" t="s">
        <v>285</v>
      </c>
      <c r="BM220" s="139" t="s">
        <v>2736</v>
      </c>
    </row>
    <row r="221" spans="2:65" s="1" customFormat="1" ht="11.25" x14ac:dyDescent="0.2">
      <c r="B221" s="33"/>
      <c r="D221" s="141" t="s">
        <v>142</v>
      </c>
      <c r="F221" s="142" t="s">
        <v>2737</v>
      </c>
      <c r="I221" s="143"/>
      <c r="L221" s="33"/>
      <c r="M221" s="144"/>
      <c r="T221" s="54"/>
      <c r="AT221" s="18" t="s">
        <v>142</v>
      </c>
      <c r="AU221" s="18" t="s">
        <v>81</v>
      </c>
    </row>
    <row r="222" spans="2:65" s="12" customFormat="1" ht="11.25" x14ac:dyDescent="0.2">
      <c r="B222" s="145"/>
      <c r="D222" s="146" t="s">
        <v>144</v>
      </c>
      <c r="E222" s="147" t="s">
        <v>18</v>
      </c>
      <c r="F222" s="148" t="s">
        <v>174</v>
      </c>
      <c r="H222" s="147" t="s">
        <v>18</v>
      </c>
      <c r="I222" s="149"/>
      <c r="L222" s="145"/>
      <c r="M222" s="150"/>
      <c r="T222" s="151"/>
      <c r="AT222" s="147" t="s">
        <v>144</v>
      </c>
      <c r="AU222" s="147" t="s">
        <v>81</v>
      </c>
      <c r="AV222" s="12" t="s">
        <v>79</v>
      </c>
      <c r="AW222" s="12" t="s">
        <v>32</v>
      </c>
      <c r="AX222" s="12" t="s">
        <v>71</v>
      </c>
      <c r="AY222" s="147" t="s">
        <v>133</v>
      </c>
    </row>
    <row r="223" spans="2:65" s="13" customFormat="1" ht="11.25" x14ac:dyDescent="0.2">
      <c r="B223" s="152"/>
      <c r="D223" s="146" t="s">
        <v>144</v>
      </c>
      <c r="E223" s="153" t="s">
        <v>18</v>
      </c>
      <c r="F223" s="154" t="s">
        <v>2738</v>
      </c>
      <c r="H223" s="155">
        <v>628</v>
      </c>
      <c r="I223" s="156"/>
      <c r="L223" s="152"/>
      <c r="M223" s="157"/>
      <c r="T223" s="158"/>
      <c r="AT223" s="153" t="s">
        <v>144</v>
      </c>
      <c r="AU223" s="153" t="s">
        <v>81</v>
      </c>
      <c r="AV223" s="13" t="s">
        <v>81</v>
      </c>
      <c r="AW223" s="13" t="s">
        <v>32</v>
      </c>
      <c r="AX223" s="13" t="s">
        <v>71</v>
      </c>
      <c r="AY223" s="153" t="s">
        <v>133</v>
      </c>
    </row>
    <row r="224" spans="2:65" s="12" customFormat="1" ht="11.25" x14ac:dyDescent="0.2">
      <c r="B224" s="145"/>
      <c r="D224" s="146" t="s">
        <v>144</v>
      </c>
      <c r="E224" s="147" t="s">
        <v>18</v>
      </c>
      <c r="F224" s="148" t="s">
        <v>181</v>
      </c>
      <c r="H224" s="147" t="s">
        <v>18</v>
      </c>
      <c r="I224" s="149"/>
      <c r="L224" s="145"/>
      <c r="M224" s="150"/>
      <c r="T224" s="151"/>
      <c r="AT224" s="147" t="s">
        <v>144</v>
      </c>
      <c r="AU224" s="147" t="s">
        <v>81</v>
      </c>
      <c r="AV224" s="12" t="s">
        <v>79</v>
      </c>
      <c r="AW224" s="12" t="s">
        <v>32</v>
      </c>
      <c r="AX224" s="12" t="s">
        <v>71</v>
      </c>
      <c r="AY224" s="147" t="s">
        <v>133</v>
      </c>
    </row>
    <row r="225" spans="2:65" s="13" customFormat="1" ht="11.25" x14ac:dyDescent="0.2">
      <c r="B225" s="152"/>
      <c r="D225" s="146" t="s">
        <v>144</v>
      </c>
      <c r="E225" s="153" t="s">
        <v>18</v>
      </c>
      <c r="F225" s="154" t="s">
        <v>2739</v>
      </c>
      <c r="H225" s="155">
        <v>450</v>
      </c>
      <c r="I225" s="156"/>
      <c r="L225" s="152"/>
      <c r="M225" s="157"/>
      <c r="T225" s="158"/>
      <c r="AT225" s="153" t="s">
        <v>144</v>
      </c>
      <c r="AU225" s="153" t="s">
        <v>81</v>
      </c>
      <c r="AV225" s="13" t="s">
        <v>81</v>
      </c>
      <c r="AW225" s="13" t="s">
        <v>32</v>
      </c>
      <c r="AX225" s="13" t="s">
        <v>71</v>
      </c>
      <c r="AY225" s="153" t="s">
        <v>133</v>
      </c>
    </row>
    <row r="226" spans="2:65" s="14" customFormat="1" ht="11.25" x14ac:dyDescent="0.2">
      <c r="B226" s="159"/>
      <c r="D226" s="146" t="s">
        <v>144</v>
      </c>
      <c r="E226" s="160" t="s">
        <v>18</v>
      </c>
      <c r="F226" s="161" t="s">
        <v>147</v>
      </c>
      <c r="H226" s="162">
        <v>1078</v>
      </c>
      <c r="I226" s="163"/>
      <c r="L226" s="159"/>
      <c r="M226" s="164"/>
      <c r="T226" s="165"/>
      <c r="AT226" s="160" t="s">
        <v>144</v>
      </c>
      <c r="AU226" s="160" t="s">
        <v>81</v>
      </c>
      <c r="AV226" s="14" t="s">
        <v>140</v>
      </c>
      <c r="AW226" s="14" t="s">
        <v>32</v>
      </c>
      <c r="AX226" s="14" t="s">
        <v>79</v>
      </c>
      <c r="AY226" s="160" t="s">
        <v>133</v>
      </c>
    </row>
    <row r="227" spans="2:65" s="1" customFormat="1" ht="24.95" customHeight="1" x14ac:dyDescent="0.2">
      <c r="B227" s="33"/>
      <c r="C227" s="173" t="s">
        <v>505</v>
      </c>
      <c r="D227" s="173" t="s">
        <v>265</v>
      </c>
      <c r="E227" s="174" t="s">
        <v>2740</v>
      </c>
      <c r="F227" s="175" t="s">
        <v>2741</v>
      </c>
      <c r="G227" s="176" t="s">
        <v>138</v>
      </c>
      <c r="H227" s="177">
        <v>1239.7</v>
      </c>
      <c r="I227" s="178"/>
      <c r="J227" s="179">
        <f>ROUND(I227*H227,2)</f>
        <v>0</v>
      </c>
      <c r="K227" s="175" t="s">
        <v>139</v>
      </c>
      <c r="L227" s="180"/>
      <c r="M227" s="181" t="s">
        <v>18</v>
      </c>
      <c r="N227" s="182" t="s">
        <v>42</v>
      </c>
      <c r="P227" s="137">
        <f>O227*H227</f>
        <v>0</v>
      </c>
      <c r="Q227" s="137">
        <v>5.0000000000000002E-5</v>
      </c>
      <c r="R227" s="137">
        <f>Q227*H227</f>
        <v>6.1985000000000005E-2</v>
      </c>
      <c r="S227" s="137">
        <v>0</v>
      </c>
      <c r="T227" s="138">
        <f>S227*H227</f>
        <v>0</v>
      </c>
      <c r="AR227" s="139" t="s">
        <v>446</v>
      </c>
      <c r="AT227" s="139" t="s">
        <v>265</v>
      </c>
      <c r="AU227" s="139" t="s">
        <v>81</v>
      </c>
      <c r="AY227" s="18" t="s">
        <v>133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79</v>
      </c>
      <c r="BK227" s="140">
        <f>ROUND(I227*H227,2)</f>
        <v>0</v>
      </c>
      <c r="BL227" s="18" t="s">
        <v>285</v>
      </c>
      <c r="BM227" s="139" t="s">
        <v>2742</v>
      </c>
    </row>
    <row r="228" spans="2:65" s="13" customFormat="1" ht="11.25" x14ac:dyDescent="0.2">
      <c r="B228" s="152"/>
      <c r="D228" s="146" t="s">
        <v>144</v>
      </c>
      <c r="F228" s="154" t="s">
        <v>2743</v>
      </c>
      <c r="H228" s="155">
        <v>1239.7</v>
      </c>
      <c r="I228" s="156"/>
      <c r="L228" s="152"/>
      <c r="M228" s="157"/>
      <c r="T228" s="158"/>
      <c r="AT228" s="153" t="s">
        <v>144</v>
      </c>
      <c r="AU228" s="153" t="s">
        <v>81</v>
      </c>
      <c r="AV228" s="13" t="s">
        <v>81</v>
      </c>
      <c r="AW228" s="13" t="s">
        <v>4</v>
      </c>
      <c r="AX228" s="13" t="s">
        <v>79</v>
      </c>
      <c r="AY228" s="153" t="s">
        <v>133</v>
      </c>
    </row>
    <row r="229" spans="2:65" s="1" customFormat="1" ht="24.2" customHeight="1" x14ac:dyDescent="0.2">
      <c r="B229" s="33"/>
      <c r="C229" s="128" t="s">
        <v>510</v>
      </c>
      <c r="D229" s="128" t="s">
        <v>135</v>
      </c>
      <c r="E229" s="129" t="s">
        <v>2744</v>
      </c>
      <c r="F229" s="130" t="s">
        <v>2745</v>
      </c>
      <c r="G229" s="131" t="s">
        <v>188</v>
      </c>
      <c r="H229" s="132">
        <v>1</v>
      </c>
      <c r="I229" s="133"/>
      <c r="J229" s="134">
        <f>ROUND(I229*H229,2)</f>
        <v>0</v>
      </c>
      <c r="K229" s="130" t="s">
        <v>139</v>
      </c>
      <c r="L229" s="33"/>
      <c r="M229" s="135" t="s">
        <v>18</v>
      </c>
      <c r="N229" s="136" t="s">
        <v>42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285</v>
      </c>
      <c r="AT229" s="139" t="s">
        <v>135</v>
      </c>
      <c r="AU229" s="139" t="s">
        <v>81</v>
      </c>
      <c r="AY229" s="18" t="s">
        <v>133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79</v>
      </c>
      <c r="BK229" s="140">
        <f>ROUND(I229*H229,2)</f>
        <v>0</v>
      </c>
      <c r="BL229" s="18" t="s">
        <v>285</v>
      </c>
      <c r="BM229" s="139" t="s">
        <v>2746</v>
      </c>
    </row>
    <row r="230" spans="2:65" s="1" customFormat="1" ht="11.25" x14ac:dyDescent="0.2">
      <c r="B230" s="33"/>
      <c r="D230" s="141" t="s">
        <v>142</v>
      </c>
      <c r="F230" s="142" t="s">
        <v>2747</v>
      </c>
      <c r="I230" s="143"/>
      <c r="L230" s="33"/>
      <c r="M230" s="144"/>
      <c r="T230" s="54"/>
      <c r="AT230" s="18" t="s">
        <v>142</v>
      </c>
      <c r="AU230" s="18" t="s">
        <v>81</v>
      </c>
    </row>
    <row r="231" spans="2:65" s="12" customFormat="1" ht="11.25" x14ac:dyDescent="0.2">
      <c r="B231" s="145"/>
      <c r="D231" s="146" t="s">
        <v>144</v>
      </c>
      <c r="E231" s="147" t="s">
        <v>18</v>
      </c>
      <c r="F231" s="148" t="s">
        <v>2748</v>
      </c>
      <c r="H231" s="147" t="s">
        <v>18</v>
      </c>
      <c r="I231" s="149"/>
      <c r="L231" s="145"/>
      <c r="M231" s="150"/>
      <c r="T231" s="151"/>
      <c r="AT231" s="147" t="s">
        <v>144</v>
      </c>
      <c r="AU231" s="147" t="s">
        <v>81</v>
      </c>
      <c r="AV231" s="12" t="s">
        <v>79</v>
      </c>
      <c r="AW231" s="12" t="s">
        <v>32</v>
      </c>
      <c r="AX231" s="12" t="s">
        <v>71</v>
      </c>
      <c r="AY231" s="147" t="s">
        <v>133</v>
      </c>
    </row>
    <row r="232" spans="2:65" s="13" customFormat="1" ht="11.25" x14ac:dyDescent="0.2">
      <c r="B232" s="152"/>
      <c r="D232" s="146" t="s">
        <v>144</v>
      </c>
      <c r="E232" s="153" t="s">
        <v>18</v>
      </c>
      <c r="F232" s="154" t="s">
        <v>79</v>
      </c>
      <c r="H232" s="155">
        <v>1</v>
      </c>
      <c r="I232" s="156"/>
      <c r="L232" s="152"/>
      <c r="M232" s="157"/>
      <c r="T232" s="158"/>
      <c r="AT232" s="153" t="s">
        <v>144</v>
      </c>
      <c r="AU232" s="153" t="s">
        <v>81</v>
      </c>
      <c r="AV232" s="13" t="s">
        <v>81</v>
      </c>
      <c r="AW232" s="13" t="s">
        <v>32</v>
      </c>
      <c r="AX232" s="13" t="s">
        <v>79</v>
      </c>
      <c r="AY232" s="153" t="s">
        <v>133</v>
      </c>
    </row>
    <row r="233" spans="2:65" s="1" customFormat="1" ht="24.95" customHeight="1" x14ac:dyDescent="0.2">
      <c r="B233" s="33"/>
      <c r="C233" s="173" t="s">
        <v>203</v>
      </c>
      <c r="D233" s="173" t="s">
        <v>265</v>
      </c>
      <c r="E233" s="174" t="s">
        <v>2749</v>
      </c>
      <c r="F233" s="175" t="s">
        <v>2750</v>
      </c>
      <c r="G233" s="176" t="s">
        <v>188</v>
      </c>
      <c r="H233" s="177">
        <v>1</v>
      </c>
      <c r="I233" s="178"/>
      <c r="J233" s="179">
        <f>ROUND(I233*H233,2)</f>
        <v>0</v>
      </c>
      <c r="K233" s="175" t="s">
        <v>139</v>
      </c>
      <c r="L233" s="180"/>
      <c r="M233" s="181" t="s">
        <v>18</v>
      </c>
      <c r="N233" s="182" t="s">
        <v>42</v>
      </c>
      <c r="P233" s="137">
        <f>O233*H233</f>
        <v>0</v>
      </c>
      <c r="Q233" s="137">
        <v>1.2999999999999999E-3</v>
      </c>
      <c r="R233" s="137">
        <f>Q233*H233</f>
        <v>1.2999999999999999E-3</v>
      </c>
      <c r="S233" s="137">
        <v>0</v>
      </c>
      <c r="T233" s="138">
        <f>S233*H233</f>
        <v>0</v>
      </c>
      <c r="AR233" s="139" t="s">
        <v>446</v>
      </c>
      <c r="AT233" s="139" t="s">
        <v>265</v>
      </c>
      <c r="AU233" s="139" t="s">
        <v>81</v>
      </c>
      <c r="AY233" s="18" t="s">
        <v>133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8" t="s">
        <v>79</v>
      </c>
      <c r="BK233" s="140">
        <f>ROUND(I233*H233,2)</f>
        <v>0</v>
      </c>
      <c r="BL233" s="18" t="s">
        <v>285</v>
      </c>
      <c r="BM233" s="139" t="s">
        <v>2751</v>
      </c>
    </row>
    <row r="234" spans="2:65" s="1" customFormat="1" ht="24.2" customHeight="1" x14ac:dyDescent="0.2">
      <c r="B234" s="33"/>
      <c r="C234" s="128" t="s">
        <v>521</v>
      </c>
      <c r="D234" s="128" t="s">
        <v>135</v>
      </c>
      <c r="E234" s="129" t="s">
        <v>2752</v>
      </c>
      <c r="F234" s="130" t="s">
        <v>2753</v>
      </c>
      <c r="G234" s="131" t="s">
        <v>188</v>
      </c>
      <c r="H234" s="132">
        <v>8</v>
      </c>
      <c r="I234" s="133"/>
      <c r="J234" s="134">
        <f>ROUND(I234*H234,2)</f>
        <v>0</v>
      </c>
      <c r="K234" s="130" t="s">
        <v>139</v>
      </c>
      <c r="L234" s="33"/>
      <c r="M234" s="135" t="s">
        <v>18</v>
      </c>
      <c r="N234" s="136" t="s">
        <v>42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285</v>
      </c>
      <c r="AT234" s="139" t="s">
        <v>135</v>
      </c>
      <c r="AU234" s="139" t="s">
        <v>81</v>
      </c>
      <c r="AY234" s="18" t="s">
        <v>133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285</v>
      </c>
      <c r="BM234" s="139" t="s">
        <v>2754</v>
      </c>
    </row>
    <row r="235" spans="2:65" s="1" customFormat="1" ht="11.25" x14ac:dyDescent="0.2">
      <c r="B235" s="33"/>
      <c r="D235" s="141" t="s">
        <v>142</v>
      </c>
      <c r="F235" s="142" t="s">
        <v>2755</v>
      </c>
      <c r="I235" s="143"/>
      <c r="L235" s="33"/>
      <c r="M235" s="144"/>
      <c r="T235" s="54"/>
      <c r="AT235" s="18" t="s">
        <v>142</v>
      </c>
      <c r="AU235" s="18" t="s">
        <v>81</v>
      </c>
    </row>
    <row r="236" spans="2:65" s="12" customFormat="1" ht="11.25" x14ac:dyDescent="0.2">
      <c r="B236" s="145"/>
      <c r="D236" s="146" t="s">
        <v>144</v>
      </c>
      <c r="E236" s="147" t="s">
        <v>18</v>
      </c>
      <c r="F236" s="148" t="s">
        <v>2756</v>
      </c>
      <c r="H236" s="147" t="s">
        <v>18</v>
      </c>
      <c r="I236" s="149"/>
      <c r="L236" s="145"/>
      <c r="M236" s="150"/>
      <c r="T236" s="151"/>
      <c r="AT236" s="147" t="s">
        <v>144</v>
      </c>
      <c r="AU236" s="147" t="s">
        <v>81</v>
      </c>
      <c r="AV236" s="12" t="s">
        <v>79</v>
      </c>
      <c r="AW236" s="12" t="s">
        <v>32</v>
      </c>
      <c r="AX236" s="12" t="s">
        <v>71</v>
      </c>
      <c r="AY236" s="147" t="s">
        <v>133</v>
      </c>
    </row>
    <row r="237" spans="2:65" s="13" customFormat="1" ht="11.25" x14ac:dyDescent="0.2">
      <c r="B237" s="152"/>
      <c r="D237" s="146" t="s">
        <v>144</v>
      </c>
      <c r="E237" s="153" t="s">
        <v>18</v>
      </c>
      <c r="F237" s="154" t="s">
        <v>177</v>
      </c>
      <c r="H237" s="155">
        <v>8</v>
      </c>
      <c r="I237" s="156"/>
      <c r="L237" s="152"/>
      <c r="M237" s="157"/>
      <c r="T237" s="158"/>
      <c r="AT237" s="153" t="s">
        <v>144</v>
      </c>
      <c r="AU237" s="153" t="s">
        <v>81</v>
      </c>
      <c r="AV237" s="13" t="s">
        <v>81</v>
      </c>
      <c r="AW237" s="13" t="s">
        <v>32</v>
      </c>
      <c r="AX237" s="13" t="s">
        <v>71</v>
      </c>
      <c r="AY237" s="153" t="s">
        <v>133</v>
      </c>
    </row>
    <row r="238" spans="2:65" s="14" customFormat="1" ht="11.25" x14ac:dyDescent="0.2">
      <c r="B238" s="159"/>
      <c r="D238" s="146" t="s">
        <v>144</v>
      </c>
      <c r="E238" s="160" t="s">
        <v>18</v>
      </c>
      <c r="F238" s="161" t="s">
        <v>147</v>
      </c>
      <c r="H238" s="162">
        <v>8</v>
      </c>
      <c r="I238" s="163"/>
      <c r="L238" s="159"/>
      <c r="M238" s="164"/>
      <c r="T238" s="165"/>
      <c r="AT238" s="160" t="s">
        <v>144</v>
      </c>
      <c r="AU238" s="160" t="s">
        <v>81</v>
      </c>
      <c r="AV238" s="14" t="s">
        <v>140</v>
      </c>
      <c r="AW238" s="14" t="s">
        <v>32</v>
      </c>
      <c r="AX238" s="14" t="s">
        <v>79</v>
      </c>
      <c r="AY238" s="160" t="s">
        <v>133</v>
      </c>
    </row>
    <row r="239" spans="2:65" s="1" customFormat="1" ht="24.2" customHeight="1" x14ac:dyDescent="0.2">
      <c r="B239" s="33"/>
      <c r="C239" s="173" t="s">
        <v>542</v>
      </c>
      <c r="D239" s="173" t="s">
        <v>265</v>
      </c>
      <c r="E239" s="174" t="s">
        <v>2757</v>
      </c>
      <c r="F239" s="175" t="s">
        <v>2758</v>
      </c>
      <c r="G239" s="176" t="s">
        <v>188</v>
      </c>
      <c r="H239" s="177">
        <v>8</v>
      </c>
      <c r="I239" s="178"/>
      <c r="J239" s="179">
        <f>ROUND(I239*H239,2)</f>
        <v>0</v>
      </c>
      <c r="K239" s="175" t="s">
        <v>139</v>
      </c>
      <c r="L239" s="180"/>
      <c r="M239" s="181" t="s">
        <v>18</v>
      </c>
      <c r="N239" s="182" t="s">
        <v>42</v>
      </c>
      <c r="P239" s="137">
        <f>O239*H239</f>
        <v>0</v>
      </c>
      <c r="Q239" s="137">
        <v>4.0000000000000002E-4</v>
      </c>
      <c r="R239" s="137">
        <f>Q239*H239</f>
        <v>3.2000000000000002E-3</v>
      </c>
      <c r="S239" s="137">
        <v>0</v>
      </c>
      <c r="T239" s="138">
        <f>S239*H239</f>
        <v>0</v>
      </c>
      <c r="AR239" s="139" t="s">
        <v>446</v>
      </c>
      <c r="AT239" s="139" t="s">
        <v>265</v>
      </c>
      <c r="AU239" s="139" t="s">
        <v>81</v>
      </c>
      <c r="AY239" s="18" t="s">
        <v>133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285</v>
      </c>
      <c r="BM239" s="139" t="s">
        <v>2759</v>
      </c>
    </row>
    <row r="240" spans="2:65" s="1" customFormat="1" ht="24.2" customHeight="1" x14ac:dyDescent="0.2">
      <c r="B240" s="33"/>
      <c r="C240" s="128" t="s">
        <v>562</v>
      </c>
      <c r="D240" s="128" t="s">
        <v>135</v>
      </c>
      <c r="E240" s="129" t="s">
        <v>2760</v>
      </c>
      <c r="F240" s="130" t="s">
        <v>2761</v>
      </c>
      <c r="G240" s="131" t="s">
        <v>188</v>
      </c>
      <c r="H240" s="132">
        <v>3</v>
      </c>
      <c r="I240" s="133"/>
      <c r="J240" s="134">
        <f>ROUND(I240*H240,2)</f>
        <v>0</v>
      </c>
      <c r="K240" s="130" t="s">
        <v>139</v>
      </c>
      <c r="L240" s="33"/>
      <c r="M240" s="135" t="s">
        <v>18</v>
      </c>
      <c r="N240" s="136" t="s">
        <v>42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285</v>
      </c>
      <c r="AT240" s="139" t="s">
        <v>135</v>
      </c>
      <c r="AU240" s="139" t="s">
        <v>81</v>
      </c>
      <c r="AY240" s="18" t="s">
        <v>133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8" t="s">
        <v>79</v>
      </c>
      <c r="BK240" s="140">
        <f>ROUND(I240*H240,2)</f>
        <v>0</v>
      </c>
      <c r="BL240" s="18" t="s">
        <v>285</v>
      </c>
      <c r="BM240" s="139" t="s">
        <v>2762</v>
      </c>
    </row>
    <row r="241" spans="2:65" s="1" customFormat="1" ht="11.25" x14ac:dyDescent="0.2">
      <c r="B241" s="33"/>
      <c r="D241" s="141" t="s">
        <v>142</v>
      </c>
      <c r="F241" s="142" t="s">
        <v>2763</v>
      </c>
      <c r="I241" s="143"/>
      <c r="L241" s="33"/>
      <c r="M241" s="144"/>
      <c r="T241" s="54"/>
      <c r="AT241" s="18" t="s">
        <v>142</v>
      </c>
      <c r="AU241" s="18" t="s">
        <v>81</v>
      </c>
    </row>
    <row r="242" spans="2:65" s="12" customFormat="1" ht="11.25" x14ac:dyDescent="0.2">
      <c r="B242" s="145"/>
      <c r="D242" s="146" t="s">
        <v>144</v>
      </c>
      <c r="E242" s="147" t="s">
        <v>18</v>
      </c>
      <c r="F242" s="148" t="s">
        <v>176</v>
      </c>
      <c r="H242" s="147" t="s">
        <v>18</v>
      </c>
      <c r="I242" s="149"/>
      <c r="L242" s="145"/>
      <c r="M242" s="150"/>
      <c r="T242" s="151"/>
      <c r="AT242" s="147" t="s">
        <v>144</v>
      </c>
      <c r="AU242" s="147" t="s">
        <v>81</v>
      </c>
      <c r="AV242" s="12" t="s">
        <v>79</v>
      </c>
      <c r="AW242" s="12" t="s">
        <v>32</v>
      </c>
      <c r="AX242" s="12" t="s">
        <v>71</v>
      </c>
      <c r="AY242" s="147" t="s">
        <v>133</v>
      </c>
    </row>
    <row r="243" spans="2:65" s="13" customFormat="1" ht="11.25" x14ac:dyDescent="0.2">
      <c r="B243" s="152"/>
      <c r="D243" s="146" t="s">
        <v>144</v>
      </c>
      <c r="E243" s="153" t="s">
        <v>18</v>
      </c>
      <c r="F243" s="154" t="s">
        <v>81</v>
      </c>
      <c r="H243" s="155">
        <v>2</v>
      </c>
      <c r="I243" s="156"/>
      <c r="L243" s="152"/>
      <c r="M243" s="157"/>
      <c r="T243" s="158"/>
      <c r="AT243" s="153" t="s">
        <v>144</v>
      </c>
      <c r="AU243" s="153" t="s">
        <v>81</v>
      </c>
      <c r="AV243" s="13" t="s">
        <v>81</v>
      </c>
      <c r="AW243" s="13" t="s">
        <v>32</v>
      </c>
      <c r="AX243" s="13" t="s">
        <v>71</v>
      </c>
      <c r="AY243" s="153" t="s">
        <v>133</v>
      </c>
    </row>
    <row r="244" spans="2:65" s="12" customFormat="1" ht="11.25" x14ac:dyDescent="0.2">
      <c r="B244" s="145"/>
      <c r="D244" s="146" t="s">
        <v>144</v>
      </c>
      <c r="E244" s="147" t="s">
        <v>18</v>
      </c>
      <c r="F244" s="148" t="s">
        <v>174</v>
      </c>
      <c r="H244" s="147" t="s">
        <v>18</v>
      </c>
      <c r="I244" s="149"/>
      <c r="L244" s="145"/>
      <c r="M244" s="150"/>
      <c r="T244" s="151"/>
      <c r="AT244" s="147" t="s">
        <v>144</v>
      </c>
      <c r="AU244" s="147" t="s">
        <v>81</v>
      </c>
      <c r="AV244" s="12" t="s">
        <v>79</v>
      </c>
      <c r="AW244" s="12" t="s">
        <v>32</v>
      </c>
      <c r="AX244" s="12" t="s">
        <v>71</v>
      </c>
      <c r="AY244" s="147" t="s">
        <v>133</v>
      </c>
    </row>
    <row r="245" spans="2:65" s="13" customFormat="1" ht="11.25" x14ac:dyDescent="0.2">
      <c r="B245" s="152"/>
      <c r="D245" s="146" t="s">
        <v>144</v>
      </c>
      <c r="E245" s="153" t="s">
        <v>18</v>
      </c>
      <c r="F245" s="154" t="s">
        <v>79</v>
      </c>
      <c r="H245" s="155">
        <v>1</v>
      </c>
      <c r="I245" s="156"/>
      <c r="L245" s="152"/>
      <c r="M245" s="157"/>
      <c r="T245" s="158"/>
      <c r="AT245" s="153" t="s">
        <v>144</v>
      </c>
      <c r="AU245" s="153" t="s">
        <v>81</v>
      </c>
      <c r="AV245" s="13" t="s">
        <v>81</v>
      </c>
      <c r="AW245" s="13" t="s">
        <v>32</v>
      </c>
      <c r="AX245" s="13" t="s">
        <v>71</v>
      </c>
      <c r="AY245" s="153" t="s">
        <v>133</v>
      </c>
    </row>
    <row r="246" spans="2:65" s="14" customFormat="1" ht="11.25" x14ac:dyDescent="0.2">
      <c r="B246" s="159"/>
      <c r="D246" s="146" t="s">
        <v>144</v>
      </c>
      <c r="E246" s="160" t="s">
        <v>18</v>
      </c>
      <c r="F246" s="161" t="s">
        <v>147</v>
      </c>
      <c r="H246" s="162">
        <v>3</v>
      </c>
      <c r="I246" s="163"/>
      <c r="L246" s="159"/>
      <c r="M246" s="164"/>
      <c r="T246" s="165"/>
      <c r="AT246" s="160" t="s">
        <v>144</v>
      </c>
      <c r="AU246" s="160" t="s">
        <v>81</v>
      </c>
      <c r="AV246" s="14" t="s">
        <v>140</v>
      </c>
      <c r="AW246" s="14" t="s">
        <v>32</v>
      </c>
      <c r="AX246" s="14" t="s">
        <v>79</v>
      </c>
      <c r="AY246" s="160" t="s">
        <v>133</v>
      </c>
    </row>
    <row r="247" spans="2:65" s="1" customFormat="1" ht="24.2" customHeight="1" x14ac:dyDescent="0.2">
      <c r="B247" s="33"/>
      <c r="C247" s="173" t="s">
        <v>572</v>
      </c>
      <c r="D247" s="173" t="s">
        <v>265</v>
      </c>
      <c r="E247" s="174" t="s">
        <v>2764</v>
      </c>
      <c r="F247" s="175" t="s">
        <v>2765</v>
      </c>
      <c r="G247" s="176" t="s">
        <v>188</v>
      </c>
      <c r="H247" s="177">
        <v>3</v>
      </c>
      <c r="I247" s="178"/>
      <c r="J247" s="179">
        <f>ROUND(I247*H247,2)</f>
        <v>0</v>
      </c>
      <c r="K247" s="175" t="s">
        <v>139</v>
      </c>
      <c r="L247" s="180"/>
      <c r="M247" s="181" t="s">
        <v>18</v>
      </c>
      <c r="N247" s="182" t="s">
        <v>42</v>
      </c>
      <c r="P247" s="137">
        <f>O247*H247</f>
        <v>0</v>
      </c>
      <c r="Q247" s="137">
        <v>4.0000000000000002E-4</v>
      </c>
      <c r="R247" s="137">
        <f>Q247*H247</f>
        <v>1.2000000000000001E-3</v>
      </c>
      <c r="S247" s="137">
        <v>0</v>
      </c>
      <c r="T247" s="138">
        <f>S247*H247</f>
        <v>0</v>
      </c>
      <c r="AR247" s="139" t="s">
        <v>446</v>
      </c>
      <c r="AT247" s="139" t="s">
        <v>265</v>
      </c>
      <c r="AU247" s="139" t="s">
        <v>81</v>
      </c>
      <c r="AY247" s="18" t="s">
        <v>133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79</v>
      </c>
      <c r="BK247" s="140">
        <f>ROUND(I247*H247,2)</f>
        <v>0</v>
      </c>
      <c r="BL247" s="18" t="s">
        <v>285</v>
      </c>
      <c r="BM247" s="139" t="s">
        <v>2766</v>
      </c>
    </row>
    <row r="248" spans="2:65" s="1" customFormat="1" ht="37.9" customHeight="1" x14ac:dyDescent="0.2">
      <c r="B248" s="33"/>
      <c r="C248" s="128" t="s">
        <v>578</v>
      </c>
      <c r="D248" s="128" t="s">
        <v>135</v>
      </c>
      <c r="E248" s="129" t="s">
        <v>2767</v>
      </c>
      <c r="F248" s="130" t="s">
        <v>2768</v>
      </c>
      <c r="G248" s="131" t="s">
        <v>188</v>
      </c>
      <c r="H248" s="132">
        <v>3</v>
      </c>
      <c r="I248" s="133"/>
      <c r="J248" s="134">
        <f>ROUND(I248*H248,2)</f>
        <v>0</v>
      </c>
      <c r="K248" s="130" t="s">
        <v>139</v>
      </c>
      <c r="L248" s="33"/>
      <c r="M248" s="135" t="s">
        <v>18</v>
      </c>
      <c r="N248" s="136" t="s">
        <v>42</v>
      </c>
      <c r="P248" s="137">
        <f>O248*H248</f>
        <v>0</v>
      </c>
      <c r="Q248" s="137">
        <v>0</v>
      </c>
      <c r="R248" s="137">
        <f>Q248*H248</f>
        <v>0</v>
      </c>
      <c r="S248" s="137">
        <v>0</v>
      </c>
      <c r="T248" s="138">
        <f>S248*H248</f>
        <v>0</v>
      </c>
      <c r="AR248" s="139" t="s">
        <v>285</v>
      </c>
      <c r="AT248" s="139" t="s">
        <v>135</v>
      </c>
      <c r="AU248" s="139" t="s">
        <v>81</v>
      </c>
      <c r="AY248" s="18" t="s">
        <v>133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18" t="s">
        <v>79</v>
      </c>
      <c r="BK248" s="140">
        <f>ROUND(I248*H248,2)</f>
        <v>0</v>
      </c>
      <c r="BL248" s="18" t="s">
        <v>285</v>
      </c>
      <c r="BM248" s="139" t="s">
        <v>2769</v>
      </c>
    </row>
    <row r="249" spans="2:65" s="1" customFormat="1" ht="11.25" x14ac:dyDescent="0.2">
      <c r="B249" s="33"/>
      <c r="D249" s="141" t="s">
        <v>142</v>
      </c>
      <c r="F249" s="142" t="s">
        <v>2770</v>
      </c>
      <c r="I249" s="143"/>
      <c r="L249" s="33"/>
      <c r="M249" s="144"/>
      <c r="T249" s="54"/>
      <c r="AT249" s="18" t="s">
        <v>142</v>
      </c>
      <c r="AU249" s="18" t="s">
        <v>81</v>
      </c>
    </row>
    <row r="250" spans="2:65" s="12" customFormat="1" ht="11.25" x14ac:dyDescent="0.2">
      <c r="B250" s="145"/>
      <c r="D250" s="146" t="s">
        <v>144</v>
      </c>
      <c r="E250" s="147" t="s">
        <v>18</v>
      </c>
      <c r="F250" s="148" t="s">
        <v>181</v>
      </c>
      <c r="H250" s="147" t="s">
        <v>18</v>
      </c>
      <c r="I250" s="149"/>
      <c r="L250" s="145"/>
      <c r="M250" s="150"/>
      <c r="T250" s="151"/>
      <c r="AT250" s="147" t="s">
        <v>144</v>
      </c>
      <c r="AU250" s="147" t="s">
        <v>81</v>
      </c>
      <c r="AV250" s="12" t="s">
        <v>79</v>
      </c>
      <c r="AW250" s="12" t="s">
        <v>32</v>
      </c>
      <c r="AX250" s="12" t="s">
        <v>71</v>
      </c>
      <c r="AY250" s="147" t="s">
        <v>133</v>
      </c>
    </row>
    <row r="251" spans="2:65" s="13" customFormat="1" ht="11.25" x14ac:dyDescent="0.2">
      <c r="B251" s="152"/>
      <c r="D251" s="146" t="s">
        <v>144</v>
      </c>
      <c r="E251" s="153" t="s">
        <v>18</v>
      </c>
      <c r="F251" s="154" t="s">
        <v>148</v>
      </c>
      <c r="H251" s="155">
        <v>3</v>
      </c>
      <c r="I251" s="156"/>
      <c r="L251" s="152"/>
      <c r="M251" s="157"/>
      <c r="T251" s="158"/>
      <c r="AT251" s="153" t="s">
        <v>144</v>
      </c>
      <c r="AU251" s="153" t="s">
        <v>81</v>
      </c>
      <c r="AV251" s="13" t="s">
        <v>81</v>
      </c>
      <c r="AW251" s="13" t="s">
        <v>32</v>
      </c>
      <c r="AX251" s="13" t="s">
        <v>71</v>
      </c>
      <c r="AY251" s="153" t="s">
        <v>133</v>
      </c>
    </row>
    <row r="252" spans="2:65" s="14" customFormat="1" ht="11.25" x14ac:dyDescent="0.2">
      <c r="B252" s="159"/>
      <c r="D252" s="146" t="s">
        <v>144</v>
      </c>
      <c r="E252" s="160" t="s">
        <v>18</v>
      </c>
      <c r="F252" s="161" t="s">
        <v>147</v>
      </c>
      <c r="H252" s="162">
        <v>3</v>
      </c>
      <c r="I252" s="163"/>
      <c r="L252" s="159"/>
      <c r="M252" s="164"/>
      <c r="T252" s="165"/>
      <c r="AT252" s="160" t="s">
        <v>144</v>
      </c>
      <c r="AU252" s="160" t="s">
        <v>81</v>
      </c>
      <c r="AV252" s="14" t="s">
        <v>140</v>
      </c>
      <c r="AW252" s="14" t="s">
        <v>32</v>
      </c>
      <c r="AX252" s="14" t="s">
        <v>79</v>
      </c>
      <c r="AY252" s="160" t="s">
        <v>133</v>
      </c>
    </row>
    <row r="253" spans="2:65" s="1" customFormat="1" ht="24.95" customHeight="1" x14ac:dyDescent="0.2">
      <c r="B253" s="33"/>
      <c r="C253" s="173" t="s">
        <v>585</v>
      </c>
      <c r="D253" s="173" t="s">
        <v>265</v>
      </c>
      <c r="E253" s="174" t="s">
        <v>2771</v>
      </c>
      <c r="F253" s="175" t="s">
        <v>2772</v>
      </c>
      <c r="G253" s="176" t="s">
        <v>188</v>
      </c>
      <c r="H253" s="177">
        <v>3</v>
      </c>
      <c r="I253" s="178"/>
      <c r="J253" s="179">
        <f>ROUND(I253*H253,2)</f>
        <v>0</v>
      </c>
      <c r="K253" s="175" t="s">
        <v>139</v>
      </c>
      <c r="L253" s="180"/>
      <c r="M253" s="181" t="s">
        <v>18</v>
      </c>
      <c r="N253" s="182" t="s">
        <v>42</v>
      </c>
      <c r="P253" s="137">
        <f>O253*H253</f>
        <v>0</v>
      </c>
      <c r="Q253" s="137">
        <v>3.5E-4</v>
      </c>
      <c r="R253" s="137">
        <f>Q253*H253</f>
        <v>1.0499999999999999E-3</v>
      </c>
      <c r="S253" s="137">
        <v>0</v>
      </c>
      <c r="T253" s="138">
        <f>S253*H253</f>
        <v>0</v>
      </c>
      <c r="AR253" s="139" t="s">
        <v>446</v>
      </c>
      <c r="AT253" s="139" t="s">
        <v>265</v>
      </c>
      <c r="AU253" s="139" t="s">
        <v>81</v>
      </c>
      <c r="AY253" s="18" t="s">
        <v>133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18" t="s">
        <v>79</v>
      </c>
      <c r="BK253" s="140">
        <f>ROUND(I253*H253,2)</f>
        <v>0</v>
      </c>
      <c r="BL253" s="18" t="s">
        <v>285</v>
      </c>
      <c r="BM253" s="139" t="s">
        <v>2773</v>
      </c>
    </row>
    <row r="254" spans="2:65" s="1" customFormat="1" ht="37.9" customHeight="1" x14ac:dyDescent="0.2">
      <c r="B254" s="33"/>
      <c r="C254" s="128" t="s">
        <v>592</v>
      </c>
      <c r="D254" s="128" t="s">
        <v>135</v>
      </c>
      <c r="E254" s="129" t="s">
        <v>2774</v>
      </c>
      <c r="F254" s="130" t="s">
        <v>2775</v>
      </c>
      <c r="G254" s="131" t="s">
        <v>188</v>
      </c>
      <c r="H254" s="132">
        <v>59</v>
      </c>
      <c r="I254" s="133"/>
      <c r="J254" s="134">
        <f>ROUND(I254*H254,2)</f>
        <v>0</v>
      </c>
      <c r="K254" s="130" t="s">
        <v>139</v>
      </c>
      <c r="L254" s="33"/>
      <c r="M254" s="135" t="s">
        <v>18</v>
      </c>
      <c r="N254" s="136" t="s">
        <v>42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285</v>
      </c>
      <c r="AT254" s="139" t="s">
        <v>135</v>
      </c>
      <c r="AU254" s="139" t="s">
        <v>81</v>
      </c>
      <c r="AY254" s="18" t="s">
        <v>133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18" t="s">
        <v>79</v>
      </c>
      <c r="BK254" s="140">
        <f>ROUND(I254*H254,2)</f>
        <v>0</v>
      </c>
      <c r="BL254" s="18" t="s">
        <v>285</v>
      </c>
      <c r="BM254" s="139" t="s">
        <v>2776</v>
      </c>
    </row>
    <row r="255" spans="2:65" s="1" customFormat="1" ht="11.25" x14ac:dyDescent="0.2">
      <c r="B255" s="33"/>
      <c r="D255" s="141" t="s">
        <v>142</v>
      </c>
      <c r="F255" s="142" t="s">
        <v>2777</v>
      </c>
      <c r="I255" s="143"/>
      <c r="L255" s="33"/>
      <c r="M255" s="144"/>
      <c r="T255" s="54"/>
      <c r="AT255" s="18" t="s">
        <v>142</v>
      </c>
      <c r="AU255" s="18" t="s">
        <v>81</v>
      </c>
    </row>
    <row r="256" spans="2:65" s="12" customFormat="1" ht="11.25" x14ac:dyDescent="0.2">
      <c r="B256" s="145"/>
      <c r="D256" s="146" t="s">
        <v>144</v>
      </c>
      <c r="E256" s="147" t="s">
        <v>18</v>
      </c>
      <c r="F256" s="148" t="s">
        <v>178</v>
      </c>
      <c r="H256" s="147" t="s">
        <v>18</v>
      </c>
      <c r="I256" s="149"/>
      <c r="L256" s="145"/>
      <c r="M256" s="150"/>
      <c r="T256" s="151"/>
      <c r="AT256" s="147" t="s">
        <v>144</v>
      </c>
      <c r="AU256" s="147" t="s">
        <v>81</v>
      </c>
      <c r="AV256" s="12" t="s">
        <v>79</v>
      </c>
      <c r="AW256" s="12" t="s">
        <v>32</v>
      </c>
      <c r="AX256" s="12" t="s">
        <v>71</v>
      </c>
      <c r="AY256" s="147" t="s">
        <v>133</v>
      </c>
    </row>
    <row r="257" spans="2:65" s="13" customFormat="1" ht="11.25" x14ac:dyDescent="0.2">
      <c r="B257" s="152"/>
      <c r="D257" s="146" t="s">
        <v>144</v>
      </c>
      <c r="E257" s="153" t="s">
        <v>18</v>
      </c>
      <c r="F257" s="154" t="s">
        <v>665</v>
      </c>
      <c r="H257" s="155">
        <v>59</v>
      </c>
      <c r="I257" s="156"/>
      <c r="L257" s="152"/>
      <c r="M257" s="157"/>
      <c r="T257" s="158"/>
      <c r="AT257" s="153" t="s">
        <v>144</v>
      </c>
      <c r="AU257" s="153" t="s">
        <v>81</v>
      </c>
      <c r="AV257" s="13" t="s">
        <v>81</v>
      </c>
      <c r="AW257" s="13" t="s">
        <v>32</v>
      </c>
      <c r="AX257" s="13" t="s">
        <v>71</v>
      </c>
      <c r="AY257" s="153" t="s">
        <v>133</v>
      </c>
    </row>
    <row r="258" spans="2:65" s="14" customFormat="1" ht="11.25" x14ac:dyDescent="0.2">
      <c r="B258" s="159"/>
      <c r="D258" s="146" t="s">
        <v>144</v>
      </c>
      <c r="E258" s="160" t="s">
        <v>18</v>
      </c>
      <c r="F258" s="161" t="s">
        <v>147</v>
      </c>
      <c r="H258" s="162">
        <v>59</v>
      </c>
      <c r="I258" s="163"/>
      <c r="L258" s="159"/>
      <c r="M258" s="164"/>
      <c r="T258" s="165"/>
      <c r="AT258" s="160" t="s">
        <v>144</v>
      </c>
      <c r="AU258" s="160" t="s">
        <v>81</v>
      </c>
      <c r="AV258" s="14" t="s">
        <v>140</v>
      </c>
      <c r="AW258" s="14" t="s">
        <v>32</v>
      </c>
      <c r="AX258" s="14" t="s">
        <v>79</v>
      </c>
      <c r="AY258" s="160" t="s">
        <v>133</v>
      </c>
    </row>
    <row r="259" spans="2:65" s="1" customFormat="1" ht="24.2" customHeight="1" x14ac:dyDescent="0.2">
      <c r="B259" s="33"/>
      <c r="C259" s="173" t="s">
        <v>598</v>
      </c>
      <c r="D259" s="173" t="s">
        <v>265</v>
      </c>
      <c r="E259" s="174" t="s">
        <v>2778</v>
      </c>
      <c r="F259" s="175" t="s">
        <v>2779</v>
      </c>
      <c r="G259" s="176" t="s">
        <v>188</v>
      </c>
      <c r="H259" s="177">
        <v>59</v>
      </c>
      <c r="I259" s="178"/>
      <c r="J259" s="179">
        <f>ROUND(I259*H259,2)</f>
        <v>0</v>
      </c>
      <c r="K259" s="175" t="s">
        <v>139</v>
      </c>
      <c r="L259" s="180"/>
      <c r="M259" s="181" t="s">
        <v>18</v>
      </c>
      <c r="N259" s="182" t="s">
        <v>42</v>
      </c>
      <c r="P259" s="137">
        <f>O259*H259</f>
        <v>0</v>
      </c>
      <c r="Q259" s="137">
        <v>1.06E-3</v>
      </c>
      <c r="R259" s="137">
        <f>Q259*H259</f>
        <v>6.2539999999999998E-2</v>
      </c>
      <c r="S259" s="137">
        <v>0</v>
      </c>
      <c r="T259" s="138">
        <f>S259*H259</f>
        <v>0</v>
      </c>
      <c r="AR259" s="139" t="s">
        <v>446</v>
      </c>
      <c r="AT259" s="139" t="s">
        <v>265</v>
      </c>
      <c r="AU259" s="139" t="s">
        <v>81</v>
      </c>
      <c r="AY259" s="18" t="s">
        <v>133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79</v>
      </c>
      <c r="BK259" s="140">
        <f>ROUND(I259*H259,2)</f>
        <v>0</v>
      </c>
      <c r="BL259" s="18" t="s">
        <v>285</v>
      </c>
      <c r="BM259" s="139" t="s">
        <v>2780</v>
      </c>
    </row>
    <row r="260" spans="2:65" s="1" customFormat="1" ht="37.9" customHeight="1" x14ac:dyDescent="0.2">
      <c r="B260" s="33"/>
      <c r="C260" s="128" t="s">
        <v>603</v>
      </c>
      <c r="D260" s="128" t="s">
        <v>135</v>
      </c>
      <c r="E260" s="129" t="s">
        <v>2781</v>
      </c>
      <c r="F260" s="130" t="s">
        <v>2782</v>
      </c>
      <c r="G260" s="131" t="s">
        <v>188</v>
      </c>
      <c r="H260" s="132">
        <v>2</v>
      </c>
      <c r="I260" s="133"/>
      <c r="J260" s="134">
        <f>ROUND(I260*H260,2)</f>
        <v>0</v>
      </c>
      <c r="K260" s="130" t="s">
        <v>139</v>
      </c>
      <c r="L260" s="33"/>
      <c r="M260" s="135" t="s">
        <v>18</v>
      </c>
      <c r="N260" s="136" t="s">
        <v>42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285</v>
      </c>
      <c r="AT260" s="139" t="s">
        <v>135</v>
      </c>
      <c r="AU260" s="139" t="s">
        <v>81</v>
      </c>
      <c r="AY260" s="18" t="s">
        <v>133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79</v>
      </c>
      <c r="BK260" s="140">
        <f>ROUND(I260*H260,2)</f>
        <v>0</v>
      </c>
      <c r="BL260" s="18" t="s">
        <v>285</v>
      </c>
      <c r="BM260" s="139" t="s">
        <v>2783</v>
      </c>
    </row>
    <row r="261" spans="2:65" s="1" customFormat="1" ht="11.25" x14ac:dyDescent="0.2">
      <c r="B261" s="33"/>
      <c r="D261" s="141" t="s">
        <v>142</v>
      </c>
      <c r="F261" s="142" t="s">
        <v>2784</v>
      </c>
      <c r="I261" s="143"/>
      <c r="L261" s="33"/>
      <c r="M261" s="144"/>
      <c r="T261" s="54"/>
      <c r="AT261" s="18" t="s">
        <v>142</v>
      </c>
      <c r="AU261" s="18" t="s">
        <v>81</v>
      </c>
    </row>
    <row r="262" spans="2:65" s="12" customFormat="1" ht="11.25" x14ac:dyDescent="0.2">
      <c r="B262" s="145"/>
      <c r="D262" s="146" t="s">
        <v>144</v>
      </c>
      <c r="E262" s="147" t="s">
        <v>18</v>
      </c>
      <c r="F262" s="148" t="s">
        <v>176</v>
      </c>
      <c r="H262" s="147" t="s">
        <v>18</v>
      </c>
      <c r="I262" s="149"/>
      <c r="L262" s="145"/>
      <c r="M262" s="150"/>
      <c r="T262" s="151"/>
      <c r="AT262" s="147" t="s">
        <v>144</v>
      </c>
      <c r="AU262" s="147" t="s">
        <v>81</v>
      </c>
      <c r="AV262" s="12" t="s">
        <v>79</v>
      </c>
      <c r="AW262" s="12" t="s">
        <v>32</v>
      </c>
      <c r="AX262" s="12" t="s">
        <v>71</v>
      </c>
      <c r="AY262" s="147" t="s">
        <v>133</v>
      </c>
    </row>
    <row r="263" spans="2:65" s="12" customFormat="1" ht="11.25" x14ac:dyDescent="0.2">
      <c r="B263" s="145"/>
      <c r="D263" s="146" t="s">
        <v>144</v>
      </c>
      <c r="E263" s="147" t="s">
        <v>18</v>
      </c>
      <c r="F263" s="148" t="s">
        <v>2785</v>
      </c>
      <c r="H263" s="147" t="s">
        <v>18</v>
      </c>
      <c r="I263" s="149"/>
      <c r="L263" s="145"/>
      <c r="M263" s="150"/>
      <c r="T263" s="151"/>
      <c r="AT263" s="147" t="s">
        <v>144</v>
      </c>
      <c r="AU263" s="147" t="s">
        <v>81</v>
      </c>
      <c r="AV263" s="12" t="s">
        <v>79</v>
      </c>
      <c r="AW263" s="12" t="s">
        <v>32</v>
      </c>
      <c r="AX263" s="12" t="s">
        <v>71</v>
      </c>
      <c r="AY263" s="147" t="s">
        <v>133</v>
      </c>
    </row>
    <row r="264" spans="2:65" s="13" customFormat="1" ht="11.25" x14ac:dyDescent="0.2">
      <c r="B264" s="152"/>
      <c r="D264" s="146" t="s">
        <v>144</v>
      </c>
      <c r="E264" s="153" t="s">
        <v>18</v>
      </c>
      <c r="F264" s="154" t="s">
        <v>79</v>
      </c>
      <c r="H264" s="155">
        <v>1</v>
      </c>
      <c r="I264" s="156"/>
      <c r="L264" s="152"/>
      <c r="M264" s="157"/>
      <c r="T264" s="158"/>
      <c r="AT264" s="153" t="s">
        <v>144</v>
      </c>
      <c r="AU264" s="153" t="s">
        <v>81</v>
      </c>
      <c r="AV264" s="13" t="s">
        <v>81</v>
      </c>
      <c r="AW264" s="13" t="s">
        <v>32</v>
      </c>
      <c r="AX264" s="13" t="s">
        <v>71</v>
      </c>
      <c r="AY264" s="153" t="s">
        <v>133</v>
      </c>
    </row>
    <row r="265" spans="2:65" s="12" customFormat="1" ht="11.25" x14ac:dyDescent="0.2">
      <c r="B265" s="145"/>
      <c r="D265" s="146" t="s">
        <v>144</v>
      </c>
      <c r="E265" s="147" t="s">
        <v>18</v>
      </c>
      <c r="F265" s="148" t="s">
        <v>2786</v>
      </c>
      <c r="H265" s="147" t="s">
        <v>18</v>
      </c>
      <c r="I265" s="149"/>
      <c r="L265" s="145"/>
      <c r="M265" s="150"/>
      <c r="T265" s="151"/>
      <c r="AT265" s="147" t="s">
        <v>144</v>
      </c>
      <c r="AU265" s="147" t="s">
        <v>81</v>
      </c>
      <c r="AV265" s="12" t="s">
        <v>79</v>
      </c>
      <c r="AW265" s="12" t="s">
        <v>32</v>
      </c>
      <c r="AX265" s="12" t="s">
        <v>71</v>
      </c>
      <c r="AY265" s="147" t="s">
        <v>133</v>
      </c>
    </row>
    <row r="266" spans="2:65" s="13" customFormat="1" ht="11.25" x14ac:dyDescent="0.2">
      <c r="B266" s="152"/>
      <c r="D266" s="146" t="s">
        <v>144</v>
      </c>
      <c r="E266" s="153" t="s">
        <v>18</v>
      </c>
      <c r="F266" s="154" t="s">
        <v>79</v>
      </c>
      <c r="H266" s="155">
        <v>1</v>
      </c>
      <c r="I266" s="156"/>
      <c r="L266" s="152"/>
      <c r="M266" s="157"/>
      <c r="T266" s="158"/>
      <c r="AT266" s="153" t="s">
        <v>144</v>
      </c>
      <c r="AU266" s="153" t="s">
        <v>81</v>
      </c>
      <c r="AV266" s="13" t="s">
        <v>81</v>
      </c>
      <c r="AW266" s="13" t="s">
        <v>32</v>
      </c>
      <c r="AX266" s="13" t="s">
        <v>71</v>
      </c>
      <c r="AY266" s="153" t="s">
        <v>133</v>
      </c>
    </row>
    <row r="267" spans="2:65" s="14" customFormat="1" ht="11.25" x14ac:dyDescent="0.2">
      <c r="B267" s="159"/>
      <c r="D267" s="146" t="s">
        <v>144</v>
      </c>
      <c r="E267" s="160" t="s">
        <v>18</v>
      </c>
      <c r="F267" s="161" t="s">
        <v>147</v>
      </c>
      <c r="H267" s="162">
        <v>2</v>
      </c>
      <c r="I267" s="163"/>
      <c r="L267" s="159"/>
      <c r="M267" s="164"/>
      <c r="T267" s="165"/>
      <c r="AT267" s="160" t="s">
        <v>144</v>
      </c>
      <c r="AU267" s="160" t="s">
        <v>81</v>
      </c>
      <c r="AV267" s="14" t="s">
        <v>140</v>
      </c>
      <c r="AW267" s="14" t="s">
        <v>32</v>
      </c>
      <c r="AX267" s="14" t="s">
        <v>79</v>
      </c>
      <c r="AY267" s="160" t="s">
        <v>133</v>
      </c>
    </row>
    <row r="268" spans="2:65" s="1" customFormat="1" ht="16.5" customHeight="1" x14ac:dyDescent="0.2">
      <c r="B268" s="33"/>
      <c r="C268" s="173" t="s">
        <v>225</v>
      </c>
      <c r="D268" s="173" t="s">
        <v>265</v>
      </c>
      <c r="E268" s="174" t="s">
        <v>2787</v>
      </c>
      <c r="F268" s="175" t="s">
        <v>2788</v>
      </c>
      <c r="G268" s="176" t="s">
        <v>188</v>
      </c>
      <c r="H268" s="177">
        <v>2</v>
      </c>
      <c r="I268" s="178"/>
      <c r="J268" s="179">
        <f>ROUND(I268*H268,2)</f>
        <v>0</v>
      </c>
      <c r="K268" s="175" t="s">
        <v>139</v>
      </c>
      <c r="L268" s="180"/>
      <c r="M268" s="181" t="s">
        <v>18</v>
      </c>
      <c r="N268" s="182" t="s">
        <v>42</v>
      </c>
      <c r="P268" s="137">
        <f>O268*H268</f>
        <v>0</v>
      </c>
      <c r="Q268" s="137">
        <v>1E-3</v>
      </c>
      <c r="R268" s="137">
        <f>Q268*H268</f>
        <v>2E-3</v>
      </c>
      <c r="S268" s="137">
        <v>0</v>
      </c>
      <c r="T268" s="138">
        <f>S268*H268</f>
        <v>0</v>
      </c>
      <c r="AR268" s="139" t="s">
        <v>446</v>
      </c>
      <c r="AT268" s="139" t="s">
        <v>265</v>
      </c>
      <c r="AU268" s="139" t="s">
        <v>81</v>
      </c>
      <c r="AY268" s="18" t="s">
        <v>133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79</v>
      </c>
      <c r="BK268" s="140">
        <f>ROUND(I268*H268,2)</f>
        <v>0</v>
      </c>
      <c r="BL268" s="18" t="s">
        <v>285</v>
      </c>
      <c r="BM268" s="139" t="s">
        <v>2789</v>
      </c>
    </row>
    <row r="269" spans="2:65" s="1" customFormat="1" ht="37.9" customHeight="1" x14ac:dyDescent="0.2">
      <c r="B269" s="33"/>
      <c r="C269" s="128" t="s">
        <v>613</v>
      </c>
      <c r="D269" s="128" t="s">
        <v>135</v>
      </c>
      <c r="E269" s="129" t="s">
        <v>2790</v>
      </c>
      <c r="F269" s="130" t="s">
        <v>2791</v>
      </c>
      <c r="G269" s="131" t="s">
        <v>188</v>
      </c>
      <c r="H269" s="132">
        <v>34</v>
      </c>
      <c r="I269" s="133"/>
      <c r="J269" s="134">
        <f>ROUND(I269*H269,2)</f>
        <v>0</v>
      </c>
      <c r="K269" s="130" t="s">
        <v>139</v>
      </c>
      <c r="L269" s="33"/>
      <c r="M269" s="135" t="s">
        <v>18</v>
      </c>
      <c r="N269" s="136" t="s">
        <v>42</v>
      </c>
      <c r="P269" s="137">
        <f>O269*H269</f>
        <v>0</v>
      </c>
      <c r="Q269" s="137">
        <v>0</v>
      </c>
      <c r="R269" s="137">
        <f>Q269*H269</f>
        <v>0</v>
      </c>
      <c r="S269" s="137">
        <v>1E-3</v>
      </c>
      <c r="T269" s="138">
        <f>S269*H269</f>
        <v>3.4000000000000002E-2</v>
      </c>
      <c r="AR269" s="139" t="s">
        <v>285</v>
      </c>
      <c r="AT269" s="139" t="s">
        <v>135</v>
      </c>
      <c r="AU269" s="139" t="s">
        <v>81</v>
      </c>
      <c r="AY269" s="18" t="s">
        <v>133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79</v>
      </c>
      <c r="BK269" s="140">
        <f>ROUND(I269*H269,2)</f>
        <v>0</v>
      </c>
      <c r="BL269" s="18" t="s">
        <v>285</v>
      </c>
      <c r="BM269" s="139" t="s">
        <v>2792</v>
      </c>
    </row>
    <row r="270" spans="2:65" s="1" customFormat="1" ht="11.25" x14ac:dyDescent="0.2">
      <c r="B270" s="33"/>
      <c r="D270" s="141" t="s">
        <v>142</v>
      </c>
      <c r="F270" s="142" t="s">
        <v>2793</v>
      </c>
      <c r="I270" s="143"/>
      <c r="L270" s="33"/>
      <c r="M270" s="144"/>
      <c r="T270" s="54"/>
      <c r="AT270" s="18" t="s">
        <v>142</v>
      </c>
      <c r="AU270" s="18" t="s">
        <v>81</v>
      </c>
    </row>
    <row r="271" spans="2:65" s="1" customFormat="1" ht="16.5" customHeight="1" x14ac:dyDescent="0.2">
      <c r="B271" s="33"/>
      <c r="C271" s="128" t="s">
        <v>498</v>
      </c>
      <c r="D271" s="128" t="s">
        <v>135</v>
      </c>
      <c r="E271" s="129" t="s">
        <v>2794</v>
      </c>
      <c r="F271" s="130" t="s">
        <v>2795</v>
      </c>
      <c r="G271" s="131" t="s">
        <v>188</v>
      </c>
      <c r="H271" s="132">
        <v>54</v>
      </c>
      <c r="I271" s="133"/>
      <c r="J271" s="134">
        <f>ROUND(I271*H271,2)</f>
        <v>0</v>
      </c>
      <c r="K271" s="130" t="s">
        <v>18</v>
      </c>
      <c r="L271" s="33"/>
      <c r="M271" s="135" t="s">
        <v>18</v>
      </c>
      <c r="N271" s="136" t="s">
        <v>42</v>
      </c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AR271" s="139" t="s">
        <v>285</v>
      </c>
      <c r="AT271" s="139" t="s">
        <v>135</v>
      </c>
      <c r="AU271" s="139" t="s">
        <v>81</v>
      </c>
      <c r="AY271" s="18" t="s">
        <v>133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79</v>
      </c>
      <c r="BK271" s="140">
        <f>ROUND(I271*H271,2)</f>
        <v>0</v>
      </c>
      <c r="BL271" s="18" t="s">
        <v>285</v>
      </c>
      <c r="BM271" s="139" t="s">
        <v>2796</v>
      </c>
    </row>
    <row r="272" spans="2:65" s="12" customFormat="1" ht="11.25" x14ac:dyDescent="0.2">
      <c r="B272" s="145"/>
      <c r="D272" s="146" t="s">
        <v>144</v>
      </c>
      <c r="E272" s="147" t="s">
        <v>18</v>
      </c>
      <c r="F272" s="148" t="s">
        <v>176</v>
      </c>
      <c r="H272" s="147" t="s">
        <v>18</v>
      </c>
      <c r="I272" s="149"/>
      <c r="L272" s="145"/>
      <c r="M272" s="150"/>
      <c r="T272" s="151"/>
      <c r="AT272" s="147" t="s">
        <v>144</v>
      </c>
      <c r="AU272" s="147" t="s">
        <v>81</v>
      </c>
      <c r="AV272" s="12" t="s">
        <v>79</v>
      </c>
      <c r="AW272" s="12" t="s">
        <v>32</v>
      </c>
      <c r="AX272" s="12" t="s">
        <v>71</v>
      </c>
      <c r="AY272" s="147" t="s">
        <v>133</v>
      </c>
    </row>
    <row r="273" spans="2:65" s="13" customFormat="1" ht="11.25" x14ac:dyDescent="0.2">
      <c r="B273" s="152"/>
      <c r="D273" s="146" t="s">
        <v>144</v>
      </c>
      <c r="E273" s="153" t="s">
        <v>18</v>
      </c>
      <c r="F273" s="154" t="s">
        <v>629</v>
      </c>
      <c r="H273" s="155">
        <v>54</v>
      </c>
      <c r="I273" s="156"/>
      <c r="L273" s="152"/>
      <c r="M273" s="157"/>
      <c r="T273" s="158"/>
      <c r="AT273" s="153" t="s">
        <v>144</v>
      </c>
      <c r="AU273" s="153" t="s">
        <v>81</v>
      </c>
      <c r="AV273" s="13" t="s">
        <v>81</v>
      </c>
      <c r="AW273" s="13" t="s">
        <v>32</v>
      </c>
      <c r="AX273" s="13" t="s">
        <v>71</v>
      </c>
      <c r="AY273" s="153" t="s">
        <v>133</v>
      </c>
    </row>
    <row r="274" spans="2:65" s="14" customFormat="1" ht="11.25" x14ac:dyDescent="0.2">
      <c r="B274" s="159"/>
      <c r="D274" s="146" t="s">
        <v>144</v>
      </c>
      <c r="E274" s="160" t="s">
        <v>18</v>
      </c>
      <c r="F274" s="161" t="s">
        <v>147</v>
      </c>
      <c r="H274" s="162">
        <v>54</v>
      </c>
      <c r="I274" s="163"/>
      <c r="L274" s="159"/>
      <c r="M274" s="164"/>
      <c r="T274" s="165"/>
      <c r="AT274" s="160" t="s">
        <v>144</v>
      </c>
      <c r="AU274" s="160" t="s">
        <v>81</v>
      </c>
      <c r="AV274" s="14" t="s">
        <v>140</v>
      </c>
      <c r="AW274" s="14" t="s">
        <v>32</v>
      </c>
      <c r="AX274" s="14" t="s">
        <v>79</v>
      </c>
      <c r="AY274" s="160" t="s">
        <v>133</v>
      </c>
    </row>
    <row r="275" spans="2:65" s="1" customFormat="1" ht="24.2" customHeight="1" x14ac:dyDescent="0.2">
      <c r="B275" s="33"/>
      <c r="C275" s="128" t="s">
        <v>622</v>
      </c>
      <c r="D275" s="128" t="s">
        <v>135</v>
      </c>
      <c r="E275" s="129" t="s">
        <v>2797</v>
      </c>
      <c r="F275" s="130" t="s">
        <v>2798</v>
      </c>
      <c r="G275" s="131" t="s">
        <v>138</v>
      </c>
      <c r="H275" s="132">
        <v>175</v>
      </c>
      <c r="I275" s="133"/>
      <c r="J275" s="134">
        <f>ROUND(I275*H275,2)</f>
        <v>0</v>
      </c>
      <c r="K275" s="130" t="s">
        <v>139</v>
      </c>
      <c r="L275" s="33"/>
      <c r="M275" s="135" t="s">
        <v>18</v>
      </c>
      <c r="N275" s="136" t="s">
        <v>42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285</v>
      </c>
      <c r="AT275" s="139" t="s">
        <v>135</v>
      </c>
      <c r="AU275" s="139" t="s">
        <v>81</v>
      </c>
      <c r="AY275" s="18" t="s">
        <v>133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79</v>
      </c>
      <c r="BK275" s="140">
        <f>ROUND(I275*H275,2)</f>
        <v>0</v>
      </c>
      <c r="BL275" s="18" t="s">
        <v>285</v>
      </c>
      <c r="BM275" s="139" t="s">
        <v>2799</v>
      </c>
    </row>
    <row r="276" spans="2:65" s="1" customFormat="1" ht="11.25" x14ac:dyDescent="0.2">
      <c r="B276" s="33"/>
      <c r="D276" s="141" t="s">
        <v>142</v>
      </c>
      <c r="F276" s="142" t="s">
        <v>2800</v>
      </c>
      <c r="I276" s="143"/>
      <c r="L276" s="33"/>
      <c r="M276" s="144"/>
      <c r="T276" s="54"/>
      <c r="AT276" s="18" t="s">
        <v>142</v>
      </c>
      <c r="AU276" s="18" t="s">
        <v>81</v>
      </c>
    </row>
    <row r="277" spans="2:65" s="1" customFormat="1" ht="16.5" customHeight="1" x14ac:dyDescent="0.2">
      <c r="B277" s="33"/>
      <c r="C277" s="173" t="s">
        <v>629</v>
      </c>
      <c r="D277" s="173" t="s">
        <v>265</v>
      </c>
      <c r="E277" s="174" t="s">
        <v>2801</v>
      </c>
      <c r="F277" s="175" t="s">
        <v>2802</v>
      </c>
      <c r="G277" s="176" t="s">
        <v>1362</v>
      </c>
      <c r="H277" s="177">
        <v>175</v>
      </c>
      <c r="I277" s="178"/>
      <c r="J277" s="179">
        <f>ROUND(I277*H277,2)</f>
        <v>0</v>
      </c>
      <c r="K277" s="175" t="s">
        <v>139</v>
      </c>
      <c r="L277" s="180"/>
      <c r="M277" s="181" t="s">
        <v>18</v>
      </c>
      <c r="N277" s="182" t="s">
        <v>42</v>
      </c>
      <c r="P277" s="137">
        <f>O277*H277</f>
        <v>0</v>
      </c>
      <c r="Q277" s="137">
        <v>1E-3</v>
      </c>
      <c r="R277" s="137">
        <f>Q277*H277</f>
        <v>0.17500000000000002</v>
      </c>
      <c r="S277" s="137">
        <v>0</v>
      </c>
      <c r="T277" s="138">
        <f>S277*H277</f>
        <v>0</v>
      </c>
      <c r="AR277" s="139" t="s">
        <v>446</v>
      </c>
      <c r="AT277" s="139" t="s">
        <v>265</v>
      </c>
      <c r="AU277" s="139" t="s">
        <v>81</v>
      </c>
      <c r="AY277" s="18" t="s">
        <v>133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79</v>
      </c>
      <c r="BK277" s="140">
        <f>ROUND(I277*H277,2)</f>
        <v>0</v>
      </c>
      <c r="BL277" s="18" t="s">
        <v>285</v>
      </c>
      <c r="BM277" s="139" t="s">
        <v>2803</v>
      </c>
    </row>
    <row r="278" spans="2:65" s="1" customFormat="1" ht="16.5" customHeight="1" x14ac:dyDescent="0.2">
      <c r="B278" s="33"/>
      <c r="C278" s="173" t="s">
        <v>634</v>
      </c>
      <c r="D278" s="173" t="s">
        <v>265</v>
      </c>
      <c r="E278" s="174" t="s">
        <v>2804</v>
      </c>
      <c r="F278" s="175" t="s">
        <v>2805</v>
      </c>
      <c r="G278" s="176" t="s">
        <v>188</v>
      </c>
      <c r="H278" s="177">
        <v>70</v>
      </c>
      <c r="I278" s="178"/>
      <c r="J278" s="179">
        <f>ROUND(I278*H278,2)</f>
        <v>0</v>
      </c>
      <c r="K278" s="175" t="s">
        <v>139</v>
      </c>
      <c r="L278" s="180"/>
      <c r="M278" s="181" t="s">
        <v>18</v>
      </c>
      <c r="N278" s="182" t="s">
        <v>42</v>
      </c>
      <c r="P278" s="137">
        <f>O278*H278</f>
        <v>0</v>
      </c>
      <c r="Q278" s="137">
        <v>5.0000000000000001E-4</v>
      </c>
      <c r="R278" s="137">
        <f>Q278*H278</f>
        <v>3.5000000000000003E-2</v>
      </c>
      <c r="S278" s="137">
        <v>0</v>
      </c>
      <c r="T278" s="138">
        <f>S278*H278</f>
        <v>0</v>
      </c>
      <c r="AR278" s="139" t="s">
        <v>446</v>
      </c>
      <c r="AT278" s="139" t="s">
        <v>265</v>
      </c>
      <c r="AU278" s="139" t="s">
        <v>81</v>
      </c>
      <c r="AY278" s="18" t="s">
        <v>133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285</v>
      </c>
      <c r="BM278" s="139" t="s">
        <v>2806</v>
      </c>
    </row>
    <row r="279" spans="2:65" s="1" customFormat="1" ht="21.75" customHeight="1" x14ac:dyDescent="0.2">
      <c r="B279" s="33"/>
      <c r="C279" s="128" t="s">
        <v>643</v>
      </c>
      <c r="D279" s="128" t="s">
        <v>135</v>
      </c>
      <c r="E279" s="129" t="s">
        <v>2807</v>
      </c>
      <c r="F279" s="130" t="s">
        <v>2808</v>
      </c>
      <c r="G279" s="131" t="s">
        <v>188</v>
      </c>
      <c r="H279" s="132">
        <v>51</v>
      </c>
      <c r="I279" s="133"/>
      <c r="J279" s="134">
        <f>ROUND(I279*H279,2)</f>
        <v>0</v>
      </c>
      <c r="K279" s="130" t="s">
        <v>139</v>
      </c>
      <c r="L279" s="33"/>
      <c r="M279" s="135" t="s">
        <v>18</v>
      </c>
      <c r="N279" s="136" t="s">
        <v>42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285</v>
      </c>
      <c r="AT279" s="139" t="s">
        <v>135</v>
      </c>
      <c r="AU279" s="139" t="s">
        <v>81</v>
      </c>
      <c r="AY279" s="18" t="s">
        <v>133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8" t="s">
        <v>79</v>
      </c>
      <c r="BK279" s="140">
        <f>ROUND(I279*H279,2)</f>
        <v>0</v>
      </c>
      <c r="BL279" s="18" t="s">
        <v>285</v>
      </c>
      <c r="BM279" s="139" t="s">
        <v>2809</v>
      </c>
    </row>
    <row r="280" spans="2:65" s="1" customFormat="1" ht="11.25" x14ac:dyDescent="0.2">
      <c r="B280" s="33"/>
      <c r="D280" s="141" t="s">
        <v>142</v>
      </c>
      <c r="F280" s="142" t="s">
        <v>2810</v>
      </c>
      <c r="I280" s="143"/>
      <c r="L280" s="33"/>
      <c r="M280" s="144"/>
      <c r="T280" s="54"/>
      <c r="AT280" s="18" t="s">
        <v>142</v>
      </c>
      <c r="AU280" s="18" t="s">
        <v>81</v>
      </c>
    </row>
    <row r="281" spans="2:65" s="1" customFormat="1" ht="16.5" customHeight="1" x14ac:dyDescent="0.2">
      <c r="B281" s="33"/>
      <c r="C281" s="173" t="s">
        <v>650</v>
      </c>
      <c r="D281" s="173" t="s">
        <v>265</v>
      </c>
      <c r="E281" s="174" t="s">
        <v>2811</v>
      </c>
      <c r="F281" s="175" t="s">
        <v>2812</v>
      </c>
      <c r="G281" s="176" t="s">
        <v>188</v>
      </c>
      <c r="H281" s="177">
        <v>51</v>
      </c>
      <c r="I281" s="178"/>
      <c r="J281" s="179">
        <f>ROUND(I281*H281,2)</f>
        <v>0</v>
      </c>
      <c r="K281" s="175" t="s">
        <v>139</v>
      </c>
      <c r="L281" s="180"/>
      <c r="M281" s="181" t="s">
        <v>18</v>
      </c>
      <c r="N281" s="182" t="s">
        <v>42</v>
      </c>
      <c r="P281" s="137">
        <f>O281*H281</f>
        <v>0</v>
      </c>
      <c r="Q281" s="137">
        <v>2.3000000000000001E-4</v>
      </c>
      <c r="R281" s="137">
        <f>Q281*H281</f>
        <v>1.1730000000000001E-2</v>
      </c>
      <c r="S281" s="137">
        <v>0</v>
      </c>
      <c r="T281" s="138">
        <f>S281*H281</f>
        <v>0</v>
      </c>
      <c r="AR281" s="139" t="s">
        <v>446</v>
      </c>
      <c r="AT281" s="139" t="s">
        <v>265</v>
      </c>
      <c r="AU281" s="139" t="s">
        <v>81</v>
      </c>
      <c r="AY281" s="18" t="s">
        <v>133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79</v>
      </c>
      <c r="BK281" s="140">
        <f>ROUND(I281*H281,2)</f>
        <v>0</v>
      </c>
      <c r="BL281" s="18" t="s">
        <v>285</v>
      </c>
      <c r="BM281" s="139" t="s">
        <v>2813</v>
      </c>
    </row>
    <row r="282" spans="2:65" s="1" customFormat="1" ht="37.9" customHeight="1" x14ac:dyDescent="0.2">
      <c r="B282" s="33"/>
      <c r="C282" s="128" t="s">
        <v>655</v>
      </c>
      <c r="D282" s="128" t="s">
        <v>135</v>
      </c>
      <c r="E282" s="129" t="s">
        <v>2814</v>
      </c>
      <c r="F282" s="130" t="s">
        <v>2815</v>
      </c>
      <c r="G282" s="131" t="s">
        <v>138</v>
      </c>
      <c r="H282" s="132">
        <v>175</v>
      </c>
      <c r="I282" s="133"/>
      <c r="J282" s="134">
        <f>ROUND(I282*H282,2)</f>
        <v>0</v>
      </c>
      <c r="K282" s="130" t="s">
        <v>139</v>
      </c>
      <c r="L282" s="33"/>
      <c r="M282" s="135" t="s">
        <v>18</v>
      </c>
      <c r="N282" s="136" t="s">
        <v>42</v>
      </c>
      <c r="P282" s="137">
        <f>O282*H282</f>
        <v>0</v>
      </c>
      <c r="Q282" s="137">
        <v>0</v>
      </c>
      <c r="R282" s="137">
        <f>Q282*H282</f>
        <v>0</v>
      </c>
      <c r="S282" s="137">
        <v>4.0000000000000002E-4</v>
      </c>
      <c r="T282" s="138">
        <f>S282*H282</f>
        <v>7.0000000000000007E-2</v>
      </c>
      <c r="AR282" s="139" t="s">
        <v>285</v>
      </c>
      <c r="AT282" s="139" t="s">
        <v>135</v>
      </c>
      <c r="AU282" s="139" t="s">
        <v>81</v>
      </c>
      <c r="AY282" s="18" t="s">
        <v>133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79</v>
      </c>
      <c r="BK282" s="140">
        <f>ROUND(I282*H282,2)</f>
        <v>0</v>
      </c>
      <c r="BL282" s="18" t="s">
        <v>285</v>
      </c>
      <c r="BM282" s="139" t="s">
        <v>2816</v>
      </c>
    </row>
    <row r="283" spans="2:65" s="1" customFormat="1" ht="11.25" x14ac:dyDescent="0.2">
      <c r="B283" s="33"/>
      <c r="D283" s="141" t="s">
        <v>142</v>
      </c>
      <c r="F283" s="142" t="s">
        <v>2817</v>
      </c>
      <c r="I283" s="143"/>
      <c r="L283" s="33"/>
      <c r="M283" s="144"/>
      <c r="T283" s="54"/>
      <c r="AT283" s="18" t="s">
        <v>142</v>
      </c>
      <c r="AU283" s="18" t="s">
        <v>81</v>
      </c>
    </row>
    <row r="284" spans="2:65" s="1" customFormat="1" ht="24.2" customHeight="1" x14ac:dyDescent="0.2">
      <c r="B284" s="33"/>
      <c r="C284" s="128" t="s">
        <v>665</v>
      </c>
      <c r="D284" s="128" t="s">
        <v>135</v>
      </c>
      <c r="E284" s="129" t="s">
        <v>2818</v>
      </c>
      <c r="F284" s="130" t="s">
        <v>2819</v>
      </c>
      <c r="G284" s="131" t="s">
        <v>188</v>
      </c>
      <c r="H284" s="132">
        <v>50</v>
      </c>
      <c r="I284" s="133"/>
      <c r="J284" s="134">
        <f>ROUND(I284*H284,2)</f>
        <v>0</v>
      </c>
      <c r="K284" s="130" t="s">
        <v>139</v>
      </c>
      <c r="L284" s="33"/>
      <c r="M284" s="135" t="s">
        <v>18</v>
      </c>
      <c r="N284" s="136" t="s">
        <v>42</v>
      </c>
      <c r="P284" s="137">
        <f>O284*H284</f>
        <v>0</v>
      </c>
      <c r="Q284" s="137">
        <v>0</v>
      </c>
      <c r="R284" s="137">
        <f>Q284*H284</f>
        <v>0</v>
      </c>
      <c r="S284" s="137">
        <v>2.7999999999999998E-4</v>
      </c>
      <c r="T284" s="138">
        <f>S284*H284</f>
        <v>1.3999999999999999E-2</v>
      </c>
      <c r="AR284" s="139" t="s">
        <v>285</v>
      </c>
      <c r="AT284" s="139" t="s">
        <v>135</v>
      </c>
      <c r="AU284" s="139" t="s">
        <v>81</v>
      </c>
      <c r="AY284" s="18" t="s">
        <v>133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8" t="s">
        <v>79</v>
      </c>
      <c r="BK284" s="140">
        <f>ROUND(I284*H284,2)</f>
        <v>0</v>
      </c>
      <c r="BL284" s="18" t="s">
        <v>285</v>
      </c>
      <c r="BM284" s="139" t="s">
        <v>2820</v>
      </c>
    </row>
    <row r="285" spans="2:65" s="1" customFormat="1" ht="11.25" x14ac:dyDescent="0.2">
      <c r="B285" s="33"/>
      <c r="D285" s="141" t="s">
        <v>142</v>
      </c>
      <c r="F285" s="142" t="s">
        <v>2821</v>
      </c>
      <c r="I285" s="143"/>
      <c r="L285" s="33"/>
      <c r="M285" s="144"/>
      <c r="T285" s="54"/>
      <c r="AT285" s="18" t="s">
        <v>142</v>
      </c>
      <c r="AU285" s="18" t="s">
        <v>81</v>
      </c>
    </row>
    <row r="286" spans="2:65" s="1" customFormat="1" ht="24.2" customHeight="1" x14ac:dyDescent="0.2">
      <c r="B286" s="33"/>
      <c r="C286" s="128" t="s">
        <v>520</v>
      </c>
      <c r="D286" s="128" t="s">
        <v>135</v>
      </c>
      <c r="E286" s="129" t="s">
        <v>2822</v>
      </c>
      <c r="F286" s="130" t="s">
        <v>2823</v>
      </c>
      <c r="G286" s="131" t="s">
        <v>188</v>
      </c>
      <c r="H286" s="132">
        <v>2</v>
      </c>
      <c r="I286" s="133"/>
      <c r="J286" s="134">
        <f>ROUND(I286*H286,2)</f>
        <v>0</v>
      </c>
      <c r="K286" s="130" t="s">
        <v>139</v>
      </c>
      <c r="L286" s="33"/>
      <c r="M286" s="135" t="s">
        <v>18</v>
      </c>
      <c r="N286" s="136" t="s">
        <v>42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285</v>
      </c>
      <c r="AT286" s="139" t="s">
        <v>135</v>
      </c>
      <c r="AU286" s="139" t="s">
        <v>81</v>
      </c>
      <c r="AY286" s="18" t="s">
        <v>133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79</v>
      </c>
      <c r="BK286" s="140">
        <f>ROUND(I286*H286,2)</f>
        <v>0</v>
      </c>
      <c r="BL286" s="18" t="s">
        <v>285</v>
      </c>
      <c r="BM286" s="139" t="s">
        <v>2824</v>
      </c>
    </row>
    <row r="287" spans="2:65" s="1" customFormat="1" ht="11.25" x14ac:dyDescent="0.2">
      <c r="B287" s="33"/>
      <c r="D287" s="141" t="s">
        <v>142</v>
      </c>
      <c r="F287" s="142" t="s">
        <v>2825</v>
      </c>
      <c r="I287" s="143"/>
      <c r="L287" s="33"/>
      <c r="M287" s="144"/>
      <c r="T287" s="54"/>
      <c r="AT287" s="18" t="s">
        <v>142</v>
      </c>
      <c r="AU287" s="18" t="s">
        <v>81</v>
      </c>
    </row>
    <row r="288" spans="2:65" s="1" customFormat="1" ht="16.5" customHeight="1" x14ac:dyDescent="0.2">
      <c r="B288" s="33"/>
      <c r="C288" s="173" t="s">
        <v>675</v>
      </c>
      <c r="D288" s="173" t="s">
        <v>265</v>
      </c>
      <c r="E288" s="174" t="s">
        <v>2826</v>
      </c>
      <c r="F288" s="175" t="s">
        <v>2827</v>
      </c>
      <c r="G288" s="176" t="s">
        <v>188</v>
      </c>
      <c r="H288" s="177">
        <v>1</v>
      </c>
      <c r="I288" s="178"/>
      <c r="J288" s="179">
        <f>ROUND(I288*H288,2)</f>
        <v>0</v>
      </c>
      <c r="K288" s="175" t="s">
        <v>139</v>
      </c>
      <c r="L288" s="180"/>
      <c r="M288" s="181" t="s">
        <v>18</v>
      </c>
      <c r="N288" s="182" t="s">
        <v>42</v>
      </c>
      <c r="P288" s="137">
        <f>O288*H288</f>
        <v>0</v>
      </c>
      <c r="Q288" s="137">
        <v>2.3500000000000001E-3</v>
      </c>
      <c r="R288" s="137">
        <f>Q288*H288</f>
        <v>2.3500000000000001E-3</v>
      </c>
      <c r="S288" s="137">
        <v>0</v>
      </c>
      <c r="T288" s="138">
        <f>S288*H288</f>
        <v>0</v>
      </c>
      <c r="AR288" s="139" t="s">
        <v>446</v>
      </c>
      <c r="AT288" s="139" t="s">
        <v>265</v>
      </c>
      <c r="AU288" s="139" t="s">
        <v>81</v>
      </c>
      <c r="AY288" s="18" t="s">
        <v>133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79</v>
      </c>
      <c r="BK288" s="140">
        <f>ROUND(I288*H288,2)</f>
        <v>0</v>
      </c>
      <c r="BL288" s="18" t="s">
        <v>285</v>
      </c>
      <c r="BM288" s="139" t="s">
        <v>2828</v>
      </c>
    </row>
    <row r="289" spans="2:65" s="1" customFormat="1" ht="16.5" customHeight="1" x14ac:dyDescent="0.2">
      <c r="B289" s="33"/>
      <c r="C289" s="173" t="s">
        <v>681</v>
      </c>
      <c r="D289" s="173" t="s">
        <v>265</v>
      </c>
      <c r="E289" s="174" t="s">
        <v>2829</v>
      </c>
      <c r="F289" s="175" t="s">
        <v>2830</v>
      </c>
      <c r="G289" s="176" t="s">
        <v>188</v>
      </c>
      <c r="H289" s="177">
        <v>1</v>
      </c>
      <c r="I289" s="178"/>
      <c r="J289" s="179">
        <f>ROUND(I289*H289,2)</f>
        <v>0</v>
      </c>
      <c r="K289" s="175" t="s">
        <v>139</v>
      </c>
      <c r="L289" s="180"/>
      <c r="M289" s="181" t="s">
        <v>18</v>
      </c>
      <c r="N289" s="182" t="s">
        <v>42</v>
      </c>
      <c r="P289" s="137">
        <f>O289*H289</f>
        <v>0</v>
      </c>
      <c r="Q289" s="137">
        <v>8.0000000000000002E-3</v>
      </c>
      <c r="R289" s="137">
        <f>Q289*H289</f>
        <v>8.0000000000000002E-3</v>
      </c>
      <c r="S289" s="137">
        <v>0</v>
      </c>
      <c r="T289" s="138">
        <f>S289*H289</f>
        <v>0</v>
      </c>
      <c r="AR289" s="139" t="s">
        <v>446</v>
      </c>
      <c r="AT289" s="139" t="s">
        <v>265</v>
      </c>
      <c r="AU289" s="139" t="s">
        <v>81</v>
      </c>
      <c r="AY289" s="18" t="s">
        <v>133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79</v>
      </c>
      <c r="BK289" s="140">
        <f>ROUND(I289*H289,2)</f>
        <v>0</v>
      </c>
      <c r="BL289" s="18" t="s">
        <v>285</v>
      </c>
      <c r="BM289" s="139" t="s">
        <v>2831</v>
      </c>
    </row>
    <row r="290" spans="2:65" s="1" customFormat="1" ht="16.5" customHeight="1" x14ac:dyDescent="0.2">
      <c r="B290" s="33"/>
      <c r="C290" s="128" t="s">
        <v>685</v>
      </c>
      <c r="D290" s="128" t="s">
        <v>135</v>
      </c>
      <c r="E290" s="129" t="s">
        <v>2832</v>
      </c>
      <c r="F290" s="130" t="s">
        <v>2833</v>
      </c>
      <c r="G290" s="131" t="s">
        <v>188</v>
      </c>
      <c r="H290" s="132">
        <v>1</v>
      </c>
      <c r="I290" s="133"/>
      <c r="J290" s="134">
        <f>ROUND(I290*H290,2)</f>
        <v>0</v>
      </c>
      <c r="K290" s="130" t="s">
        <v>139</v>
      </c>
      <c r="L290" s="33"/>
      <c r="M290" s="135" t="s">
        <v>18</v>
      </c>
      <c r="N290" s="136" t="s">
        <v>42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285</v>
      </c>
      <c r="AT290" s="139" t="s">
        <v>135</v>
      </c>
      <c r="AU290" s="139" t="s">
        <v>81</v>
      </c>
      <c r="AY290" s="18" t="s">
        <v>133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79</v>
      </c>
      <c r="BK290" s="140">
        <f>ROUND(I290*H290,2)</f>
        <v>0</v>
      </c>
      <c r="BL290" s="18" t="s">
        <v>285</v>
      </c>
      <c r="BM290" s="139" t="s">
        <v>2834</v>
      </c>
    </row>
    <row r="291" spans="2:65" s="1" customFormat="1" ht="11.25" x14ac:dyDescent="0.2">
      <c r="B291" s="33"/>
      <c r="D291" s="141" t="s">
        <v>142</v>
      </c>
      <c r="F291" s="142" t="s">
        <v>2835</v>
      </c>
      <c r="I291" s="143"/>
      <c r="L291" s="33"/>
      <c r="M291" s="144"/>
      <c r="T291" s="54"/>
      <c r="AT291" s="18" t="s">
        <v>142</v>
      </c>
      <c r="AU291" s="18" t="s">
        <v>81</v>
      </c>
    </row>
    <row r="292" spans="2:65" s="1" customFormat="1" ht="37.9" customHeight="1" x14ac:dyDescent="0.2">
      <c r="B292" s="33"/>
      <c r="C292" s="173" t="s">
        <v>691</v>
      </c>
      <c r="D292" s="173" t="s">
        <v>265</v>
      </c>
      <c r="E292" s="174" t="s">
        <v>2836</v>
      </c>
      <c r="F292" s="175" t="s">
        <v>2837</v>
      </c>
      <c r="G292" s="176" t="s">
        <v>188</v>
      </c>
      <c r="H292" s="177">
        <v>1</v>
      </c>
      <c r="I292" s="178"/>
      <c r="J292" s="179">
        <f>ROUND(I292*H292,2)</f>
        <v>0</v>
      </c>
      <c r="K292" s="175" t="s">
        <v>139</v>
      </c>
      <c r="L292" s="180"/>
      <c r="M292" s="181" t="s">
        <v>18</v>
      </c>
      <c r="N292" s="182" t="s">
        <v>42</v>
      </c>
      <c r="P292" s="137">
        <f>O292*H292</f>
        <v>0</v>
      </c>
      <c r="Q292" s="137">
        <v>4.1999999999999997E-3</v>
      </c>
      <c r="R292" s="137">
        <f>Q292*H292</f>
        <v>4.1999999999999997E-3</v>
      </c>
      <c r="S292" s="137">
        <v>0</v>
      </c>
      <c r="T292" s="138">
        <f>S292*H292</f>
        <v>0</v>
      </c>
      <c r="AR292" s="139" t="s">
        <v>446</v>
      </c>
      <c r="AT292" s="139" t="s">
        <v>265</v>
      </c>
      <c r="AU292" s="139" t="s">
        <v>81</v>
      </c>
      <c r="AY292" s="18" t="s">
        <v>133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8" t="s">
        <v>79</v>
      </c>
      <c r="BK292" s="140">
        <f>ROUND(I292*H292,2)</f>
        <v>0</v>
      </c>
      <c r="BL292" s="18" t="s">
        <v>285</v>
      </c>
      <c r="BM292" s="139" t="s">
        <v>2838</v>
      </c>
    </row>
    <row r="293" spans="2:65" s="1" customFormat="1" ht="24.2" customHeight="1" x14ac:dyDescent="0.2">
      <c r="B293" s="33"/>
      <c r="C293" s="128" t="s">
        <v>695</v>
      </c>
      <c r="D293" s="128" t="s">
        <v>135</v>
      </c>
      <c r="E293" s="129" t="s">
        <v>2839</v>
      </c>
      <c r="F293" s="130" t="s">
        <v>2840</v>
      </c>
      <c r="G293" s="131" t="s">
        <v>188</v>
      </c>
      <c r="H293" s="132">
        <v>30</v>
      </c>
      <c r="I293" s="133"/>
      <c r="J293" s="134">
        <f>ROUND(I293*H293,2)</f>
        <v>0</v>
      </c>
      <c r="K293" s="130" t="s">
        <v>139</v>
      </c>
      <c r="L293" s="33"/>
      <c r="M293" s="135" t="s">
        <v>18</v>
      </c>
      <c r="N293" s="136" t="s">
        <v>42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285</v>
      </c>
      <c r="AT293" s="139" t="s">
        <v>135</v>
      </c>
      <c r="AU293" s="139" t="s">
        <v>81</v>
      </c>
      <c r="AY293" s="18" t="s">
        <v>133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79</v>
      </c>
      <c r="BK293" s="140">
        <f>ROUND(I293*H293,2)</f>
        <v>0</v>
      </c>
      <c r="BL293" s="18" t="s">
        <v>285</v>
      </c>
      <c r="BM293" s="139" t="s">
        <v>2841</v>
      </c>
    </row>
    <row r="294" spans="2:65" s="1" customFormat="1" ht="11.25" x14ac:dyDescent="0.2">
      <c r="B294" s="33"/>
      <c r="D294" s="141" t="s">
        <v>142</v>
      </c>
      <c r="F294" s="142" t="s">
        <v>2842</v>
      </c>
      <c r="I294" s="143"/>
      <c r="L294" s="33"/>
      <c r="M294" s="144"/>
      <c r="T294" s="54"/>
      <c r="AT294" s="18" t="s">
        <v>142</v>
      </c>
      <c r="AU294" s="18" t="s">
        <v>81</v>
      </c>
    </row>
    <row r="295" spans="2:65" s="1" customFormat="1" ht="44.25" customHeight="1" x14ac:dyDescent="0.2">
      <c r="B295" s="33"/>
      <c r="C295" s="173" t="s">
        <v>700</v>
      </c>
      <c r="D295" s="173" t="s">
        <v>265</v>
      </c>
      <c r="E295" s="174" t="s">
        <v>2843</v>
      </c>
      <c r="F295" s="175" t="s">
        <v>2844</v>
      </c>
      <c r="G295" s="176" t="s">
        <v>188</v>
      </c>
      <c r="H295" s="177">
        <v>30</v>
      </c>
      <c r="I295" s="178"/>
      <c r="J295" s="179">
        <f>ROUND(I295*H295,2)</f>
        <v>0</v>
      </c>
      <c r="K295" s="175" t="s">
        <v>139</v>
      </c>
      <c r="L295" s="180"/>
      <c r="M295" s="181" t="s">
        <v>18</v>
      </c>
      <c r="N295" s="182" t="s">
        <v>42</v>
      </c>
      <c r="P295" s="137">
        <f>O295*H295</f>
        <v>0</v>
      </c>
      <c r="Q295" s="137">
        <v>0.01</v>
      </c>
      <c r="R295" s="137">
        <f>Q295*H295</f>
        <v>0.3</v>
      </c>
      <c r="S295" s="137">
        <v>0</v>
      </c>
      <c r="T295" s="138">
        <f>S295*H295</f>
        <v>0</v>
      </c>
      <c r="AR295" s="139" t="s">
        <v>446</v>
      </c>
      <c r="AT295" s="139" t="s">
        <v>265</v>
      </c>
      <c r="AU295" s="139" t="s">
        <v>81</v>
      </c>
      <c r="AY295" s="18" t="s">
        <v>133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8" t="s">
        <v>79</v>
      </c>
      <c r="BK295" s="140">
        <f>ROUND(I295*H295,2)</f>
        <v>0</v>
      </c>
      <c r="BL295" s="18" t="s">
        <v>285</v>
      </c>
      <c r="BM295" s="139" t="s">
        <v>2845</v>
      </c>
    </row>
    <row r="296" spans="2:65" s="1" customFormat="1" ht="24.2" customHeight="1" x14ac:dyDescent="0.2">
      <c r="B296" s="33"/>
      <c r="C296" s="128" t="s">
        <v>702</v>
      </c>
      <c r="D296" s="128" t="s">
        <v>135</v>
      </c>
      <c r="E296" s="129" t="s">
        <v>2846</v>
      </c>
      <c r="F296" s="130" t="s">
        <v>2847</v>
      </c>
      <c r="G296" s="131" t="s">
        <v>188</v>
      </c>
      <c r="H296" s="132">
        <v>30</v>
      </c>
      <c r="I296" s="133"/>
      <c r="J296" s="134">
        <f>ROUND(I296*H296,2)</f>
        <v>0</v>
      </c>
      <c r="K296" s="130" t="s">
        <v>2656</v>
      </c>
      <c r="L296" s="33"/>
      <c r="M296" s="135" t="s">
        <v>18</v>
      </c>
      <c r="N296" s="136" t="s">
        <v>42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285</v>
      </c>
      <c r="AT296" s="139" t="s">
        <v>135</v>
      </c>
      <c r="AU296" s="139" t="s">
        <v>81</v>
      </c>
      <c r="AY296" s="18" t="s">
        <v>133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79</v>
      </c>
      <c r="BK296" s="140">
        <f>ROUND(I296*H296,2)</f>
        <v>0</v>
      </c>
      <c r="BL296" s="18" t="s">
        <v>285</v>
      </c>
      <c r="BM296" s="139" t="s">
        <v>2848</v>
      </c>
    </row>
    <row r="297" spans="2:65" s="1" customFormat="1" ht="11.25" x14ac:dyDescent="0.2">
      <c r="B297" s="33"/>
      <c r="D297" s="141" t="s">
        <v>142</v>
      </c>
      <c r="F297" s="142" t="s">
        <v>2849</v>
      </c>
      <c r="I297" s="143"/>
      <c r="L297" s="33"/>
      <c r="M297" s="144"/>
      <c r="T297" s="54"/>
      <c r="AT297" s="18" t="s">
        <v>142</v>
      </c>
      <c r="AU297" s="18" t="s">
        <v>81</v>
      </c>
    </row>
    <row r="298" spans="2:65" s="12" customFormat="1" ht="11.25" x14ac:dyDescent="0.2">
      <c r="B298" s="145"/>
      <c r="D298" s="146" t="s">
        <v>144</v>
      </c>
      <c r="E298" s="147" t="s">
        <v>18</v>
      </c>
      <c r="F298" s="148" t="s">
        <v>181</v>
      </c>
      <c r="H298" s="147" t="s">
        <v>18</v>
      </c>
      <c r="I298" s="149"/>
      <c r="L298" s="145"/>
      <c r="M298" s="150"/>
      <c r="T298" s="151"/>
      <c r="AT298" s="147" t="s">
        <v>144</v>
      </c>
      <c r="AU298" s="147" t="s">
        <v>81</v>
      </c>
      <c r="AV298" s="12" t="s">
        <v>79</v>
      </c>
      <c r="AW298" s="12" t="s">
        <v>32</v>
      </c>
      <c r="AX298" s="12" t="s">
        <v>71</v>
      </c>
      <c r="AY298" s="147" t="s">
        <v>133</v>
      </c>
    </row>
    <row r="299" spans="2:65" s="13" customFormat="1" ht="11.25" x14ac:dyDescent="0.2">
      <c r="B299" s="152"/>
      <c r="D299" s="146" t="s">
        <v>144</v>
      </c>
      <c r="E299" s="153" t="s">
        <v>18</v>
      </c>
      <c r="F299" s="154" t="s">
        <v>429</v>
      </c>
      <c r="H299" s="155">
        <v>30</v>
      </c>
      <c r="I299" s="156"/>
      <c r="L299" s="152"/>
      <c r="M299" s="157"/>
      <c r="T299" s="158"/>
      <c r="AT299" s="153" t="s">
        <v>144</v>
      </c>
      <c r="AU299" s="153" t="s">
        <v>81</v>
      </c>
      <c r="AV299" s="13" t="s">
        <v>81</v>
      </c>
      <c r="AW299" s="13" t="s">
        <v>32</v>
      </c>
      <c r="AX299" s="13" t="s">
        <v>71</v>
      </c>
      <c r="AY299" s="153" t="s">
        <v>133</v>
      </c>
    </row>
    <row r="300" spans="2:65" s="14" customFormat="1" ht="11.25" x14ac:dyDescent="0.2">
      <c r="B300" s="159"/>
      <c r="D300" s="146" t="s">
        <v>144</v>
      </c>
      <c r="E300" s="160" t="s">
        <v>18</v>
      </c>
      <c r="F300" s="161" t="s">
        <v>147</v>
      </c>
      <c r="H300" s="162">
        <v>30</v>
      </c>
      <c r="I300" s="163"/>
      <c r="L300" s="159"/>
      <c r="M300" s="164"/>
      <c r="T300" s="165"/>
      <c r="AT300" s="160" t="s">
        <v>144</v>
      </c>
      <c r="AU300" s="160" t="s">
        <v>81</v>
      </c>
      <c r="AV300" s="14" t="s">
        <v>140</v>
      </c>
      <c r="AW300" s="14" t="s">
        <v>32</v>
      </c>
      <c r="AX300" s="14" t="s">
        <v>79</v>
      </c>
      <c r="AY300" s="160" t="s">
        <v>133</v>
      </c>
    </row>
    <row r="301" spans="2:65" s="1" customFormat="1" ht="16.5" customHeight="1" x14ac:dyDescent="0.2">
      <c r="B301" s="33"/>
      <c r="C301" s="173" t="s">
        <v>713</v>
      </c>
      <c r="D301" s="173" t="s">
        <v>265</v>
      </c>
      <c r="E301" s="174" t="s">
        <v>2850</v>
      </c>
      <c r="F301" s="175" t="s">
        <v>2851</v>
      </c>
      <c r="G301" s="176" t="s">
        <v>188</v>
      </c>
      <c r="H301" s="177">
        <v>30</v>
      </c>
      <c r="I301" s="178"/>
      <c r="J301" s="179">
        <f>ROUND(I301*H301,2)</f>
        <v>0</v>
      </c>
      <c r="K301" s="175" t="s">
        <v>2656</v>
      </c>
      <c r="L301" s="180"/>
      <c r="M301" s="181" t="s">
        <v>18</v>
      </c>
      <c r="N301" s="182" t="s">
        <v>42</v>
      </c>
      <c r="P301" s="137">
        <f>O301*H301</f>
        <v>0</v>
      </c>
      <c r="Q301" s="137">
        <v>2.4E-2</v>
      </c>
      <c r="R301" s="137">
        <f>Q301*H301</f>
        <v>0.72</v>
      </c>
      <c r="S301" s="137">
        <v>0</v>
      </c>
      <c r="T301" s="138">
        <f>S301*H301</f>
        <v>0</v>
      </c>
      <c r="AR301" s="139" t="s">
        <v>446</v>
      </c>
      <c r="AT301" s="139" t="s">
        <v>265</v>
      </c>
      <c r="AU301" s="139" t="s">
        <v>81</v>
      </c>
      <c r="AY301" s="18" t="s">
        <v>133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79</v>
      </c>
      <c r="BK301" s="140">
        <f>ROUND(I301*H301,2)</f>
        <v>0</v>
      </c>
      <c r="BL301" s="18" t="s">
        <v>285</v>
      </c>
      <c r="BM301" s="139" t="s">
        <v>2852</v>
      </c>
    </row>
    <row r="302" spans="2:65" s="1" customFormat="1" ht="24.95" customHeight="1" x14ac:dyDescent="0.2">
      <c r="B302" s="33"/>
      <c r="C302" s="128" t="s">
        <v>721</v>
      </c>
      <c r="D302" s="128" t="s">
        <v>135</v>
      </c>
      <c r="E302" s="129" t="s">
        <v>2853</v>
      </c>
      <c r="F302" s="130" t="s">
        <v>2854</v>
      </c>
      <c r="G302" s="131" t="s">
        <v>188</v>
      </c>
      <c r="H302" s="132">
        <v>1</v>
      </c>
      <c r="I302" s="133"/>
      <c r="J302" s="134">
        <f>ROUND(I302*H302,2)</f>
        <v>0</v>
      </c>
      <c r="K302" s="130" t="s">
        <v>139</v>
      </c>
      <c r="L302" s="33"/>
      <c r="M302" s="135" t="s">
        <v>18</v>
      </c>
      <c r="N302" s="136" t="s">
        <v>42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285</v>
      </c>
      <c r="AT302" s="139" t="s">
        <v>135</v>
      </c>
      <c r="AU302" s="139" t="s">
        <v>81</v>
      </c>
      <c r="AY302" s="18" t="s">
        <v>133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79</v>
      </c>
      <c r="BK302" s="140">
        <f>ROUND(I302*H302,2)</f>
        <v>0</v>
      </c>
      <c r="BL302" s="18" t="s">
        <v>285</v>
      </c>
      <c r="BM302" s="139" t="s">
        <v>2855</v>
      </c>
    </row>
    <row r="303" spans="2:65" s="1" customFormat="1" ht="11.25" x14ac:dyDescent="0.2">
      <c r="B303" s="33"/>
      <c r="D303" s="141" t="s">
        <v>142</v>
      </c>
      <c r="F303" s="142" t="s">
        <v>2856</v>
      </c>
      <c r="I303" s="143"/>
      <c r="L303" s="33"/>
      <c r="M303" s="144"/>
      <c r="T303" s="54"/>
      <c r="AT303" s="18" t="s">
        <v>142</v>
      </c>
      <c r="AU303" s="18" t="s">
        <v>81</v>
      </c>
    </row>
    <row r="304" spans="2:65" s="1" customFormat="1" ht="24.95" customHeight="1" x14ac:dyDescent="0.2">
      <c r="B304" s="33"/>
      <c r="C304" s="173" t="s">
        <v>727</v>
      </c>
      <c r="D304" s="173" t="s">
        <v>265</v>
      </c>
      <c r="E304" s="174" t="s">
        <v>2857</v>
      </c>
      <c r="F304" s="175" t="s">
        <v>2858</v>
      </c>
      <c r="G304" s="176" t="s">
        <v>188</v>
      </c>
      <c r="H304" s="177">
        <v>1</v>
      </c>
      <c r="I304" s="178"/>
      <c r="J304" s="179">
        <f>ROUND(I304*H304,2)</f>
        <v>0</v>
      </c>
      <c r="K304" s="175" t="s">
        <v>139</v>
      </c>
      <c r="L304" s="180"/>
      <c r="M304" s="181" t="s">
        <v>18</v>
      </c>
      <c r="N304" s="182" t="s">
        <v>42</v>
      </c>
      <c r="P304" s="137">
        <f>O304*H304</f>
        <v>0</v>
      </c>
      <c r="Q304" s="137">
        <v>8.9999999999999993E-3</v>
      </c>
      <c r="R304" s="137">
        <f>Q304*H304</f>
        <v>8.9999999999999993E-3</v>
      </c>
      <c r="S304" s="137">
        <v>0</v>
      </c>
      <c r="T304" s="138">
        <f>S304*H304</f>
        <v>0</v>
      </c>
      <c r="AR304" s="139" t="s">
        <v>446</v>
      </c>
      <c r="AT304" s="139" t="s">
        <v>265</v>
      </c>
      <c r="AU304" s="139" t="s">
        <v>81</v>
      </c>
      <c r="AY304" s="18" t="s">
        <v>133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8" t="s">
        <v>79</v>
      </c>
      <c r="BK304" s="140">
        <f>ROUND(I304*H304,2)</f>
        <v>0</v>
      </c>
      <c r="BL304" s="18" t="s">
        <v>285</v>
      </c>
      <c r="BM304" s="139" t="s">
        <v>2859</v>
      </c>
    </row>
    <row r="305" spans="2:65" s="1" customFormat="1" ht="24.2" customHeight="1" x14ac:dyDescent="0.2">
      <c r="B305" s="33"/>
      <c r="C305" s="128" t="s">
        <v>730</v>
      </c>
      <c r="D305" s="128" t="s">
        <v>135</v>
      </c>
      <c r="E305" s="129" t="s">
        <v>2860</v>
      </c>
      <c r="F305" s="130" t="s">
        <v>2861</v>
      </c>
      <c r="G305" s="131" t="s">
        <v>188</v>
      </c>
      <c r="H305" s="132">
        <v>4</v>
      </c>
      <c r="I305" s="133"/>
      <c r="J305" s="134">
        <f>ROUND(I305*H305,2)</f>
        <v>0</v>
      </c>
      <c r="K305" s="130" t="s">
        <v>139</v>
      </c>
      <c r="L305" s="33"/>
      <c r="M305" s="135" t="s">
        <v>18</v>
      </c>
      <c r="N305" s="136" t="s">
        <v>42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285</v>
      </c>
      <c r="AT305" s="139" t="s">
        <v>135</v>
      </c>
      <c r="AU305" s="139" t="s">
        <v>81</v>
      </c>
      <c r="AY305" s="18" t="s">
        <v>133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79</v>
      </c>
      <c r="BK305" s="140">
        <f>ROUND(I305*H305,2)</f>
        <v>0</v>
      </c>
      <c r="BL305" s="18" t="s">
        <v>285</v>
      </c>
      <c r="BM305" s="139" t="s">
        <v>2862</v>
      </c>
    </row>
    <row r="306" spans="2:65" s="1" customFormat="1" ht="11.25" x14ac:dyDescent="0.2">
      <c r="B306" s="33"/>
      <c r="D306" s="141" t="s">
        <v>142</v>
      </c>
      <c r="F306" s="142" t="s">
        <v>2863</v>
      </c>
      <c r="I306" s="143"/>
      <c r="L306" s="33"/>
      <c r="M306" s="144"/>
      <c r="T306" s="54"/>
      <c r="AT306" s="18" t="s">
        <v>142</v>
      </c>
      <c r="AU306" s="18" t="s">
        <v>81</v>
      </c>
    </row>
    <row r="307" spans="2:65" s="1" customFormat="1" ht="24.95" customHeight="1" x14ac:dyDescent="0.2">
      <c r="B307" s="33"/>
      <c r="C307" s="173" t="s">
        <v>736</v>
      </c>
      <c r="D307" s="173" t="s">
        <v>265</v>
      </c>
      <c r="E307" s="174" t="s">
        <v>2864</v>
      </c>
      <c r="F307" s="175" t="s">
        <v>2865</v>
      </c>
      <c r="G307" s="176" t="s">
        <v>188</v>
      </c>
      <c r="H307" s="177">
        <v>4</v>
      </c>
      <c r="I307" s="178"/>
      <c r="J307" s="179">
        <f>ROUND(I307*H307,2)</f>
        <v>0</v>
      </c>
      <c r="K307" s="175" t="s">
        <v>139</v>
      </c>
      <c r="L307" s="180"/>
      <c r="M307" s="181" t="s">
        <v>18</v>
      </c>
      <c r="N307" s="182" t="s">
        <v>42</v>
      </c>
      <c r="P307" s="137">
        <f>O307*H307</f>
        <v>0</v>
      </c>
      <c r="Q307" s="137">
        <v>5.7000000000000002E-2</v>
      </c>
      <c r="R307" s="137">
        <f>Q307*H307</f>
        <v>0.22800000000000001</v>
      </c>
      <c r="S307" s="137">
        <v>0</v>
      </c>
      <c r="T307" s="138">
        <f>S307*H307</f>
        <v>0</v>
      </c>
      <c r="AR307" s="139" t="s">
        <v>446</v>
      </c>
      <c r="AT307" s="139" t="s">
        <v>265</v>
      </c>
      <c r="AU307" s="139" t="s">
        <v>81</v>
      </c>
      <c r="AY307" s="18" t="s">
        <v>133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8" t="s">
        <v>79</v>
      </c>
      <c r="BK307" s="140">
        <f>ROUND(I307*H307,2)</f>
        <v>0</v>
      </c>
      <c r="BL307" s="18" t="s">
        <v>285</v>
      </c>
      <c r="BM307" s="139" t="s">
        <v>2866</v>
      </c>
    </row>
    <row r="308" spans="2:65" s="1" customFormat="1" ht="45" customHeight="1" x14ac:dyDescent="0.2">
      <c r="B308" s="33"/>
      <c r="C308" s="128" t="s">
        <v>740</v>
      </c>
      <c r="D308" s="128" t="s">
        <v>135</v>
      </c>
      <c r="E308" s="129" t="s">
        <v>2867</v>
      </c>
      <c r="F308" s="130" t="s">
        <v>2868</v>
      </c>
      <c r="G308" s="131" t="s">
        <v>188</v>
      </c>
      <c r="H308" s="132">
        <v>1</v>
      </c>
      <c r="I308" s="133"/>
      <c r="J308" s="134">
        <f>ROUND(I308*H308,2)</f>
        <v>0</v>
      </c>
      <c r="K308" s="130" t="s">
        <v>139</v>
      </c>
      <c r="L308" s="33"/>
      <c r="M308" s="135" t="s">
        <v>18</v>
      </c>
      <c r="N308" s="136" t="s">
        <v>42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285</v>
      </c>
      <c r="AT308" s="139" t="s">
        <v>135</v>
      </c>
      <c r="AU308" s="139" t="s">
        <v>81</v>
      </c>
      <c r="AY308" s="18" t="s">
        <v>133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79</v>
      </c>
      <c r="BK308" s="140">
        <f>ROUND(I308*H308,2)</f>
        <v>0</v>
      </c>
      <c r="BL308" s="18" t="s">
        <v>285</v>
      </c>
      <c r="BM308" s="139" t="s">
        <v>2869</v>
      </c>
    </row>
    <row r="309" spans="2:65" s="1" customFormat="1" ht="11.25" x14ac:dyDescent="0.2">
      <c r="B309" s="33"/>
      <c r="D309" s="141" t="s">
        <v>142</v>
      </c>
      <c r="F309" s="142" t="s">
        <v>2870</v>
      </c>
      <c r="I309" s="143"/>
      <c r="L309" s="33"/>
      <c r="M309" s="144"/>
      <c r="T309" s="54"/>
      <c r="AT309" s="18" t="s">
        <v>142</v>
      </c>
      <c r="AU309" s="18" t="s">
        <v>81</v>
      </c>
    </row>
    <row r="310" spans="2:65" s="1" customFormat="1" ht="38.65" customHeight="1" x14ac:dyDescent="0.2">
      <c r="B310" s="33"/>
      <c r="C310" s="173" t="s">
        <v>745</v>
      </c>
      <c r="D310" s="173" t="s">
        <v>265</v>
      </c>
      <c r="E310" s="174" t="s">
        <v>2871</v>
      </c>
      <c r="F310" s="175" t="s">
        <v>2872</v>
      </c>
      <c r="G310" s="176" t="s">
        <v>188</v>
      </c>
      <c r="H310" s="177">
        <v>1</v>
      </c>
      <c r="I310" s="178"/>
      <c r="J310" s="179">
        <f>ROUND(I310*H310,2)</f>
        <v>0</v>
      </c>
      <c r="K310" s="175" t="s">
        <v>139</v>
      </c>
      <c r="L310" s="180"/>
      <c r="M310" s="181" t="s">
        <v>18</v>
      </c>
      <c r="N310" s="182" t="s">
        <v>42</v>
      </c>
      <c r="P310" s="137">
        <f>O310*H310</f>
        <v>0</v>
      </c>
      <c r="Q310" s="137">
        <v>1.4999999999999999E-2</v>
      </c>
      <c r="R310" s="137">
        <f>Q310*H310</f>
        <v>1.4999999999999999E-2</v>
      </c>
      <c r="S310" s="137">
        <v>0</v>
      </c>
      <c r="T310" s="138">
        <f>S310*H310</f>
        <v>0</v>
      </c>
      <c r="AR310" s="139" t="s">
        <v>446</v>
      </c>
      <c r="AT310" s="139" t="s">
        <v>265</v>
      </c>
      <c r="AU310" s="139" t="s">
        <v>81</v>
      </c>
      <c r="AY310" s="18" t="s">
        <v>133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79</v>
      </c>
      <c r="BK310" s="140">
        <f>ROUND(I310*H310,2)</f>
        <v>0</v>
      </c>
      <c r="BL310" s="18" t="s">
        <v>285</v>
      </c>
      <c r="BM310" s="139" t="s">
        <v>2873</v>
      </c>
    </row>
    <row r="311" spans="2:65" s="1" customFormat="1" ht="33" customHeight="1" x14ac:dyDescent="0.2">
      <c r="B311" s="33"/>
      <c r="C311" s="128" t="s">
        <v>750</v>
      </c>
      <c r="D311" s="128" t="s">
        <v>135</v>
      </c>
      <c r="E311" s="129" t="s">
        <v>2874</v>
      </c>
      <c r="F311" s="130" t="s">
        <v>2875</v>
      </c>
      <c r="G311" s="131" t="s">
        <v>188</v>
      </c>
      <c r="H311" s="132">
        <v>1</v>
      </c>
      <c r="I311" s="133"/>
      <c r="J311" s="134">
        <f>ROUND(I311*H311,2)</f>
        <v>0</v>
      </c>
      <c r="K311" s="130" t="s">
        <v>18</v>
      </c>
      <c r="L311" s="33"/>
      <c r="M311" s="135" t="s">
        <v>18</v>
      </c>
      <c r="N311" s="136" t="s">
        <v>42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285</v>
      </c>
      <c r="AT311" s="139" t="s">
        <v>135</v>
      </c>
      <c r="AU311" s="139" t="s">
        <v>81</v>
      </c>
      <c r="AY311" s="18" t="s">
        <v>133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8" t="s">
        <v>79</v>
      </c>
      <c r="BK311" s="140">
        <f>ROUND(I311*H311,2)</f>
        <v>0</v>
      </c>
      <c r="BL311" s="18" t="s">
        <v>285</v>
      </c>
      <c r="BM311" s="139" t="s">
        <v>2876</v>
      </c>
    </row>
    <row r="312" spans="2:65" s="1" customFormat="1" ht="16.5" customHeight="1" x14ac:dyDescent="0.2">
      <c r="B312" s="33"/>
      <c r="C312" s="173" t="s">
        <v>755</v>
      </c>
      <c r="D312" s="173" t="s">
        <v>265</v>
      </c>
      <c r="E312" s="174" t="s">
        <v>2877</v>
      </c>
      <c r="F312" s="175" t="s">
        <v>2878</v>
      </c>
      <c r="G312" s="176" t="s">
        <v>188</v>
      </c>
      <c r="H312" s="177">
        <v>1</v>
      </c>
      <c r="I312" s="178"/>
      <c r="J312" s="179">
        <f>ROUND(I312*H312,2)</f>
        <v>0</v>
      </c>
      <c r="K312" s="175" t="s">
        <v>18</v>
      </c>
      <c r="L312" s="180"/>
      <c r="M312" s="181" t="s">
        <v>18</v>
      </c>
      <c r="N312" s="182" t="s">
        <v>42</v>
      </c>
      <c r="P312" s="137">
        <f>O312*H312</f>
        <v>0</v>
      </c>
      <c r="Q312" s="137">
        <v>1.4999999999999999E-2</v>
      </c>
      <c r="R312" s="137">
        <f>Q312*H312</f>
        <v>1.4999999999999999E-2</v>
      </c>
      <c r="S312" s="137">
        <v>0</v>
      </c>
      <c r="T312" s="138">
        <f>S312*H312</f>
        <v>0</v>
      </c>
      <c r="AR312" s="139" t="s">
        <v>446</v>
      </c>
      <c r="AT312" s="139" t="s">
        <v>265</v>
      </c>
      <c r="AU312" s="139" t="s">
        <v>81</v>
      </c>
      <c r="AY312" s="18" t="s">
        <v>133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79</v>
      </c>
      <c r="BK312" s="140">
        <f>ROUND(I312*H312,2)</f>
        <v>0</v>
      </c>
      <c r="BL312" s="18" t="s">
        <v>285</v>
      </c>
      <c r="BM312" s="139" t="s">
        <v>2879</v>
      </c>
    </row>
    <row r="313" spans="2:65" s="1" customFormat="1" ht="44.25" customHeight="1" x14ac:dyDescent="0.2">
      <c r="B313" s="33"/>
      <c r="C313" s="128" t="s">
        <v>758</v>
      </c>
      <c r="D313" s="128" t="s">
        <v>135</v>
      </c>
      <c r="E313" s="129" t="s">
        <v>2880</v>
      </c>
      <c r="F313" s="130" t="s">
        <v>2881</v>
      </c>
      <c r="G313" s="131" t="s">
        <v>834</v>
      </c>
      <c r="H313" s="183"/>
      <c r="I313" s="133"/>
      <c r="J313" s="134">
        <f>ROUND(I313*H313,2)</f>
        <v>0</v>
      </c>
      <c r="K313" s="130" t="s">
        <v>139</v>
      </c>
      <c r="L313" s="33"/>
      <c r="M313" s="135" t="s">
        <v>18</v>
      </c>
      <c r="N313" s="136" t="s">
        <v>42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285</v>
      </c>
      <c r="AT313" s="139" t="s">
        <v>135</v>
      </c>
      <c r="AU313" s="139" t="s">
        <v>81</v>
      </c>
      <c r="AY313" s="18" t="s">
        <v>133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79</v>
      </c>
      <c r="BK313" s="140">
        <f>ROUND(I313*H313,2)</f>
        <v>0</v>
      </c>
      <c r="BL313" s="18" t="s">
        <v>285</v>
      </c>
      <c r="BM313" s="139" t="s">
        <v>2882</v>
      </c>
    </row>
    <row r="314" spans="2:65" s="1" customFormat="1" ht="11.25" x14ac:dyDescent="0.2">
      <c r="B314" s="33"/>
      <c r="D314" s="141" t="s">
        <v>142</v>
      </c>
      <c r="F314" s="142" t="s">
        <v>2883</v>
      </c>
      <c r="I314" s="143"/>
      <c r="L314" s="33"/>
      <c r="M314" s="144"/>
      <c r="T314" s="54"/>
      <c r="AT314" s="18" t="s">
        <v>142</v>
      </c>
      <c r="AU314" s="18" t="s">
        <v>81</v>
      </c>
    </row>
    <row r="315" spans="2:65" s="1" customFormat="1" ht="49.15" customHeight="1" x14ac:dyDescent="0.2">
      <c r="B315" s="33"/>
      <c r="C315" s="128" t="s">
        <v>764</v>
      </c>
      <c r="D315" s="128" t="s">
        <v>135</v>
      </c>
      <c r="E315" s="129" t="s">
        <v>2884</v>
      </c>
      <c r="F315" s="130" t="s">
        <v>2885</v>
      </c>
      <c r="G315" s="131" t="s">
        <v>834</v>
      </c>
      <c r="H315" s="183"/>
      <c r="I315" s="133"/>
      <c r="J315" s="134">
        <f>ROUND(I315*H315,2)</f>
        <v>0</v>
      </c>
      <c r="K315" s="130" t="s">
        <v>139</v>
      </c>
      <c r="L315" s="33"/>
      <c r="M315" s="135" t="s">
        <v>18</v>
      </c>
      <c r="N315" s="136" t="s">
        <v>42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285</v>
      </c>
      <c r="AT315" s="139" t="s">
        <v>135</v>
      </c>
      <c r="AU315" s="139" t="s">
        <v>81</v>
      </c>
      <c r="AY315" s="18" t="s">
        <v>133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79</v>
      </c>
      <c r="BK315" s="140">
        <f>ROUND(I315*H315,2)</f>
        <v>0</v>
      </c>
      <c r="BL315" s="18" t="s">
        <v>285</v>
      </c>
      <c r="BM315" s="139" t="s">
        <v>2886</v>
      </c>
    </row>
    <row r="316" spans="2:65" s="1" customFormat="1" ht="11.25" x14ac:dyDescent="0.2">
      <c r="B316" s="33"/>
      <c r="D316" s="141" t="s">
        <v>142</v>
      </c>
      <c r="F316" s="142" t="s">
        <v>2887</v>
      </c>
      <c r="I316" s="143"/>
      <c r="L316" s="33"/>
      <c r="M316" s="144"/>
      <c r="T316" s="54"/>
      <c r="AT316" s="18" t="s">
        <v>142</v>
      </c>
      <c r="AU316" s="18" t="s">
        <v>81</v>
      </c>
    </row>
    <row r="317" spans="2:65" s="11" customFormat="1" ht="22.9" customHeight="1" x14ac:dyDescent="0.2">
      <c r="B317" s="116"/>
      <c r="D317" s="117" t="s">
        <v>70</v>
      </c>
      <c r="E317" s="126" t="s">
        <v>1769</v>
      </c>
      <c r="F317" s="126" t="s">
        <v>1770</v>
      </c>
      <c r="I317" s="119"/>
      <c r="J317" s="127">
        <f>BK317</f>
        <v>0</v>
      </c>
      <c r="L317" s="116"/>
      <c r="M317" s="121"/>
      <c r="P317" s="122">
        <f>SUM(P318:P330)</f>
        <v>0</v>
      </c>
      <c r="R317" s="122">
        <f>SUM(R318:R330)</f>
        <v>4.1799999999999997E-3</v>
      </c>
      <c r="T317" s="123">
        <f>SUM(T318:T330)</f>
        <v>0</v>
      </c>
      <c r="AR317" s="117" t="s">
        <v>81</v>
      </c>
      <c r="AT317" s="124" t="s">
        <v>70</v>
      </c>
      <c r="AU317" s="124" t="s">
        <v>79</v>
      </c>
      <c r="AY317" s="117" t="s">
        <v>133</v>
      </c>
      <c r="BK317" s="125">
        <f>SUM(BK318:BK330)</f>
        <v>0</v>
      </c>
    </row>
    <row r="318" spans="2:65" s="1" customFormat="1" ht="16.5" customHeight="1" x14ac:dyDescent="0.2">
      <c r="B318" s="33"/>
      <c r="C318" s="128" t="s">
        <v>769</v>
      </c>
      <c r="D318" s="128" t="s">
        <v>135</v>
      </c>
      <c r="E318" s="129" t="s">
        <v>2888</v>
      </c>
      <c r="F318" s="130" t="s">
        <v>2889</v>
      </c>
      <c r="G318" s="131" t="s">
        <v>188</v>
      </c>
      <c r="H318" s="132">
        <v>17</v>
      </c>
      <c r="I318" s="133"/>
      <c r="J318" s="134">
        <f>ROUND(I318*H318,2)</f>
        <v>0</v>
      </c>
      <c r="K318" s="130" t="s">
        <v>139</v>
      </c>
      <c r="L318" s="33"/>
      <c r="M318" s="135" t="s">
        <v>18</v>
      </c>
      <c r="N318" s="136" t="s">
        <v>42</v>
      </c>
      <c r="P318" s="137">
        <f>O318*H318</f>
        <v>0</v>
      </c>
      <c r="Q318" s="137">
        <v>0</v>
      </c>
      <c r="R318" s="137">
        <f>Q318*H318</f>
        <v>0</v>
      </c>
      <c r="S318" s="137">
        <v>0</v>
      </c>
      <c r="T318" s="138">
        <f>S318*H318</f>
        <v>0</v>
      </c>
      <c r="AR318" s="139" t="s">
        <v>285</v>
      </c>
      <c r="AT318" s="139" t="s">
        <v>135</v>
      </c>
      <c r="AU318" s="139" t="s">
        <v>81</v>
      </c>
      <c r="AY318" s="18" t="s">
        <v>133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8" t="s">
        <v>79</v>
      </c>
      <c r="BK318" s="140">
        <f>ROUND(I318*H318,2)</f>
        <v>0</v>
      </c>
      <c r="BL318" s="18" t="s">
        <v>285</v>
      </c>
      <c r="BM318" s="139" t="s">
        <v>2890</v>
      </c>
    </row>
    <row r="319" spans="2:65" s="1" customFormat="1" ht="11.25" x14ac:dyDescent="0.2">
      <c r="B319" s="33"/>
      <c r="D319" s="141" t="s">
        <v>142</v>
      </c>
      <c r="F319" s="142" t="s">
        <v>2891</v>
      </c>
      <c r="I319" s="143"/>
      <c r="L319" s="33"/>
      <c r="M319" s="144"/>
      <c r="T319" s="54"/>
      <c r="AT319" s="18" t="s">
        <v>142</v>
      </c>
      <c r="AU319" s="18" t="s">
        <v>81</v>
      </c>
    </row>
    <row r="320" spans="2:65" s="12" customFormat="1" ht="11.25" x14ac:dyDescent="0.2">
      <c r="B320" s="145"/>
      <c r="D320" s="146" t="s">
        <v>144</v>
      </c>
      <c r="E320" s="147" t="s">
        <v>18</v>
      </c>
      <c r="F320" s="148" t="s">
        <v>2892</v>
      </c>
      <c r="H320" s="147" t="s">
        <v>18</v>
      </c>
      <c r="I320" s="149"/>
      <c r="L320" s="145"/>
      <c r="M320" s="150"/>
      <c r="T320" s="151"/>
      <c r="AT320" s="147" t="s">
        <v>144</v>
      </c>
      <c r="AU320" s="147" t="s">
        <v>81</v>
      </c>
      <c r="AV320" s="12" t="s">
        <v>79</v>
      </c>
      <c r="AW320" s="12" t="s">
        <v>32</v>
      </c>
      <c r="AX320" s="12" t="s">
        <v>71</v>
      </c>
      <c r="AY320" s="147" t="s">
        <v>133</v>
      </c>
    </row>
    <row r="321" spans="2:65" s="12" customFormat="1" ht="11.25" x14ac:dyDescent="0.2">
      <c r="B321" s="145"/>
      <c r="D321" s="146" t="s">
        <v>144</v>
      </c>
      <c r="E321" s="147" t="s">
        <v>18</v>
      </c>
      <c r="F321" s="148" t="s">
        <v>174</v>
      </c>
      <c r="H321" s="147" t="s">
        <v>18</v>
      </c>
      <c r="I321" s="149"/>
      <c r="L321" s="145"/>
      <c r="M321" s="150"/>
      <c r="T321" s="151"/>
      <c r="AT321" s="147" t="s">
        <v>144</v>
      </c>
      <c r="AU321" s="147" t="s">
        <v>81</v>
      </c>
      <c r="AV321" s="12" t="s">
        <v>79</v>
      </c>
      <c r="AW321" s="12" t="s">
        <v>32</v>
      </c>
      <c r="AX321" s="12" t="s">
        <v>71</v>
      </c>
      <c r="AY321" s="147" t="s">
        <v>133</v>
      </c>
    </row>
    <row r="322" spans="2:65" s="13" customFormat="1" ht="11.25" x14ac:dyDescent="0.2">
      <c r="B322" s="152"/>
      <c r="D322" s="146" t="s">
        <v>144</v>
      </c>
      <c r="E322" s="153" t="s">
        <v>18</v>
      </c>
      <c r="F322" s="154" t="s">
        <v>291</v>
      </c>
      <c r="H322" s="155">
        <v>17</v>
      </c>
      <c r="I322" s="156"/>
      <c r="L322" s="152"/>
      <c r="M322" s="157"/>
      <c r="T322" s="158"/>
      <c r="AT322" s="153" t="s">
        <v>144</v>
      </c>
      <c r="AU322" s="153" t="s">
        <v>81</v>
      </c>
      <c r="AV322" s="13" t="s">
        <v>81</v>
      </c>
      <c r="AW322" s="13" t="s">
        <v>32</v>
      </c>
      <c r="AX322" s="13" t="s">
        <v>71</v>
      </c>
      <c r="AY322" s="153" t="s">
        <v>133</v>
      </c>
    </row>
    <row r="323" spans="2:65" s="14" customFormat="1" ht="11.25" x14ac:dyDescent="0.2">
      <c r="B323" s="159"/>
      <c r="D323" s="146" t="s">
        <v>144</v>
      </c>
      <c r="E323" s="160" t="s">
        <v>18</v>
      </c>
      <c r="F323" s="161" t="s">
        <v>147</v>
      </c>
      <c r="H323" s="162">
        <v>17</v>
      </c>
      <c r="I323" s="163"/>
      <c r="L323" s="159"/>
      <c r="M323" s="164"/>
      <c r="T323" s="165"/>
      <c r="AT323" s="160" t="s">
        <v>144</v>
      </c>
      <c r="AU323" s="160" t="s">
        <v>81</v>
      </c>
      <c r="AV323" s="14" t="s">
        <v>140</v>
      </c>
      <c r="AW323" s="14" t="s">
        <v>32</v>
      </c>
      <c r="AX323" s="14" t="s">
        <v>79</v>
      </c>
      <c r="AY323" s="160" t="s">
        <v>133</v>
      </c>
    </row>
    <row r="324" spans="2:65" s="1" customFormat="1" ht="16.5" customHeight="1" x14ac:dyDescent="0.2">
      <c r="B324" s="33"/>
      <c r="C324" s="173" t="s">
        <v>776</v>
      </c>
      <c r="D324" s="173" t="s">
        <v>265</v>
      </c>
      <c r="E324" s="174" t="s">
        <v>2893</v>
      </c>
      <c r="F324" s="175" t="s">
        <v>2894</v>
      </c>
      <c r="G324" s="176" t="s">
        <v>188</v>
      </c>
      <c r="H324" s="177">
        <v>17</v>
      </c>
      <c r="I324" s="178"/>
      <c r="J324" s="179">
        <f>ROUND(I324*H324,2)</f>
        <v>0</v>
      </c>
      <c r="K324" s="175" t="s">
        <v>139</v>
      </c>
      <c r="L324" s="180"/>
      <c r="M324" s="181" t="s">
        <v>18</v>
      </c>
      <c r="N324" s="182" t="s">
        <v>42</v>
      </c>
      <c r="P324" s="137">
        <f>O324*H324</f>
        <v>0</v>
      </c>
      <c r="Q324" s="137">
        <v>1.3999999999999999E-4</v>
      </c>
      <c r="R324" s="137">
        <f>Q324*H324</f>
        <v>2.3799999999999997E-3</v>
      </c>
      <c r="S324" s="137">
        <v>0</v>
      </c>
      <c r="T324" s="138">
        <f>S324*H324</f>
        <v>0</v>
      </c>
      <c r="AR324" s="139" t="s">
        <v>446</v>
      </c>
      <c r="AT324" s="139" t="s">
        <v>265</v>
      </c>
      <c r="AU324" s="139" t="s">
        <v>81</v>
      </c>
      <c r="AY324" s="18" t="s">
        <v>133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8" t="s">
        <v>79</v>
      </c>
      <c r="BK324" s="140">
        <f>ROUND(I324*H324,2)</f>
        <v>0</v>
      </c>
      <c r="BL324" s="18" t="s">
        <v>285</v>
      </c>
      <c r="BM324" s="139" t="s">
        <v>2895</v>
      </c>
    </row>
    <row r="325" spans="2:65" s="1" customFormat="1" ht="16.5" customHeight="1" x14ac:dyDescent="0.2">
      <c r="B325" s="33"/>
      <c r="C325" s="128" t="s">
        <v>779</v>
      </c>
      <c r="D325" s="128" t="s">
        <v>135</v>
      </c>
      <c r="E325" s="129" t="s">
        <v>2896</v>
      </c>
      <c r="F325" s="130" t="s">
        <v>2897</v>
      </c>
      <c r="G325" s="131" t="s">
        <v>188</v>
      </c>
      <c r="H325" s="132">
        <v>1</v>
      </c>
      <c r="I325" s="133"/>
      <c r="J325" s="134">
        <f>ROUND(I325*H325,2)</f>
        <v>0</v>
      </c>
      <c r="K325" s="130" t="s">
        <v>18</v>
      </c>
      <c r="L325" s="33"/>
      <c r="M325" s="135" t="s">
        <v>18</v>
      </c>
      <c r="N325" s="136" t="s">
        <v>42</v>
      </c>
      <c r="P325" s="137">
        <f>O325*H325</f>
        <v>0</v>
      </c>
      <c r="Q325" s="137">
        <v>0</v>
      </c>
      <c r="R325" s="137">
        <f>Q325*H325</f>
        <v>0</v>
      </c>
      <c r="S325" s="137">
        <v>0</v>
      </c>
      <c r="T325" s="138">
        <f>S325*H325</f>
        <v>0</v>
      </c>
      <c r="AR325" s="139" t="s">
        <v>285</v>
      </c>
      <c r="AT325" s="139" t="s">
        <v>135</v>
      </c>
      <c r="AU325" s="139" t="s">
        <v>81</v>
      </c>
      <c r="AY325" s="18" t="s">
        <v>133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18" t="s">
        <v>79</v>
      </c>
      <c r="BK325" s="140">
        <f>ROUND(I325*H325,2)</f>
        <v>0</v>
      </c>
      <c r="BL325" s="18" t="s">
        <v>285</v>
      </c>
      <c r="BM325" s="139" t="s">
        <v>2898</v>
      </c>
    </row>
    <row r="326" spans="2:65" s="1" customFormat="1" ht="16.5" customHeight="1" x14ac:dyDescent="0.2">
      <c r="B326" s="33"/>
      <c r="C326" s="173" t="s">
        <v>785</v>
      </c>
      <c r="D326" s="173" t="s">
        <v>265</v>
      </c>
      <c r="E326" s="174" t="s">
        <v>2899</v>
      </c>
      <c r="F326" s="175" t="s">
        <v>2900</v>
      </c>
      <c r="G326" s="176" t="s">
        <v>188</v>
      </c>
      <c r="H326" s="177">
        <v>1</v>
      </c>
      <c r="I326" s="178"/>
      <c r="J326" s="179">
        <f>ROUND(I326*H326,2)</f>
        <v>0</v>
      </c>
      <c r="K326" s="175" t="s">
        <v>18</v>
      </c>
      <c r="L326" s="180"/>
      <c r="M326" s="181" t="s">
        <v>18</v>
      </c>
      <c r="N326" s="182" t="s">
        <v>42</v>
      </c>
      <c r="P326" s="137">
        <f>O326*H326</f>
        <v>0</v>
      </c>
      <c r="Q326" s="137">
        <v>1.8E-3</v>
      </c>
      <c r="R326" s="137">
        <f>Q326*H326</f>
        <v>1.8E-3</v>
      </c>
      <c r="S326" s="137">
        <v>0</v>
      </c>
      <c r="T326" s="138">
        <f>S326*H326</f>
        <v>0</v>
      </c>
      <c r="AR326" s="139" t="s">
        <v>446</v>
      </c>
      <c r="AT326" s="139" t="s">
        <v>265</v>
      </c>
      <c r="AU326" s="139" t="s">
        <v>81</v>
      </c>
      <c r="AY326" s="18" t="s">
        <v>133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79</v>
      </c>
      <c r="BK326" s="140">
        <f>ROUND(I326*H326,2)</f>
        <v>0</v>
      </c>
      <c r="BL326" s="18" t="s">
        <v>285</v>
      </c>
      <c r="BM326" s="139" t="s">
        <v>2901</v>
      </c>
    </row>
    <row r="327" spans="2:65" s="1" customFormat="1" ht="44.25" customHeight="1" x14ac:dyDescent="0.2">
      <c r="B327" s="33"/>
      <c r="C327" s="128" t="s">
        <v>788</v>
      </c>
      <c r="D327" s="128" t="s">
        <v>135</v>
      </c>
      <c r="E327" s="129" t="s">
        <v>2902</v>
      </c>
      <c r="F327" s="130" t="s">
        <v>2903</v>
      </c>
      <c r="G327" s="131" t="s">
        <v>834</v>
      </c>
      <c r="H327" s="183"/>
      <c r="I327" s="133"/>
      <c r="J327" s="134">
        <f>ROUND(I327*H327,2)</f>
        <v>0</v>
      </c>
      <c r="K327" s="130" t="s">
        <v>139</v>
      </c>
      <c r="L327" s="33"/>
      <c r="M327" s="135" t="s">
        <v>18</v>
      </c>
      <c r="N327" s="136" t="s">
        <v>42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285</v>
      </c>
      <c r="AT327" s="139" t="s">
        <v>135</v>
      </c>
      <c r="AU327" s="139" t="s">
        <v>81</v>
      </c>
      <c r="AY327" s="18" t="s">
        <v>133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8" t="s">
        <v>79</v>
      </c>
      <c r="BK327" s="140">
        <f>ROUND(I327*H327,2)</f>
        <v>0</v>
      </c>
      <c r="BL327" s="18" t="s">
        <v>285</v>
      </c>
      <c r="BM327" s="139" t="s">
        <v>2904</v>
      </c>
    </row>
    <row r="328" spans="2:65" s="1" customFormat="1" ht="11.25" x14ac:dyDescent="0.2">
      <c r="B328" s="33"/>
      <c r="D328" s="141" t="s">
        <v>142</v>
      </c>
      <c r="F328" s="142" t="s">
        <v>2905</v>
      </c>
      <c r="I328" s="143"/>
      <c r="L328" s="33"/>
      <c r="M328" s="144"/>
      <c r="T328" s="54"/>
      <c r="AT328" s="18" t="s">
        <v>142</v>
      </c>
      <c r="AU328" s="18" t="s">
        <v>81</v>
      </c>
    </row>
    <row r="329" spans="2:65" s="1" customFormat="1" ht="49.15" customHeight="1" x14ac:dyDescent="0.2">
      <c r="B329" s="33"/>
      <c r="C329" s="128" t="s">
        <v>794</v>
      </c>
      <c r="D329" s="128" t="s">
        <v>135</v>
      </c>
      <c r="E329" s="129" t="s">
        <v>2906</v>
      </c>
      <c r="F329" s="130" t="s">
        <v>2907</v>
      </c>
      <c r="G329" s="131" t="s">
        <v>834</v>
      </c>
      <c r="H329" s="183"/>
      <c r="I329" s="133"/>
      <c r="J329" s="134">
        <f>ROUND(I329*H329,2)</f>
        <v>0</v>
      </c>
      <c r="K329" s="130" t="s">
        <v>139</v>
      </c>
      <c r="L329" s="33"/>
      <c r="M329" s="135" t="s">
        <v>18</v>
      </c>
      <c r="N329" s="136" t="s">
        <v>42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285</v>
      </c>
      <c r="AT329" s="139" t="s">
        <v>135</v>
      </c>
      <c r="AU329" s="139" t="s">
        <v>81</v>
      </c>
      <c r="AY329" s="18" t="s">
        <v>133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79</v>
      </c>
      <c r="BK329" s="140">
        <f>ROUND(I329*H329,2)</f>
        <v>0</v>
      </c>
      <c r="BL329" s="18" t="s">
        <v>285</v>
      </c>
      <c r="BM329" s="139" t="s">
        <v>2908</v>
      </c>
    </row>
    <row r="330" spans="2:65" s="1" customFormat="1" ht="11.25" x14ac:dyDescent="0.2">
      <c r="B330" s="33"/>
      <c r="D330" s="141" t="s">
        <v>142</v>
      </c>
      <c r="F330" s="142" t="s">
        <v>2909</v>
      </c>
      <c r="I330" s="143"/>
      <c r="L330" s="33"/>
      <c r="M330" s="144"/>
      <c r="T330" s="54"/>
      <c r="AT330" s="18" t="s">
        <v>142</v>
      </c>
      <c r="AU330" s="18" t="s">
        <v>81</v>
      </c>
    </row>
    <row r="331" spans="2:65" s="11" customFormat="1" ht="25.9" customHeight="1" x14ac:dyDescent="0.2">
      <c r="B331" s="116"/>
      <c r="D331" s="117" t="s">
        <v>70</v>
      </c>
      <c r="E331" s="118" t="s">
        <v>265</v>
      </c>
      <c r="F331" s="118" t="s">
        <v>2910</v>
      </c>
      <c r="I331" s="119"/>
      <c r="J331" s="120">
        <f>BK331</f>
        <v>0</v>
      </c>
      <c r="L331" s="116"/>
      <c r="M331" s="121"/>
      <c r="P331" s="122">
        <f>P332</f>
        <v>0</v>
      </c>
      <c r="R331" s="122">
        <f>R332</f>
        <v>1.7999999999999999E-2</v>
      </c>
      <c r="T331" s="123">
        <f>T332</f>
        <v>0</v>
      </c>
      <c r="AR331" s="117" t="s">
        <v>148</v>
      </c>
      <c r="AT331" s="124" t="s">
        <v>70</v>
      </c>
      <c r="AU331" s="124" t="s">
        <v>71</v>
      </c>
      <c r="AY331" s="117" t="s">
        <v>133</v>
      </c>
      <c r="BK331" s="125">
        <f>BK332</f>
        <v>0</v>
      </c>
    </row>
    <row r="332" spans="2:65" s="11" customFormat="1" ht="22.9" customHeight="1" x14ac:dyDescent="0.2">
      <c r="B332" s="116"/>
      <c r="D332" s="117" t="s">
        <v>70</v>
      </c>
      <c r="E332" s="126" t="s">
        <v>2911</v>
      </c>
      <c r="F332" s="126" t="s">
        <v>2912</v>
      </c>
      <c r="I332" s="119"/>
      <c r="J332" s="127">
        <f>BK332</f>
        <v>0</v>
      </c>
      <c r="L332" s="116"/>
      <c r="M332" s="121"/>
      <c r="P332" s="122">
        <f>SUM(P333:P366)</f>
        <v>0</v>
      </c>
      <c r="R332" s="122">
        <f>SUM(R333:R366)</f>
        <v>1.7999999999999999E-2</v>
      </c>
      <c r="T332" s="123">
        <f>SUM(T333:T366)</f>
        <v>0</v>
      </c>
      <c r="AR332" s="117" t="s">
        <v>148</v>
      </c>
      <c r="AT332" s="124" t="s">
        <v>70</v>
      </c>
      <c r="AU332" s="124" t="s">
        <v>79</v>
      </c>
      <c r="AY332" s="117" t="s">
        <v>133</v>
      </c>
      <c r="BK332" s="125">
        <f>SUM(BK333:BK366)</f>
        <v>0</v>
      </c>
    </row>
    <row r="333" spans="2:65" s="1" customFormat="1" ht="16.5" customHeight="1" x14ac:dyDescent="0.2">
      <c r="B333" s="33"/>
      <c r="C333" s="128" t="s">
        <v>799</v>
      </c>
      <c r="D333" s="128" t="s">
        <v>135</v>
      </c>
      <c r="E333" s="129" t="s">
        <v>2913</v>
      </c>
      <c r="F333" s="130" t="s">
        <v>2914</v>
      </c>
      <c r="G333" s="131" t="s">
        <v>188</v>
      </c>
      <c r="H333" s="132">
        <v>1</v>
      </c>
      <c r="I333" s="133"/>
      <c r="J333" s="134">
        <f>ROUND(I333*H333,2)</f>
        <v>0</v>
      </c>
      <c r="K333" s="130" t="s">
        <v>139</v>
      </c>
      <c r="L333" s="33"/>
      <c r="M333" s="135" t="s">
        <v>18</v>
      </c>
      <c r="N333" s="136" t="s">
        <v>42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691</v>
      </c>
      <c r="AT333" s="139" t="s">
        <v>135</v>
      </c>
      <c r="AU333" s="139" t="s">
        <v>81</v>
      </c>
      <c r="AY333" s="18" t="s">
        <v>133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79</v>
      </c>
      <c r="BK333" s="140">
        <f>ROUND(I333*H333,2)</f>
        <v>0</v>
      </c>
      <c r="BL333" s="18" t="s">
        <v>691</v>
      </c>
      <c r="BM333" s="139" t="s">
        <v>2915</v>
      </c>
    </row>
    <row r="334" spans="2:65" s="1" customFormat="1" ht="11.25" x14ac:dyDescent="0.2">
      <c r="B334" s="33"/>
      <c r="D334" s="141" t="s">
        <v>142</v>
      </c>
      <c r="F334" s="142" t="s">
        <v>2916</v>
      </c>
      <c r="I334" s="143"/>
      <c r="L334" s="33"/>
      <c r="M334" s="144"/>
      <c r="T334" s="54"/>
      <c r="AT334" s="18" t="s">
        <v>142</v>
      </c>
      <c r="AU334" s="18" t="s">
        <v>81</v>
      </c>
    </row>
    <row r="335" spans="2:65" s="1" customFormat="1" ht="24.95" customHeight="1" x14ac:dyDescent="0.2">
      <c r="B335" s="33"/>
      <c r="C335" s="173" t="s">
        <v>807</v>
      </c>
      <c r="D335" s="173" t="s">
        <v>265</v>
      </c>
      <c r="E335" s="174" t="s">
        <v>2917</v>
      </c>
      <c r="F335" s="175" t="s">
        <v>2918</v>
      </c>
      <c r="G335" s="176" t="s">
        <v>188</v>
      </c>
      <c r="H335" s="177">
        <v>1</v>
      </c>
      <c r="I335" s="178"/>
      <c r="J335" s="179">
        <f>ROUND(I335*H335,2)</f>
        <v>0</v>
      </c>
      <c r="K335" s="175" t="s">
        <v>139</v>
      </c>
      <c r="L335" s="180"/>
      <c r="M335" s="181" t="s">
        <v>18</v>
      </c>
      <c r="N335" s="182" t="s">
        <v>42</v>
      </c>
      <c r="P335" s="137">
        <f>O335*H335</f>
        <v>0</v>
      </c>
      <c r="Q335" s="137">
        <v>6.4999999999999997E-3</v>
      </c>
      <c r="R335" s="137">
        <f>Q335*H335</f>
        <v>6.4999999999999997E-3</v>
      </c>
      <c r="S335" s="137">
        <v>0</v>
      </c>
      <c r="T335" s="138">
        <f>S335*H335</f>
        <v>0</v>
      </c>
      <c r="AR335" s="139" t="s">
        <v>1069</v>
      </c>
      <c r="AT335" s="139" t="s">
        <v>265</v>
      </c>
      <c r="AU335" s="139" t="s">
        <v>81</v>
      </c>
      <c r="AY335" s="18" t="s">
        <v>133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79</v>
      </c>
      <c r="BK335" s="140">
        <f>ROUND(I335*H335,2)</f>
        <v>0</v>
      </c>
      <c r="BL335" s="18" t="s">
        <v>1069</v>
      </c>
      <c r="BM335" s="139" t="s">
        <v>2919</v>
      </c>
    </row>
    <row r="336" spans="2:65" s="12" customFormat="1" ht="11.25" x14ac:dyDescent="0.2">
      <c r="B336" s="145"/>
      <c r="D336" s="146" t="s">
        <v>144</v>
      </c>
      <c r="E336" s="147" t="s">
        <v>18</v>
      </c>
      <c r="F336" s="148" t="s">
        <v>174</v>
      </c>
      <c r="H336" s="147" t="s">
        <v>18</v>
      </c>
      <c r="I336" s="149"/>
      <c r="L336" s="145"/>
      <c r="M336" s="150"/>
      <c r="T336" s="151"/>
      <c r="AT336" s="147" t="s">
        <v>144</v>
      </c>
      <c r="AU336" s="147" t="s">
        <v>81</v>
      </c>
      <c r="AV336" s="12" t="s">
        <v>79</v>
      </c>
      <c r="AW336" s="12" t="s">
        <v>32</v>
      </c>
      <c r="AX336" s="12" t="s">
        <v>71</v>
      </c>
      <c r="AY336" s="147" t="s">
        <v>133</v>
      </c>
    </row>
    <row r="337" spans="2:65" s="13" customFormat="1" ht="11.25" x14ac:dyDescent="0.2">
      <c r="B337" s="152"/>
      <c r="D337" s="146" t="s">
        <v>144</v>
      </c>
      <c r="E337" s="153" t="s">
        <v>18</v>
      </c>
      <c r="F337" s="154" t="s">
        <v>79</v>
      </c>
      <c r="H337" s="155">
        <v>1</v>
      </c>
      <c r="I337" s="156"/>
      <c r="L337" s="152"/>
      <c r="M337" s="157"/>
      <c r="T337" s="158"/>
      <c r="AT337" s="153" t="s">
        <v>144</v>
      </c>
      <c r="AU337" s="153" t="s">
        <v>81</v>
      </c>
      <c r="AV337" s="13" t="s">
        <v>81</v>
      </c>
      <c r="AW337" s="13" t="s">
        <v>32</v>
      </c>
      <c r="AX337" s="13" t="s">
        <v>71</v>
      </c>
      <c r="AY337" s="153" t="s">
        <v>133</v>
      </c>
    </row>
    <row r="338" spans="2:65" s="14" customFormat="1" ht="11.25" x14ac:dyDescent="0.2">
      <c r="B338" s="159"/>
      <c r="D338" s="146" t="s">
        <v>144</v>
      </c>
      <c r="E338" s="160" t="s">
        <v>18</v>
      </c>
      <c r="F338" s="161" t="s">
        <v>147</v>
      </c>
      <c r="H338" s="162">
        <v>1</v>
      </c>
      <c r="I338" s="163"/>
      <c r="L338" s="159"/>
      <c r="M338" s="164"/>
      <c r="T338" s="165"/>
      <c r="AT338" s="160" t="s">
        <v>144</v>
      </c>
      <c r="AU338" s="160" t="s">
        <v>81</v>
      </c>
      <c r="AV338" s="14" t="s">
        <v>140</v>
      </c>
      <c r="AW338" s="14" t="s">
        <v>32</v>
      </c>
      <c r="AX338" s="14" t="s">
        <v>79</v>
      </c>
      <c r="AY338" s="160" t="s">
        <v>133</v>
      </c>
    </row>
    <row r="339" spans="2:65" s="1" customFormat="1" ht="24.2" customHeight="1" x14ac:dyDescent="0.2">
      <c r="B339" s="33"/>
      <c r="C339" s="128" t="s">
        <v>812</v>
      </c>
      <c r="D339" s="128" t="s">
        <v>135</v>
      </c>
      <c r="E339" s="129" t="s">
        <v>2920</v>
      </c>
      <c r="F339" s="130" t="s">
        <v>2921</v>
      </c>
      <c r="G339" s="131" t="s">
        <v>188</v>
      </c>
      <c r="H339" s="132">
        <v>2</v>
      </c>
      <c r="I339" s="133"/>
      <c r="J339" s="134">
        <f>ROUND(I339*H339,2)</f>
        <v>0</v>
      </c>
      <c r="K339" s="130" t="s">
        <v>139</v>
      </c>
      <c r="L339" s="33"/>
      <c r="M339" s="135" t="s">
        <v>18</v>
      </c>
      <c r="N339" s="136" t="s">
        <v>42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691</v>
      </c>
      <c r="AT339" s="139" t="s">
        <v>135</v>
      </c>
      <c r="AU339" s="139" t="s">
        <v>81</v>
      </c>
      <c r="AY339" s="18" t="s">
        <v>133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8" t="s">
        <v>79</v>
      </c>
      <c r="BK339" s="140">
        <f>ROUND(I339*H339,2)</f>
        <v>0</v>
      </c>
      <c r="BL339" s="18" t="s">
        <v>691</v>
      </c>
      <c r="BM339" s="139" t="s">
        <v>2922</v>
      </c>
    </row>
    <row r="340" spans="2:65" s="1" customFormat="1" ht="11.25" x14ac:dyDescent="0.2">
      <c r="B340" s="33"/>
      <c r="D340" s="141" t="s">
        <v>142</v>
      </c>
      <c r="F340" s="142" t="s">
        <v>2923</v>
      </c>
      <c r="I340" s="143"/>
      <c r="L340" s="33"/>
      <c r="M340" s="144"/>
      <c r="T340" s="54"/>
      <c r="AT340" s="18" t="s">
        <v>142</v>
      </c>
      <c r="AU340" s="18" t="s">
        <v>81</v>
      </c>
    </row>
    <row r="341" spans="2:65" s="12" customFormat="1" ht="11.25" x14ac:dyDescent="0.2">
      <c r="B341" s="145"/>
      <c r="D341" s="146" t="s">
        <v>144</v>
      </c>
      <c r="E341" s="147" t="s">
        <v>18</v>
      </c>
      <c r="F341" s="148" t="s">
        <v>174</v>
      </c>
      <c r="H341" s="147" t="s">
        <v>18</v>
      </c>
      <c r="I341" s="149"/>
      <c r="L341" s="145"/>
      <c r="M341" s="150"/>
      <c r="T341" s="151"/>
      <c r="AT341" s="147" t="s">
        <v>144</v>
      </c>
      <c r="AU341" s="147" t="s">
        <v>81</v>
      </c>
      <c r="AV341" s="12" t="s">
        <v>79</v>
      </c>
      <c r="AW341" s="12" t="s">
        <v>32</v>
      </c>
      <c r="AX341" s="12" t="s">
        <v>71</v>
      </c>
      <c r="AY341" s="147" t="s">
        <v>133</v>
      </c>
    </row>
    <row r="342" spans="2:65" s="13" customFormat="1" ht="11.25" x14ac:dyDescent="0.2">
      <c r="B342" s="152"/>
      <c r="D342" s="146" t="s">
        <v>144</v>
      </c>
      <c r="E342" s="153" t="s">
        <v>18</v>
      </c>
      <c r="F342" s="154" t="s">
        <v>79</v>
      </c>
      <c r="H342" s="155">
        <v>1</v>
      </c>
      <c r="I342" s="156"/>
      <c r="L342" s="152"/>
      <c r="M342" s="157"/>
      <c r="T342" s="158"/>
      <c r="AT342" s="153" t="s">
        <v>144</v>
      </c>
      <c r="AU342" s="153" t="s">
        <v>81</v>
      </c>
      <c r="AV342" s="13" t="s">
        <v>81</v>
      </c>
      <c r="AW342" s="13" t="s">
        <v>32</v>
      </c>
      <c r="AX342" s="13" t="s">
        <v>71</v>
      </c>
      <c r="AY342" s="153" t="s">
        <v>133</v>
      </c>
    </row>
    <row r="343" spans="2:65" s="12" customFormat="1" ht="11.25" x14ac:dyDescent="0.2">
      <c r="B343" s="145"/>
      <c r="D343" s="146" t="s">
        <v>144</v>
      </c>
      <c r="E343" s="147" t="s">
        <v>18</v>
      </c>
      <c r="F343" s="148" t="s">
        <v>2924</v>
      </c>
      <c r="H343" s="147" t="s">
        <v>18</v>
      </c>
      <c r="I343" s="149"/>
      <c r="L343" s="145"/>
      <c r="M343" s="150"/>
      <c r="T343" s="151"/>
      <c r="AT343" s="147" t="s">
        <v>144</v>
      </c>
      <c r="AU343" s="147" t="s">
        <v>81</v>
      </c>
      <c r="AV343" s="12" t="s">
        <v>79</v>
      </c>
      <c r="AW343" s="12" t="s">
        <v>32</v>
      </c>
      <c r="AX343" s="12" t="s">
        <v>71</v>
      </c>
      <c r="AY343" s="147" t="s">
        <v>133</v>
      </c>
    </row>
    <row r="344" spans="2:65" s="13" customFormat="1" ht="11.25" x14ac:dyDescent="0.2">
      <c r="B344" s="152"/>
      <c r="D344" s="146" t="s">
        <v>144</v>
      </c>
      <c r="E344" s="153" t="s">
        <v>18</v>
      </c>
      <c r="F344" s="154" t="s">
        <v>79</v>
      </c>
      <c r="H344" s="155">
        <v>1</v>
      </c>
      <c r="I344" s="156"/>
      <c r="L344" s="152"/>
      <c r="M344" s="157"/>
      <c r="T344" s="158"/>
      <c r="AT344" s="153" t="s">
        <v>144</v>
      </c>
      <c r="AU344" s="153" t="s">
        <v>81</v>
      </c>
      <c r="AV344" s="13" t="s">
        <v>81</v>
      </c>
      <c r="AW344" s="13" t="s">
        <v>32</v>
      </c>
      <c r="AX344" s="13" t="s">
        <v>71</v>
      </c>
      <c r="AY344" s="153" t="s">
        <v>133</v>
      </c>
    </row>
    <row r="345" spans="2:65" s="14" customFormat="1" ht="11.25" x14ac:dyDescent="0.2">
      <c r="B345" s="159"/>
      <c r="D345" s="146" t="s">
        <v>144</v>
      </c>
      <c r="E345" s="160" t="s">
        <v>18</v>
      </c>
      <c r="F345" s="161" t="s">
        <v>147</v>
      </c>
      <c r="H345" s="162">
        <v>2</v>
      </c>
      <c r="I345" s="163"/>
      <c r="L345" s="159"/>
      <c r="M345" s="164"/>
      <c r="T345" s="165"/>
      <c r="AT345" s="160" t="s">
        <v>144</v>
      </c>
      <c r="AU345" s="160" t="s">
        <v>81</v>
      </c>
      <c r="AV345" s="14" t="s">
        <v>140</v>
      </c>
      <c r="AW345" s="14" t="s">
        <v>32</v>
      </c>
      <c r="AX345" s="14" t="s">
        <v>79</v>
      </c>
      <c r="AY345" s="160" t="s">
        <v>133</v>
      </c>
    </row>
    <row r="346" spans="2:65" s="1" customFormat="1" ht="16.5" customHeight="1" x14ac:dyDescent="0.2">
      <c r="B346" s="33"/>
      <c r="C346" s="173" t="s">
        <v>816</v>
      </c>
      <c r="D346" s="173" t="s">
        <v>265</v>
      </c>
      <c r="E346" s="174" t="s">
        <v>2925</v>
      </c>
      <c r="F346" s="175" t="s">
        <v>2926</v>
      </c>
      <c r="G346" s="176" t="s">
        <v>188</v>
      </c>
      <c r="H346" s="177">
        <v>1</v>
      </c>
      <c r="I346" s="178"/>
      <c r="J346" s="179">
        <f>ROUND(I346*H346,2)</f>
        <v>0</v>
      </c>
      <c r="K346" s="175" t="s">
        <v>139</v>
      </c>
      <c r="L346" s="180"/>
      <c r="M346" s="181" t="s">
        <v>18</v>
      </c>
      <c r="N346" s="182" t="s">
        <v>42</v>
      </c>
      <c r="P346" s="137">
        <f>O346*H346</f>
        <v>0</v>
      </c>
      <c r="Q346" s="137">
        <v>2.9999999999999997E-4</v>
      </c>
      <c r="R346" s="137">
        <f>Q346*H346</f>
        <v>2.9999999999999997E-4</v>
      </c>
      <c r="S346" s="137">
        <v>0</v>
      </c>
      <c r="T346" s="138">
        <f>S346*H346</f>
        <v>0</v>
      </c>
      <c r="AR346" s="139" t="s">
        <v>1069</v>
      </c>
      <c r="AT346" s="139" t="s">
        <v>265</v>
      </c>
      <c r="AU346" s="139" t="s">
        <v>81</v>
      </c>
      <c r="AY346" s="18" t="s">
        <v>133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18" t="s">
        <v>79</v>
      </c>
      <c r="BK346" s="140">
        <f>ROUND(I346*H346,2)</f>
        <v>0</v>
      </c>
      <c r="BL346" s="18" t="s">
        <v>1069</v>
      </c>
      <c r="BM346" s="139" t="s">
        <v>2927</v>
      </c>
    </row>
    <row r="347" spans="2:65" s="1" customFormat="1" ht="16.5" customHeight="1" x14ac:dyDescent="0.2">
      <c r="B347" s="33"/>
      <c r="C347" s="173" t="s">
        <v>821</v>
      </c>
      <c r="D347" s="173" t="s">
        <v>265</v>
      </c>
      <c r="E347" s="174" t="s">
        <v>2928</v>
      </c>
      <c r="F347" s="175" t="s">
        <v>2929</v>
      </c>
      <c r="G347" s="176" t="s">
        <v>188</v>
      </c>
      <c r="H347" s="177">
        <v>1</v>
      </c>
      <c r="I347" s="178"/>
      <c r="J347" s="179">
        <f>ROUND(I347*H347,2)</f>
        <v>0</v>
      </c>
      <c r="K347" s="175" t="s">
        <v>18</v>
      </c>
      <c r="L347" s="180"/>
      <c r="M347" s="181" t="s">
        <v>18</v>
      </c>
      <c r="N347" s="182" t="s">
        <v>42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1069</v>
      </c>
      <c r="AT347" s="139" t="s">
        <v>265</v>
      </c>
      <c r="AU347" s="139" t="s">
        <v>81</v>
      </c>
      <c r="AY347" s="18" t="s">
        <v>133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79</v>
      </c>
      <c r="BK347" s="140">
        <f>ROUND(I347*H347,2)</f>
        <v>0</v>
      </c>
      <c r="BL347" s="18" t="s">
        <v>1069</v>
      </c>
      <c r="BM347" s="139" t="s">
        <v>2930</v>
      </c>
    </row>
    <row r="348" spans="2:65" s="12" customFormat="1" ht="11.25" x14ac:dyDescent="0.2">
      <c r="B348" s="145"/>
      <c r="D348" s="146" t="s">
        <v>144</v>
      </c>
      <c r="E348" s="147" t="s">
        <v>18</v>
      </c>
      <c r="F348" s="148" t="s">
        <v>2924</v>
      </c>
      <c r="H348" s="147" t="s">
        <v>18</v>
      </c>
      <c r="I348" s="149"/>
      <c r="L348" s="145"/>
      <c r="M348" s="150"/>
      <c r="T348" s="151"/>
      <c r="AT348" s="147" t="s">
        <v>144</v>
      </c>
      <c r="AU348" s="147" t="s">
        <v>81</v>
      </c>
      <c r="AV348" s="12" t="s">
        <v>79</v>
      </c>
      <c r="AW348" s="12" t="s">
        <v>32</v>
      </c>
      <c r="AX348" s="12" t="s">
        <v>71</v>
      </c>
      <c r="AY348" s="147" t="s">
        <v>133</v>
      </c>
    </row>
    <row r="349" spans="2:65" s="13" customFormat="1" ht="11.25" x14ac:dyDescent="0.2">
      <c r="B349" s="152"/>
      <c r="D349" s="146" t="s">
        <v>144</v>
      </c>
      <c r="E349" s="153" t="s">
        <v>18</v>
      </c>
      <c r="F349" s="154" t="s">
        <v>79</v>
      </c>
      <c r="H349" s="155">
        <v>1</v>
      </c>
      <c r="I349" s="156"/>
      <c r="L349" s="152"/>
      <c r="M349" s="157"/>
      <c r="T349" s="158"/>
      <c r="AT349" s="153" t="s">
        <v>144</v>
      </c>
      <c r="AU349" s="153" t="s">
        <v>81</v>
      </c>
      <c r="AV349" s="13" t="s">
        <v>81</v>
      </c>
      <c r="AW349" s="13" t="s">
        <v>32</v>
      </c>
      <c r="AX349" s="13" t="s">
        <v>71</v>
      </c>
      <c r="AY349" s="153" t="s">
        <v>133</v>
      </c>
    </row>
    <row r="350" spans="2:65" s="14" customFormat="1" ht="11.25" x14ac:dyDescent="0.2">
      <c r="B350" s="159"/>
      <c r="D350" s="146" t="s">
        <v>144</v>
      </c>
      <c r="E350" s="160" t="s">
        <v>18</v>
      </c>
      <c r="F350" s="161" t="s">
        <v>147</v>
      </c>
      <c r="H350" s="162">
        <v>1</v>
      </c>
      <c r="I350" s="163"/>
      <c r="L350" s="159"/>
      <c r="M350" s="164"/>
      <c r="T350" s="165"/>
      <c r="AT350" s="160" t="s">
        <v>144</v>
      </c>
      <c r="AU350" s="160" t="s">
        <v>81</v>
      </c>
      <c r="AV350" s="14" t="s">
        <v>140</v>
      </c>
      <c r="AW350" s="14" t="s">
        <v>32</v>
      </c>
      <c r="AX350" s="14" t="s">
        <v>79</v>
      </c>
      <c r="AY350" s="160" t="s">
        <v>133</v>
      </c>
    </row>
    <row r="351" spans="2:65" s="1" customFormat="1" ht="24.2" customHeight="1" x14ac:dyDescent="0.2">
      <c r="B351" s="33"/>
      <c r="C351" s="128" t="s">
        <v>826</v>
      </c>
      <c r="D351" s="128" t="s">
        <v>135</v>
      </c>
      <c r="E351" s="129" t="s">
        <v>2931</v>
      </c>
      <c r="F351" s="130" t="s">
        <v>2932</v>
      </c>
      <c r="G351" s="131" t="s">
        <v>188</v>
      </c>
      <c r="H351" s="132">
        <v>1</v>
      </c>
      <c r="I351" s="133"/>
      <c r="J351" s="134">
        <f>ROUND(I351*H351,2)</f>
        <v>0</v>
      </c>
      <c r="K351" s="130" t="s">
        <v>139</v>
      </c>
      <c r="L351" s="33"/>
      <c r="M351" s="135" t="s">
        <v>18</v>
      </c>
      <c r="N351" s="136" t="s">
        <v>42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691</v>
      </c>
      <c r="AT351" s="139" t="s">
        <v>135</v>
      </c>
      <c r="AU351" s="139" t="s">
        <v>81</v>
      </c>
      <c r="AY351" s="18" t="s">
        <v>133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79</v>
      </c>
      <c r="BK351" s="140">
        <f>ROUND(I351*H351,2)</f>
        <v>0</v>
      </c>
      <c r="BL351" s="18" t="s">
        <v>691</v>
      </c>
      <c r="BM351" s="139" t="s">
        <v>2933</v>
      </c>
    </row>
    <row r="352" spans="2:65" s="1" customFormat="1" ht="11.25" x14ac:dyDescent="0.2">
      <c r="B352" s="33"/>
      <c r="D352" s="141" t="s">
        <v>142</v>
      </c>
      <c r="F352" s="142" t="s">
        <v>2934</v>
      </c>
      <c r="I352" s="143"/>
      <c r="L352" s="33"/>
      <c r="M352" s="144"/>
      <c r="T352" s="54"/>
      <c r="AT352" s="18" t="s">
        <v>142</v>
      </c>
      <c r="AU352" s="18" t="s">
        <v>81</v>
      </c>
    </row>
    <row r="353" spans="2:65" s="1" customFormat="1" ht="37.9" customHeight="1" x14ac:dyDescent="0.2">
      <c r="B353" s="33"/>
      <c r="C353" s="128" t="s">
        <v>831</v>
      </c>
      <c r="D353" s="128" t="s">
        <v>135</v>
      </c>
      <c r="E353" s="129" t="s">
        <v>2935</v>
      </c>
      <c r="F353" s="130" t="s">
        <v>2936</v>
      </c>
      <c r="G353" s="131" t="s">
        <v>188</v>
      </c>
      <c r="H353" s="132">
        <v>16</v>
      </c>
      <c r="I353" s="133"/>
      <c r="J353" s="134">
        <f>ROUND(I353*H353,2)</f>
        <v>0</v>
      </c>
      <c r="K353" s="130" t="s">
        <v>139</v>
      </c>
      <c r="L353" s="33"/>
      <c r="M353" s="135" t="s">
        <v>18</v>
      </c>
      <c r="N353" s="136" t="s">
        <v>42</v>
      </c>
      <c r="P353" s="137">
        <f>O353*H353</f>
        <v>0</v>
      </c>
      <c r="Q353" s="137">
        <v>0</v>
      </c>
      <c r="R353" s="137">
        <f>Q353*H353</f>
        <v>0</v>
      </c>
      <c r="S353" s="137">
        <v>0</v>
      </c>
      <c r="T353" s="138">
        <f>S353*H353</f>
        <v>0</v>
      </c>
      <c r="AR353" s="139" t="s">
        <v>691</v>
      </c>
      <c r="AT353" s="139" t="s">
        <v>135</v>
      </c>
      <c r="AU353" s="139" t="s">
        <v>81</v>
      </c>
      <c r="AY353" s="18" t="s">
        <v>133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8" t="s">
        <v>79</v>
      </c>
      <c r="BK353" s="140">
        <f>ROUND(I353*H353,2)</f>
        <v>0</v>
      </c>
      <c r="BL353" s="18" t="s">
        <v>691</v>
      </c>
      <c r="BM353" s="139" t="s">
        <v>2937</v>
      </c>
    </row>
    <row r="354" spans="2:65" s="1" customFormat="1" ht="11.25" x14ac:dyDescent="0.2">
      <c r="B354" s="33"/>
      <c r="D354" s="141" t="s">
        <v>142</v>
      </c>
      <c r="F354" s="142" t="s">
        <v>2938</v>
      </c>
      <c r="I354" s="143"/>
      <c r="L354" s="33"/>
      <c r="M354" s="144"/>
      <c r="T354" s="54"/>
      <c r="AT354" s="18" t="s">
        <v>142</v>
      </c>
      <c r="AU354" s="18" t="s">
        <v>81</v>
      </c>
    </row>
    <row r="355" spans="2:65" s="12" customFormat="1" ht="11.25" x14ac:dyDescent="0.2">
      <c r="B355" s="145"/>
      <c r="D355" s="146" t="s">
        <v>144</v>
      </c>
      <c r="E355" s="147" t="s">
        <v>18</v>
      </c>
      <c r="F355" s="148" t="s">
        <v>174</v>
      </c>
      <c r="H355" s="147" t="s">
        <v>18</v>
      </c>
      <c r="I355" s="149"/>
      <c r="L355" s="145"/>
      <c r="M355" s="150"/>
      <c r="T355" s="151"/>
      <c r="AT355" s="147" t="s">
        <v>144</v>
      </c>
      <c r="AU355" s="147" t="s">
        <v>81</v>
      </c>
      <c r="AV355" s="12" t="s">
        <v>79</v>
      </c>
      <c r="AW355" s="12" t="s">
        <v>32</v>
      </c>
      <c r="AX355" s="12" t="s">
        <v>71</v>
      </c>
      <c r="AY355" s="147" t="s">
        <v>133</v>
      </c>
    </row>
    <row r="356" spans="2:65" s="13" customFormat="1" ht="11.25" x14ac:dyDescent="0.2">
      <c r="B356" s="152"/>
      <c r="D356" s="146" t="s">
        <v>144</v>
      </c>
      <c r="E356" s="153" t="s">
        <v>18</v>
      </c>
      <c r="F356" s="154" t="s">
        <v>285</v>
      </c>
      <c r="H356" s="155">
        <v>16</v>
      </c>
      <c r="I356" s="156"/>
      <c r="L356" s="152"/>
      <c r="M356" s="157"/>
      <c r="T356" s="158"/>
      <c r="AT356" s="153" t="s">
        <v>144</v>
      </c>
      <c r="AU356" s="153" t="s">
        <v>81</v>
      </c>
      <c r="AV356" s="13" t="s">
        <v>81</v>
      </c>
      <c r="AW356" s="13" t="s">
        <v>32</v>
      </c>
      <c r="AX356" s="13" t="s">
        <v>71</v>
      </c>
      <c r="AY356" s="153" t="s">
        <v>133</v>
      </c>
    </row>
    <row r="357" spans="2:65" s="14" customFormat="1" ht="11.25" x14ac:dyDescent="0.2">
      <c r="B357" s="159"/>
      <c r="D357" s="146" t="s">
        <v>144</v>
      </c>
      <c r="E357" s="160" t="s">
        <v>18</v>
      </c>
      <c r="F357" s="161" t="s">
        <v>147</v>
      </c>
      <c r="H357" s="162">
        <v>16</v>
      </c>
      <c r="I357" s="163"/>
      <c r="L357" s="159"/>
      <c r="M357" s="164"/>
      <c r="T357" s="165"/>
      <c r="AT357" s="160" t="s">
        <v>144</v>
      </c>
      <c r="AU357" s="160" t="s">
        <v>81</v>
      </c>
      <c r="AV357" s="14" t="s">
        <v>140</v>
      </c>
      <c r="AW357" s="14" t="s">
        <v>32</v>
      </c>
      <c r="AX357" s="14" t="s">
        <v>79</v>
      </c>
      <c r="AY357" s="160" t="s">
        <v>133</v>
      </c>
    </row>
    <row r="358" spans="2:65" s="1" customFormat="1" ht="38.65" customHeight="1" x14ac:dyDescent="0.2">
      <c r="B358" s="33"/>
      <c r="C358" s="173" t="s">
        <v>837</v>
      </c>
      <c r="D358" s="173" t="s">
        <v>265</v>
      </c>
      <c r="E358" s="174" t="s">
        <v>2939</v>
      </c>
      <c r="F358" s="175" t="s">
        <v>2940</v>
      </c>
      <c r="G358" s="176" t="s">
        <v>188</v>
      </c>
      <c r="H358" s="177">
        <v>16</v>
      </c>
      <c r="I358" s="178"/>
      <c r="J358" s="179">
        <f>ROUND(I358*H358,2)</f>
        <v>0</v>
      </c>
      <c r="K358" s="175" t="s">
        <v>139</v>
      </c>
      <c r="L358" s="180"/>
      <c r="M358" s="181" t="s">
        <v>18</v>
      </c>
      <c r="N358" s="182" t="s">
        <v>42</v>
      </c>
      <c r="P358" s="137">
        <f>O358*H358</f>
        <v>0</v>
      </c>
      <c r="Q358" s="137">
        <v>6.9999999999999999E-4</v>
      </c>
      <c r="R358" s="137">
        <f>Q358*H358</f>
        <v>1.12E-2</v>
      </c>
      <c r="S358" s="137">
        <v>0</v>
      </c>
      <c r="T358" s="138">
        <f>S358*H358</f>
        <v>0</v>
      </c>
      <c r="AR358" s="139" t="s">
        <v>1069</v>
      </c>
      <c r="AT358" s="139" t="s">
        <v>265</v>
      </c>
      <c r="AU358" s="139" t="s">
        <v>81</v>
      </c>
      <c r="AY358" s="18" t="s">
        <v>133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8" t="s">
        <v>79</v>
      </c>
      <c r="BK358" s="140">
        <f>ROUND(I358*H358,2)</f>
        <v>0</v>
      </c>
      <c r="BL358" s="18" t="s">
        <v>1069</v>
      </c>
      <c r="BM358" s="139" t="s">
        <v>2941</v>
      </c>
    </row>
    <row r="359" spans="2:65" s="1" customFormat="1" ht="24.2" customHeight="1" x14ac:dyDescent="0.2">
      <c r="B359" s="33"/>
      <c r="C359" s="128" t="s">
        <v>844</v>
      </c>
      <c r="D359" s="128" t="s">
        <v>135</v>
      </c>
      <c r="E359" s="129" t="s">
        <v>2942</v>
      </c>
      <c r="F359" s="130" t="s">
        <v>2943</v>
      </c>
      <c r="G359" s="131" t="s">
        <v>188</v>
      </c>
      <c r="H359" s="132">
        <v>1</v>
      </c>
      <c r="I359" s="133"/>
      <c r="J359" s="134">
        <f>ROUND(I359*H359,2)</f>
        <v>0</v>
      </c>
      <c r="K359" s="130" t="s">
        <v>139</v>
      </c>
      <c r="L359" s="33"/>
      <c r="M359" s="135" t="s">
        <v>18</v>
      </c>
      <c r="N359" s="136" t="s">
        <v>42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691</v>
      </c>
      <c r="AT359" s="139" t="s">
        <v>135</v>
      </c>
      <c r="AU359" s="139" t="s">
        <v>81</v>
      </c>
      <c r="AY359" s="18" t="s">
        <v>133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79</v>
      </c>
      <c r="BK359" s="140">
        <f>ROUND(I359*H359,2)</f>
        <v>0</v>
      </c>
      <c r="BL359" s="18" t="s">
        <v>691</v>
      </c>
      <c r="BM359" s="139" t="s">
        <v>2944</v>
      </c>
    </row>
    <row r="360" spans="2:65" s="1" customFormat="1" ht="11.25" x14ac:dyDescent="0.2">
      <c r="B360" s="33"/>
      <c r="D360" s="141" t="s">
        <v>142</v>
      </c>
      <c r="F360" s="142" t="s">
        <v>2945</v>
      </c>
      <c r="I360" s="143"/>
      <c r="L360" s="33"/>
      <c r="M360" s="144"/>
      <c r="T360" s="54"/>
      <c r="AT360" s="18" t="s">
        <v>142</v>
      </c>
      <c r="AU360" s="18" t="s">
        <v>81</v>
      </c>
    </row>
    <row r="361" spans="2:65" s="1" customFormat="1" ht="37.9" customHeight="1" x14ac:dyDescent="0.2">
      <c r="B361" s="33"/>
      <c r="C361" s="128" t="s">
        <v>850</v>
      </c>
      <c r="D361" s="128" t="s">
        <v>135</v>
      </c>
      <c r="E361" s="129" t="s">
        <v>2946</v>
      </c>
      <c r="F361" s="130" t="s">
        <v>2947</v>
      </c>
      <c r="G361" s="131" t="s">
        <v>188</v>
      </c>
      <c r="H361" s="132">
        <v>1</v>
      </c>
      <c r="I361" s="133"/>
      <c r="J361" s="134">
        <f>ROUND(I361*H361,2)</f>
        <v>0</v>
      </c>
      <c r="K361" s="130" t="s">
        <v>139</v>
      </c>
      <c r="L361" s="33"/>
      <c r="M361" s="135" t="s">
        <v>18</v>
      </c>
      <c r="N361" s="136" t="s">
        <v>42</v>
      </c>
      <c r="P361" s="137">
        <f>O361*H361</f>
        <v>0</v>
      </c>
      <c r="Q361" s="137">
        <v>0</v>
      </c>
      <c r="R361" s="137">
        <f>Q361*H361</f>
        <v>0</v>
      </c>
      <c r="S361" s="137">
        <v>0</v>
      </c>
      <c r="T361" s="138">
        <f>S361*H361</f>
        <v>0</v>
      </c>
      <c r="AR361" s="139" t="s">
        <v>691</v>
      </c>
      <c r="AT361" s="139" t="s">
        <v>135</v>
      </c>
      <c r="AU361" s="139" t="s">
        <v>81</v>
      </c>
      <c r="AY361" s="18" t="s">
        <v>133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79</v>
      </c>
      <c r="BK361" s="140">
        <f>ROUND(I361*H361,2)</f>
        <v>0</v>
      </c>
      <c r="BL361" s="18" t="s">
        <v>691</v>
      </c>
      <c r="BM361" s="139" t="s">
        <v>2948</v>
      </c>
    </row>
    <row r="362" spans="2:65" s="1" customFormat="1" ht="11.25" x14ac:dyDescent="0.2">
      <c r="B362" s="33"/>
      <c r="D362" s="141" t="s">
        <v>142</v>
      </c>
      <c r="F362" s="142" t="s">
        <v>2949</v>
      </c>
      <c r="I362" s="143"/>
      <c r="L362" s="33"/>
      <c r="M362" s="144"/>
      <c r="T362" s="54"/>
      <c r="AT362" s="18" t="s">
        <v>142</v>
      </c>
      <c r="AU362" s="18" t="s">
        <v>81</v>
      </c>
    </row>
    <row r="363" spans="2:65" s="1" customFormat="1" ht="33" customHeight="1" x14ac:dyDescent="0.2">
      <c r="B363" s="33"/>
      <c r="C363" s="128" t="s">
        <v>856</v>
      </c>
      <c r="D363" s="128" t="s">
        <v>135</v>
      </c>
      <c r="E363" s="129" t="s">
        <v>2950</v>
      </c>
      <c r="F363" s="130" t="s">
        <v>2951</v>
      </c>
      <c r="G363" s="131" t="s">
        <v>188</v>
      </c>
      <c r="H363" s="132">
        <v>1</v>
      </c>
      <c r="I363" s="133"/>
      <c r="J363" s="134">
        <f>ROUND(I363*H363,2)</f>
        <v>0</v>
      </c>
      <c r="K363" s="130" t="s">
        <v>139</v>
      </c>
      <c r="L363" s="33"/>
      <c r="M363" s="135" t="s">
        <v>18</v>
      </c>
      <c r="N363" s="136" t="s">
        <v>42</v>
      </c>
      <c r="P363" s="137">
        <f>O363*H363</f>
        <v>0</v>
      </c>
      <c r="Q363" s="137">
        <v>0</v>
      </c>
      <c r="R363" s="137">
        <f>Q363*H363</f>
        <v>0</v>
      </c>
      <c r="S363" s="137">
        <v>0</v>
      </c>
      <c r="T363" s="138">
        <f>S363*H363</f>
        <v>0</v>
      </c>
      <c r="AR363" s="139" t="s">
        <v>691</v>
      </c>
      <c r="AT363" s="139" t="s">
        <v>135</v>
      </c>
      <c r="AU363" s="139" t="s">
        <v>81</v>
      </c>
      <c r="AY363" s="18" t="s">
        <v>133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8" t="s">
        <v>79</v>
      </c>
      <c r="BK363" s="140">
        <f>ROUND(I363*H363,2)</f>
        <v>0</v>
      </c>
      <c r="BL363" s="18" t="s">
        <v>691</v>
      </c>
      <c r="BM363" s="139" t="s">
        <v>2952</v>
      </c>
    </row>
    <row r="364" spans="2:65" s="1" customFormat="1" ht="11.25" x14ac:dyDescent="0.2">
      <c r="B364" s="33"/>
      <c r="D364" s="141" t="s">
        <v>142</v>
      </c>
      <c r="F364" s="142" t="s">
        <v>2953</v>
      </c>
      <c r="I364" s="143"/>
      <c r="L364" s="33"/>
      <c r="M364" s="144"/>
      <c r="T364" s="54"/>
      <c r="AT364" s="18" t="s">
        <v>142</v>
      </c>
      <c r="AU364" s="18" t="s">
        <v>81</v>
      </c>
    </row>
    <row r="365" spans="2:65" s="1" customFormat="1" ht="37.9" customHeight="1" x14ac:dyDescent="0.2">
      <c r="B365" s="33"/>
      <c r="C365" s="128" t="s">
        <v>862</v>
      </c>
      <c r="D365" s="128" t="s">
        <v>135</v>
      </c>
      <c r="E365" s="129" t="s">
        <v>2954</v>
      </c>
      <c r="F365" s="130" t="s">
        <v>2955</v>
      </c>
      <c r="G365" s="131" t="s">
        <v>138</v>
      </c>
      <c r="H365" s="132">
        <v>30</v>
      </c>
      <c r="I365" s="133"/>
      <c r="J365" s="134">
        <f>ROUND(I365*H365,2)</f>
        <v>0</v>
      </c>
      <c r="K365" s="130" t="s">
        <v>139</v>
      </c>
      <c r="L365" s="33"/>
      <c r="M365" s="135" t="s">
        <v>18</v>
      </c>
      <c r="N365" s="136" t="s">
        <v>42</v>
      </c>
      <c r="P365" s="137">
        <f>O365*H365</f>
        <v>0</v>
      </c>
      <c r="Q365" s="137">
        <v>0</v>
      </c>
      <c r="R365" s="137">
        <f>Q365*H365</f>
        <v>0</v>
      </c>
      <c r="S365" s="137">
        <v>0</v>
      </c>
      <c r="T365" s="138">
        <f>S365*H365</f>
        <v>0</v>
      </c>
      <c r="AR365" s="139" t="s">
        <v>691</v>
      </c>
      <c r="AT365" s="139" t="s">
        <v>135</v>
      </c>
      <c r="AU365" s="139" t="s">
        <v>81</v>
      </c>
      <c r="AY365" s="18" t="s">
        <v>133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79</v>
      </c>
      <c r="BK365" s="140">
        <f>ROUND(I365*H365,2)</f>
        <v>0</v>
      </c>
      <c r="BL365" s="18" t="s">
        <v>691</v>
      </c>
      <c r="BM365" s="139" t="s">
        <v>2956</v>
      </c>
    </row>
    <row r="366" spans="2:65" s="1" customFormat="1" ht="11.25" x14ac:dyDescent="0.2">
      <c r="B366" s="33"/>
      <c r="D366" s="141" t="s">
        <v>142</v>
      </c>
      <c r="F366" s="142" t="s">
        <v>2957</v>
      </c>
      <c r="I366" s="143"/>
      <c r="L366" s="33"/>
      <c r="M366" s="187"/>
      <c r="N366" s="188"/>
      <c r="O366" s="188"/>
      <c r="P366" s="188"/>
      <c r="Q366" s="188"/>
      <c r="R366" s="188"/>
      <c r="S366" s="188"/>
      <c r="T366" s="189"/>
      <c r="AT366" s="18" t="s">
        <v>142</v>
      </c>
      <c r="AU366" s="18" t="s">
        <v>81</v>
      </c>
    </row>
    <row r="367" spans="2:65" s="1" customFormat="1" ht="6.95" customHeight="1" x14ac:dyDescent="0.2">
      <c r="B367" s="42"/>
      <c r="C367" s="43"/>
      <c r="D367" s="43"/>
      <c r="E367" s="43"/>
      <c r="F367" s="43"/>
      <c r="G367" s="43"/>
      <c r="H367" s="43"/>
      <c r="I367" s="43"/>
      <c r="J367" s="43"/>
      <c r="K367" s="43"/>
      <c r="L367" s="33"/>
    </row>
  </sheetData>
  <sheetProtection algorithmName="SHA-512" hashValue="OzGqrxac9LYUiPloqxYM3MPZqbRtZnMOuTmAVW+h89Wec1Nhi13ZAHSFmLvMuBAs9UJ70n78qws2mnfQrf3aAw==" saltValue="ZWnf60f6u4adNTCZ/qBHaYJv3eZfN27TGSwt9hKuld9/0XFHQJHrMKVYAu23WmgLkhtk3M5Qp3MtwGPvUIULdw==" spinCount="100000" sheet="1" objects="1" scenarios="1" formatColumns="0" formatRows="0" autoFilter="0"/>
  <autoFilter ref="C83:K366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300-000000000000}"/>
    <hyperlink ref="F119" r:id="rId2" xr:uid="{00000000-0004-0000-0300-000001000000}"/>
    <hyperlink ref="F149" r:id="rId3" xr:uid="{00000000-0004-0000-0300-000002000000}"/>
    <hyperlink ref="F156" r:id="rId4" xr:uid="{00000000-0004-0000-0300-000003000000}"/>
    <hyperlink ref="F160" r:id="rId5" xr:uid="{00000000-0004-0000-0300-000004000000}"/>
    <hyperlink ref="F180" r:id="rId6" xr:uid="{00000000-0004-0000-0300-000005000000}"/>
    <hyperlink ref="F201" r:id="rId7" xr:uid="{00000000-0004-0000-0300-000006000000}"/>
    <hyperlink ref="F208" r:id="rId8" xr:uid="{00000000-0004-0000-0300-000007000000}"/>
    <hyperlink ref="F214" r:id="rId9" xr:uid="{00000000-0004-0000-0300-000008000000}"/>
    <hyperlink ref="F221" r:id="rId10" xr:uid="{00000000-0004-0000-0300-000009000000}"/>
    <hyperlink ref="F230" r:id="rId11" xr:uid="{00000000-0004-0000-0300-00000A000000}"/>
    <hyperlink ref="F235" r:id="rId12" xr:uid="{00000000-0004-0000-0300-00000B000000}"/>
    <hyperlink ref="F241" r:id="rId13" xr:uid="{00000000-0004-0000-0300-00000C000000}"/>
    <hyperlink ref="F249" r:id="rId14" xr:uid="{00000000-0004-0000-0300-00000D000000}"/>
    <hyperlink ref="F255" r:id="rId15" xr:uid="{00000000-0004-0000-0300-00000E000000}"/>
    <hyperlink ref="F261" r:id="rId16" xr:uid="{00000000-0004-0000-0300-00000F000000}"/>
    <hyperlink ref="F270" r:id="rId17" xr:uid="{00000000-0004-0000-0300-000010000000}"/>
    <hyperlink ref="F276" r:id="rId18" xr:uid="{00000000-0004-0000-0300-000011000000}"/>
    <hyperlink ref="F280" r:id="rId19" xr:uid="{00000000-0004-0000-0300-000012000000}"/>
    <hyperlink ref="F283" r:id="rId20" xr:uid="{00000000-0004-0000-0300-000013000000}"/>
    <hyperlink ref="F285" r:id="rId21" xr:uid="{00000000-0004-0000-0300-000014000000}"/>
    <hyperlink ref="F287" r:id="rId22" xr:uid="{00000000-0004-0000-0300-000015000000}"/>
    <hyperlink ref="F291" r:id="rId23" xr:uid="{00000000-0004-0000-0300-000016000000}"/>
    <hyperlink ref="F294" r:id="rId24" xr:uid="{00000000-0004-0000-0300-000017000000}"/>
    <hyperlink ref="F297" r:id="rId25" xr:uid="{00000000-0004-0000-0300-000018000000}"/>
    <hyperlink ref="F303" r:id="rId26" xr:uid="{00000000-0004-0000-0300-000019000000}"/>
    <hyperlink ref="F306" r:id="rId27" xr:uid="{00000000-0004-0000-0300-00001A000000}"/>
    <hyperlink ref="F309" r:id="rId28" xr:uid="{00000000-0004-0000-0300-00001B000000}"/>
    <hyperlink ref="F314" r:id="rId29" xr:uid="{00000000-0004-0000-0300-00001C000000}"/>
    <hyperlink ref="F316" r:id="rId30" xr:uid="{00000000-0004-0000-0300-00001D000000}"/>
    <hyperlink ref="F319" r:id="rId31" xr:uid="{00000000-0004-0000-0300-00001E000000}"/>
    <hyperlink ref="F328" r:id="rId32" xr:uid="{00000000-0004-0000-0300-00001F000000}"/>
    <hyperlink ref="F330" r:id="rId33" xr:uid="{00000000-0004-0000-0300-000020000000}"/>
    <hyperlink ref="F334" r:id="rId34" xr:uid="{00000000-0004-0000-0300-000021000000}"/>
    <hyperlink ref="F340" r:id="rId35" xr:uid="{00000000-0004-0000-0300-000022000000}"/>
    <hyperlink ref="F352" r:id="rId36" xr:uid="{00000000-0004-0000-0300-000023000000}"/>
    <hyperlink ref="F354" r:id="rId37" xr:uid="{00000000-0004-0000-0300-000024000000}"/>
    <hyperlink ref="F360" r:id="rId38" xr:uid="{00000000-0004-0000-0300-000025000000}"/>
    <hyperlink ref="F362" r:id="rId39" xr:uid="{00000000-0004-0000-0300-000026000000}"/>
    <hyperlink ref="F364" r:id="rId40" xr:uid="{00000000-0004-0000-0300-000027000000}"/>
    <hyperlink ref="F366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90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 x14ac:dyDescent="0.2">
      <c r="B4" s="21"/>
      <c r="D4" s="22" t="s">
        <v>91</v>
      </c>
      <c r="L4" s="21"/>
      <c r="M4" s="86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15</v>
      </c>
      <c r="L6" s="21"/>
    </row>
    <row r="7" spans="2:46" ht="16.5" customHeight="1" x14ac:dyDescent="0.2">
      <c r="B7" s="21"/>
      <c r="E7" s="312" t="str">
        <f>'Rekapitulace stavby'!K6</f>
        <v>Dětské skupiny Mirovická 1282/6, Praha 8 - Kobylisy</v>
      </c>
      <c r="F7" s="313"/>
      <c r="G7" s="313"/>
      <c r="H7" s="313"/>
      <c r="L7" s="21"/>
    </row>
    <row r="8" spans="2:46" s="1" customFormat="1" ht="12" customHeight="1" x14ac:dyDescent="0.2">
      <c r="B8" s="33"/>
      <c r="D8" s="28" t="s">
        <v>92</v>
      </c>
      <c r="L8" s="33"/>
    </row>
    <row r="9" spans="2:46" s="1" customFormat="1" ht="16.5" customHeight="1" x14ac:dyDescent="0.2">
      <c r="B9" s="33"/>
      <c r="E9" s="275" t="s">
        <v>2958</v>
      </c>
      <c r="F9" s="314"/>
      <c r="G9" s="314"/>
      <c r="H9" s="314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17</v>
      </c>
      <c r="F11" s="26" t="s">
        <v>18</v>
      </c>
      <c r="I11" s="28" t="s">
        <v>19</v>
      </c>
      <c r="J11" s="26" t="s">
        <v>18</v>
      </c>
      <c r="L11" s="33"/>
    </row>
    <row r="12" spans="2:46" s="1" customFormat="1" ht="12" customHeight="1" x14ac:dyDescent="0.2">
      <c r="B12" s="33"/>
      <c r="D12" s="28" t="s">
        <v>20</v>
      </c>
      <c r="F12" s="26" t="s">
        <v>34</v>
      </c>
      <c r="I12" s="28" t="s">
        <v>22</v>
      </c>
      <c r="J12" s="50" t="str">
        <f>'Rekapitulace stavby'!AN8</f>
        <v>2. 6. 2025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24</v>
      </c>
      <c r="I14" s="28" t="s">
        <v>25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>Osmá správa majetku a služeb a.s.Nekvasilova 2, P8</v>
      </c>
      <c r="I15" s="28" t="s">
        <v>27</v>
      </c>
      <c r="J15" s="26" t="str">
        <f>IF('Rekapitulace stavby'!AN11="","",'Rekapitulace stavby'!AN11)</f>
        <v/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28</v>
      </c>
      <c r="I17" s="28" t="s">
        <v>25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5" t="str">
        <f>'Rekapitulace stavby'!E14</f>
        <v>Vyplň údaj</v>
      </c>
      <c r="F18" s="296"/>
      <c r="G18" s="296"/>
      <c r="H18" s="296"/>
      <c r="I18" s="28" t="s">
        <v>27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30</v>
      </c>
      <c r="I20" s="28" t="s">
        <v>25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>KVS-projekt s.r.o. Ing. Čermáková H.</v>
      </c>
      <c r="I21" s="28" t="s">
        <v>27</v>
      </c>
      <c r="J21" s="26" t="str">
        <f>IF('Rekapitulace stavby'!AN17="","",'Rekapitulace stavby'!AN17)</f>
        <v/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33</v>
      </c>
      <c r="I23" s="28" t="s">
        <v>25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27</v>
      </c>
      <c r="J24" s="26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35</v>
      </c>
      <c r="L26" s="33"/>
    </row>
    <row r="27" spans="2:12" s="7" customFormat="1" ht="16.5" customHeight="1" x14ac:dyDescent="0.2">
      <c r="B27" s="87"/>
      <c r="E27" s="301" t="s">
        <v>18</v>
      </c>
      <c r="F27" s="301"/>
      <c r="G27" s="301"/>
      <c r="H27" s="30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37</v>
      </c>
      <c r="J30" s="64">
        <f>ROUND(J85,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 x14ac:dyDescent="0.2">
      <c r="B33" s="33"/>
      <c r="D33" s="53" t="s">
        <v>41</v>
      </c>
      <c r="E33" s="28" t="s">
        <v>42</v>
      </c>
      <c r="F33" s="89">
        <f>ROUND((SUM(BE85:BE115)),  2)</f>
        <v>0</v>
      </c>
      <c r="I33" s="90">
        <v>0.21</v>
      </c>
      <c r="J33" s="89">
        <f>ROUND(((SUM(BE85:BE115))*I33),  2)</f>
        <v>0</v>
      </c>
      <c r="L33" s="33"/>
    </row>
    <row r="34" spans="2:12" s="1" customFormat="1" ht="14.45" customHeight="1" x14ac:dyDescent="0.2">
      <c r="B34" s="33"/>
      <c r="E34" s="28" t="s">
        <v>43</v>
      </c>
      <c r="F34" s="89">
        <f>ROUND((SUM(BF85:BF115)),  2)</f>
        <v>0</v>
      </c>
      <c r="I34" s="90">
        <v>0.12</v>
      </c>
      <c r="J34" s="89">
        <f>ROUND(((SUM(BF85:BF115))*I34),  2)</f>
        <v>0</v>
      </c>
      <c r="L34" s="33"/>
    </row>
    <row r="35" spans="2:12" s="1" customFormat="1" ht="14.45" hidden="1" customHeight="1" x14ac:dyDescent="0.2">
      <c r="B35" s="33"/>
      <c r="E35" s="28" t="s">
        <v>44</v>
      </c>
      <c r="F35" s="89">
        <f>ROUND((SUM(BG85:BG115)),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45</v>
      </c>
      <c r="F36" s="89">
        <f>ROUND((SUM(BH85:BH115)),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9">
        <f>ROUND((SUM(BI85:BI115)),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47</v>
      </c>
      <c r="E39" s="55"/>
      <c r="F39" s="55"/>
      <c r="G39" s="93" t="s">
        <v>48</v>
      </c>
      <c r="H39" s="94" t="s">
        <v>49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94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15</v>
      </c>
      <c r="L47" s="33"/>
    </row>
    <row r="48" spans="2:12" s="1" customFormat="1" ht="16.5" customHeight="1" x14ac:dyDescent="0.2">
      <c r="B48" s="33"/>
      <c r="E48" s="312" t="str">
        <f>E7</f>
        <v>Dětské skupiny Mirovická 1282/6, Praha 8 - Kobylisy</v>
      </c>
      <c r="F48" s="313"/>
      <c r="G48" s="313"/>
      <c r="H48" s="313"/>
      <c r="L48" s="33"/>
    </row>
    <row r="49" spans="2:47" s="1" customFormat="1" ht="12" customHeight="1" x14ac:dyDescent="0.2">
      <c r="B49" s="33"/>
      <c r="C49" s="28" t="s">
        <v>92</v>
      </c>
      <c r="L49" s="33"/>
    </row>
    <row r="50" spans="2:47" s="1" customFormat="1" ht="16.5" customHeight="1" x14ac:dyDescent="0.2">
      <c r="B50" s="33"/>
      <c r="E50" s="275" t="str">
        <f>E9</f>
        <v>04 - VRN</v>
      </c>
      <c r="F50" s="314"/>
      <c r="G50" s="314"/>
      <c r="H50" s="314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20</v>
      </c>
      <c r="F52" s="26" t="str">
        <f>F12</f>
        <v xml:space="preserve"> </v>
      </c>
      <c r="I52" s="28" t="s">
        <v>22</v>
      </c>
      <c r="J52" s="50" t="str">
        <f>IF(J12="","",J12)</f>
        <v>2. 6. 2025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25.7" customHeight="1" x14ac:dyDescent="0.2">
      <c r="B54" s="33"/>
      <c r="C54" s="28" t="s">
        <v>24</v>
      </c>
      <c r="F54" s="26" t="str">
        <f>E15</f>
        <v>Osmá správa majetku a služeb a.s.Nekvasilova 2, P8</v>
      </c>
      <c r="I54" s="28" t="s">
        <v>30</v>
      </c>
      <c r="J54" s="31" t="str">
        <f>E21</f>
        <v>KVS-projekt s.r.o. Ing. Čermáková H.</v>
      </c>
      <c r="L54" s="33"/>
    </row>
    <row r="55" spans="2:47" s="1" customFormat="1" ht="15.2" customHeight="1" x14ac:dyDescent="0.2">
      <c r="B55" s="33"/>
      <c r="C55" s="28" t="s">
        <v>28</v>
      </c>
      <c r="F55" s="26" t="str">
        <f>IF(E18="","",E18)</f>
        <v>Vyplň údaj</v>
      </c>
      <c r="I55" s="28" t="s">
        <v>33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95</v>
      </c>
      <c r="D57" s="91"/>
      <c r="E57" s="91"/>
      <c r="F57" s="91"/>
      <c r="G57" s="91"/>
      <c r="H57" s="91"/>
      <c r="I57" s="91"/>
      <c r="J57" s="98" t="s">
        <v>96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69</v>
      </c>
      <c r="J59" s="64">
        <f>J85</f>
        <v>0</v>
      </c>
      <c r="L59" s="33"/>
      <c r="AU59" s="18" t="s">
        <v>97</v>
      </c>
    </row>
    <row r="60" spans="2:47" s="8" customFormat="1" ht="24.95" customHeight="1" x14ac:dyDescent="0.2">
      <c r="B60" s="100"/>
      <c r="D60" s="101" t="s">
        <v>1731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 x14ac:dyDescent="0.2">
      <c r="B61" s="104"/>
      <c r="D61" s="105" t="s">
        <v>2959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 x14ac:dyDescent="0.2">
      <c r="B62" s="104"/>
      <c r="D62" s="105" t="s">
        <v>2960</v>
      </c>
      <c r="E62" s="106"/>
      <c r="F62" s="106"/>
      <c r="G62" s="106"/>
      <c r="H62" s="106"/>
      <c r="I62" s="106"/>
      <c r="J62" s="107">
        <f>J90</f>
        <v>0</v>
      </c>
      <c r="L62" s="104"/>
    </row>
    <row r="63" spans="2:47" s="9" customFormat="1" ht="19.899999999999999" customHeight="1" x14ac:dyDescent="0.2">
      <c r="B63" s="104"/>
      <c r="D63" s="105" t="s">
        <v>1732</v>
      </c>
      <c r="E63" s="106"/>
      <c r="F63" s="106"/>
      <c r="G63" s="106"/>
      <c r="H63" s="106"/>
      <c r="I63" s="106"/>
      <c r="J63" s="107">
        <f>J95</f>
        <v>0</v>
      </c>
      <c r="L63" s="104"/>
    </row>
    <row r="64" spans="2:47" s="9" customFormat="1" ht="19.899999999999999" customHeight="1" x14ac:dyDescent="0.2">
      <c r="B64" s="104"/>
      <c r="D64" s="105" t="s">
        <v>2961</v>
      </c>
      <c r="E64" s="106"/>
      <c r="F64" s="106"/>
      <c r="G64" s="106"/>
      <c r="H64" s="106"/>
      <c r="I64" s="106"/>
      <c r="J64" s="107">
        <f>J110</f>
        <v>0</v>
      </c>
      <c r="L64" s="104"/>
    </row>
    <row r="65" spans="2:12" s="9" customFormat="1" ht="19.899999999999999" customHeight="1" x14ac:dyDescent="0.2">
      <c r="B65" s="104"/>
      <c r="D65" s="105" t="s">
        <v>2962</v>
      </c>
      <c r="E65" s="106"/>
      <c r="F65" s="106"/>
      <c r="G65" s="106"/>
      <c r="H65" s="106"/>
      <c r="I65" s="106"/>
      <c r="J65" s="107">
        <f>J113</f>
        <v>0</v>
      </c>
      <c r="L65" s="104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 x14ac:dyDescent="0.2">
      <c r="B72" s="33"/>
      <c r="C72" s="22" t="s">
        <v>118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15</v>
      </c>
      <c r="L74" s="33"/>
    </row>
    <row r="75" spans="2:12" s="1" customFormat="1" ht="16.5" customHeight="1" x14ac:dyDescent="0.2">
      <c r="B75" s="33"/>
      <c r="E75" s="312" t="str">
        <f>E7</f>
        <v>Dětské skupiny Mirovická 1282/6, Praha 8 - Kobylisy</v>
      </c>
      <c r="F75" s="313"/>
      <c r="G75" s="313"/>
      <c r="H75" s="313"/>
      <c r="L75" s="33"/>
    </row>
    <row r="76" spans="2:12" s="1" customFormat="1" ht="12" customHeight="1" x14ac:dyDescent="0.2">
      <c r="B76" s="33"/>
      <c r="C76" s="28" t="s">
        <v>92</v>
      </c>
      <c r="L76" s="33"/>
    </row>
    <row r="77" spans="2:12" s="1" customFormat="1" ht="16.5" customHeight="1" x14ac:dyDescent="0.2">
      <c r="B77" s="33"/>
      <c r="E77" s="275" t="str">
        <f>E9</f>
        <v>04 - VRN</v>
      </c>
      <c r="F77" s="314"/>
      <c r="G77" s="314"/>
      <c r="H77" s="314"/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20</v>
      </c>
      <c r="F79" s="26" t="str">
        <f>F12</f>
        <v xml:space="preserve"> </v>
      </c>
      <c r="I79" s="28" t="s">
        <v>22</v>
      </c>
      <c r="J79" s="50" t="str">
        <f>IF(J12="","",J12)</f>
        <v>2. 6. 2025</v>
      </c>
      <c r="L79" s="33"/>
    </row>
    <row r="80" spans="2:12" s="1" customFormat="1" ht="6.95" customHeight="1" x14ac:dyDescent="0.2">
      <c r="B80" s="33"/>
      <c r="L80" s="33"/>
    </row>
    <row r="81" spans="2:65" s="1" customFormat="1" ht="25.7" customHeight="1" x14ac:dyDescent="0.2">
      <c r="B81" s="33"/>
      <c r="C81" s="28" t="s">
        <v>24</v>
      </c>
      <c r="F81" s="26" t="str">
        <f>E15</f>
        <v>Osmá správa majetku a služeb a.s.Nekvasilova 2, P8</v>
      </c>
      <c r="I81" s="28" t="s">
        <v>30</v>
      </c>
      <c r="J81" s="31" t="str">
        <f>E21</f>
        <v>KVS-projekt s.r.o. Ing. Čermáková H.</v>
      </c>
      <c r="L81" s="33"/>
    </row>
    <row r="82" spans="2:65" s="1" customFormat="1" ht="15.2" customHeight="1" x14ac:dyDescent="0.2">
      <c r="B82" s="33"/>
      <c r="C82" s="28" t="s">
        <v>28</v>
      </c>
      <c r="F82" s="26" t="str">
        <f>IF(E18="","",E18)</f>
        <v>Vyplň údaj</v>
      </c>
      <c r="I82" s="28" t="s">
        <v>33</v>
      </c>
      <c r="J82" s="31" t="str">
        <f>E24</f>
        <v xml:space="preserve"> </v>
      </c>
      <c r="L82" s="33"/>
    </row>
    <row r="83" spans="2:65" s="1" customFormat="1" ht="10.35" customHeight="1" x14ac:dyDescent="0.2">
      <c r="B83" s="33"/>
      <c r="L83" s="33"/>
    </row>
    <row r="84" spans="2:65" s="10" customFormat="1" ht="29.25" customHeight="1" x14ac:dyDescent="0.2">
      <c r="B84" s="108"/>
      <c r="C84" s="109" t="s">
        <v>119</v>
      </c>
      <c r="D84" s="110" t="s">
        <v>56</v>
      </c>
      <c r="E84" s="110" t="s">
        <v>52</v>
      </c>
      <c r="F84" s="110" t="s">
        <v>53</v>
      </c>
      <c r="G84" s="110" t="s">
        <v>120</v>
      </c>
      <c r="H84" s="110" t="s">
        <v>121</v>
      </c>
      <c r="I84" s="110" t="s">
        <v>122</v>
      </c>
      <c r="J84" s="110" t="s">
        <v>96</v>
      </c>
      <c r="K84" s="111" t="s">
        <v>123</v>
      </c>
      <c r="L84" s="108"/>
      <c r="M84" s="57" t="s">
        <v>18</v>
      </c>
      <c r="N84" s="58" t="s">
        <v>41</v>
      </c>
      <c r="O84" s="58" t="s">
        <v>124</v>
      </c>
      <c r="P84" s="58" t="s">
        <v>125</v>
      </c>
      <c r="Q84" s="58" t="s">
        <v>126</v>
      </c>
      <c r="R84" s="58" t="s">
        <v>127</v>
      </c>
      <c r="S84" s="58" t="s">
        <v>128</v>
      </c>
      <c r="T84" s="59" t="s">
        <v>129</v>
      </c>
    </row>
    <row r="85" spans="2:65" s="1" customFormat="1" ht="22.9" customHeight="1" x14ac:dyDescent="0.25">
      <c r="B85" s="33"/>
      <c r="C85" s="62" t="s">
        <v>130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8" t="s">
        <v>70</v>
      </c>
      <c r="AU85" s="18" t="s">
        <v>97</v>
      </c>
      <c r="BK85" s="115">
        <f>BK86</f>
        <v>0</v>
      </c>
    </row>
    <row r="86" spans="2:65" s="11" customFormat="1" ht="25.9" customHeight="1" x14ac:dyDescent="0.2">
      <c r="B86" s="116"/>
      <c r="D86" s="117" t="s">
        <v>70</v>
      </c>
      <c r="E86" s="118" t="s">
        <v>89</v>
      </c>
      <c r="F86" s="118" t="s">
        <v>2575</v>
      </c>
      <c r="I86" s="119"/>
      <c r="J86" s="120">
        <f>BK86</f>
        <v>0</v>
      </c>
      <c r="L86" s="116"/>
      <c r="M86" s="121"/>
      <c r="P86" s="122">
        <f>P87+P90+P95+P110+P113</f>
        <v>0</v>
      </c>
      <c r="R86" s="122">
        <f>R87+R90+R95+R110+R113</f>
        <v>0</v>
      </c>
      <c r="T86" s="123">
        <f>T87+T90+T95+T110+T113</f>
        <v>0</v>
      </c>
      <c r="AR86" s="117" t="s">
        <v>185</v>
      </c>
      <c r="AT86" s="124" t="s">
        <v>70</v>
      </c>
      <c r="AU86" s="124" t="s">
        <v>71</v>
      </c>
      <c r="AY86" s="117" t="s">
        <v>133</v>
      </c>
      <c r="BK86" s="125">
        <f>BK87+BK90+BK95+BK110+BK113</f>
        <v>0</v>
      </c>
    </row>
    <row r="87" spans="2:65" s="11" customFormat="1" ht="22.9" customHeight="1" x14ac:dyDescent="0.2">
      <c r="B87" s="116"/>
      <c r="D87" s="117" t="s">
        <v>70</v>
      </c>
      <c r="E87" s="126" t="s">
        <v>2963</v>
      </c>
      <c r="F87" s="126" t="s">
        <v>2964</v>
      </c>
      <c r="I87" s="119"/>
      <c r="J87" s="127">
        <f>BK87</f>
        <v>0</v>
      </c>
      <c r="L87" s="116"/>
      <c r="M87" s="121"/>
      <c r="P87" s="122">
        <f>SUM(P88:P89)</f>
        <v>0</v>
      </c>
      <c r="R87" s="122">
        <f>SUM(R88:R89)</f>
        <v>0</v>
      </c>
      <c r="T87" s="123">
        <f>SUM(T88:T89)</f>
        <v>0</v>
      </c>
      <c r="AR87" s="117" t="s">
        <v>185</v>
      </c>
      <c r="AT87" s="124" t="s">
        <v>70</v>
      </c>
      <c r="AU87" s="124" t="s">
        <v>79</v>
      </c>
      <c r="AY87" s="117" t="s">
        <v>133</v>
      </c>
      <c r="BK87" s="125">
        <f>SUM(BK88:BK89)</f>
        <v>0</v>
      </c>
    </row>
    <row r="88" spans="2:65" s="1" customFormat="1" ht="16.5" customHeight="1" x14ac:dyDescent="0.2">
      <c r="B88" s="33"/>
      <c r="C88" s="128" t="s">
        <v>79</v>
      </c>
      <c r="D88" s="128" t="s">
        <v>135</v>
      </c>
      <c r="E88" s="129" t="s">
        <v>2965</v>
      </c>
      <c r="F88" s="130" t="s">
        <v>2966</v>
      </c>
      <c r="G88" s="131" t="s">
        <v>2580</v>
      </c>
      <c r="H88" s="132">
        <v>1</v>
      </c>
      <c r="I88" s="133"/>
      <c r="J88" s="134">
        <f>ROUND(I88*H88,2)</f>
        <v>0</v>
      </c>
      <c r="K88" s="130" t="s">
        <v>139</v>
      </c>
      <c r="L88" s="33"/>
      <c r="M88" s="135" t="s">
        <v>18</v>
      </c>
      <c r="N88" s="136" t="s">
        <v>42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2581</v>
      </c>
      <c r="AT88" s="139" t="s">
        <v>135</v>
      </c>
      <c r="AU88" s="139" t="s">
        <v>81</v>
      </c>
      <c r="AY88" s="18" t="s">
        <v>133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2581</v>
      </c>
      <c r="BM88" s="139" t="s">
        <v>2967</v>
      </c>
    </row>
    <row r="89" spans="2:65" s="1" customFormat="1" ht="11.25" x14ac:dyDescent="0.2">
      <c r="B89" s="33"/>
      <c r="D89" s="141" t="s">
        <v>142</v>
      </c>
      <c r="F89" s="142" t="s">
        <v>2968</v>
      </c>
      <c r="I89" s="143"/>
      <c r="L89" s="33"/>
      <c r="M89" s="144"/>
      <c r="T89" s="54"/>
      <c r="AT89" s="18" t="s">
        <v>142</v>
      </c>
      <c r="AU89" s="18" t="s">
        <v>81</v>
      </c>
    </row>
    <row r="90" spans="2:65" s="11" customFormat="1" ht="22.9" customHeight="1" x14ac:dyDescent="0.2">
      <c r="B90" s="116"/>
      <c r="D90" s="117" t="s">
        <v>70</v>
      </c>
      <c r="E90" s="126" t="s">
        <v>2969</v>
      </c>
      <c r="F90" s="126" t="s">
        <v>2970</v>
      </c>
      <c r="I90" s="119"/>
      <c r="J90" s="127">
        <f>BK90</f>
        <v>0</v>
      </c>
      <c r="L90" s="116"/>
      <c r="M90" s="121"/>
      <c r="P90" s="122">
        <f>SUM(P91:P94)</f>
        <v>0</v>
      </c>
      <c r="R90" s="122">
        <f>SUM(R91:R94)</f>
        <v>0</v>
      </c>
      <c r="T90" s="123">
        <f>SUM(T91:T94)</f>
        <v>0</v>
      </c>
      <c r="AR90" s="117" t="s">
        <v>185</v>
      </c>
      <c r="AT90" s="124" t="s">
        <v>70</v>
      </c>
      <c r="AU90" s="124" t="s">
        <v>79</v>
      </c>
      <c r="AY90" s="117" t="s">
        <v>133</v>
      </c>
      <c r="BK90" s="125">
        <f>SUM(BK91:BK94)</f>
        <v>0</v>
      </c>
    </row>
    <row r="91" spans="2:65" s="1" customFormat="1" ht="16.5" customHeight="1" x14ac:dyDescent="0.2">
      <c r="B91" s="33"/>
      <c r="C91" s="128" t="s">
        <v>81</v>
      </c>
      <c r="D91" s="128" t="s">
        <v>135</v>
      </c>
      <c r="E91" s="129" t="s">
        <v>2971</v>
      </c>
      <c r="F91" s="130" t="s">
        <v>2972</v>
      </c>
      <c r="G91" s="131" t="s">
        <v>2580</v>
      </c>
      <c r="H91" s="132">
        <v>1</v>
      </c>
      <c r="I91" s="133"/>
      <c r="J91" s="134">
        <f>ROUND(I91*H91,2)</f>
        <v>0</v>
      </c>
      <c r="K91" s="130" t="s">
        <v>2973</v>
      </c>
      <c r="L91" s="33"/>
      <c r="M91" s="135" t="s">
        <v>18</v>
      </c>
      <c r="N91" s="136" t="s">
        <v>42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2581</v>
      </c>
      <c r="AT91" s="139" t="s">
        <v>135</v>
      </c>
      <c r="AU91" s="139" t="s">
        <v>81</v>
      </c>
      <c r="AY91" s="18" t="s">
        <v>133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2581</v>
      </c>
      <c r="BM91" s="139" t="s">
        <v>2974</v>
      </c>
    </row>
    <row r="92" spans="2:65" s="1" customFormat="1" ht="11.25" x14ac:dyDescent="0.2">
      <c r="B92" s="33"/>
      <c r="D92" s="141" t="s">
        <v>142</v>
      </c>
      <c r="F92" s="142" t="s">
        <v>2975</v>
      </c>
      <c r="I92" s="143"/>
      <c r="L92" s="33"/>
      <c r="M92" s="144"/>
      <c r="T92" s="54"/>
      <c r="AT92" s="18" t="s">
        <v>142</v>
      </c>
      <c r="AU92" s="18" t="s">
        <v>81</v>
      </c>
    </row>
    <row r="93" spans="2:65" s="1" customFormat="1" ht="16.5" customHeight="1" x14ac:dyDescent="0.2">
      <c r="B93" s="33"/>
      <c r="C93" s="128" t="s">
        <v>148</v>
      </c>
      <c r="D93" s="128" t="s">
        <v>135</v>
      </c>
      <c r="E93" s="129" t="s">
        <v>2976</v>
      </c>
      <c r="F93" s="130" t="s">
        <v>2977</v>
      </c>
      <c r="G93" s="131" t="s">
        <v>2580</v>
      </c>
      <c r="H93" s="132">
        <v>1</v>
      </c>
      <c r="I93" s="133"/>
      <c r="J93" s="134">
        <f>ROUND(I93*H93,2)</f>
        <v>0</v>
      </c>
      <c r="K93" s="130" t="s">
        <v>2973</v>
      </c>
      <c r="L93" s="33"/>
      <c r="M93" s="135" t="s">
        <v>18</v>
      </c>
      <c r="N93" s="136" t="s">
        <v>42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2581</v>
      </c>
      <c r="AT93" s="139" t="s">
        <v>135</v>
      </c>
      <c r="AU93" s="139" t="s">
        <v>81</v>
      </c>
      <c r="AY93" s="18" t="s">
        <v>133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79</v>
      </c>
      <c r="BK93" s="140">
        <f>ROUND(I93*H93,2)</f>
        <v>0</v>
      </c>
      <c r="BL93" s="18" t="s">
        <v>2581</v>
      </c>
      <c r="BM93" s="139" t="s">
        <v>2978</v>
      </c>
    </row>
    <row r="94" spans="2:65" s="1" customFormat="1" ht="11.25" x14ac:dyDescent="0.2">
      <c r="B94" s="33"/>
      <c r="D94" s="141" t="s">
        <v>142</v>
      </c>
      <c r="F94" s="142" t="s">
        <v>2979</v>
      </c>
      <c r="I94" s="143"/>
      <c r="L94" s="33"/>
      <c r="M94" s="144"/>
      <c r="T94" s="54"/>
      <c r="AT94" s="18" t="s">
        <v>142</v>
      </c>
      <c r="AU94" s="18" t="s">
        <v>81</v>
      </c>
    </row>
    <row r="95" spans="2:65" s="11" customFormat="1" ht="22.9" customHeight="1" x14ac:dyDescent="0.2">
      <c r="B95" s="116"/>
      <c r="D95" s="117" t="s">
        <v>70</v>
      </c>
      <c r="E95" s="126" t="s">
        <v>2576</v>
      </c>
      <c r="F95" s="126" t="s">
        <v>2577</v>
      </c>
      <c r="I95" s="119"/>
      <c r="J95" s="127">
        <f>BK95</f>
        <v>0</v>
      </c>
      <c r="L95" s="116"/>
      <c r="M95" s="121"/>
      <c r="P95" s="122">
        <f>SUM(P96:P109)</f>
        <v>0</v>
      </c>
      <c r="R95" s="122">
        <f>SUM(R96:R109)</f>
        <v>0</v>
      </c>
      <c r="T95" s="123">
        <f>SUM(T96:T109)</f>
        <v>0</v>
      </c>
      <c r="AR95" s="117" t="s">
        <v>185</v>
      </c>
      <c r="AT95" s="124" t="s">
        <v>70</v>
      </c>
      <c r="AU95" s="124" t="s">
        <v>79</v>
      </c>
      <c r="AY95" s="117" t="s">
        <v>133</v>
      </c>
      <c r="BK95" s="125">
        <f>SUM(BK96:BK109)</f>
        <v>0</v>
      </c>
    </row>
    <row r="96" spans="2:65" s="1" customFormat="1" ht="24.2" customHeight="1" x14ac:dyDescent="0.2">
      <c r="B96" s="33"/>
      <c r="C96" s="128" t="s">
        <v>140</v>
      </c>
      <c r="D96" s="128" t="s">
        <v>135</v>
      </c>
      <c r="E96" s="129" t="s">
        <v>2980</v>
      </c>
      <c r="F96" s="130" t="s">
        <v>2981</v>
      </c>
      <c r="G96" s="131" t="s">
        <v>2592</v>
      </c>
      <c r="H96" s="132">
        <v>1</v>
      </c>
      <c r="I96" s="133"/>
      <c r="J96" s="134">
        <f>ROUND(I96*H96,2)</f>
        <v>0</v>
      </c>
      <c r="K96" s="130" t="s">
        <v>589</v>
      </c>
      <c r="L96" s="33"/>
      <c r="M96" s="135" t="s">
        <v>18</v>
      </c>
      <c r="N96" s="136" t="s">
        <v>42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2581</v>
      </c>
      <c r="AT96" s="139" t="s">
        <v>135</v>
      </c>
      <c r="AU96" s="139" t="s">
        <v>81</v>
      </c>
      <c r="AY96" s="18" t="s">
        <v>133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2581</v>
      </c>
      <c r="BM96" s="139" t="s">
        <v>2982</v>
      </c>
    </row>
    <row r="97" spans="2:65" s="1" customFormat="1" ht="11.25" x14ac:dyDescent="0.2">
      <c r="B97" s="33"/>
      <c r="D97" s="141" t="s">
        <v>142</v>
      </c>
      <c r="F97" s="142" t="s">
        <v>2983</v>
      </c>
      <c r="I97" s="143"/>
      <c r="L97" s="33"/>
      <c r="M97" s="144"/>
      <c r="T97" s="54"/>
      <c r="AT97" s="18" t="s">
        <v>142</v>
      </c>
      <c r="AU97" s="18" t="s">
        <v>81</v>
      </c>
    </row>
    <row r="98" spans="2:65" s="1" customFormat="1" ht="33" customHeight="1" x14ac:dyDescent="0.2">
      <c r="B98" s="33"/>
      <c r="C98" s="128" t="s">
        <v>185</v>
      </c>
      <c r="D98" s="128" t="s">
        <v>135</v>
      </c>
      <c r="E98" s="129" t="s">
        <v>2984</v>
      </c>
      <c r="F98" s="130" t="s">
        <v>2985</v>
      </c>
      <c r="G98" s="131" t="s">
        <v>2592</v>
      </c>
      <c r="H98" s="132">
        <v>1</v>
      </c>
      <c r="I98" s="133"/>
      <c r="J98" s="134">
        <f>ROUND(I98*H98,2)</f>
        <v>0</v>
      </c>
      <c r="K98" s="130" t="s">
        <v>139</v>
      </c>
      <c r="L98" s="33"/>
      <c r="M98" s="135" t="s">
        <v>18</v>
      </c>
      <c r="N98" s="136" t="s">
        <v>42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2581</v>
      </c>
      <c r="AT98" s="139" t="s">
        <v>135</v>
      </c>
      <c r="AU98" s="139" t="s">
        <v>81</v>
      </c>
      <c r="AY98" s="18" t="s">
        <v>133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79</v>
      </c>
      <c r="BK98" s="140">
        <f>ROUND(I98*H98,2)</f>
        <v>0</v>
      </c>
      <c r="BL98" s="18" t="s">
        <v>2581</v>
      </c>
      <c r="BM98" s="139" t="s">
        <v>2986</v>
      </c>
    </row>
    <row r="99" spans="2:65" s="1" customFormat="1" ht="11.25" x14ac:dyDescent="0.2">
      <c r="B99" s="33"/>
      <c r="D99" s="141" t="s">
        <v>142</v>
      </c>
      <c r="F99" s="142" t="s">
        <v>2987</v>
      </c>
      <c r="I99" s="143"/>
      <c r="L99" s="33"/>
      <c r="M99" s="144"/>
      <c r="T99" s="54"/>
      <c r="AT99" s="18" t="s">
        <v>142</v>
      </c>
      <c r="AU99" s="18" t="s">
        <v>81</v>
      </c>
    </row>
    <row r="100" spans="2:65" s="12" customFormat="1" ht="11.25" x14ac:dyDescent="0.2">
      <c r="B100" s="145"/>
      <c r="D100" s="146" t="s">
        <v>144</v>
      </c>
      <c r="E100" s="147" t="s">
        <v>18</v>
      </c>
      <c r="F100" s="148" t="s">
        <v>2988</v>
      </c>
      <c r="H100" s="147" t="s">
        <v>18</v>
      </c>
      <c r="I100" s="149"/>
      <c r="L100" s="145"/>
      <c r="M100" s="150"/>
      <c r="T100" s="151"/>
      <c r="AT100" s="147" t="s">
        <v>144</v>
      </c>
      <c r="AU100" s="147" t="s">
        <v>81</v>
      </c>
      <c r="AV100" s="12" t="s">
        <v>79</v>
      </c>
      <c r="AW100" s="12" t="s">
        <v>32</v>
      </c>
      <c r="AX100" s="12" t="s">
        <v>71</v>
      </c>
      <c r="AY100" s="147" t="s">
        <v>133</v>
      </c>
    </row>
    <row r="101" spans="2:65" s="13" customFormat="1" ht="11.25" x14ac:dyDescent="0.2">
      <c r="B101" s="152"/>
      <c r="D101" s="146" t="s">
        <v>144</v>
      </c>
      <c r="E101" s="153" t="s">
        <v>18</v>
      </c>
      <c r="F101" s="154" t="s">
        <v>79</v>
      </c>
      <c r="H101" s="155">
        <v>1</v>
      </c>
      <c r="I101" s="156"/>
      <c r="L101" s="152"/>
      <c r="M101" s="157"/>
      <c r="T101" s="158"/>
      <c r="AT101" s="153" t="s">
        <v>144</v>
      </c>
      <c r="AU101" s="153" t="s">
        <v>81</v>
      </c>
      <c r="AV101" s="13" t="s">
        <v>81</v>
      </c>
      <c r="AW101" s="13" t="s">
        <v>32</v>
      </c>
      <c r="AX101" s="13" t="s">
        <v>71</v>
      </c>
      <c r="AY101" s="153" t="s">
        <v>133</v>
      </c>
    </row>
    <row r="102" spans="2:65" s="14" customFormat="1" ht="11.25" x14ac:dyDescent="0.2">
      <c r="B102" s="159"/>
      <c r="D102" s="146" t="s">
        <v>144</v>
      </c>
      <c r="E102" s="160" t="s">
        <v>18</v>
      </c>
      <c r="F102" s="161" t="s">
        <v>147</v>
      </c>
      <c r="H102" s="162">
        <v>1</v>
      </c>
      <c r="I102" s="163"/>
      <c r="L102" s="159"/>
      <c r="M102" s="164"/>
      <c r="T102" s="165"/>
      <c r="AT102" s="160" t="s">
        <v>144</v>
      </c>
      <c r="AU102" s="160" t="s">
        <v>81</v>
      </c>
      <c r="AV102" s="14" t="s">
        <v>140</v>
      </c>
      <c r="AW102" s="14" t="s">
        <v>32</v>
      </c>
      <c r="AX102" s="14" t="s">
        <v>79</v>
      </c>
      <c r="AY102" s="160" t="s">
        <v>133</v>
      </c>
    </row>
    <row r="103" spans="2:65" s="1" customFormat="1" ht="16.5" customHeight="1" x14ac:dyDescent="0.2">
      <c r="B103" s="33"/>
      <c r="C103" s="128" t="s">
        <v>167</v>
      </c>
      <c r="D103" s="128" t="s">
        <v>135</v>
      </c>
      <c r="E103" s="129" t="s">
        <v>2989</v>
      </c>
      <c r="F103" s="130" t="s">
        <v>2990</v>
      </c>
      <c r="G103" s="131" t="s">
        <v>2592</v>
      </c>
      <c r="H103" s="132">
        <v>1</v>
      </c>
      <c r="I103" s="133"/>
      <c r="J103" s="134">
        <f>ROUND(I103*H103,2)</f>
        <v>0</v>
      </c>
      <c r="K103" s="130" t="s">
        <v>139</v>
      </c>
      <c r="L103" s="33"/>
      <c r="M103" s="135" t="s">
        <v>18</v>
      </c>
      <c r="N103" s="136" t="s">
        <v>42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2581</v>
      </c>
      <c r="AT103" s="139" t="s">
        <v>135</v>
      </c>
      <c r="AU103" s="139" t="s">
        <v>81</v>
      </c>
      <c r="AY103" s="18" t="s">
        <v>133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2581</v>
      </c>
      <c r="BM103" s="139" t="s">
        <v>2991</v>
      </c>
    </row>
    <row r="104" spans="2:65" s="1" customFormat="1" ht="11.25" x14ac:dyDescent="0.2">
      <c r="B104" s="33"/>
      <c r="D104" s="141" t="s">
        <v>142</v>
      </c>
      <c r="F104" s="142" t="s">
        <v>2992</v>
      </c>
      <c r="I104" s="143"/>
      <c r="L104" s="33"/>
      <c r="M104" s="144"/>
      <c r="T104" s="54"/>
      <c r="AT104" s="18" t="s">
        <v>142</v>
      </c>
      <c r="AU104" s="18" t="s">
        <v>81</v>
      </c>
    </row>
    <row r="105" spans="2:65" s="12" customFormat="1" ht="11.25" x14ac:dyDescent="0.2">
      <c r="B105" s="145"/>
      <c r="D105" s="146" t="s">
        <v>144</v>
      </c>
      <c r="E105" s="147" t="s">
        <v>18</v>
      </c>
      <c r="F105" s="148" t="s">
        <v>86</v>
      </c>
      <c r="H105" s="147" t="s">
        <v>18</v>
      </c>
      <c r="I105" s="149"/>
      <c r="L105" s="145"/>
      <c r="M105" s="150"/>
      <c r="T105" s="151"/>
      <c r="AT105" s="147" t="s">
        <v>144</v>
      </c>
      <c r="AU105" s="147" t="s">
        <v>81</v>
      </c>
      <c r="AV105" s="12" t="s">
        <v>79</v>
      </c>
      <c r="AW105" s="12" t="s">
        <v>32</v>
      </c>
      <c r="AX105" s="12" t="s">
        <v>71</v>
      </c>
      <c r="AY105" s="147" t="s">
        <v>133</v>
      </c>
    </row>
    <row r="106" spans="2:65" s="13" customFormat="1" ht="11.25" x14ac:dyDescent="0.2">
      <c r="B106" s="152"/>
      <c r="D106" s="146" t="s">
        <v>144</v>
      </c>
      <c r="E106" s="153" t="s">
        <v>18</v>
      </c>
      <c r="F106" s="154" t="s">
        <v>79</v>
      </c>
      <c r="H106" s="155">
        <v>1</v>
      </c>
      <c r="I106" s="156"/>
      <c r="L106" s="152"/>
      <c r="M106" s="157"/>
      <c r="T106" s="158"/>
      <c r="AT106" s="153" t="s">
        <v>144</v>
      </c>
      <c r="AU106" s="153" t="s">
        <v>81</v>
      </c>
      <c r="AV106" s="13" t="s">
        <v>81</v>
      </c>
      <c r="AW106" s="13" t="s">
        <v>32</v>
      </c>
      <c r="AX106" s="13" t="s">
        <v>71</v>
      </c>
      <c r="AY106" s="153" t="s">
        <v>133</v>
      </c>
    </row>
    <row r="107" spans="2:65" s="14" customFormat="1" ht="11.25" x14ac:dyDescent="0.2">
      <c r="B107" s="159"/>
      <c r="D107" s="146" t="s">
        <v>144</v>
      </c>
      <c r="E107" s="160" t="s">
        <v>18</v>
      </c>
      <c r="F107" s="161" t="s">
        <v>147</v>
      </c>
      <c r="H107" s="162">
        <v>1</v>
      </c>
      <c r="I107" s="163"/>
      <c r="L107" s="159"/>
      <c r="M107" s="164"/>
      <c r="T107" s="165"/>
      <c r="AT107" s="160" t="s">
        <v>144</v>
      </c>
      <c r="AU107" s="160" t="s">
        <v>81</v>
      </c>
      <c r="AV107" s="14" t="s">
        <v>140</v>
      </c>
      <c r="AW107" s="14" t="s">
        <v>32</v>
      </c>
      <c r="AX107" s="14" t="s">
        <v>79</v>
      </c>
      <c r="AY107" s="160" t="s">
        <v>133</v>
      </c>
    </row>
    <row r="108" spans="2:65" s="1" customFormat="1" ht="16.5" customHeight="1" x14ac:dyDescent="0.2">
      <c r="B108" s="33"/>
      <c r="C108" s="128" t="s">
        <v>206</v>
      </c>
      <c r="D108" s="128" t="s">
        <v>135</v>
      </c>
      <c r="E108" s="129" t="s">
        <v>2993</v>
      </c>
      <c r="F108" s="130" t="s">
        <v>2994</v>
      </c>
      <c r="G108" s="131" t="s">
        <v>2580</v>
      </c>
      <c r="H108" s="132">
        <v>1</v>
      </c>
      <c r="I108" s="133"/>
      <c r="J108" s="134">
        <f>ROUND(I108*H108,2)</f>
        <v>0</v>
      </c>
      <c r="K108" s="130" t="s">
        <v>2973</v>
      </c>
      <c r="L108" s="33"/>
      <c r="M108" s="135" t="s">
        <v>18</v>
      </c>
      <c r="N108" s="136" t="s">
        <v>42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2581</v>
      </c>
      <c r="AT108" s="139" t="s">
        <v>135</v>
      </c>
      <c r="AU108" s="139" t="s">
        <v>81</v>
      </c>
      <c r="AY108" s="18" t="s">
        <v>133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2581</v>
      </c>
      <c r="BM108" s="139" t="s">
        <v>2995</v>
      </c>
    </row>
    <row r="109" spans="2:65" s="1" customFormat="1" ht="11.25" x14ac:dyDescent="0.2">
      <c r="B109" s="33"/>
      <c r="D109" s="141" t="s">
        <v>142</v>
      </c>
      <c r="F109" s="142" t="s">
        <v>2996</v>
      </c>
      <c r="I109" s="143"/>
      <c r="L109" s="33"/>
      <c r="M109" s="144"/>
      <c r="T109" s="54"/>
      <c r="AT109" s="18" t="s">
        <v>142</v>
      </c>
      <c r="AU109" s="18" t="s">
        <v>81</v>
      </c>
    </row>
    <row r="110" spans="2:65" s="11" customFormat="1" ht="22.9" customHeight="1" x14ac:dyDescent="0.2">
      <c r="B110" s="116"/>
      <c r="D110" s="117" t="s">
        <v>70</v>
      </c>
      <c r="E110" s="126" t="s">
        <v>2997</v>
      </c>
      <c r="F110" s="126" t="s">
        <v>2998</v>
      </c>
      <c r="I110" s="119"/>
      <c r="J110" s="127">
        <f>BK110</f>
        <v>0</v>
      </c>
      <c r="L110" s="116"/>
      <c r="M110" s="121"/>
      <c r="P110" s="122">
        <f>SUM(P111:P112)</f>
        <v>0</v>
      </c>
      <c r="R110" s="122">
        <f>SUM(R111:R112)</f>
        <v>0</v>
      </c>
      <c r="T110" s="123">
        <f>SUM(T111:T112)</f>
        <v>0</v>
      </c>
      <c r="AR110" s="117" t="s">
        <v>185</v>
      </c>
      <c r="AT110" s="124" t="s">
        <v>70</v>
      </c>
      <c r="AU110" s="124" t="s">
        <v>79</v>
      </c>
      <c r="AY110" s="117" t="s">
        <v>133</v>
      </c>
      <c r="BK110" s="125">
        <f>SUM(BK111:BK112)</f>
        <v>0</v>
      </c>
    </row>
    <row r="111" spans="2:65" s="1" customFormat="1" ht="16.5" customHeight="1" x14ac:dyDescent="0.2">
      <c r="B111" s="33"/>
      <c r="C111" s="128" t="s">
        <v>177</v>
      </c>
      <c r="D111" s="128" t="s">
        <v>135</v>
      </c>
      <c r="E111" s="129" t="s">
        <v>2999</v>
      </c>
      <c r="F111" s="130" t="s">
        <v>3000</v>
      </c>
      <c r="G111" s="131" t="s">
        <v>2580</v>
      </c>
      <c r="H111" s="132">
        <v>1</v>
      </c>
      <c r="I111" s="133"/>
      <c r="J111" s="134">
        <f>ROUND(I111*H111,2)</f>
        <v>0</v>
      </c>
      <c r="K111" s="130" t="s">
        <v>2973</v>
      </c>
      <c r="L111" s="33"/>
      <c r="M111" s="135" t="s">
        <v>18</v>
      </c>
      <c r="N111" s="136" t="s">
        <v>42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2581</v>
      </c>
      <c r="AT111" s="139" t="s">
        <v>135</v>
      </c>
      <c r="AU111" s="139" t="s">
        <v>81</v>
      </c>
      <c r="AY111" s="18" t="s">
        <v>133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2581</v>
      </c>
      <c r="BM111" s="139" t="s">
        <v>3001</v>
      </c>
    </row>
    <row r="112" spans="2:65" s="1" customFormat="1" ht="11.25" x14ac:dyDescent="0.2">
      <c r="B112" s="33"/>
      <c r="D112" s="141" t="s">
        <v>142</v>
      </c>
      <c r="F112" s="142" t="s">
        <v>3002</v>
      </c>
      <c r="I112" s="143"/>
      <c r="L112" s="33"/>
      <c r="M112" s="144"/>
      <c r="T112" s="54"/>
      <c r="AT112" s="18" t="s">
        <v>142</v>
      </c>
      <c r="AU112" s="18" t="s">
        <v>81</v>
      </c>
    </row>
    <row r="113" spans="2:65" s="11" customFormat="1" ht="22.9" customHeight="1" x14ac:dyDescent="0.2">
      <c r="B113" s="116"/>
      <c r="D113" s="117" t="s">
        <v>70</v>
      </c>
      <c r="E113" s="126" t="s">
        <v>3003</v>
      </c>
      <c r="F113" s="126" t="s">
        <v>3004</v>
      </c>
      <c r="I113" s="119"/>
      <c r="J113" s="127">
        <f>BK113</f>
        <v>0</v>
      </c>
      <c r="L113" s="116"/>
      <c r="M113" s="121"/>
      <c r="P113" s="122">
        <f>SUM(P114:P115)</f>
        <v>0</v>
      </c>
      <c r="R113" s="122">
        <f>SUM(R114:R115)</f>
        <v>0</v>
      </c>
      <c r="T113" s="123">
        <f>SUM(T114:T115)</f>
        <v>0</v>
      </c>
      <c r="AR113" s="117" t="s">
        <v>185</v>
      </c>
      <c r="AT113" s="124" t="s">
        <v>70</v>
      </c>
      <c r="AU113" s="124" t="s">
        <v>79</v>
      </c>
      <c r="AY113" s="117" t="s">
        <v>133</v>
      </c>
      <c r="BK113" s="125">
        <f>SUM(BK114:BK115)</f>
        <v>0</v>
      </c>
    </row>
    <row r="114" spans="2:65" s="1" customFormat="1" ht="16.5" customHeight="1" x14ac:dyDescent="0.2">
      <c r="B114" s="33"/>
      <c r="C114" s="128" t="s">
        <v>220</v>
      </c>
      <c r="D114" s="128" t="s">
        <v>135</v>
      </c>
      <c r="E114" s="129" t="s">
        <v>3005</v>
      </c>
      <c r="F114" s="130" t="s">
        <v>3006</v>
      </c>
      <c r="G114" s="131" t="s">
        <v>3007</v>
      </c>
      <c r="H114" s="132">
        <v>1</v>
      </c>
      <c r="I114" s="133"/>
      <c r="J114" s="134">
        <f>ROUND(I114*H114,2)</f>
        <v>0</v>
      </c>
      <c r="K114" s="130" t="s">
        <v>139</v>
      </c>
      <c r="L114" s="33"/>
      <c r="M114" s="135" t="s">
        <v>18</v>
      </c>
      <c r="N114" s="136" t="s">
        <v>42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2581</v>
      </c>
      <c r="AT114" s="139" t="s">
        <v>135</v>
      </c>
      <c r="AU114" s="139" t="s">
        <v>81</v>
      </c>
      <c r="AY114" s="18" t="s">
        <v>133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2581</v>
      </c>
      <c r="BM114" s="139" t="s">
        <v>3008</v>
      </c>
    </row>
    <row r="115" spans="2:65" s="1" customFormat="1" ht="11.25" x14ac:dyDescent="0.2">
      <c r="B115" s="33"/>
      <c r="D115" s="141" t="s">
        <v>142</v>
      </c>
      <c r="F115" s="142" t="s">
        <v>3009</v>
      </c>
      <c r="I115" s="143"/>
      <c r="L115" s="33"/>
      <c r="M115" s="187"/>
      <c r="N115" s="188"/>
      <c r="O115" s="188"/>
      <c r="P115" s="188"/>
      <c r="Q115" s="188"/>
      <c r="R115" s="188"/>
      <c r="S115" s="188"/>
      <c r="T115" s="189"/>
      <c r="AT115" s="18" t="s">
        <v>142</v>
      </c>
      <c r="AU115" s="18" t="s">
        <v>81</v>
      </c>
    </row>
    <row r="116" spans="2:65" s="1" customFormat="1" ht="6.95" customHeight="1" x14ac:dyDescent="0.2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33"/>
    </row>
  </sheetData>
  <sheetProtection algorithmName="SHA-512" hashValue="p/yWjRZcgh2VZdryoglHKhbZJ1AaxkVbaxi41i7Tbeevo653Q5kWsHr65ukGMwd2AvOeg5YPXsBu2nz1pFhhmQ==" saltValue="fJNSg/wD+Fj5vSPmIcagMerrx1ytYx00qHzK8KX5Pd5wrgPysLEUvYQtfKWqqdl9UBYvDJ2WoQzRodIHr1KkXg==" spinCount="100000" sheet="1" objects="1" scenarios="1" formatColumns="0" formatRows="0" autoFilter="0"/>
  <autoFilter ref="C84:K115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400-000000000000}"/>
    <hyperlink ref="F92" r:id="rId2" xr:uid="{00000000-0004-0000-0400-000001000000}"/>
    <hyperlink ref="F94" r:id="rId3" xr:uid="{00000000-0004-0000-0400-000002000000}"/>
    <hyperlink ref="F97" r:id="rId4" xr:uid="{00000000-0004-0000-0400-000003000000}"/>
    <hyperlink ref="F99" r:id="rId5" xr:uid="{00000000-0004-0000-0400-000004000000}"/>
    <hyperlink ref="F104" r:id="rId6" xr:uid="{00000000-0004-0000-0400-000005000000}"/>
    <hyperlink ref="F109" r:id="rId7" xr:uid="{00000000-0004-0000-0400-000006000000}"/>
    <hyperlink ref="F112" r:id="rId8" xr:uid="{00000000-0004-0000-0400-000007000000}"/>
    <hyperlink ref="F115" r:id="rId9" xr:uid="{00000000-0004-0000-04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 x14ac:dyDescent="0.2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customFormat="1" ht="37.5" customHeight="1" x14ac:dyDescent="0.2"/>
    <row r="2" spans="2:11" customFormat="1" ht="7.5" customHeight="1" x14ac:dyDescent="0.2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6" customFormat="1" ht="45" customHeight="1" x14ac:dyDescent="0.2">
      <c r="B3" s="194"/>
      <c r="C3" s="318" t="s">
        <v>3010</v>
      </c>
      <c r="D3" s="318"/>
      <c r="E3" s="318"/>
      <c r="F3" s="318"/>
      <c r="G3" s="318"/>
      <c r="H3" s="318"/>
      <c r="I3" s="318"/>
      <c r="J3" s="318"/>
      <c r="K3" s="195"/>
    </row>
    <row r="4" spans="2:11" customFormat="1" ht="25.5" customHeight="1" x14ac:dyDescent="0.3">
      <c r="B4" s="196"/>
      <c r="C4" s="317" t="s">
        <v>3011</v>
      </c>
      <c r="D4" s="317"/>
      <c r="E4" s="317"/>
      <c r="F4" s="317"/>
      <c r="G4" s="317"/>
      <c r="H4" s="317"/>
      <c r="I4" s="317"/>
      <c r="J4" s="317"/>
      <c r="K4" s="197"/>
    </row>
    <row r="5" spans="2:11" customFormat="1" ht="5.25" customHeight="1" x14ac:dyDescent="0.2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 x14ac:dyDescent="0.2">
      <c r="B6" s="196"/>
      <c r="C6" s="316" t="s">
        <v>3012</v>
      </c>
      <c r="D6" s="316"/>
      <c r="E6" s="316"/>
      <c r="F6" s="316"/>
      <c r="G6" s="316"/>
      <c r="H6" s="316"/>
      <c r="I6" s="316"/>
      <c r="J6" s="316"/>
      <c r="K6" s="197"/>
    </row>
    <row r="7" spans="2:11" customFormat="1" ht="15" customHeight="1" x14ac:dyDescent="0.2">
      <c r="B7" s="200"/>
      <c r="C7" s="316" t="s">
        <v>3013</v>
      </c>
      <c r="D7" s="316"/>
      <c r="E7" s="316"/>
      <c r="F7" s="316"/>
      <c r="G7" s="316"/>
      <c r="H7" s="316"/>
      <c r="I7" s="316"/>
      <c r="J7" s="316"/>
      <c r="K7" s="197"/>
    </row>
    <row r="8" spans="2:11" customFormat="1" ht="12.75" customHeight="1" x14ac:dyDescent="0.2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 x14ac:dyDescent="0.2">
      <c r="B9" s="200"/>
      <c r="C9" s="316" t="s">
        <v>3014</v>
      </c>
      <c r="D9" s="316"/>
      <c r="E9" s="316"/>
      <c r="F9" s="316"/>
      <c r="G9" s="316"/>
      <c r="H9" s="316"/>
      <c r="I9" s="316"/>
      <c r="J9" s="316"/>
      <c r="K9" s="197"/>
    </row>
    <row r="10" spans="2:11" customFormat="1" ht="15" customHeight="1" x14ac:dyDescent="0.2">
      <c r="B10" s="200"/>
      <c r="C10" s="199"/>
      <c r="D10" s="316" t="s">
        <v>3015</v>
      </c>
      <c r="E10" s="316"/>
      <c r="F10" s="316"/>
      <c r="G10" s="316"/>
      <c r="H10" s="316"/>
      <c r="I10" s="316"/>
      <c r="J10" s="316"/>
      <c r="K10" s="197"/>
    </row>
    <row r="11" spans="2:11" customFormat="1" ht="15" customHeight="1" x14ac:dyDescent="0.2">
      <c r="B11" s="200"/>
      <c r="C11" s="201"/>
      <c r="D11" s="316" t="s">
        <v>3016</v>
      </c>
      <c r="E11" s="316"/>
      <c r="F11" s="316"/>
      <c r="G11" s="316"/>
      <c r="H11" s="316"/>
      <c r="I11" s="316"/>
      <c r="J11" s="316"/>
      <c r="K11" s="197"/>
    </row>
    <row r="12" spans="2:11" customFormat="1" ht="15" customHeight="1" x14ac:dyDescent="0.2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 x14ac:dyDescent="0.2">
      <c r="B13" s="200"/>
      <c r="C13" s="201"/>
      <c r="D13" s="202" t="s">
        <v>3017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 x14ac:dyDescent="0.2">
      <c r="B15" s="200"/>
      <c r="C15" s="201"/>
      <c r="D15" s="316" t="s">
        <v>3018</v>
      </c>
      <c r="E15" s="316"/>
      <c r="F15" s="316"/>
      <c r="G15" s="316"/>
      <c r="H15" s="316"/>
      <c r="I15" s="316"/>
      <c r="J15" s="316"/>
      <c r="K15" s="197"/>
    </row>
    <row r="16" spans="2:11" customFormat="1" ht="15" customHeight="1" x14ac:dyDescent="0.2">
      <c r="B16" s="200"/>
      <c r="C16" s="201"/>
      <c r="D16" s="316" t="s">
        <v>3019</v>
      </c>
      <c r="E16" s="316"/>
      <c r="F16" s="316"/>
      <c r="G16" s="316"/>
      <c r="H16" s="316"/>
      <c r="I16" s="316"/>
      <c r="J16" s="316"/>
      <c r="K16" s="197"/>
    </row>
    <row r="17" spans="2:11" customFormat="1" ht="15" customHeight="1" x14ac:dyDescent="0.2">
      <c r="B17" s="200"/>
      <c r="C17" s="201"/>
      <c r="D17" s="316" t="s">
        <v>3020</v>
      </c>
      <c r="E17" s="316"/>
      <c r="F17" s="316"/>
      <c r="G17" s="316"/>
      <c r="H17" s="316"/>
      <c r="I17" s="316"/>
      <c r="J17" s="316"/>
      <c r="K17" s="197"/>
    </row>
    <row r="18" spans="2:11" customFormat="1" ht="15" customHeight="1" x14ac:dyDescent="0.2">
      <c r="B18" s="200"/>
      <c r="C18" s="201"/>
      <c r="D18" s="201"/>
      <c r="E18" s="203" t="s">
        <v>78</v>
      </c>
      <c r="F18" s="316" t="s">
        <v>3021</v>
      </c>
      <c r="G18" s="316"/>
      <c r="H18" s="316"/>
      <c r="I18" s="316"/>
      <c r="J18" s="316"/>
      <c r="K18" s="197"/>
    </row>
    <row r="19" spans="2:11" customFormat="1" ht="15" customHeight="1" x14ac:dyDescent="0.2">
      <c r="B19" s="200"/>
      <c r="C19" s="201"/>
      <c r="D19" s="201"/>
      <c r="E19" s="203" t="s">
        <v>3022</v>
      </c>
      <c r="F19" s="316" t="s">
        <v>3023</v>
      </c>
      <c r="G19" s="316"/>
      <c r="H19" s="316"/>
      <c r="I19" s="316"/>
      <c r="J19" s="316"/>
      <c r="K19" s="197"/>
    </row>
    <row r="20" spans="2:11" customFormat="1" ht="15" customHeight="1" x14ac:dyDescent="0.2">
      <c r="B20" s="200"/>
      <c r="C20" s="201"/>
      <c r="D20" s="201"/>
      <c r="E20" s="203" t="s">
        <v>3024</v>
      </c>
      <c r="F20" s="316" t="s">
        <v>3025</v>
      </c>
      <c r="G20" s="316"/>
      <c r="H20" s="316"/>
      <c r="I20" s="316"/>
      <c r="J20" s="316"/>
      <c r="K20" s="197"/>
    </row>
    <row r="21" spans="2:11" customFormat="1" ht="15" customHeight="1" x14ac:dyDescent="0.2">
      <c r="B21" s="200"/>
      <c r="C21" s="201"/>
      <c r="D21" s="201"/>
      <c r="E21" s="203" t="s">
        <v>3026</v>
      </c>
      <c r="F21" s="316" t="s">
        <v>3027</v>
      </c>
      <c r="G21" s="316"/>
      <c r="H21" s="316"/>
      <c r="I21" s="316"/>
      <c r="J21" s="316"/>
      <c r="K21" s="197"/>
    </row>
    <row r="22" spans="2:11" customFormat="1" ht="15" customHeight="1" x14ac:dyDescent="0.2">
      <c r="B22" s="200"/>
      <c r="C22" s="201"/>
      <c r="D22" s="201"/>
      <c r="E22" s="203" t="s">
        <v>3028</v>
      </c>
      <c r="F22" s="316" t="s">
        <v>3029</v>
      </c>
      <c r="G22" s="316"/>
      <c r="H22" s="316"/>
      <c r="I22" s="316"/>
      <c r="J22" s="316"/>
      <c r="K22" s="197"/>
    </row>
    <row r="23" spans="2:11" customFormat="1" ht="15" customHeight="1" x14ac:dyDescent="0.2">
      <c r="B23" s="200"/>
      <c r="C23" s="201"/>
      <c r="D23" s="201"/>
      <c r="E23" s="203" t="s">
        <v>3030</v>
      </c>
      <c r="F23" s="316" t="s">
        <v>3031</v>
      </c>
      <c r="G23" s="316"/>
      <c r="H23" s="316"/>
      <c r="I23" s="316"/>
      <c r="J23" s="316"/>
      <c r="K23" s="197"/>
    </row>
    <row r="24" spans="2:11" customFormat="1" ht="12.75" customHeight="1" x14ac:dyDescent="0.2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 x14ac:dyDescent="0.2">
      <c r="B25" s="200"/>
      <c r="C25" s="316" t="s">
        <v>3032</v>
      </c>
      <c r="D25" s="316"/>
      <c r="E25" s="316"/>
      <c r="F25" s="316"/>
      <c r="G25" s="316"/>
      <c r="H25" s="316"/>
      <c r="I25" s="316"/>
      <c r="J25" s="316"/>
      <c r="K25" s="197"/>
    </row>
    <row r="26" spans="2:11" customFormat="1" ht="15" customHeight="1" x14ac:dyDescent="0.2">
      <c r="B26" s="200"/>
      <c r="C26" s="316" t="s">
        <v>3033</v>
      </c>
      <c r="D26" s="316"/>
      <c r="E26" s="316"/>
      <c r="F26" s="316"/>
      <c r="G26" s="316"/>
      <c r="H26" s="316"/>
      <c r="I26" s="316"/>
      <c r="J26" s="316"/>
      <c r="K26" s="197"/>
    </row>
    <row r="27" spans="2:11" customFormat="1" ht="15" customHeight="1" x14ac:dyDescent="0.2">
      <c r="B27" s="200"/>
      <c r="C27" s="199"/>
      <c r="D27" s="316" t="s">
        <v>3034</v>
      </c>
      <c r="E27" s="316"/>
      <c r="F27" s="316"/>
      <c r="G27" s="316"/>
      <c r="H27" s="316"/>
      <c r="I27" s="316"/>
      <c r="J27" s="316"/>
      <c r="K27" s="197"/>
    </row>
    <row r="28" spans="2:11" customFormat="1" ht="15" customHeight="1" x14ac:dyDescent="0.2">
      <c r="B28" s="200"/>
      <c r="C28" s="201"/>
      <c r="D28" s="316" t="s">
        <v>3035</v>
      </c>
      <c r="E28" s="316"/>
      <c r="F28" s="316"/>
      <c r="G28" s="316"/>
      <c r="H28" s="316"/>
      <c r="I28" s="316"/>
      <c r="J28" s="316"/>
      <c r="K28" s="197"/>
    </row>
    <row r="29" spans="2:11" customFormat="1" ht="12.75" customHeight="1" x14ac:dyDescent="0.2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 x14ac:dyDescent="0.2">
      <c r="B30" s="200"/>
      <c r="C30" s="201"/>
      <c r="D30" s="316" t="s">
        <v>3036</v>
      </c>
      <c r="E30" s="316"/>
      <c r="F30" s="316"/>
      <c r="G30" s="316"/>
      <c r="H30" s="316"/>
      <c r="I30" s="316"/>
      <c r="J30" s="316"/>
      <c r="K30" s="197"/>
    </row>
    <row r="31" spans="2:11" customFormat="1" ht="15" customHeight="1" x14ac:dyDescent="0.2">
      <c r="B31" s="200"/>
      <c r="C31" s="201"/>
      <c r="D31" s="316" t="s">
        <v>3037</v>
      </c>
      <c r="E31" s="316"/>
      <c r="F31" s="316"/>
      <c r="G31" s="316"/>
      <c r="H31" s="316"/>
      <c r="I31" s="316"/>
      <c r="J31" s="316"/>
      <c r="K31" s="197"/>
    </row>
    <row r="32" spans="2:11" customFormat="1" ht="12.75" customHeight="1" x14ac:dyDescent="0.2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 x14ac:dyDescent="0.2">
      <c r="B33" s="200"/>
      <c r="C33" s="201"/>
      <c r="D33" s="316" t="s">
        <v>3038</v>
      </c>
      <c r="E33" s="316"/>
      <c r="F33" s="316"/>
      <c r="G33" s="316"/>
      <c r="H33" s="316"/>
      <c r="I33" s="316"/>
      <c r="J33" s="316"/>
      <c r="K33" s="197"/>
    </row>
    <row r="34" spans="2:11" customFormat="1" ht="15" customHeight="1" x14ac:dyDescent="0.2">
      <c r="B34" s="200"/>
      <c r="C34" s="201"/>
      <c r="D34" s="316" t="s">
        <v>3039</v>
      </c>
      <c r="E34" s="316"/>
      <c r="F34" s="316"/>
      <c r="G34" s="316"/>
      <c r="H34" s="316"/>
      <c r="I34" s="316"/>
      <c r="J34" s="316"/>
      <c r="K34" s="197"/>
    </row>
    <row r="35" spans="2:11" customFormat="1" ht="15" customHeight="1" x14ac:dyDescent="0.2">
      <c r="B35" s="200"/>
      <c r="C35" s="201"/>
      <c r="D35" s="316" t="s">
        <v>3040</v>
      </c>
      <c r="E35" s="316"/>
      <c r="F35" s="316"/>
      <c r="G35" s="316"/>
      <c r="H35" s="316"/>
      <c r="I35" s="316"/>
      <c r="J35" s="316"/>
      <c r="K35" s="197"/>
    </row>
    <row r="36" spans="2:11" customFormat="1" ht="15" customHeight="1" x14ac:dyDescent="0.2">
      <c r="B36" s="200"/>
      <c r="C36" s="201"/>
      <c r="D36" s="199"/>
      <c r="E36" s="202" t="s">
        <v>119</v>
      </c>
      <c r="F36" s="199"/>
      <c r="G36" s="316" t="s">
        <v>3041</v>
      </c>
      <c r="H36" s="316"/>
      <c r="I36" s="316"/>
      <c r="J36" s="316"/>
      <c r="K36" s="197"/>
    </row>
    <row r="37" spans="2:11" customFormat="1" ht="30.75" customHeight="1" x14ac:dyDescent="0.2">
      <c r="B37" s="200"/>
      <c r="C37" s="201"/>
      <c r="D37" s="199"/>
      <c r="E37" s="202" t="s">
        <v>3042</v>
      </c>
      <c r="F37" s="199"/>
      <c r="G37" s="316" t="s">
        <v>3043</v>
      </c>
      <c r="H37" s="316"/>
      <c r="I37" s="316"/>
      <c r="J37" s="316"/>
      <c r="K37" s="197"/>
    </row>
    <row r="38" spans="2:11" customFormat="1" ht="15" customHeight="1" x14ac:dyDescent="0.2">
      <c r="B38" s="200"/>
      <c r="C38" s="201"/>
      <c r="D38" s="199"/>
      <c r="E38" s="202" t="s">
        <v>52</v>
      </c>
      <c r="F38" s="199"/>
      <c r="G38" s="316" t="s">
        <v>3044</v>
      </c>
      <c r="H38" s="316"/>
      <c r="I38" s="316"/>
      <c r="J38" s="316"/>
      <c r="K38" s="197"/>
    </row>
    <row r="39" spans="2:11" customFormat="1" ht="15" customHeight="1" x14ac:dyDescent="0.2">
      <c r="B39" s="200"/>
      <c r="C39" s="201"/>
      <c r="D39" s="199"/>
      <c r="E39" s="202" t="s">
        <v>53</v>
      </c>
      <c r="F39" s="199"/>
      <c r="G39" s="316" t="s">
        <v>3045</v>
      </c>
      <c r="H39" s="316"/>
      <c r="I39" s="316"/>
      <c r="J39" s="316"/>
      <c r="K39" s="197"/>
    </row>
    <row r="40" spans="2:11" customFormat="1" ht="15" customHeight="1" x14ac:dyDescent="0.2">
      <c r="B40" s="200"/>
      <c r="C40" s="201"/>
      <c r="D40" s="199"/>
      <c r="E40" s="202" t="s">
        <v>120</v>
      </c>
      <c r="F40" s="199"/>
      <c r="G40" s="316" t="s">
        <v>3046</v>
      </c>
      <c r="H40" s="316"/>
      <c r="I40" s="316"/>
      <c r="J40" s="316"/>
      <c r="K40" s="197"/>
    </row>
    <row r="41" spans="2:11" customFormat="1" ht="15" customHeight="1" x14ac:dyDescent="0.2">
      <c r="B41" s="200"/>
      <c r="C41" s="201"/>
      <c r="D41" s="199"/>
      <c r="E41" s="202" t="s">
        <v>121</v>
      </c>
      <c r="F41" s="199"/>
      <c r="G41" s="316" t="s">
        <v>3047</v>
      </c>
      <c r="H41" s="316"/>
      <c r="I41" s="316"/>
      <c r="J41" s="316"/>
      <c r="K41" s="197"/>
    </row>
    <row r="42" spans="2:11" customFormat="1" ht="15" customHeight="1" x14ac:dyDescent="0.2">
      <c r="B42" s="200"/>
      <c r="C42" s="201"/>
      <c r="D42" s="199"/>
      <c r="E42" s="202" t="s">
        <v>3048</v>
      </c>
      <c r="F42" s="199"/>
      <c r="G42" s="316" t="s">
        <v>3049</v>
      </c>
      <c r="H42" s="316"/>
      <c r="I42" s="316"/>
      <c r="J42" s="316"/>
      <c r="K42" s="197"/>
    </row>
    <row r="43" spans="2:11" customFormat="1" ht="15" customHeight="1" x14ac:dyDescent="0.2">
      <c r="B43" s="200"/>
      <c r="C43" s="201"/>
      <c r="D43" s="199"/>
      <c r="E43" s="202"/>
      <c r="F43" s="199"/>
      <c r="G43" s="316" t="s">
        <v>3050</v>
      </c>
      <c r="H43" s="316"/>
      <c r="I43" s="316"/>
      <c r="J43" s="316"/>
      <c r="K43" s="197"/>
    </row>
    <row r="44" spans="2:11" customFormat="1" ht="15" customHeight="1" x14ac:dyDescent="0.2">
      <c r="B44" s="200"/>
      <c r="C44" s="201"/>
      <c r="D44" s="199"/>
      <c r="E44" s="202" t="s">
        <v>3051</v>
      </c>
      <c r="F44" s="199"/>
      <c r="G44" s="316" t="s">
        <v>3052</v>
      </c>
      <c r="H44" s="316"/>
      <c r="I44" s="316"/>
      <c r="J44" s="316"/>
      <c r="K44" s="197"/>
    </row>
    <row r="45" spans="2:11" customFormat="1" ht="15" customHeight="1" x14ac:dyDescent="0.2">
      <c r="B45" s="200"/>
      <c r="C45" s="201"/>
      <c r="D45" s="199"/>
      <c r="E45" s="202" t="s">
        <v>123</v>
      </c>
      <c r="F45" s="199"/>
      <c r="G45" s="316" t="s">
        <v>3053</v>
      </c>
      <c r="H45" s="316"/>
      <c r="I45" s="316"/>
      <c r="J45" s="316"/>
      <c r="K45" s="197"/>
    </row>
    <row r="46" spans="2:11" customFormat="1" ht="12.75" customHeight="1" x14ac:dyDescent="0.2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 x14ac:dyDescent="0.2">
      <c r="B47" s="200"/>
      <c r="C47" s="201"/>
      <c r="D47" s="316" t="s">
        <v>3054</v>
      </c>
      <c r="E47" s="316"/>
      <c r="F47" s="316"/>
      <c r="G47" s="316"/>
      <c r="H47" s="316"/>
      <c r="I47" s="316"/>
      <c r="J47" s="316"/>
      <c r="K47" s="197"/>
    </row>
    <row r="48" spans="2:11" customFormat="1" ht="15" customHeight="1" x14ac:dyDescent="0.2">
      <c r="B48" s="200"/>
      <c r="C48" s="201"/>
      <c r="D48" s="201"/>
      <c r="E48" s="316" t="s">
        <v>3055</v>
      </c>
      <c r="F48" s="316"/>
      <c r="G48" s="316"/>
      <c r="H48" s="316"/>
      <c r="I48" s="316"/>
      <c r="J48" s="316"/>
      <c r="K48" s="197"/>
    </row>
    <row r="49" spans="2:11" customFormat="1" ht="15" customHeight="1" x14ac:dyDescent="0.2">
      <c r="B49" s="200"/>
      <c r="C49" s="201"/>
      <c r="D49" s="201"/>
      <c r="E49" s="316" t="s">
        <v>3056</v>
      </c>
      <c r="F49" s="316"/>
      <c r="G49" s="316"/>
      <c r="H49" s="316"/>
      <c r="I49" s="316"/>
      <c r="J49" s="316"/>
      <c r="K49" s="197"/>
    </row>
    <row r="50" spans="2:11" customFormat="1" ht="15" customHeight="1" x14ac:dyDescent="0.2">
      <c r="B50" s="200"/>
      <c r="C50" s="201"/>
      <c r="D50" s="201"/>
      <c r="E50" s="316" t="s">
        <v>3057</v>
      </c>
      <c r="F50" s="316"/>
      <c r="G50" s="316"/>
      <c r="H50" s="316"/>
      <c r="I50" s="316"/>
      <c r="J50" s="316"/>
      <c r="K50" s="197"/>
    </row>
    <row r="51" spans="2:11" customFormat="1" ht="15" customHeight="1" x14ac:dyDescent="0.2">
      <c r="B51" s="200"/>
      <c r="C51" s="201"/>
      <c r="D51" s="316" t="s">
        <v>3058</v>
      </c>
      <c r="E51" s="316"/>
      <c r="F51" s="316"/>
      <c r="G51" s="316"/>
      <c r="H51" s="316"/>
      <c r="I51" s="316"/>
      <c r="J51" s="316"/>
      <c r="K51" s="197"/>
    </row>
    <row r="52" spans="2:11" customFormat="1" ht="25.5" customHeight="1" x14ac:dyDescent="0.3">
      <c r="B52" s="196"/>
      <c r="C52" s="317" t="s">
        <v>3059</v>
      </c>
      <c r="D52" s="317"/>
      <c r="E52" s="317"/>
      <c r="F52" s="317"/>
      <c r="G52" s="317"/>
      <c r="H52" s="317"/>
      <c r="I52" s="317"/>
      <c r="J52" s="317"/>
      <c r="K52" s="197"/>
    </row>
    <row r="53" spans="2:11" customFormat="1" ht="5.25" customHeight="1" x14ac:dyDescent="0.2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 x14ac:dyDescent="0.2">
      <c r="B54" s="196"/>
      <c r="C54" s="316" t="s">
        <v>3060</v>
      </c>
      <c r="D54" s="316"/>
      <c r="E54" s="316"/>
      <c r="F54" s="316"/>
      <c r="G54" s="316"/>
      <c r="H54" s="316"/>
      <c r="I54" s="316"/>
      <c r="J54" s="316"/>
      <c r="K54" s="197"/>
    </row>
    <row r="55" spans="2:11" customFormat="1" ht="15" customHeight="1" x14ac:dyDescent="0.2">
      <c r="B55" s="196"/>
      <c r="C55" s="316" t="s">
        <v>3061</v>
      </c>
      <c r="D55" s="316"/>
      <c r="E55" s="316"/>
      <c r="F55" s="316"/>
      <c r="G55" s="316"/>
      <c r="H55" s="316"/>
      <c r="I55" s="316"/>
      <c r="J55" s="316"/>
      <c r="K55" s="197"/>
    </row>
    <row r="56" spans="2:11" customFormat="1" ht="12.75" customHeight="1" x14ac:dyDescent="0.2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 x14ac:dyDescent="0.2">
      <c r="B57" s="196"/>
      <c r="C57" s="316" t="s">
        <v>3062</v>
      </c>
      <c r="D57" s="316"/>
      <c r="E57" s="316"/>
      <c r="F57" s="316"/>
      <c r="G57" s="316"/>
      <c r="H57" s="316"/>
      <c r="I57" s="316"/>
      <c r="J57" s="316"/>
      <c r="K57" s="197"/>
    </row>
    <row r="58" spans="2:11" customFormat="1" ht="15" customHeight="1" x14ac:dyDescent="0.2">
      <c r="B58" s="196"/>
      <c r="C58" s="201"/>
      <c r="D58" s="316" t="s">
        <v>3063</v>
      </c>
      <c r="E58" s="316"/>
      <c r="F58" s="316"/>
      <c r="G58" s="316"/>
      <c r="H58" s="316"/>
      <c r="I58" s="316"/>
      <c r="J58" s="316"/>
      <c r="K58" s="197"/>
    </row>
    <row r="59" spans="2:11" customFormat="1" ht="15" customHeight="1" x14ac:dyDescent="0.2">
      <c r="B59" s="196"/>
      <c r="C59" s="201"/>
      <c r="D59" s="316" t="s">
        <v>3064</v>
      </c>
      <c r="E59" s="316"/>
      <c r="F59" s="316"/>
      <c r="G59" s="316"/>
      <c r="H59" s="316"/>
      <c r="I59" s="316"/>
      <c r="J59" s="316"/>
      <c r="K59" s="197"/>
    </row>
    <row r="60" spans="2:11" customFormat="1" ht="15" customHeight="1" x14ac:dyDescent="0.2">
      <c r="B60" s="196"/>
      <c r="C60" s="201"/>
      <c r="D60" s="316" t="s">
        <v>3065</v>
      </c>
      <c r="E60" s="316"/>
      <c r="F60" s="316"/>
      <c r="G60" s="316"/>
      <c r="H60" s="316"/>
      <c r="I60" s="316"/>
      <c r="J60" s="316"/>
      <c r="K60" s="197"/>
    </row>
    <row r="61" spans="2:11" customFormat="1" ht="15" customHeight="1" x14ac:dyDescent="0.2">
      <c r="B61" s="196"/>
      <c r="C61" s="201"/>
      <c r="D61" s="316" t="s">
        <v>3066</v>
      </c>
      <c r="E61" s="316"/>
      <c r="F61" s="316"/>
      <c r="G61" s="316"/>
      <c r="H61" s="316"/>
      <c r="I61" s="316"/>
      <c r="J61" s="316"/>
      <c r="K61" s="197"/>
    </row>
    <row r="62" spans="2:11" customFormat="1" ht="15" customHeight="1" x14ac:dyDescent="0.2">
      <c r="B62" s="196"/>
      <c r="C62" s="201"/>
      <c r="D62" s="319" t="s">
        <v>3067</v>
      </c>
      <c r="E62" s="319"/>
      <c r="F62" s="319"/>
      <c r="G62" s="319"/>
      <c r="H62" s="319"/>
      <c r="I62" s="319"/>
      <c r="J62" s="319"/>
      <c r="K62" s="197"/>
    </row>
    <row r="63" spans="2:11" customFormat="1" ht="15" customHeight="1" x14ac:dyDescent="0.2">
      <c r="B63" s="196"/>
      <c r="C63" s="201"/>
      <c r="D63" s="316" t="s">
        <v>3068</v>
      </c>
      <c r="E63" s="316"/>
      <c r="F63" s="316"/>
      <c r="G63" s="316"/>
      <c r="H63" s="316"/>
      <c r="I63" s="316"/>
      <c r="J63" s="316"/>
      <c r="K63" s="197"/>
    </row>
    <row r="64" spans="2:11" customFormat="1" ht="12.75" customHeight="1" x14ac:dyDescent="0.2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 x14ac:dyDescent="0.2">
      <c r="B65" s="196"/>
      <c r="C65" s="201"/>
      <c r="D65" s="316" t="s">
        <v>3069</v>
      </c>
      <c r="E65" s="316"/>
      <c r="F65" s="316"/>
      <c r="G65" s="316"/>
      <c r="H65" s="316"/>
      <c r="I65" s="316"/>
      <c r="J65" s="316"/>
      <c r="K65" s="197"/>
    </row>
    <row r="66" spans="2:11" customFormat="1" ht="15" customHeight="1" x14ac:dyDescent="0.2">
      <c r="B66" s="196"/>
      <c r="C66" s="201"/>
      <c r="D66" s="319" t="s">
        <v>3070</v>
      </c>
      <c r="E66" s="319"/>
      <c r="F66" s="319"/>
      <c r="G66" s="319"/>
      <c r="H66" s="319"/>
      <c r="I66" s="319"/>
      <c r="J66" s="319"/>
      <c r="K66" s="197"/>
    </row>
    <row r="67" spans="2:11" customFormat="1" ht="15" customHeight="1" x14ac:dyDescent="0.2">
      <c r="B67" s="196"/>
      <c r="C67" s="201"/>
      <c r="D67" s="316" t="s">
        <v>3071</v>
      </c>
      <c r="E67" s="316"/>
      <c r="F67" s="316"/>
      <c r="G67" s="316"/>
      <c r="H67" s="316"/>
      <c r="I67" s="316"/>
      <c r="J67" s="316"/>
      <c r="K67" s="197"/>
    </row>
    <row r="68" spans="2:11" customFormat="1" ht="15" customHeight="1" x14ac:dyDescent="0.2">
      <c r="B68" s="196"/>
      <c r="C68" s="201"/>
      <c r="D68" s="316" t="s">
        <v>3072</v>
      </c>
      <c r="E68" s="316"/>
      <c r="F68" s="316"/>
      <c r="G68" s="316"/>
      <c r="H68" s="316"/>
      <c r="I68" s="316"/>
      <c r="J68" s="316"/>
      <c r="K68" s="197"/>
    </row>
    <row r="69" spans="2:11" customFormat="1" ht="15" customHeight="1" x14ac:dyDescent="0.2">
      <c r="B69" s="196"/>
      <c r="C69" s="201"/>
      <c r="D69" s="316" t="s">
        <v>3073</v>
      </c>
      <c r="E69" s="316"/>
      <c r="F69" s="316"/>
      <c r="G69" s="316"/>
      <c r="H69" s="316"/>
      <c r="I69" s="316"/>
      <c r="J69" s="316"/>
      <c r="K69" s="197"/>
    </row>
    <row r="70" spans="2:11" customFormat="1" ht="15" customHeight="1" x14ac:dyDescent="0.2">
      <c r="B70" s="196"/>
      <c r="C70" s="201"/>
      <c r="D70" s="316" t="s">
        <v>3074</v>
      </c>
      <c r="E70" s="316"/>
      <c r="F70" s="316"/>
      <c r="G70" s="316"/>
      <c r="H70" s="316"/>
      <c r="I70" s="316"/>
      <c r="J70" s="316"/>
      <c r="K70" s="197"/>
    </row>
    <row r="71" spans="2:11" customFormat="1" ht="12.75" customHeight="1" x14ac:dyDescent="0.2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 x14ac:dyDescent="0.2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 x14ac:dyDescent="0.2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 x14ac:dyDescent="0.2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 x14ac:dyDescent="0.2">
      <c r="B75" s="213"/>
      <c r="C75" s="320" t="s">
        <v>3075</v>
      </c>
      <c r="D75" s="320"/>
      <c r="E75" s="320"/>
      <c r="F75" s="320"/>
      <c r="G75" s="320"/>
      <c r="H75" s="320"/>
      <c r="I75" s="320"/>
      <c r="J75" s="320"/>
      <c r="K75" s="214"/>
    </row>
    <row r="76" spans="2:11" customFormat="1" ht="17.25" customHeight="1" x14ac:dyDescent="0.2">
      <c r="B76" s="213"/>
      <c r="C76" s="215" t="s">
        <v>3076</v>
      </c>
      <c r="D76" s="215"/>
      <c r="E76" s="215"/>
      <c r="F76" s="215" t="s">
        <v>3077</v>
      </c>
      <c r="G76" s="216"/>
      <c r="H76" s="215" t="s">
        <v>53</v>
      </c>
      <c r="I76" s="215" t="s">
        <v>56</v>
      </c>
      <c r="J76" s="215" t="s">
        <v>3078</v>
      </c>
      <c r="K76" s="214"/>
    </row>
    <row r="77" spans="2:11" customFormat="1" ht="17.25" customHeight="1" x14ac:dyDescent="0.2">
      <c r="B77" s="213"/>
      <c r="C77" s="217" t="s">
        <v>3079</v>
      </c>
      <c r="D77" s="217"/>
      <c r="E77" s="217"/>
      <c r="F77" s="218" t="s">
        <v>3080</v>
      </c>
      <c r="G77" s="219"/>
      <c r="H77" s="217"/>
      <c r="I77" s="217"/>
      <c r="J77" s="217" t="s">
        <v>3081</v>
      </c>
      <c r="K77" s="214"/>
    </row>
    <row r="78" spans="2:11" customFormat="1" ht="5.25" customHeight="1" x14ac:dyDescent="0.2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 x14ac:dyDescent="0.2">
      <c r="B79" s="213"/>
      <c r="C79" s="202" t="s">
        <v>52</v>
      </c>
      <c r="D79" s="222"/>
      <c r="E79" s="222"/>
      <c r="F79" s="223" t="s">
        <v>3082</v>
      </c>
      <c r="G79" s="224"/>
      <c r="H79" s="202" t="s">
        <v>3083</v>
      </c>
      <c r="I79" s="202" t="s">
        <v>3084</v>
      </c>
      <c r="J79" s="202">
        <v>20</v>
      </c>
      <c r="K79" s="214"/>
    </row>
    <row r="80" spans="2:11" customFormat="1" ht="15" customHeight="1" x14ac:dyDescent="0.2">
      <c r="B80" s="213"/>
      <c r="C80" s="202" t="s">
        <v>3085</v>
      </c>
      <c r="D80" s="202"/>
      <c r="E80" s="202"/>
      <c r="F80" s="223" t="s">
        <v>3082</v>
      </c>
      <c r="G80" s="224"/>
      <c r="H80" s="202" t="s">
        <v>3086</v>
      </c>
      <c r="I80" s="202" t="s">
        <v>3084</v>
      </c>
      <c r="J80" s="202">
        <v>120</v>
      </c>
      <c r="K80" s="214"/>
    </row>
    <row r="81" spans="2:11" customFormat="1" ht="15" customHeight="1" x14ac:dyDescent="0.2">
      <c r="B81" s="225"/>
      <c r="C81" s="202" t="s">
        <v>3087</v>
      </c>
      <c r="D81" s="202"/>
      <c r="E81" s="202"/>
      <c r="F81" s="223" t="s">
        <v>3088</v>
      </c>
      <c r="G81" s="224"/>
      <c r="H81" s="202" t="s">
        <v>3089</v>
      </c>
      <c r="I81" s="202" t="s">
        <v>3084</v>
      </c>
      <c r="J81" s="202">
        <v>50</v>
      </c>
      <c r="K81" s="214"/>
    </row>
    <row r="82" spans="2:11" customFormat="1" ht="15" customHeight="1" x14ac:dyDescent="0.2">
      <c r="B82" s="225"/>
      <c r="C82" s="202" t="s">
        <v>3090</v>
      </c>
      <c r="D82" s="202"/>
      <c r="E82" s="202"/>
      <c r="F82" s="223" t="s">
        <v>3082</v>
      </c>
      <c r="G82" s="224"/>
      <c r="H82" s="202" t="s">
        <v>3091</v>
      </c>
      <c r="I82" s="202" t="s">
        <v>3092</v>
      </c>
      <c r="J82" s="202"/>
      <c r="K82" s="214"/>
    </row>
    <row r="83" spans="2:11" customFormat="1" ht="15" customHeight="1" x14ac:dyDescent="0.2">
      <c r="B83" s="225"/>
      <c r="C83" s="202" t="s">
        <v>3093</v>
      </c>
      <c r="D83" s="202"/>
      <c r="E83" s="202"/>
      <c r="F83" s="223" t="s">
        <v>3088</v>
      </c>
      <c r="G83" s="202"/>
      <c r="H83" s="202" t="s">
        <v>3094</v>
      </c>
      <c r="I83" s="202" t="s">
        <v>3084</v>
      </c>
      <c r="J83" s="202">
        <v>15</v>
      </c>
      <c r="K83" s="214"/>
    </row>
    <row r="84" spans="2:11" customFormat="1" ht="15" customHeight="1" x14ac:dyDescent="0.2">
      <c r="B84" s="225"/>
      <c r="C84" s="202" t="s">
        <v>3095</v>
      </c>
      <c r="D84" s="202"/>
      <c r="E84" s="202"/>
      <c r="F84" s="223" t="s">
        <v>3088</v>
      </c>
      <c r="G84" s="202"/>
      <c r="H84" s="202" t="s">
        <v>3096</v>
      </c>
      <c r="I84" s="202" t="s">
        <v>3084</v>
      </c>
      <c r="J84" s="202">
        <v>15</v>
      </c>
      <c r="K84" s="214"/>
    </row>
    <row r="85" spans="2:11" customFormat="1" ht="15" customHeight="1" x14ac:dyDescent="0.2">
      <c r="B85" s="225"/>
      <c r="C85" s="202" t="s">
        <v>3097</v>
      </c>
      <c r="D85" s="202"/>
      <c r="E85" s="202"/>
      <c r="F85" s="223" t="s">
        <v>3088</v>
      </c>
      <c r="G85" s="202"/>
      <c r="H85" s="202" t="s">
        <v>3098</v>
      </c>
      <c r="I85" s="202" t="s">
        <v>3084</v>
      </c>
      <c r="J85" s="202">
        <v>20</v>
      </c>
      <c r="K85" s="214"/>
    </row>
    <row r="86" spans="2:11" customFormat="1" ht="15" customHeight="1" x14ac:dyDescent="0.2">
      <c r="B86" s="225"/>
      <c r="C86" s="202" t="s">
        <v>3099</v>
      </c>
      <c r="D86" s="202"/>
      <c r="E86" s="202"/>
      <c r="F86" s="223" t="s">
        <v>3088</v>
      </c>
      <c r="G86" s="202"/>
      <c r="H86" s="202" t="s">
        <v>3100</v>
      </c>
      <c r="I86" s="202" t="s">
        <v>3084</v>
      </c>
      <c r="J86" s="202">
        <v>20</v>
      </c>
      <c r="K86" s="214"/>
    </row>
    <row r="87" spans="2:11" customFormat="1" ht="15" customHeight="1" x14ac:dyDescent="0.2">
      <c r="B87" s="225"/>
      <c r="C87" s="202" t="s">
        <v>3101</v>
      </c>
      <c r="D87" s="202"/>
      <c r="E87" s="202"/>
      <c r="F87" s="223" t="s">
        <v>3088</v>
      </c>
      <c r="G87" s="224"/>
      <c r="H87" s="202" t="s">
        <v>3102</v>
      </c>
      <c r="I87" s="202" t="s">
        <v>3084</v>
      </c>
      <c r="J87" s="202">
        <v>50</v>
      </c>
      <c r="K87" s="214"/>
    </row>
    <row r="88" spans="2:11" customFormat="1" ht="15" customHeight="1" x14ac:dyDescent="0.2">
      <c r="B88" s="225"/>
      <c r="C88" s="202" t="s">
        <v>3103</v>
      </c>
      <c r="D88" s="202"/>
      <c r="E88" s="202"/>
      <c r="F88" s="223" t="s">
        <v>3088</v>
      </c>
      <c r="G88" s="224"/>
      <c r="H88" s="202" t="s">
        <v>3104</v>
      </c>
      <c r="I88" s="202" t="s">
        <v>3084</v>
      </c>
      <c r="J88" s="202">
        <v>20</v>
      </c>
      <c r="K88" s="214"/>
    </row>
    <row r="89" spans="2:11" customFormat="1" ht="15" customHeight="1" x14ac:dyDescent="0.2">
      <c r="B89" s="225"/>
      <c r="C89" s="202" t="s">
        <v>3105</v>
      </c>
      <c r="D89" s="202"/>
      <c r="E89" s="202"/>
      <c r="F89" s="223" t="s">
        <v>3088</v>
      </c>
      <c r="G89" s="224"/>
      <c r="H89" s="202" t="s">
        <v>3106</v>
      </c>
      <c r="I89" s="202" t="s">
        <v>3084</v>
      </c>
      <c r="J89" s="202">
        <v>20</v>
      </c>
      <c r="K89" s="214"/>
    </row>
    <row r="90" spans="2:11" customFormat="1" ht="15" customHeight="1" x14ac:dyDescent="0.2">
      <c r="B90" s="225"/>
      <c r="C90" s="202" t="s">
        <v>3107</v>
      </c>
      <c r="D90" s="202"/>
      <c r="E90" s="202"/>
      <c r="F90" s="223" t="s">
        <v>3088</v>
      </c>
      <c r="G90" s="224"/>
      <c r="H90" s="202" t="s">
        <v>3108</v>
      </c>
      <c r="I90" s="202" t="s">
        <v>3084</v>
      </c>
      <c r="J90" s="202">
        <v>50</v>
      </c>
      <c r="K90" s="214"/>
    </row>
    <row r="91" spans="2:11" customFormat="1" ht="15" customHeight="1" x14ac:dyDescent="0.2">
      <c r="B91" s="225"/>
      <c r="C91" s="202" t="s">
        <v>3109</v>
      </c>
      <c r="D91" s="202"/>
      <c r="E91" s="202"/>
      <c r="F91" s="223" t="s">
        <v>3088</v>
      </c>
      <c r="G91" s="224"/>
      <c r="H91" s="202" t="s">
        <v>3109</v>
      </c>
      <c r="I91" s="202" t="s">
        <v>3084</v>
      </c>
      <c r="J91" s="202">
        <v>50</v>
      </c>
      <c r="K91" s="214"/>
    </row>
    <row r="92" spans="2:11" customFormat="1" ht="15" customHeight="1" x14ac:dyDescent="0.2">
      <c r="B92" s="225"/>
      <c r="C92" s="202" t="s">
        <v>3110</v>
      </c>
      <c r="D92" s="202"/>
      <c r="E92" s="202"/>
      <c r="F92" s="223" t="s">
        <v>3088</v>
      </c>
      <c r="G92" s="224"/>
      <c r="H92" s="202" t="s">
        <v>3111</v>
      </c>
      <c r="I92" s="202" t="s">
        <v>3084</v>
      </c>
      <c r="J92" s="202">
        <v>255</v>
      </c>
      <c r="K92" s="214"/>
    </row>
    <row r="93" spans="2:11" customFormat="1" ht="15" customHeight="1" x14ac:dyDescent="0.2">
      <c r="B93" s="225"/>
      <c r="C93" s="202" t="s">
        <v>3112</v>
      </c>
      <c r="D93" s="202"/>
      <c r="E93" s="202"/>
      <c r="F93" s="223" t="s">
        <v>3082</v>
      </c>
      <c r="G93" s="224"/>
      <c r="H93" s="202" t="s">
        <v>3113</v>
      </c>
      <c r="I93" s="202" t="s">
        <v>3114</v>
      </c>
      <c r="J93" s="202"/>
      <c r="K93" s="214"/>
    </row>
    <row r="94" spans="2:11" customFormat="1" ht="15" customHeight="1" x14ac:dyDescent="0.2">
      <c r="B94" s="225"/>
      <c r="C94" s="202" t="s">
        <v>3115</v>
      </c>
      <c r="D94" s="202"/>
      <c r="E94" s="202"/>
      <c r="F94" s="223" t="s">
        <v>3082</v>
      </c>
      <c r="G94" s="224"/>
      <c r="H94" s="202" t="s">
        <v>3116</v>
      </c>
      <c r="I94" s="202" t="s">
        <v>3117</v>
      </c>
      <c r="J94" s="202"/>
      <c r="K94" s="214"/>
    </row>
    <row r="95" spans="2:11" customFormat="1" ht="15" customHeight="1" x14ac:dyDescent="0.2">
      <c r="B95" s="225"/>
      <c r="C95" s="202" t="s">
        <v>3118</v>
      </c>
      <c r="D95" s="202"/>
      <c r="E95" s="202"/>
      <c r="F95" s="223" t="s">
        <v>3082</v>
      </c>
      <c r="G95" s="224"/>
      <c r="H95" s="202" t="s">
        <v>3118</v>
      </c>
      <c r="I95" s="202" t="s">
        <v>3117</v>
      </c>
      <c r="J95" s="202"/>
      <c r="K95" s="214"/>
    </row>
    <row r="96" spans="2:11" customFormat="1" ht="15" customHeight="1" x14ac:dyDescent="0.2">
      <c r="B96" s="225"/>
      <c r="C96" s="202" t="s">
        <v>37</v>
      </c>
      <c r="D96" s="202"/>
      <c r="E96" s="202"/>
      <c r="F96" s="223" t="s">
        <v>3082</v>
      </c>
      <c r="G96" s="224"/>
      <c r="H96" s="202" t="s">
        <v>3119</v>
      </c>
      <c r="I96" s="202" t="s">
        <v>3117</v>
      </c>
      <c r="J96" s="202"/>
      <c r="K96" s="214"/>
    </row>
    <row r="97" spans="2:11" customFormat="1" ht="15" customHeight="1" x14ac:dyDescent="0.2">
      <c r="B97" s="225"/>
      <c r="C97" s="202" t="s">
        <v>47</v>
      </c>
      <c r="D97" s="202"/>
      <c r="E97" s="202"/>
      <c r="F97" s="223" t="s">
        <v>3082</v>
      </c>
      <c r="G97" s="224"/>
      <c r="H97" s="202" t="s">
        <v>3120</v>
      </c>
      <c r="I97" s="202" t="s">
        <v>3117</v>
      </c>
      <c r="J97" s="202"/>
      <c r="K97" s="214"/>
    </row>
    <row r="98" spans="2:11" customFormat="1" ht="15" customHeight="1" x14ac:dyDescent="0.2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 x14ac:dyDescent="0.2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 x14ac:dyDescent="0.2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 x14ac:dyDescent="0.2">
      <c r="B102" s="213"/>
      <c r="C102" s="320" t="s">
        <v>3121</v>
      </c>
      <c r="D102" s="320"/>
      <c r="E102" s="320"/>
      <c r="F102" s="320"/>
      <c r="G102" s="320"/>
      <c r="H102" s="320"/>
      <c r="I102" s="320"/>
      <c r="J102" s="320"/>
      <c r="K102" s="214"/>
    </row>
    <row r="103" spans="2:11" customFormat="1" ht="17.25" customHeight="1" x14ac:dyDescent="0.2">
      <c r="B103" s="213"/>
      <c r="C103" s="215" t="s">
        <v>3076</v>
      </c>
      <c r="D103" s="215"/>
      <c r="E103" s="215"/>
      <c r="F103" s="215" t="s">
        <v>3077</v>
      </c>
      <c r="G103" s="216"/>
      <c r="H103" s="215" t="s">
        <v>53</v>
      </c>
      <c r="I103" s="215" t="s">
        <v>56</v>
      </c>
      <c r="J103" s="215" t="s">
        <v>3078</v>
      </c>
      <c r="K103" s="214"/>
    </row>
    <row r="104" spans="2:11" customFormat="1" ht="17.25" customHeight="1" x14ac:dyDescent="0.2">
      <c r="B104" s="213"/>
      <c r="C104" s="217" t="s">
        <v>3079</v>
      </c>
      <c r="D104" s="217"/>
      <c r="E104" s="217"/>
      <c r="F104" s="218" t="s">
        <v>3080</v>
      </c>
      <c r="G104" s="219"/>
      <c r="H104" s="217"/>
      <c r="I104" s="217"/>
      <c r="J104" s="217" t="s">
        <v>3081</v>
      </c>
      <c r="K104" s="214"/>
    </row>
    <row r="105" spans="2:11" customFormat="1" ht="5.25" customHeight="1" x14ac:dyDescent="0.2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 x14ac:dyDescent="0.2">
      <c r="B106" s="213"/>
      <c r="C106" s="202" t="s">
        <v>52</v>
      </c>
      <c r="D106" s="222"/>
      <c r="E106" s="222"/>
      <c r="F106" s="223" t="s">
        <v>3082</v>
      </c>
      <c r="G106" s="202"/>
      <c r="H106" s="202" t="s">
        <v>3122</v>
      </c>
      <c r="I106" s="202" t="s">
        <v>3084</v>
      </c>
      <c r="J106" s="202">
        <v>20</v>
      </c>
      <c r="K106" s="214"/>
    </row>
    <row r="107" spans="2:11" customFormat="1" ht="15" customHeight="1" x14ac:dyDescent="0.2">
      <c r="B107" s="213"/>
      <c r="C107" s="202" t="s">
        <v>3085</v>
      </c>
      <c r="D107" s="202"/>
      <c r="E107" s="202"/>
      <c r="F107" s="223" t="s">
        <v>3082</v>
      </c>
      <c r="G107" s="202"/>
      <c r="H107" s="202" t="s">
        <v>3122</v>
      </c>
      <c r="I107" s="202" t="s">
        <v>3084</v>
      </c>
      <c r="J107" s="202">
        <v>120</v>
      </c>
      <c r="K107" s="214"/>
    </row>
    <row r="108" spans="2:11" customFormat="1" ht="15" customHeight="1" x14ac:dyDescent="0.2">
      <c r="B108" s="225"/>
      <c r="C108" s="202" t="s">
        <v>3087</v>
      </c>
      <c r="D108" s="202"/>
      <c r="E108" s="202"/>
      <c r="F108" s="223" t="s">
        <v>3088</v>
      </c>
      <c r="G108" s="202"/>
      <c r="H108" s="202" t="s">
        <v>3122</v>
      </c>
      <c r="I108" s="202" t="s">
        <v>3084</v>
      </c>
      <c r="J108" s="202">
        <v>50</v>
      </c>
      <c r="K108" s="214"/>
    </row>
    <row r="109" spans="2:11" customFormat="1" ht="15" customHeight="1" x14ac:dyDescent="0.2">
      <c r="B109" s="225"/>
      <c r="C109" s="202" t="s">
        <v>3090</v>
      </c>
      <c r="D109" s="202"/>
      <c r="E109" s="202"/>
      <c r="F109" s="223" t="s">
        <v>3082</v>
      </c>
      <c r="G109" s="202"/>
      <c r="H109" s="202" t="s">
        <v>3122</v>
      </c>
      <c r="I109" s="202" t="s">
        <v>3092</v>
      </c>
      <c r="J109" s="202"/>
      <c r="K109" s="214"/>
    </row>
    <row r="110" spans="2:11" customFormat="1" ht="15" customHeight="1" x14ac:dyDescent="0.2">
      <c r="B110" s="225"/>
      <c r="C110" s="202" t="s">
        <v>3101</v>
      </c>
      <c r="D110" s="202"/>
      <c r="E110" s="202"/>
      <c r="F110" s="223" t="s">
        <v>3088</v>
      </c>
      <c r="G110" s="202"/>
      <c r="H110" s="202" t="s">
        <v>3122</v>
      </c>
      <c r="I110" s="202" t="s">
        <v>3084</v>
      </c>
      <c r="J110" s="202">
        <v>50</v>
      </c>
      <c r="K110" s="214"/>
    </row>
    <row r="111" spans="2:11" customFormat="1" ht="15" customHeight="1" x14ac:dyDescent="0.2">
      <c r="B111" s="225"/>
      <c r="C111" s="202" t="s">
        <v>3109</v>
      </c>
      <c r="D111" s="202"/>
      <c r="E111" s="202"/>
      <c r="F111" s="223" t="s">
        <v>3088</v>
      </c>
      <c r="G111" s="202"/>
      <c r="H111" s="202" t="s">
        <v>3122</v>
      </c>
      <c r="I111" s="202" t="s">
        <v>3084</v>
      </c>
      <c r="J111" s="202">
        <v>50</v>
      </c>
      <c r="K111" s="214"/>
    </row>
    <row r="112" spans="2:11" customFormat="1" ht="15" customHeight="1" x14ac:dyDescent="0.2">
      <c r="B112" s="225"/>
      <c r="C112" s="202" t="s">
        <v>3107</v>
      </c>
      <c r="D112" s="202"/>
      <c r="E112" s="202"/>
      <c r="F112" s="223" t="s">
        <v>3088</v>
      </c>
      <c r="G112" s="202"/>
      <c r="H112" s="202" t="s">
        <v>3122</v>
      </c>
      <c r="I112" s="202" t="s">
        <v>3084</v>
      </c>
      <c r="J112" s="202">
        <v>50</v>
      </c>
      <c r="K112" s="214"/>
    </row>
    <row r="113" spans="2:11" customFormat="1" ht="15" customHeight="1" x14ac:dyDescent="0.2">
      <c r="B113" s="225"/>
      <c r="C113" s="202" t="s">
        <v>52</v>
      </c>
      <c r="D113" s="202"/>
      <c r="E113" s="202"/>
      <c r="F113" s="223" t="s">
        <v>3082</v>
      </c>
      <c r="G113" s="202"/>
      <c r="H113" s="202" t="s">
        <v>3123</v>
      </c>
      <c r="I113" s="202" t="s">
        <v>3084</v>
      </c>
      <c r="J113" s="202">
        <v>20</v>
      </c>
      <c r="K113" s="214"/>
    </row>
    <row r="114" spans="2:11" customFormat="1" ht="15" customHeight="1" x14ac:dyDescent="0.2">
      <c r="B114" s="225"/>
      <c r="C114" s="202" t="s">
        <v>3124</v>
      </c>
      <c r="D114" s="202"/>
      <c r="E114" s="202"/>
      <c r="F114" s="223" t="s">
        <v>3082</v>
      </c>
      <c r="G114" s="202"/>
      <c r="H114" s="202" t="s">
        <v>3125</v>
      </c>
      <c r="I114" s="202" t="s">
        <v>3084</v>
      </c>
      <c r="J114" s="202">
        <v>120</v>
      </c>
      <c r="K114" s="214"/>
    </row>
    <row r="115" spans="2:11" customFormat="1" ht="15" customHeight="1" x14ac:dyDescent="0.2">
      <c r="B115" s="225"/>
      <c r="C115" s="202" t="s">
        <v>37</v>
      </c>
      <c r="D115" s="202"/>
      <c r="E115" s="202"/>
      <c r="F115" s="223" t="s">
        <v>3082</v>
      </c>
      <c r="G115" s="202"/>
      <c r="H115" s="202" t="s">
        <v>3126</v>
      </c>
      <c r="I115" s="202" t="s">
        <v>3117</v>
      </c>
      <c r="J115" s="202"/>
      <c r="K115" s="214"/>
    </row>
    <row r="116" spans="2:11" customFormat="1" ht="15" customHeight="1" x14ac:dyDescent="0.2">
      <c r="B116" s="225"/>
      <c r="C116" s="202" t="s">
        <v>47</v>
      </c>
      <c r="D116" s="202"/>
      <c r="E116" s="202"/>
      <c r="F116" s="223" t="s">
        <v>3082</v>
      </c>
      <c r="G116" s="202"/>
      <c r="H116" s="202" t="s">
        <v>3127</v>
      </c>
      <c r="I116" s="202" t="s">
        <v>3117</v>
      </c>
      <c r="J116" s="202"/>
      <c r="K116" s="214"/>
    </row>
    <row r="117" spans="2:11" customFormat="1" ht="15" customHeight="1" x14ac:dyDescent="0.2">
      <c r="B117" s="225"/>
      <c r="C117" s="202" t="s">
        <v>56</v>
      </c>
      <c r="D117" s="202"/>
      <c r="E117" s="202"/>
      <c r="F117" s="223" t="s">
        <v>3082</v>
      </c>
      <c r="G117" s="202"/>
      <c r="H117" s="202" t="s">
        <v>3128</v>
      </c>
      <c r="I117" s="202" t="s">
        <v>3129</v>
      </c>
      <c r="J117" s="202"/>
      <c r="K117" s="214"/>
    </row>
    <row r="118" spans="2:11" customFormat="1" ht="15" customHeight="1" x14ac:dyDescent="0.2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 x14ac:dyDescent="0.2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 x14ac:dyDescent="0.2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 x14ac:dyDescent="0.2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 x14ac:dyDescent="0.2">
      <c r="B122" s="239"/>
      <c r="C122" s="318" t="s">
        <v>3130</v>
      </c>
      <c r="D122" s="318"/>
      <c r="E122" s="318"/>
      <c r="F122" s="318"/>
      <c r="G122" s="318"/>
      <c r="H122" s="318"/>
      <c r="I122" s="318"/>
      <c r="J122" s="318"/>
      <c r="K122" s="240"/>
    </row>
    <row r="123" spans="2:11" customFormat="1" ht="17.25" customHeight="1" x14ac:dyDescent="0.2">
      <c r="B123" s="241"/>
      <c r="C123" s="215" t="s">
        <v>3076</v>
      </c>
      <c r="D123" s="215"/>
      <c r="E123" s="215"/>
      <c r="F123" s="215" t="s">
        <v>3077</v>
      </c>
      <c r="G123" s="216"/>
      <c r="H123" s="215" t="s">
        <v>53</v>
      </c>
      <c r="I123" s="215" t="s">
        <v>56</v>
      </c>
      <c r="J123" s="215" t="s">
        <v>3078</v>
      </c>
      <c r="K123" s="242"/>
    </row>
    <row r="124" spans="2:11" customFormat="1" ht="17.25" customHeight="1" x14ac:dyDescent="0.2">
      <c r="B124" s="241"/>
      <c r="C124" s="217" t="s">
        <v>3079</v>
      </c>
      <c r="D124" s="217"/>
      <c r="E124" s="217"/>
      <c r="F124" s="218" t="s">
        <v>3080</v>
      </c>
      <c r="G124" s="219"/>
      <c r="H124" s="217"/>
      <c r="I124" s="217"/>
      <c r="J124" s="217" t="s">
        <v>3081</v>
      </c>
      <c r="K124" s="242"/>
    </row>
    <row r="125" spans="2:11" customFormat="1" ht="5.25" customHeight="1" x14ac:dyDescent="0.2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 x14ac:dyDescent="0.2">
      <c r="B126" s="243"/>
      <c r="C126" s="202" t="s">
        <v>3085</v>
      </c>
      <c r="D126" s="222"/>
      <c r="E126" s="222"/>
      <c r="F126" s="223" t="s">
        <v>3082</v>
      </c>
      <c r="G126" s="202"/>
      <c r="H126" s="202" t="s">
        <v>3122</v>
      </c>
      <c r="I126" s="202" t="s">
        <v>3084</v>
      </c>
      <c r="J126" s="202">
        <v>120</v>
      </c>
      <c r="K126" s="246"/>
    </row>
    <row r="127" spans="2:11" customFormat="1" ht="15" customHeight="1" x14ac:dyDescent="0.2">
      <c r="B127" s="243"/>
      <c r="C127" s="202" t="s">
        <v>3131</v>
      </c>
      <c r="D127" s="202"/>
      <c r="E127" s="202"/>
      <c r="F127" s="223" t="s">
        <v>3082</v>
      </c>
      <c r="G127" s="202"/>
      <c r="H127" s="202" t="s">
        <v>3132</v>
      </c>
      <c r="I127" s="202" t="s">
        <v>3084</v>
      </c>
      <c r="J127" s="202" t="s">
        <v>3133</v>
      </c>
      <c r="K127" s="246"/>
    </row>
    <row r="128" spans="2:11" customFormat="1" ht="15" customHeight="1" x14ac:dyDescent="0.2">
      <c r="B128" s="243"/>
      <c r="C128" s="202" t="s">
        <v>3030</v>
      </c>
      <c r="D128" s="202"/>
      <c r="E128" s="202"/>
      <c r="F128" s="223" t="s">
        <v>3082</v>
      </c>
      <c r="G128" s="202"/>
      <c r="H128" s="202" t="s">
        <v>3134</v>
      </c>
      <c r="I128" s="202" t="s">
        <v>3084</v>
      </c>
      <c r="J128" s="202" t="s">
        <v>3133</v>
      </c>
      <c r="K128" s="246"/>
    </row>
    <row r="129" spans="2:11" customFormat="1" ht="15" customHeight="1" x14ac:dyDescent="0.2">
      <c r="B129" s="243"/>
      <c r="C129" s="202" t="s">
        <v>3093</v>
      </c>
      <c r="D129" s="202"/>
      <c r="E129" s="202"/>
      <c r="F129" s="223" t="s">
        <v>3088</v>
      </c>
      <c r="G129" s="202"/>
      <c r="H129" s="202" t="s">
        <v>3094</v>
      </c>
      <c r="I129" s="202" t="s">
        <v>3084</v>
      </c>
      <c r="J129" s="202">
        <v>15</v>
      </c>
      <c r="K129" s="246"/>
    </row>
    <row r="130" spans="2:11" customFormat="1" ht="15" customHeight="1" x14ac:dyDescent="0.2">
      <c r="B130" s="243"/>
      <c r="C130" s="202" t="s">
        <v>3095</v>
      </c>
      <c r="D130" s="202"/>
      <c r="E130" s="202"/>
      <c r="F130" s="223" t="s">
        <v>3088</v>
      </c>
      <c r="G130" s="202"/>
      <c r="H130" s="202" t="s">
        <v>3096</v>
      </c>
      <c r="I130" s="202" t="s">
        <v>3084</v>
      </c>
      <c r="J130" s="202">
        <v>15</v>
      </c>
      <c r="K130" s="246"/>
    </row>
    <row r="131" spans="2:11" customFormat="1" ht="15" customHeight="1" x14ac:dyDescent="0.2">
      <c r="B131" s="243"/>
      <c r="C131" s="202" t="s">
        <v>3097</v>
      </c>
      <c r="D131" s="202"/>
      <c r="E131" s="202"/>
      <c r="F131" s="223" t="s">
        <v>3088</v>
      </c>
      <c r="G131" s="202"/>
      <c r="H131" s="202" t="s">
        <v>3098</v>
      </c>
      <c r="I131" s="202" t="s">
        <v>3084</v>
      </c>
      <c r="J131" s="202">
        <v>20</v>
      </c>
      <c r="K131" s="246"/>
    </row>
    <row r="132" spans="2:11" customFormat="1" ht="15" customHeight="1" x14ac:dyDescent="0.2">
      <c r="B132" s="243"/>
      <c r="C132" s="202" t="s">
        <v>3099</v>
      </c>
      <c r="D132" s="202"/>
      <c r="E132" s="202"/>
      <c r="F132" s="223" t="s">
        <v>3088</v>
      </c>
      <c r="G132" s="202"/>
      <c r="H132" s="202" t="s">
        <v>3100</v>
      </c>
      <c r="I132" s="202" t="s">
        <v>3084</v>
      </c>
      <c r="J132" s="202">
        <v>20</v>
      </c>
      <c r="K132" s="246"/>
    </row>
    <row r="133" spans="2:11" customFormat="1" ht="15" customHeight="1" x14ac:dyDescent="0.2">
      <c r="B133" s="243"/>
      <c r="C133" s="202" t="s">
        <v>3087</v>
      </c>
      <c r="D133" s="202"/>
      <c r="E133" s="202"/>
      <c r="F133" s="223" t="s">
        <v>3088</v>
      </c>
      <c r="G133" s="202"/>
      <c r="H133" s="202" t="s">
        <v>3122</v>
      </c>
      <c r="I133" s="202" t="s">
        <v>3084</v>
      </c>
      <c r="J133" s="202">
        <v>50</v>
      </c>
      <c r="K133" s="246"/>
    </row>
    <row r="134" spans="2:11" customFormat="1" ht="15" customHeight="1" x14ac:dyDescent="0.2">
      <c r="B134" s="243"/>
      <c r="C134" s="202" t="s">
        <v>3101</v>
      </c>
      <c r="D134" s="202"/>
      <c r="E134" s="202"/>
      <c r="F134" s="223" t="s">
        <v>3088</v>
      </c>
      <c r="G134" s="202"/>
      <c r="H134" s="202" t="s">
        <v>3122</v>
      </c>
      <c r="I134" s="202" t="s">
        <v>3084</v>
      </c>
      <c r="J134" s="202">
        <v>50</v>
      </c>
      <c r="K134" s="246"/>
    </row>
    <row r="135" spans="2:11" customFormat="1" ht="15" customHeight="1" x14ac:dyDescent="0.2">
      <c r="B135" s="243"/>
      <c r="C135" s="202" t="s">
        <v>3107</v>
      </c>
      <c r="D135" s="202"/>
      <c r="E135" s="202"/>
      <c r="F135" s="223" t="s">
        <v>3088</v>
      </c>
      <c r="G135" s="202"/>
      <c r="H135" s="202" t="s">
        <v>3122</v>
      </c>
      <c r="I135" s="202" t="s">
        <v>3084</v>
      </c>
      <c r="J135" s="202">
        <v>50</v>
      </c>
      <c r="K135" s="246"/>
    </row>
    <row r="136" spans="2:11" customFormat="1" ht="15" customHeight="1" x14ac:dyDescent="0.2">
      <c r="B136" s="243"/>
      <c r="C136" s="202" t="s">
        <v>3109</v>
      </c>
      <c r="D136" s="202"/>
      <c r="E136" s="202"/>
      <c r="F136" s="223" t="s">
        <v>3088</v>
      </c>
      <c r="G136" s="202"/>
      <c r="H136" s="202" t="s">
        <v>3122</v>
      </c>
      <c r="I136" s="202" t="s">
        <v>3084</v>
      </c>
      <c r="J136" s="202">
        <v>50</v>
      </c>
      <c r="K136" s="246"/>
    </row>
    <row r="137" spans="2:11" customFormat="1" ht="15" customHeight="1" x14ac:dyDescent="0.2">
      <c r="B137" s="243"/>
      <c r="C137" s="202" t="s">
        <v>3110</v>
      </c>
      <c r="D137" s="202"/>
      <c r="E137" s="202"/>
      <c r="F137" s="223" t="s">
        <v>3088</v>
      </c>
      <c r="G137" s="202"/>
      <c r="H137" s="202" t="s">
        <v>3135</v>
      </c>
      <c r="I137" s="202" t="s">
        <v>3084</v>
      </c>
      <c r="J137" s="202">
        <v>255</v>
      </c>
      <c r="K137" s="246"/>
    </row>
    <row r="138" spans="2:11" customFormat="1" ht="15" customHeight="1" x14ac:dyDescent="0.2">
      <c r="B138" s="243"/>
      <c r="C138" s="202" t="s">
        <v>3112</v>
      </c>
      <c r="D138" s="202"/>
      <c r="E138" s="202"/>
      <c r="F138" s="223" t="s">
        <v>3082</v>
      </c>
      <c r="G138" s="202"/>
      <c r="H138" s="202" t="s">
        <v>3136</v>
      </c>
      <c r="I138" s="202" t="s">
        <v>3114</v>
      </c>
      <c r="J138" s="202"/>
      <c r="K138" s="246"/>
    </row>
    <row r="139" spans="2:11" customFormat="1" ht="15" customHeight="1" x14ac:dyDescent="0.2">
      <c r="B139" s="243"/>
      <c r="C139" s="202" t="s">
        <v>3115</v>
      </c>
      <c r="D139" s="202"/>
      <c r="E139" s="202"/>
      <c r="F139" s="223" t="s">
        <v>3082</v>
      </c>
      <c r="G139" s="202"/>
      <c r="H139" s="202" t="s">
        <v>3137</v>
      </c>
      <c r="I139" s="202" t="s">
        <v>3117</v>
      </c>
      <c r="J139" s="202"/>
      <c r="K139" s="246"/>
    </row>
    <row r="140" spans="2:11" customFormat="1" ht="15" customHeight="1" x14ac:dyDescent="0.2">
      <c r="B140" s="243"/>
      <c r="C140" s="202" t="s">
        <v>3118</v>
      </c>
      <c r="D140" s="202"/>
      <c r="E140" s="202"/>
      <c r="F140" s="223" t="s">
        <v>3082</v>
      </c>
      <c r="G140" s="202"/>
      <c r="H140" s="202" t="s">
        <v>3118</v>
      </c>
      <c r="I140" s="202" t="s">
        <v>3117</v>
      </c>
      <c r="J140" s="202"/>
      <c r="K140" s="246"/>
    </row>
    <row r="141" spans="2:11" customFormat="1" ht="15" customHeight="1" x14ac:dyDescent="0.2">
      <c r="B141" s="243"/>
      <c r="C141" s="202" t="s">
        <v>37</v>
      </c>
      <c r="D141" s="202"/>
      <c r="E141" s="202"/>
      <c r="F141" s="223" t="s">
        <v>3082</v>
      </c>
      <c r="G141" s="202"/>
      <c r="H141" s="202" t="s">
        <v>3138</v>
      </c>
      <c r="I141" s="202" t="s">
        <v>3117</v>
      </c>
      <c r="J141" s="202"/>
      <c r="K141" s="246"/>
    </row>
    <row r="142" spans="2:11" customFormat="1" ht="15" customHeight="1" x14ac:dyDescent="0.2">
      <c r="B142" s="243"/>
      <c r="C142" s="202" t="s">
        <v>3139</v>
      </c>
      <c r="D142" s="202"/>
      <c r="E142" s="202"/>
      <c r="F142" s="223" t="s">
        <v>3082</v>
      </c>
      <c r="G142" s="202"/>
      <c r="H142" s="202" t="s">
        <v>3140</v>
      </c>
      <c r="I142" s="202" t="s">
        <v>3117</v>
      </c>
      <c r="J142" s="202"/>
      <c r="K142" s="246"/>
    </row>
    <row r="143" spans="2:11" customFormat="1" ht="15" customHeight="1" x14ac:dyDescent="0.2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 x14ac:dyDescent="0.2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 x14ac:dyDescent="0.2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 x14ac:dyDescent="0.2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 x14ac:dyDescent="0.2">
      <c r="B147" s="213"/>
      <c r="C147" s="320" t="s">
        <v>3141</v>
      </c>
      <c r="D147" s="320"/>
      <c r="E147" s="320"/>
      <c r="F147" s="320"/>
      <c r="G147" s="320"/>
      <c r="H147" s="320"/>
      <c r="I147" s="320"/>
      <c r="J147" s="320"/>
      <c r="K147" s="214"/>
    </row>
    <row r="148" spans="2:11" customFormat="1" ht="17.25" customHeight="1" x14ac:dyDescent="0.2">
      <c r="B148" s="213"/>
      <c r="C148" s="215" t="s">
        <v>3076</v>
      </c>
      <c r="D148" s="215"/>
      <c r="E148" s="215"/>
      <c r="F148" s="215" t="s">
        <v>3077</v>
      </c>
      <c r="G148" s="216"/>
      <c r="H148" s="215" t="s">
        <v>53</v>
      </c>
      <c r="I148" s="215" t="s">
        <v>56</v>
      </c>
      <c r="J148" s="215" t="s">
        <v>3078</v>
      </c>
      <c r="K148" s="214"/>
    </row>
    <row r="149" spans="2:11" customFormat="1" ht="17.25" customHeight="1" x14ac:dyDescent="0.2">
      <c r="B149" s="213"/>
      <c r="C149" s="217" t="s">
        <v>3079</v>
      </c>
      <c r="D149" s="217"/>
      <c r="E149" s="217"/>
      <c r="F149" s="218" t="s">
        <v>3080</v>
      </c>
      <c r="G149" s="219"/>
      <c r="H149" s="217"/>
      <c r="I149" s="217"/>
      <c r="J149" s="217" t="s">
        <v>3081</v>
      </c>
      <c r="K149" s="214"/>
    </row>
    <row r="150" spans="2:11" customFormat="1" ht="5.25" customHeight="1" x14ac:dyDescent="0.2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 x14ac:dyDescent="0.2">
      <c r="B151" s="225"/>
      <c r="C151" s="250" t="s">
        <v>3085</v>
      </c>
      <c r="D151" s="202"/>
      <c r="E151" s="202"/>
      <c r="F151" s="251" t="s">
        <v>3082</v>
      </c>
      <c r="G151" s="202"/>
      <c r="H151" s="250" t="s">
        <v>3122</v>
      </c>
      <c r="I151" s="250" t="s">
        <v>3084</v>
      </c>
      <c r="J151" s="250">
        <v>120</v>
      </c>
      <c r="K151" s="246"/>
    </row>
    <row r="152" spans="2:11" customFormat="1" ht="15" customHeight="1" x14ac:dyDescent="0.2">
      <c r="B152" s="225"/>
      <c r="C152" s="250" t="s">
        <v>3131</v>
      </c>
      <c r="D152" s="202"/>
      <c r="E152" s="202"/>
      <c r="F152" s="251" t="s">
        <v>3082</v>
      </c>
      <c r="G152" s="202"/>
      <c r="H152" s="250" t="s">
        <v>3142</v>
      </c>
      <c r="I152" s="250" t="s">
        <v>3084</v>
      </c>
      <c r="J152" s="250" t="s">
        <v>3133</v>
      </c>
      <c r="K152" s="246"/>
    </row>
    <row r="153" spans="2:11" customFormat="1" ht="15" customHeight="1" x14ac:dyDescent="0.2">
      <c r="B153" s="225"/>
      <c r="C153" s="250" t="s">
        <v>3030</v>
      </c>
      <c r="D153" s="202"/>
      <c r="E153" s="202"/>
      <c r="F153" s="251" t="s">
        <v>3082</v>
      </c>
      <c r="G153" s="202"/>
      <c r="H153" s="250" t="s">
        <v>3143</v>
      </c>
      <c r="I153" s="250" t="s">
        <v>3084</v>
      </c>
      <c r="J153" s="250" t="s">
        <v>3133</v>
      </c>
      <c r="K153" s="246"/>
    </row>
    <row r="154" spans="2:11" customFormat="1" ht="15" customHeight="1" x14ac:dyDescent="0.2">
      <c r="B154" s="225"/>
      <c r="C154" s="250" t="s">
        <v>3087</v>
      </c>
      <c r="D154" s="202"/>
      <c r="E154" s="202"/>
      <c r="F154" s="251" t="s">
        <v>3088</v>
      </c>
      <c r="G154" s="202"/>
      <c r="H154" s="250" t="s">
        <v>3122</v>
      </c>
      <c r="I154" s="250" t="s">
        <v>3084</v>
      </c>
      <c r="J154" s="250">
        <v>50</v>
      </c>
      <c r="K154" s="246"/>
    </row>
    <row r="155" spans="2:11" customFormat="1" ht="15" customHeight="1" x14ac:dyDescent="0.2">
      <c r="B155" s="225"/>
      <c r="C155" s="250" t="s">
        <v>3090</v>
      </c>
      <c r="D155" s="202"/>
      <c r="E155" s="202"/>
      <c r="F155" s="251" t="s">
        <v>3082</v>
      </c>
      <c r="G155" s="202"/>
      <c r="H155" s="250" t="s">
        <v>3122</v>
      </c>
      <c r="I155" s="250" t="s">
        <v>3092</v>
      </c>
      <c r="J155" s="250"/>
      <c r="K155" s="246"/>
    </row>
    <row r="156" spans="2:11" customFormat="1" ht="15" customHeight="1" x14ac:dyDescent="0.2">
      <c r="B156" s="225"/>
      <c r="C156" s="250" t="s">
        <v>3101</v>
      </c>
      <c r="D156" s="202"/>
      <c r="E156" s="202"/>
      <c r="F156" s="251" t="s">
        <v>3088</v>
      </c>
      <c r="G156" s="202"/>
      <c r="H156" s="250" t="s">
        <v>3122</v>
      </c>
      <c r="I156" s="250" t="s">
        <v>3084</v>
      </c>
      <c r="J156" s="250">
        <v>50</v>
      </c>
      <c r="K156" s="246"/>
    </row>
    <row r="157" spans="2:11" customFormat="1" ht="15" customHeight="1" x14ac:dyDescent="0.2">
      <c r="B157" s="225"/>
      <c r="C157" s="250" t="s">
        <v>3109</v>
      </c>
      <c r="D157" s="202"/>
      <c r="E157" s="202"/>
      <c r="F157" s="251" t="s">
        <v>3088</v>
      </c>
      <c r="G157" s="202"/>
      <c r="H157" s="250" t="s">
        <v>3122</v>
      </c>
      <c r="I157" s="250" t="s">
        <v>3084</v>
      </c>
      <c r="J157" s="250">
        <v>50</v>
      </c>
      <c r="K157" s="246"/>
    </row>
    <row r="158" spans="2:11" customFormat="1" ht="15" customHeight="1" x14ac:dyDescent="0.2">
      <c r="B158" s="225"/>
      <c r="C158" s="250" t="s">
        <v>3107</v>
      </c>
      <c r="D158" s="202"/>
      <c r="E158" s="202"/>
      <c r="F158" s="251" t="s">
        <v>3088</v>
      </c>
      <c r="G158" s="202"/>
      <c r="H158" s="250" t="s">
        <v>3122</v>
      </c>
      <c r="I158" s="250" t="s">
        <v>3084</v>
      </c>
      <c r="J158" s="250">
        <v>50</v>
      </c>
      <c r="K158" s="246"/>
    </row>
    <row r="159" spans="2:11" customFormat="1" ht="15" customHeight="1" x14ac:dyDescent="0.2">
      <c r="B159" s="225"/>
      <c r="C159" s="250" t="s">
        <v>95</v>
      </c>
      <c r="D159" s="202"/>
      <c r="E159" s="202"/>
      <c r="F159" s="251" t="s">
        <v>3082</v>
      </c>
      <c r="G159" s="202"/>
      <c r="H159" s="250" t="s">
        <v>3144</v>
      </c>
      <c r="I159" s="250" t="s">
        <v>3084</v>
      </c>
      <c r="J159" s="250" t="s">
        <v>3145</v>
      </c>
      <c r="K159" s="246"/>
    </row>
    <row r="160" spans="2:11" customFormat="1" ht="15" customHeight="1" x14ac:dyDescent="0.2">
      <c r="B160" s="225"/>
      <c r="C160" s="250" t="s">
        <v>3146</v>
      </c>
      <c r="D160" s="202"/>
      <c r="E160" s="202"/>
      <c r="F160" s="251" t="s">
        <v>3082</v>
      </c>
      <c r="G160" s="202"/>
      <c r="H160" s="250" t="s">
        <v>3147</v>
      </c>
      <c r="I160" s="250" t="s">
        <v>3117</v>
      </c>
      <c r="J160" s="250"/>
      <c r="K160" s="246"/>
    </row>
    <row r="161" spans="2:11" customFormat="1" ht="15" customHeight="1" x14ac:dyDescent="0.2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 x14ac:dyDescent="0.2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 x14ac:dyDescent="0.2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 x14ac:dyDescent="0.2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 x14ac:dyDescent="0.2">
      <c r="B165" s="194"/>
      <c r="C165" s="318" t="s">
        <v>3148</v>
      </c>
      <c r="D165" s="318"/>
      <c r="E165" s="318"/>
      <c r="F165" s="318"/>
      <c r="G165" s="318"/>
      <c r="H165" s="318"/>
      <c r="I165" s="318"/>
      <c r="J165" s="318"/>
      <c r="K165" s="195"/>
    </row>
    <row r="166" spans="2:11" customFormat="1" ht="17.25" customHeight="1" x14ac:dyDescent="0.2">
      <c r="B166" s="194"/>
      <c r="C166" s="215" t="s">
        <v>3076</v>
      </c>
      <c r="D166" s="215"/>
      <c r="E166" s="215"/>
      <c r="F166" s="215" t="s">
        <v>3077</v>
      </c>
      <c r="G166" s="255"/>
      <c r="H166" s="256" t="s">
        <v>53</v>
      </c>
      <c r="I166" s="256" t="s">
        <v>56</v>
      </c>
      <c r="J166" s="215" t="s">
        <v>3078</v>
      </c>
      <c r="K166" s="195"/>
    </row>
    <row r="167" spans="2:11" customFormat="1" ht="17.25" customHeight="1" x14ac:dyDescent="0.2">
      <c r="B167" s="196"/>
      <c r="C167" s="217" t="s">
        <v>3079</v>
      </c>
      <c r="D167" s="217"/>
      <c r="E167" s="217"/>
      <c r="F167" s="218" t="s">
        <v>3080</v>
      </c>
      <c r="G167" s="257"/>
      <c r="H167" s="258"/>
      <c r="I167" s="258"/>
      <c r="J167" s="217" t="s">
        <v>3081</v>
      </c>
      <c r="K167" s="197"/>
    </row>
    <row r="168" spans="2:11" customFormat="1" ht="5.25" customHeight="1" x14ac:dyDescent="0.2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 x14ac:dyDescent="0.2">
      <c r="B169" s="225"/>
      <c r="C169" s="202" t="s">
        <v>3085</v>
      </c>
      <c r="D169" s="202"/>
      <c r="E169" s="202"/>
      <c r="F169" s="223" t="s">
        <v>3082</v>
      </c>
      <c r="G169" s="202"/>
      <c r="H169" s="202" t="s">
        <v>3122</v>
      </c>
      <c r="I169" s="202" t="s">
        <v>3084</v>
      </c>
      <c r="J169" s="202">
        <v>120</v>
      </c>
      <c r="K169" s="246"/>
    </row>
    <row r="170" spans="2:11" customFormat="1" ht="15" customHeight="1" x14ac:dyDescent="0.2">
      <c r="B170" s="225"/>
      <c r="C170" s="202" t="s">
        <v>3131</v>
      </c>
      <c r="D170" s="202"/>
      <c r="E170" s="202"/>
      <c r="F170" s="223" t="s">
        <v>3082</v>
      </c>
      <c r="G170" s="202"/>
      <c r="H170" s="202" t="s">
        <v>3132</v>
      </c>
      <c r="I170" s="202" t="s">
        <v>3084</v>
      </c>
      <c r="J170" s="202" t="s">
        <v>3133</v>
      </c>
      <c r="K170" s="246"/>
    </row>
    <row r="171" spans="2:11" customFormat="1" ht="15" customHeight="1" x14ac:dyDescent="0.2">
      <c r="B171" s="225"/>
      <c r="C171" s="202" t="s">
        <v>3030</v>
      </c>
      <c r="D171" s="202"/>
      <c r="E171" s="202"/>
      <c r="F171" s="223" t="s">
        <v>3082</v>
      </c>
      <c r="G171" s="202"/>
      <c r="H171" s="202" t="s">
        <v>3149</v>
      </c>
      <c r="I171" s="202" t="s">
        <v>3084</v>
      </c>
      <c r="J171" s="202" t="s">
        <v>3133</v>
      </c>
      <c r="K171" s="246"/>
    </row>
    <row r="172" spans="2:11" customFormat="1" ht="15" customHeight="1" x14ac:dyDescent="0.2">
      <c r="B172" s="225"/>
      <c r="C172" s="202" t="s">
        <v>3087</v>
      </c>
      <c r="D172" s="202"/>
      <c r="E172" s="202"/>
      <c r="F172" s="223" t="s">
        <v>3088</v>
      </c>
      <c r="G172" s="202"/>
      <c r="H172" s="202" t="s">
        <v>3149</v>
      </c>
      <c r="I172" s="202" t="s">
        <v>3084</v>
      </c>
      <c r="J172" s="202">
        <v>50</v>
      </c>
      <c r="K172" s="246"/>
    </row>
    <row r="173" spans="2:11" customFormat="1" ht="15" customHeight="1" x14ac:dyDescent="0.2">
      <c r="B173" s="225"/>
      <c r="C173" s="202" t="s">
        <v>3090</v>
      </c>
      <c r="D173" s="202"/>
      <c r="E173" s="202"/>
      <c r="F173" s="223" t="s">
        <v>3082</v>
      </c>
      <c r="G173" s="202"/>
      <c r="H173" s="202" t="s">
        <v>3149</v>
      </c>
      <c r="I173" s="202" t="s">
        <v>3092</v>
      </c>
      <c r="J173" s="202"/>
      <c r="K173" s="246"/>
    </row>
    <row r="174" spans="2:11" customFormat="1" ht="15" customHeight="1" x14ac:dyDescent="0.2">
      <c r="B174" s="225"/>
      <c r="C174" s="202" t="s">
        <v>3101</v>
      </c>
      <c r="D174" s="202"/>
      <c r="E174" s="202"/>
      <c r="F174" s="223" t="s">
        <v>3088</v>
      </c>
      <c r="G174" s="202"/>
      <c r="H174" s="202" t="s">
        <v>3149</v>
      </c>
      <c r="I174" s="202" t="s">
        <v>3084</v>
      </c>
      <c r="J174" s="202">
        <v>50</v>
      </c>
      <c r="K174" s="246"/>
    </row>
    <row r="175" spans="2:11" customFormat="1" ht="15" customHeight="1" x14ac:dyDescent="0.2">
      <c r="B175" s="225"/>
      <c r="C175" s="202" t="s">
        <v>3109</v>
      </c>
      <c r="D175" s="202"/>
      <c r="E175" s="202"/>
      <c r="F175" s="223" t="s">
        <v>3088</v>
      </c>
      <c r="G175" s="202"/>
      <c r="H175" s="202" t="s">
        <v>3149</v>
      </c>
      <c r="I175" s="202" t="s">
        <v>3084</v>
      </c>
      <c r="J175" s="202">
        <v>50</v>
      </c>
      <c r="K175" s="246"/>
    </row>
    <row r="176" spans="2:11" customFormat="1" ht="15" customHeight="1" x14ac:dyDescent="0.2">
      <c r="B176" s="225"/>
      <c r="C176" s="202" t="s">
        <v>3107</v>
      </c>
      <c r="D176" s="202"/>
      <c r="E176" s="202"/>
      <c r="F176" s="223" t="s">
        <v>3088</v>
      </c>
      <c r="G176" s="202"/>
      <c r="H176" s="202" t="s">
        <v>3149</v>
      </c>
      <c r="I176" s="202" t="s">
        <v>3084</v>
      </c>
      <c r="J176" s="202">
        <v>50</v>
      </c>
      <c r="K176" s="246"/>
    </row>
    <row r="177" spans="2:11" customFormat="1" ht="15" customHeight="1" x14ac:dyDescent="0.2">
      <c r="B177" s="225"/>
      <c r="C177" s="202" t="s">
        <v>119</v>
      </c>
      <c r="D177" s="202"/>
      <c r="E177" s="202"/>
      <c r="F177" s="223" t="s">
        <v>3082</v>
      </c>
      <c r="G177" s="202"/>
      <c r="H177" s="202" t="s">
        <v>3150</v>
      </c>
      <c r="I177" s="202" t="s">
        <v>3151</v>
      </c>
      <c r="J177" s="202"/>
      <c r="K177" s="246"/>
    </row>
    <row r="178" spans="2:11" customFormat="1" ht="15" customHeight="1" x14ac:dyDescent="0.2">
      <c r="B178" s="225"/>
      <c r="C178" s="202" t="s">
        <v>56</v>
      </c>
      <c r="D178" s="202"/>
      <c r="E178" s="202"/>
      <c r="F178" s="223" t="s">
        <v>3082</v>
      </c>
      <c r="G178" s="202"/>
      <c r="H178" s="202" t="s">
        <v>3152</v>
      </c>
      <c r="I178" s="202" t="s">
        <v>3153</v>
      </c>
      <c r="J178" s="202">
        <v>1</v>
      </c>
      <c r="K178" s="246"/>
    </row>
    <row r="179" spans="2:11" customFormat="1" ht="15" customHeight="1" x14ac:dyDescent="0.2">
      <c r="B179" s="225"/>
      <c r="C179" s="202" t="s">
        <v>52</v>
      </c>
      <c r="D179" s="202"/>
      <c r="E179" s="202"/>
      <c r="F179" s="223" t="s">
        <v>3082</v>
      </c>
      <c r="G179" s="202"/>
      <c r="H179" s="202" t="s">
        <v>3154</v>
      </c>
      <c r="I179" s="202" t="s">
        <v>3084</v>
      </c>
      <c r="J179" s="202">
        <v>20</v>
      </c>
      <c r="K179" s="246"/>
    </row>
    <row r="180" spans="2:11" customFormat="1" ht="15" customHeight="1" x14ac:dyDescent="0.2">
      <c r="B180" s="225"/>
      <c r="C180" s="202" t="s">
        <v>53</v>
      </c>
      <c r="D180" s="202"/>
      <c r="E180" s="202"/>
      <c r="F180" s="223" t="s">
        <v>3082</v>
      </c>
      <c r="G180" s="202"/>
      <c r="H180" s="202" t="s">
        <v>3155</v>
      </c>
      <c r="I180" s="202" t="s">
        <v>3084</v>
      </c>
      <c r="J180" s="202">
        <v>255</v>
      </c>
      <c r="K180" s="246"/>
    </row>
    <row r="181" spans="2:11" customFormat="1" ht="15" customHeight="1" x14ac:dyDescent="0.2">
      <c r="B181" s="225"/>
      <c r="C181" s="202" t="s">
        <v>120</v>
      </c>
      <c r="D181" s="202"/>
      <c r="E181" s="202"/>
      <c r="F181" s="223" t="s">
        <v>3082</v>
      </c>
      <c r="G181" s="202"/>
      <c r="H181" s="202" t="s">
        <v>3046</v>
      </c>
      <c r="I181" s="202" t="s">
        <v>3084</v>
      </c>
      <c r="J181" s="202">
        <v>10</v>
      </c>
      <c r="K181" s="246"/>
    </row>
    <row r="182" spans="2:11" customFormat="1" ht="15" customHeight="1" x14ac:dyDescent="0.2">
      <c r="B182" s="225"/>
      <c r="C182" s="202" t="s">
        <v>121</v>
      </c>
      <c r="D182" s="202"/>
      <c r="E182" s="202"/>
      <c r="F182" s="223" t="s">
        <v>3082</v>
      </c>
      <c r="G182" s="202"/>
      <c r="H182" s="202" t="s">
        <v>3156</v>
      </c>
      <c r="I182" s="202" t="s">
        <v>3117</v>
      </c>
      <c r="J182" s="202"/>
      <c r="K182" s="246"/>
    </row>
    <row r="183" spans="2:11" customFormat="1" ht="15" customHeight="1" x14ac:dyDescent="0.2">
      <c r="B183" s="225"/>
      <c r="C183" s="202" t="s">
        <v>3157</v>
      </c>
      <c r="D183" s="202"/>
      <c r="E183" s="202"/>
      <c r="F183" s="223" t="s">
        <v>3082</v>
      </c>
      <c r="G183" s="202"/>
      <c r="H183" s="202" t="s">
        <v>3158</v>
      </c>
      <c r="I183" s="202" t="s">
        <v>3117</v>
      </c>
      <c r="J183" s="202"/>
      <c r="K183" s="246"/>
    </row>
    <row r="184" spans="2:11" customFormat="1" ht="15" customHeight="1" x14ac:dyDescent="0.2">
      <c r="B184" s="225"/>
      <c r="C184" s="202" t="s">
        <v>3146</v>
      </c>
      <c r="D184" s="202"/>
      <c r="E184" s="202"/>
      <c r="F184" s="223" t="s">
        <v>3082</v>
      </c>
      <c r="G184" s="202"/>
      <c r="H184" s="202" t="s">
        <v>3159</v>
      </c>
      <c r="I184" s="202" t="s">
        <v>3117</v>
      </c>
      <c r="J184" s="202"/>
      <c r="K184" s="246"/>
    </row>
    <row r="185" spans="2:11" customFormat="1" ht="15" customHeight="1" x14ac:dyDescent="0.2">
      <c r="B185" s="225"/>
      <c r="C185" s="202" t="s">
        <v>123</v>
      </c>
      <c r="D185" s="202"/>
      <c r="E185" s="202"/>
      <c r="F185" s="223" t="s">
        <v>3088</v>
      </c>
      <c r="G185" s="202"/>
      <c r="H185" s="202" t="s">
        <v>3160</v>
      </c>
      <c r="I185" s="202" t="s">
        <v>3084</v>
      </c>
      <c r="J185" s="202">
        <v>50</v>
      </c>
      <c r="K185" s="246"/>
    </row>
    <row r="186" spans="2:11" customFormat="1" ht="15" customHeight="1" x14ac:dyDescent="0.2">
      <c r="B186" s="225"/>
      <c r="C186" s="202" t="s">
        <v>3161</v>
      </c>
      <c r="D186" s="202"/>
      <c r="E186" s="202"/>
      <c r="F186" s="223" t="s">
        <v>3088</v>
      </c>
      <c r="G186" s="202"/>
      <c r="H186" s="202" t="s">
        <v>3162</v>
      </c>
      <c r="I186" s="202" t="s">
        <v>3163</v>
      </c>
      <c r="J186" s="202"/>
      <c r="K186" s="246"/>
    </row>
    <row r="187" spans="2:11" customFormat="1" ht="15" customHeight="1" x14ac:dyDescent="0.2">
      <c r="B187" s="225"/>
      <c r="C187" s="202" t="s">
        <v>3164</v>
      </c>
      <c r="D187" s="202"/>
      <c r="E187" s="202"/>
      <c r="F187" s="223" t="s">
        <v>3088</v>
      </c>
      <c r="G187" s="202"/>
      <c r="H187" s="202" t="s">
        <v>3165</v>
      </c>
      <c r="I187" s="202" t="s">
        <v>3163</v>
      </c>
      <c r="J187" s="202"/>
      <c r="K187" s="246"/>
    </row>
    <row r="188" spans="2:11" customFormat="1" ht="15" customHeight="1" x14ac:dyDescent="0.2">
      <c r="B188" s="225"/>
      <c r="C188" s="202" t="s">
        <v>3166</v>
      </c>
      <c r="D188" s="202"/>
      <c r="E188" s="202"/>
      <c r="F188" s="223" t="s">
        <v>3088</v>
      </c>
      <c r="G188" s="202"/>
      <c r="H188" s="202" t="s">
        <v>3167</v>
      </c>
      <c r="I188" s="202" t="s">
        <v>3163</v>
      </c>
      <c r="J188" s="202"/>
      <c r="K188" s="246"/>
    </row>
    <row r="189" spans="2:11" customFormat="1" ht="15" customHeight="1" x14ac:dyDescent="0.2">
      <c r="B189" s="225"/>
      <c r="C189" s="259" t="s">
        <v>3168</v>
      </c>
      <c r="D189" s="202"/>
      <c r="E189" s="202"/>
      <c r="F189" s="223" t="s">
        <v>3088</v>
      </c>
      <c r="G189" s="202"/>
      <c r="H189" s="202" t="s">
        <v>3169</v>
      </c>
      <c r="I189" s="202" t="s">
        <v>3170</v>
      </c>
      <c r="J189" s="260" t="s">
        <v>3171</v>
      </c>
      <c r="K189" s="246"/>
    </row>
    <row r="190" spans="2:11" customFormat="1" ht="15" customHeight="1" x14ac:dyDescent="0.2">
      <c r="B190" s="261"/>
      <c r="C190" s="262" t="s">
        <v>3172</v>
      </c>
      <c r="D190" s="263"/>
      <c r="E190" s="263"/>
      <c r="F190" s="264" t="s">
        <v>3088</v>
      </c>
      <c r="G190" s="263"/>
      <c r="H190" s="263" t="s">
        <v>3173</v>
      </c>
      <c r="I190" s="263" t="s">
        <v>3170</v>
      </c>
      <c r="J190" s="265" t="s">
        <v>3171</v>
      </c>
      <c r="K190" s="266"/>
    </row>
    <row r="191" spans="2:11" customFormat="1" ht="15" customHeight="1" x14ac:dyDescent="0.2">
      <c r="B191" s="225"/>
      <c r="C191" s="259" t="s">
        <v>41</v>
      </c>
      <c r="D191" s="202"/>
      <c r="E191" s="202"/>
      <c r="F191" s="223" t="s">
        <v>3082</v>
      </c>
      <c r="G191" s="202"/>
      <c r="H191" s="199" t="s">
        <v>3174</v>
      </c>
      <c r="I191" s="202" t="s">
        <v>3175</v>
      </c>
      <c r="J191" s="202"/>
      <c r="K191" s="246"/>
    </row>
    <row r="192" spans="2:11" customFormat="1" ht="15" customHeight="1" x14ac:dyDescent="0.2">
      <c r="B192" s="225"/>
      <c r="C192" s="259" t="s">
        <v>3176</v>
      </c>
      <c r="D192" s="202"/>
      <c r="E192" s="202"/>
      <c r="F192" s="223" t="s">
        <v>3082</v>
      </c>
      <c r="G192" s="202"/>
      <c r="H192" s="202" t="s">
        <v>3177</v>
      </c>
      <c r="I192" s="202" t="s">
        <v>3117</v>
      </c>
      <c r="J192" s="202"/>
      <c r="K192" s="246"/>
    </row>
    <row r="193" spans="2:11" customFormat="1" ht="15" customHeight="1" x14ac:dyDescent="0.2">
      <c r="B193" s="225"/>
      <c r="C193" s="259" t="s">
        <v>3178</v>
      </c>
      <c r="D193" s="202"/>
      <c r="E193" s="202"/>
      <c r="F193" s="223" t="s">
        <v>3082</v>
      </c>
      <c r="G193" s="202"/>
      <c r="H193" s="202" t="s">
        <v>3179</v>
      </c>
      <c r="I193" s="202" t="s">
        <v>3117</v>
      </c>
      <c r="J193" s="202"/>
      <c r="K193" s="246"/>
    </row>
    <row r="194" spans="2:11" customFormat="1" ht="15" customHeight="1" x14ac:dyDescent="0.2">
      <c r="B194" s="225"/>
      <c r="C194" s="259" t="s">
        <v>3180</v>
      </c>
      <c r="D194" s="202"/>
      <c r="E194" s="202"/>
      <c r="F194" s="223" t="s">
        <v>3088</v>
      </c>
      <c r="G194" s="202"/>
      <c r="H194" s="202" t="s">
        <v>3181</v>
      </c>
      <c r="I194" s="202" t="s">
        <v>3117</v>
      </c>
      <c r="J194" s="202"/>
      <c r="K194" s="246"/>
    </row>
    <row r="195" spans="2:11" customFormat="1" ht="15" customHeight="1" x14ac:dyDescent="0.2">
      <c r="B195" s="252"/>
      <c r="C195" s="267"/>
      <c r="D195" s="232"/>
      <c r="E195" s="232"/>
      <c r="F195" s="232"/>
      <c r="G195" s="232"/>
      <c r="H195" s="232"/>
      <c r="I195" s="232"/>
      <c r="J195" s="232"/>
      <c r="K195" s="253"/>
    </row>
    <row r="196" spans="2:11" customFormat="1" ht="18.75" customHeight="1" x14ac:dyDescent="0.2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 x14ac:dyDescent="0.2">
      <c r="B197" s="234"/>
      <c r="C197" s="244"/>
      <c r="D197" s="244"/>
      <c r="E197" s="244"/>
      <c r="F197" s="254"/>
      <c r="G197" s="244"/>
      <c r="H197" s="244"/>
      <c r="I197" s="244"/>
      <c r="J197" s="244"/>
      <c r="K197" s="234"/>
    </row>
    <row r="198" spans="2:11" customFormat="1" ht="18.75" customHeight="1" x14ac:dyDescent="0.2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</row>
    <row r="199" spans="2:11" customFormat="1" ht="13.5" x14ac:dyDescent="0.2">
      <c r="B199" s="191"/>
      <c r="C199" s="192"/>
      <c r="D199" s="192"/>
      <c r="E199" s="192"/>
      <c r="F199" s="192"/>
      <c r="G199" s="192"/>
      <c r="H199" s="192"/>
      <c r="I199" s="192"/>
      <c r="J199" s="192"/>
      <c r="K199" s="193"/>
    </row>
    <row r="200" spans="2:11" customFormat="1" ht="21" x14ac:dyDescent="0.2">
      <c r="B200" s="194"/>
      <c r="C200" s="318" t="s">
        <v>3182</v>
      </c>
      <c r="D200" s="318"/>
      <c r="E200" s="318"/>
      <c r="F200" s="318"/>
      <c r="G200" s="318"/>
      <c r="H200" s="318"/>
      <c r="I200" s="318"/>
      <c r="J200" s="318"/>
      <c r="K200" s="195"/>
    </row>
    <row r="201" spans="2:11" customFormat="1" ht="25.5" customHeight="1" x14ac:dyDescent="0.3">
      <c r="B201" s="194"/>
      <c r="C201" s="268" t="s">
        <v>3183</v>
      </c>
      <c r="D201" s="268"/>
      <c r="E201" s="268"/>
      <c r="F201" s="268" t="s">
        <v>3184</v>
      </c>
      <c r="G201" s="269"/>
      <c r="H201" s="321" t="s">
        <v>3185</v>
      </c>
      <c r="I201" s="321"/>
      <c r="J201" s="321"/>
      <c r="K201" s="195"/>
    </row>
    <row r="202" spans="2:11" customFormat="1" ht="5.25" customHeight="1" x14ac:dyDescent="0.2">
      <c r="B202" s="225"/>
      <c r="C202" s="220"/>
      <c r="D202" s="220"/>
      <c r="E202" s="220"/>
      <c r="F202" s="220"/>
      <c r="G202" s="244"/>
      <c r="H202" s="220"/>
      <c r="I202" s="220"/>
      <c r="J202" s="220"/>
      <c r="K202" s="246"/>
    </row>
    <row r="203" spans="2:11" customFormat="1" ht="15" customHeight="1" x14ac:dyDescent="0.2">
      <c r="B203" s="225"/>
      <c r="C203" s="202" t="s">
        <v>3175</v>
      </c>
      <c r="D203" s="202"/>
      <c r="E203" s="202"/>
      <c r="F203" s="223" t="s">
        <v>42</v>
      </c>
      <c r="G203" s="202"/>
      <c r="H203" s="322" t="s">
        <v>3186</v>
      </c>
      <c r="I203" s="322"/>
      <c r="J203" s="322"/>
      <c r="K203" s="246"/>
    </row>
    <row r="204" spans="2:11" customFormat="1" ht="15" customHeight="1" x14ac:dyDescent="0.2">
      <c r="B204" s="225"/>
      <c r="C204" s="202"/>
      <c r="D204" s="202"/>
      <c r="E204" s="202"/>
      <c r="F204" s="223" t="s">
        <v>43</v>
      </c>
      <c r="G204" s="202"/>
      <c r="H204" s="322" t="s">
        <v>3187</v>
      </c>
      <c r="I204" s="322"/>
      <c r="J204" s="322"/>
      <c r="K204" s="246"/>
    </row>
    <row r="205" spans="2:11" customFormat="1" ht="15" customHeight="1" x14ac:dyDescent="0.2">
      <c r="B205" s="225"/>
      <c r="C205" s="202"/>
      <c r="D205" s="202"/>
      <c r="E205" s="202"/>
      <c r="F205" s="223" t="s">
        <v>46</v>
      </c>
      <c r="G205" s="202"/>
      <c r="H205" s="322" t="s">
        <v>3188</v>
      </c>
      <c r="I205" s="322"/>
      <c r="J205" s="322"/>
      <c r="K205" s="246"/>
    </row>
    <row r="206" spans="2:11" customFormat="1" ht="15" customHeight="1" x14ac:dyDescent="0.2">
      <c r="B206" s="225"/>
      <c r="C206" s="202"/>
      <c r="D206" s="202"/>
      <c r="E206" s="202"/>
      <c r="F206" s="223" t="s">
        <v>44</v>
      </c>
      <c r="G206" s="202"/>
      <c r="H206" s="322" t="s">
        <v>3189</v>
      </c>
      <c r="I206" s="322"/>
      <c r="J206" s="322"/>
      <c r="K206" s="246"/>
    </row>
    <row r="207" spans="2:11" customFormat="1" ht="15" customHeight="1" x14ac:dyDescent="0.2">
      <c r="B207" s="225"/>
      <c r="C207" s="202"/>
      <c r="D207" s="202"/>
      <c r="E207" s="202"/>
      <c r="F207" s="223" t="s">
        <v>45</v>
      </c>
      <c r="G207" s="202"/>
      <c r="H207" s="322" t="s">
        <v>3190</v>
      </c>
      <c r="I207" s="322"/>
      <c r="J207" s="322"/>
      <c r="K207" s="246"/>
    </row>
    <row r="208" spans="2:11" customFormat="1" ht="15" customHeight="1" x14ac:dyDescent="0.2">
      <c r="B208" s="225"/>
      <c r="C208" s="202"/>
      <c r="D208" s="202"/>
      <c r="E208" s="202"/>
      <c r="F208" s="223"/>
      <c r="G208" s="202"/>
      <c r="H208" s="202"/>
      <c r="I208" s="202"/>
      <c r="J208" s="202"/>
      <c r="K208" s="246"/>
    </row>
    <row r="209" spans="2:11" customFormat="1" ht="15" customHeight="1" x14ac:dyDescent="0.2">
      <c r="B209" s="225"/>
      <c r="C209" s="202" t="s">
        <v>3129</v>
      </c>
      <c r="D209" s="202"/>
      <c r="E209" s="202"/>
      <c r="F209" s="223" t="s">
        <v>78</v>
      </c>
      <c r="G209" s="202"/>
      <c r="H209" s="322" t="s">
        <v>3191</v>
      </c>
      <c r="I209" s="322"/>
      <c r="J209" s="322"/>
      <c r="K209" s="246"/>
    </row>
    <row r="210" spans="2:11" customFormat="1" ht="15" customHeight="1" x14ac:dyDescent="0.2">
      <c r="B210" s="225"/>
      <c r="C210" s="202"/>
      <c r="D210" s="202"/>
      <c r="E210" s="202"/>
      <c r="F210" s="223" t="s">
        <v>3024</v>
      </c>
      <c r="G210" s="202"/>
      <c r="H210" s="322" t="s">
        <v>3025</v>
      </c>
      <c r="I210" s="322"/>
      <c r="J210" s="322"/>
      <c r="K210" s="246"/>
    </row>
    <row r="211" spans="2:11" customFormat="1" ht="15" customHeight="1" x14ac:dyDescent="0.2">
      <c r="B211" s="225"/>
      <c r="C211" s="202"/>
      <c r="D211" s="202"/>
      <c r="E211" s="202"/>
      <c r="F211" s="223" t="s">
        <v>3022</v>
      </c>
      <c r="G211" s="202"/>
      <c r="H211" s="322" t="s">
        <v>3192</v>
      </c>
      <c r="I211" s="322"/>
      <c r="J211" s="322"/>
      <c r="K211" s="246"/>
    </row>
    <row r="212" spans="2:11" customFormat="1" ht="15" customHeight="1" x14ac:dyDescent="0.2">
      <c r="B212" s="270"/>
      <c r="C212" s="202"/>
      <c r="D212" s="202"/>
      <c r="E212" s="202"/>
      <c r="F212" s="223" t="s">
        <v>3026</v>
      </c>
      <c r="G212" s="259"/>
      <c r="H212" s="323" t="s">
        <v>3027</v>
      </c>
      <c r="I212" s="323"/>
      <c r="J212" s="323"/>
      <c r="K212" s="271"/>
    </row>
    <row r="213" spans="2:11" customFormat="1" ht="15" customHeight="1" x14ac:dyDescent="0.2">
      <c r="B213" s="270"/>
      <c r="C213" s="202"/>
      <c r="D213" s="202"/>
      <c r="E213" s="202"/>
      <c r="F213" s="223" t="s">
        <v>3028</v>
      </c>
      <c r="G213" s="259"/>
      <c r="H213" s="323" t="s">
        <v>3004</v>
      </c>
      <c r="I213" s="323"/>
      <c r="J213" s="323"/>
      <c r="K213" s="271"/>
    </row>
    <row r="214" spans="2:11" customFormat="1" ht="15" customHeight="1" x14ac:dyDescent="0.2">
      <c r="B214" s="270"/>
      <c r="C214" s="202"/>
      <c r="D214" s="202"/>
      <c r="E214" s="202"/>
      <c r="F214" s="223"/>
      <c r="G214" s="259"/>
      <c r="H214" s="250"/>
      <c r="I214" s="250"/>
      <c r="J214" s="250"/>
      <c r="K214" s="271"/>
    </row>
    <row r="215" spans="2:11" customFormat="1" ht="15" customHeight="1" x14ac:dyDescent="0.2">
      <c r="B215" s="270"/>
      <c r="C215" s="202" t="s">
        <v>3153</v>
      </c>
      <c r="D215" s="202"/>
      <c r="E215" s="202"/>
      <c r="F215" s="223">
        <v>1</v>
      </c>
      <c r="G215" s="259"/>
      <c r="H215" s="323" t="s">
        <v>3193</v>
      </c>
      <c r="I215" s="323"/>
      <c r="J215" s="323"/>
      <c r="K215" s="271"/>
    </row>
    <row r="216" spans="2:11" customFormat="1" ht="15" customHeight="1" x14ac:dyDescent="0.2">
      <c r="B216" s="270"/>
      <c r="C216" s="202"/>
      <c r="D216" s="202"/>
      <c r="E216" s="202"/>
      <c r="F216" s="223">
        <v>2</v>
      </c>
      <c r="G216" s="259"/>
      <c r="H216" s="323" t="s">
        <v>3194</v>
      </c>
      <c r="I216" s="323"/>
      <c r="J216" s="323"/>
      <c r="K216" s="271"/>
    </row>
    <row r="217" spans="2:11" customFormat="1" ht="15" customHeight="1" x14ac:dyDescent="0.2">
      <c r="B217" s="270"/>
      <c r="C217" s="202"/>
      <c r="D217" s="202"/>
      <c r="E217" s="202"/>
      <c r="F217" s="223">
        <v>3</v>
      </c>
      <c r="G217" s="259"/>
      <c r="H217" s="323" t="s">
        <v>3195</v>
      </c>
      <c r="I217" s="323"/>
      <c r="J217" s="323"/>
      <c r="K217" s="271"/>
    </row>
    <row r="218" spans="2:11" customFormat="1" ht="15" customHeight="1" x14ac:dyDescent="0.2">
      <c r="B218" s="270"/>
      <c r="C218" s="202"/>
      <c r="D218" s="202"/>
      <c r="E218" s="202"/>
      <c r="F218" s="223">
        <v>4</v>
      </c>
      <c r="G218" s="259"/>
      <c r="H218" s="323" t="s">
        <v>3196</v>
      </c>
      <c r="I218" s="323"/>
      <c r="J218" s="323"/>
      <c r="K218" s="271"/>
    </row>
    <row r="219" spans="2:11" customFormat="1" ht="12.75" customHeight="1" x14ac:dyDescent="0.2">
      <c r="B219" s="272"/>
      <c r="C219" s="273"/>
      <c r="D219" s="273"/>
      <c r="E219" s="273"/>
      <c r="F219" s="273"/>
      <c r="G219" s="273"/>
      <c r="H219" s="273"/>
      <c r="I219" s="273"/>
      <c r="J219" s="273"/>
      <c r="K219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Stavební část</vt:lpstr>
      <vt:lpstr>02 - VZT</vt:lpstr>
      <vt:lpstr>03 - Elektroinstalace</vt:lpstr>
      <vt:lpstr>04 - VRN</vt:lpstr>
      <vt:lpstr>Pokyny pro vyplnění</vt:lpstr>
      <vt:lpstr>'01 - Stavební část'!Názvy_tisku</vt:lpstr>
      <vt:lpstr>'02 - VZT'!Názvy_tisku</vt:lpstr>
      <vt:lpstr>'03 - Elektroinstalace'!Názvy_tisku</vt:lpstr>
      <vt:lpstr>'04 - VRN'!Názvy_tisku</vt:lpstr>
      <vt:lpstr>'Rekapitulace stavby'!Názvy_tisku</vt:lpstr>
      <vt:lpstr>'01 - Stavební část'!Oblast_tisku</vt:lpstr>
      <vt:lpstr>'02 - VZT'!Oblast_tisku</vt:lpstr>
      <vt:lpstr>'03 - Elektroinstalace'!Oblast_tisku</vt:lpstr>
      <vt:lpstr>'04 -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Artl</dc:creator>
  <cp:lastModifiedBy>Zdenek Stojan</cp:lastModifiedBy>
  <dcterms:created xsi:type="dcterms:W3CDTF">2025-06-03T09:00:26Z</dcterms:created>
  <dcterms:modified xsi:type="dcterms:W3CDTF">2025-06-03T09:11:05Z</dcterms:modified>
</cp:coreProperties>
</file>